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56" windowHeight="13176" activeTab="4"/>
  </bookViews>
  <sheets>
    <sheet name="Pokyny pro vyplnění" sheetId="11" r:id="rId1"/>
    <sheet name="Stavba" sheetId="1" r:id="rId2"/>
    <sheet name="VzorPolozky" sheetId="10" state="hidden" r:id="rId3"/>
    <sheet name="01 2018_13,kk Pol" sheetId="12" r:id="rId4"/>
    <sheet name="02 2018_13,kk Pol" sheetId="13" r:id="rId5"/>
    <sheet name="03 2018_13,k Pol" sheetId="14" r:id="rId6"/>
    <sheet name="03 2018_13,k P1" sheetId="15" r:id="rId7"/>
  </sheets>
  <externalReferences>
    <externalReference r:id="rId8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2018_13,kk Pol'!$1:$7</definedName>
    <definedName name="_xlnm.Print_Titles" localSheetId="4">'02 2018_13,kk Pol'!$1:$7</definedName>
    <definedName name="_xlnm.Print_Titles" localSheetId="6">'03 2018_13,k P1'!$1:$7</definedName>
    <definedName name="_xlnm.Print_Titles" localSheetId="5">'03 2018_13,k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2018_13,kk Pol'!$A$1:$W$440</definedName>
    <definedName name="_xlnm.Print_Area" localSheetId="4">'02 2018_13,kk Pol'!$A$1:$W$425</definedName>
    <definedName name="_xlnm.Print_Area" localSheetId="6">'03 2018_13,k P1'!$A$1:$W$112</definedName>
    <definedName name="_xlnm.Print_Area" localSheetId="5">'03 2018_13,k Pol'!$A$1:$W$119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17" i="1" s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2" i="1"/>
  <c r="G41" i="1"/>
  <c r="F41" i="1"/>
  <c r="G40" i="1"/>
  <c r="H40" i="1" s="1"/>
  <c r="I40" i="1" s="1"/>
  <c r="F40" i="1"/>
  <c r="G39" i="1"/>
  <c r="G47" i="1" s="1"/>
  <c r="G25" i="1" s="1"/>
  <c r="A25" i="1" s="1"/>
  <c r="A26" i="1" s="1"/>
  <c r="G26" i="1" s="1"/>
  <c r="G111" i="15"/>
  <c r="BA41" i="15"/>
  <c r="G9" i="15"/>
  <c r="AE111" i="15" s="1"/>
  <c r="I9" i="15"/>
  <c r="K9" i="15"/>
  <c r="K8" i="15" s="1"/>
  <c r="O9" i="15"/>
  <c r="O8" i="15" s="1"/>
  <c r="Q9" i="15"/>
  <c r="Q8" i="15" s="1"/>
  <c r="V9" i="15"/>
  <c r="V8" i="15" s="1"/>
  <c r="G11" i="15"/>
  <c r="I11" i="15"/>
  <c r="I8" i="15" s="1"/>
  <c r="K11" i="15"/>
  <c r="M11" i="15"/>
  <c r="O11" i="15"/>
  <c r="Q11" i="15"/>
  <c r="V11" i="15"/>
  <c r="G22" i="15"/>
  <c r="M22" i="15" s="1"/>
  <c r="I22" i="15"/>
  <c r="K22" i="15"/>
  <c r="O22" i="15"/>
  <c r="Q22" i="15"/>
  <c r="V22" i="15"/>
  <c r="Q26" i="15"/>
  <c r="G27" i="15"/>
  <c r="M27" i="15" s="1"/>
  <c r="M26" i="15" s="1"/>
  <c r="I27" i="15"/>
  <c r="I26" i="15" s="1"/>
  <c r="K27" i="15"/>
  <c r="K26" i="15" s="1"/>
  <c r="O27" i="15"/>
  <c r="O26" i="15" s="1"/>
  <c r="Q27" i="15"/>
  <c r="V27" i="15"/>
  <c r="G29" i="15"/>
  <c r="G26" i="15" s="1"/>
  <c r="I29" i="15"/>
  <c r="K29" i="15"/>
  <c r="M29" i="15"/>
  <c r="O29" i="15"/>
  <c r="Q29" i="15"/>
  <c r="V29" i="15"/>
  <c r="V26" i="15" s="1"/>
  <c r="G33" i="15"/>
  <c r="V33" i="15"/>
  <c r="G34" i="15"/>
  <c r="I34" i="15"/>
  <c r="I33" i="15" s="1"/>
  <c r="K34" i="15"/>
  <c r="M34" i="15"/>
  <c r="O34" i="15"/>
  <c r="O33" i="15" s="1"/>
  <c r="Q34" i="15"/>
  <c r="Q33" i="15" s="1"/>
  <c r="V34" i="15"/>
  <c r="G35" i="15"/>
  <c r="M35" i="15" s="1"/>
  <c r="M33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K33" i="15" s="1"/>
  <c r="O37" i="15"/>
  <c r="Q37" i="15"/>
  <c r="V37" i="15"/>
  <c r="G38" i="15"/>
  <c r="I38" i="15"/>
  <c r="K38" i="15"/>
  <c r="M38" i="15"/>
  <c r="O38" i="15"/>
  <c r="Q38" i="15"/>
  <c r="V38" i="15"/>
  <c r="G39" i="15"/>
  <c r="K39" i="15"/>
  <c r="M39" i="15"/>
  <c r="V39" i="15"/>
  <c r="G40" i="15"/>
  <c r="I40" i="15"/>
  <c r="I39" i="15" s="1"/>
  <c r="K40" i="15"/>
  <c r="M40" i="15"/>
  <c r="O40" i="15"/>
  <c r="O39" i="15" s="1"/>
  <c r="Q40" i="15"/>
  <c r="Q39" i="15" s="1"/>
  <c r="V40" i="15"/>
  <c r="G42" i="15"/>
  <c r="O42" i="15"/>
  <c r="V42" i="15"/>
  <c r="G43" i="15"/>
  <c r="I43" i="15"/>
  <c r="K43" i="15"/>
  <c r="K42" i="15" s="1"/>
  <c r="M43" i="15"/>
  <c r="M42" i="15" s="1"/>
  <c r="O43" i="15"/>
  <c r="Q43" i="15"/>
  <c r="Q42" i="15" s="1"/>
  <c r="V43" i="15"/>
  <c r="G45" i="15"/>
  <c r="I45" i="15"/>
  <c r="I42" i="15" s="1"/>
  <c r="K45" i="15"/>
  <c r="M45" i="15"/>
  <c r="O45" i="15"/>
  <c r="Q45" i="15"/>
  <c r="V45" i="15"/>
  <c r="G47" i="15"/>
  <c r="I47" i="15"/>
  <c r="K47" i="15"/>
  <c r="M47" i="15"/>
  <c r="O47" i="15"/>
  <c r="Q47" i="15"/>
  <c r="V47" i="15"/>
  <c r="V49" i="15"/>
  <c r="G50" i="15"/>
  <c r="M50" i="15" s="1"/>
  <c r="I50" i="15"/>
  <c r="I49" i="15" s="1"/>
  <c r="K50" i="15"/>
  <c r="O50" i="15"/>
  <c r="O49" i="15" s="1"/>
  <c r="Q50" i="15"/>
  <c r="Q49" i="15" s="1"/>
  <c r="V50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7" i="15"/>
  <c r="I57" i="15"/>
  <c r="K57" i="15"/>
  <c r="K49" i="15" s="1"/>
  <c r="M57" i="15"/>
  <c r="O57" i="15"/>
  <c r="Q57" i="15"/>
  <c r="V57" i="15"/>
  <c r="G64" i="15"/>
  <c r="I64" i="15"/>
  <c r="K64" i="15"/>
  <c r="M64" i="15"/>
  <c r="O64" i="15"/>
  <c r="Q64" i="15"/>
  <c r="V64" i="15"/>
  <c r="G67" i="15"/>
  <c r="G49" i="15" s="1"/>
  <c r="I67" i="15"/>
  <c r="K67" i="15"/>
  <c r="O67" i="15"/>
  <c r="Q67" i="15"/>
  <c r="V67" i="15"/>
  <c r="G69" i="15"/>
  <c r="M69" i="15" s="1"/>
  <c r="I69" i="15"/>
  <c r="K69" i="15"/>
  <c r="O69" i="15"/>
  <c r="Q69" i="15"/>
  <c r="V69" i="15"/>
  <c r="G72" i="15"/>
  <c r="M72" i="15" s="1"/>
  <c r="I72" i="15"/>
  <c r="K72" i="15"/>
  <c r="O72" i="15"/>
  <c r="Q72" i="15"/>
  <c r="V72" i="15"/>
  <c r="M74" i="15"/>
  <c r="Q74" i="15"/>
  <c r="G75" i="15"/>
  <c r="I75" i="15"/>
  <c r="I74" i="15" s="1"/>
  <c r="K75" i="15"/>
  <c r="K74" i="15" s="1"/>
  <c r="M75" i="15"/>
  <c r="O75" i="15"/>
  <c r="O74" i="15" s="1"/>
  <c r="Q75" i="15"/>
  <c r="V75" i="15"/>
  <c r="G77" i="15"/>
  <c r="G74" i="15" s="1"/>
  <c r="I77" i="15"/>
  <c r="K77" i="15"/>
  <c r="M77" i="15"/>
  <c r="O77" i="15"/>
  <c r="Q77" i="15"/>
  <c r="V77" i="15"/>
  <c r="V74" i="15" s="1"/>
  <c r="G79" i="15"/>
  <c r="V79" i="15"/>
  <c r="G80" i="15"/>
  <c r="I80" i="15"/>
  <c r="I79" i="15" s="1"/>
  <c r="K80" i="15"/>
  <c r="M80" i="15"/>
  <c r="O80" i="15"/>
  <c r="O79" i="15" s="1"/>
  <c r="Q80" i="15"/>
  <c r="Q79" i="15" s="1"/>
  <c r="V80" i="15"/>
  <c r="G90" i="15"/>
  <c r="M90" i="15" s="1"/>
  <c r="M79" i="15" s="1"/>
  <c r="I90" i="15"/>
  <c r="K90" i="15"/>
  <c r="O90" i="15"/>
  <c r="Q90" i="15"/>
  <c r="V90" i="15"/>
  <c r="G94" i="15"/>
  <c r="I94" i="15"/>
  <c r="K94" i="15"/>
  <c r="M94" i="15"/>
  <c r="O94" i="15"/>
  <c r="Q94" i="15"/>
  <c r="V94" i="15"/>
  <c r="G96" i="15"/>
  <c r="I96" i="15"/>
  <c r="K96" i="15"/>
  <c r="K79" i="15" s="1"/>
  <c r="M96" i="15"/>
  <c r="O96" i="15"/>
  <c r="Q96" i="15"/>
  <c r="V96" i="15"/>
  <c r="G98" i="15"/>
  <c r="G97" i="15" s="1"/>
  <c r="I98" i="15"/>
  <c r="K98" i="15"/>
  <c r="K97" i="15" s="1"/>
  <c r="O98" i="15"/>
  <c r="Q98" i="15"/>
  <c r="Q97" i="15" s="1"/>
  <c r="V98" i="15"/>
  <c r="V97" i="15" s="1"/>
  <c r="G99" i="15"/>
  <c r="M99" i="15" s="1"/>
  <c r="I99" i="15"/>
  <c r="K99" i="15"/>
  <c r="O99" i="15"/>
  <c r="O97" i="15" s="1"/>
  <c r="Q99" i="15"/>
  <c r="V99" i="15"/>
  <c r="G100" i="15"/>
  <c r="M100" i="15" s="1"/>
  <c r="I100" i="15"/>
  <c r="K100" i="15"/>
  <c r="O100" i="15"/>
  <c r="Q100" i="15"/>
  <c r="V100" i="15"/>
  <c r="G101" i="15"/>
  <c r="I101" i="15"/>
  <c r="K101" i="15"/>
  <c r="M101" i="15"/>
  <c r="O101" i="15"/>
  <c r="Q101" i="15"/>
  <c r="V101" i="15"/>
  <c r="G102" i="15"/>
  <c r="I102" i="15"/>
  <c r="K102" i="15"/>
  <c r="M102" i="15"/>
  <c r="O102" i="15"/>
  <c r="Q102" i="15"/>
  <c r="V102" i="15"/>
  <c r="G103" i="15"/>
  <c r="I103" i="15"/>
  <c r="I97" i="15" s="1"/>
  <c r="K103" i="15"/>
  <c r="M103" i="15"/>
  <c r="O103" i="15"/>
  <c r="Q103" i="15"/>
  <c r="V103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I108" i="15"/>
  <c r="O108" i="15"/>
  <c r="V108" i="15"/>
  <c r="G109" i="15"/>
  <c r="I109" i="15"/>
  <c r="K109" i="15"/>
  <c r="K108" i="15" s="1"/>
  <c r="M109" i="15"/>
  <c r="M108" i="15" s="1"/>
  <c r="O109" i="15"/>
  <c r="Q109" i="15"/>
  <c r="Q108" i="15" s="1"/>
  <c r="V109" i="15"/>
  <c r="AF111" i="15"/>
  <c r="G118" i="14"/>
  <c r="BA41" i="14"/>
  <c r="I8" i="14"/>
  <c r="G9" i="14"/>
  <c r="AE118" i="14" s="1"/>
  <c r="I9" i="14"/>
  <c r="K9" i="14"/>
  <c r="K8" i="14" s="1"/>
  <c r="O9" i="14"/>
  <c r="O8" i="14" s="1"/>
  <c r="Q9" i="14"/>
  <c r="Q8" i="14" s="1"/>
  <c r="V9" i="14"/>
  <c r="V8" i="14" s="1"/>
  <c r="G12" i="14"/>
  <c r="M12" i="14" s="1"/>
  <c r="I12" i="14"/>
  <c r="K12" i="14"/>
  <c r="O12" i="14"/>
  <c r="Q12" i="14"/>
  <c r="V12" i="14"/>
  <c r="G20" i="14"/>
  <c r="M20" i="14" s="1"/>
  <c r="I20" i="14"/>
  <c r="K20" i="14"/>
  <c r="O20" i="14"/>
  <c r="Q20" i="14"/>
  <c r="V20" i="14"/>
  <c r="Q25" i="14"/>
  <c r="G26" i="14"/>
  <c r="M26" i="14" s="1"/>
  <c r="M25" i="14" s="1"/>
  <c r="I26" i="14"/>
  <c r="I25" i="14" s="1"/>
  <c r="K26" i="14"/>
  <c r="K25" i="14" s="1"/>
  <c r="O26" i="14"/>
  <c r="O25" i="14" s="1"/>
  <c r="Q26" i="14"/>
  <c r="V26" i="14"/>
  <c r="G29" i="14"/>
  <c r="G25" i="14" s="1"/>
  <c r="I29" i="14"/>
  <c r="K29" i="14"/>
  <c r="M29" i="14"/>
  <c r="O29" i="14"/>
  <c r="Q29" i="14"/>
  <c r="V29" i="14"/>
  <c r="V25" i="14" s="1"/>
  <c r="G33" i="14"/>
  <c r="V33" i="14"/>
  <c r="G34" i="14"/>
  <c r="I34" i="14"/>
  <c r="I33" i="14" s="1"/>
  <c r="K34" i="14"/>
  <c r="M34" i="14"/>
  <c r="O34" i="14"/>
  <c r="O33" i="14" s="1"/>
  <c r="Q34" i="14"/>
  <c r="Q33" i="14" s="1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K33" i="14" s="1"/>
  <c r="O37" i="14"/>
  <c r="Q37" i="14"/>
  <c r="V37" i="14"/>
  <c r="G38" i="14"/>
  <c r="I38" i="14"/>
  <c r="K38" i="14"/>
  <c r="M38" i="14"/>
  <c r="O38" i="14"/>
  <c r="Q38" i="14"/>
  <c r="V38" i="14"/>
  <c r="G39" i="14"/>
  <c r="K39" i="14"/>
  <c r="M39" i="14"/>
  <c r="V39" i="14"/>
  <c r="G40" i="14"/>
  <c r="I40" i="14"/>
  <c r="I39" i="14" s="1"/>
  <c r="K40" i="14"/>
  <c r="M40" i="14"/>
  <c r="O40" i="14"/>
  <c r="O39" i="14" s="1"/>
  <c r="Q40" i="14"/>
  <c r="Q39" i="14" s="1"/>
  <c r="V40" i="14"/>
  <c r="G42" i="14"/>
  <c r="O42" i="14"/>
  <c r="V42" i="14"/>
  <c r="G43" i="14"/>
  <c r="I43" i="14"/>
  <c r="K43" i="14"/>
  <c r="K42" i="14" s="1"/>
  <c r="M43" i="14"/>
  <c r="M42" i="14" s="1"/>
  <c r="O43" i="14"/>
  <c r="Q43" i="14"/>
  <c r="Q42" i="14" s="1"/>
  <c r="V43" i="14"/>
  <c r="G45" i="14"/>
  <c r="I45" i="14"/>
  <c r="I42" i="14" s="1"/>
  <c r="K45" i="14"/>
  <c r="M45" i="14"/>
  <c r="O45" i="14"/>
  <c r="Q45" i="14"/>
  <c r="V45" i="14"/>
  <c r="G47" i="14"/>
  <c r="I47" i="14"/>
  <c r="K47" i="14"/>
  <c r="M47" i="14"/>
  <c r="O47" i="14"/>
  <c r="Q47" i="14"/>
  <c r="V47" i="14"/>
  <c r="G49" i="14"/>
  <c r="G50" i="14"/>
  <c r="M50" i="14" s="1"/>
  <c r="M49" i="14" s="1"/>
  <c r="I50" i="14"/>
  <c r="I49" i="14" s="1"/>
  <c r="K50" i="14"/>
  <c r="O50" i="14"/>
  <c r="O49" i="14" s="1"/>
  <c r="Q50" i="14"/>
  <c r="Q49" i="14" s="1"/>
  <c r="V50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9" i="14"/>
  <c r="I59" i="14"/>
  <c r="K59" i="14"/>
  <c r="K49" i="14" s="1"/>
  <c r="M59" i="14"/>
  <c r="O59" i="14"/>
  <c r="Q59" i="14"/>
  <c r="V59" i="14"/>
  <c r="G63" i="14"/>
  <c r="I63" i="14"/>
  <c r="K63" i="14"/>
  <c r="M63" i="14"/>
  <c r="O63" i="14"/>
  <c r="Q63" i="14"/>
  <c r="V63" i="14"/>
  <c r="G67" i="14"/>
  <c r="M67" i="14" s="1"/>
  <c r="I67" i="14"/>
  <c r="K67" i="14"/>
  <c r="O67" i="14"/>
  <c r="Q67" i="14"/>
  <c r="V67" i="14"/>
  <c r="V49" i="14" s="1"/>
  <c r="G69" i="14"/>
  <c r="M69" i="14" s="1"/>
  <c r="I69" i="14"/>
  <c r="K69" i="14"/>
  <c r="O69" i="14"/>
  <c r="Q69" i="14"/>
  <c r="V69" i="14"/>
  <c r="G72" i="14"/>
  <c r="M72" i="14" s="1"/>
  <c r="I72" i="14"/>
  <c r="K72" i="14"/>
  <c r="O72" i="14"/>
  <c r="Q72" i="14"/>
  <c r="V72" i="14"/>
  <c r="M74" i="14"/>
  <c r="Q74" i="14"/>
  <c r="G75" i="14"/>
  <c r="I75" i="14"/>
  <c r="I74" i="14" s="1"/>
  <c r="K75" i="14"/>
  <c r="K74" i="14" s="1"/>
  <c r="M75" i="14"/>
  <c r="O75" i="14"/>
  <c r="O74" i="14" s="1"/>
  <c r="Q75" i="14"/>
  <c r="V75" i="14"/>
  <c r="G77" i="14"/>
  <c r="G74" i="14" s="1"/>
  <c r="I77" i="14"/>
  <c r="K77" i="14"/>
  <c r="M77" i="14"/>
  <c r="O77" i="14"/>
  <c r="Q77" i="14"/>
  <c r="V77" i="14"/>
  <c r="V74" i="14" s="1"/>
  <c r="G79" i="14"/>
  <c r="V79" i="14"/>
  <c r="G80" i="14"/>
  <c r="M80" i="14" s="1"/>
  <c r="I80" i="14"/>
  <c r="I79" i="14" s="1"/>
  <c r="K80" i="14"/>
  <c r="O80" i="14"/>
  <c r="O79" i="14" s="1"/>
  <c r="Q80" i="14"/>
  <c r="Q79" i="14" s="1"/>
  <c r="V80" i="14"/>
  <c r="G87" i="14"/>
  <c r="M87" i="14" s="1"/>
  <c r="I87" i="14"/>
  <c r="K87" i="14"/>
  <c r="O87" i="14"/>
  <c r="Q87" i="14"/>
  <c r="V87" i="14"/>
  <c r="G96" i="14"/>
  <c r="I96" i="14"/>
  <c r="K96" i="14"/>
  <c r="M96" i="14"/>
  <c r="O96" i="14"/>
  <c r="Q96" i="14"/>
  <c r="V96" i="14"/>
  <c r="G103" i="14"/>
  <c r="I103" i="14"/>
  <c r="K103" i="14"/>
  <c r="K79" i="14" s="1"/>
  <c r="M103" i="14"/>
  <c r="O103" i="14"/>
  <c r="Q103" i="14"/>
  <c r="V103" i="14"/>
  <c r="G105" i="14"/>
  <c r="G104" i="14" s="1"/>
  <c r="I105" i="14"/>
  <c r="K105" i="14"/>
  <c r="K104" i="14" s="1"/>
  <c r="O105" i="14"/>
  <c r="Q105" i="14"/>
  <c r="Q104" i="14" s="1"/>
  <c r="V105" i="14"/>
  <c r="V104" i="14" s="1"/>
  <c r="G106" i="14"/>
  <c r="M106" i="14" s="1"/>
  <c r="I106" i="14"/>
  <c r="K106" i="14"/>
  <c r="O106" i="14"/>
  <c r="O104" i="14" s="1"/>
  <c r="Q106" i="14"/>
  <c r="V106" i="14"/>
  <c r="G107" i="14"/>
  <c r="M107" i="14" s="1"/>
  <c r="I107" i="14"/>
  <c r="K107" i="14"/>
  <c r="O107" i="14"/>
  <c r="Q107" i="14"/>
  <c r="V107" i="14"/>
  <c r="G108" i="14"/>
  <c r="I108" i="14"/>
  <c r="K108" i="14"/>
  <c r="M108" i="14"/>
  <c r="O108" i="14"/>
  <c r="Q108" i="14"/>
  <c r="V108" i="14"/>
  <c r="G109" i="14"/>
  <c r="I109" i="14"/>
  <c r="K109" i="14"/>
  <c r="M109" i="14"/>
  <c r="O109" i="14"/>
  <c r="Q109" i="14"/>
  <c r="V109" i="14"/>
  <c r="G110" i="14"/>
  <c r="I110" i="14"/>
  <c r="I104" i="14" s="1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3" i="14"/>
  <c r="M113" i="14" s="1"/>
  <c r="I113" i="14"/>
  <c r="K113" i="14"/>
  <c r="O113" i="14"/>
  <c r="Q113" i="14"/>
  <c r="V113" i="14"/>
  <c r="G115" i="14"/>
  <c r="I115" i="14"/>
  <c r="O115" i="14"/>
  <c r="V115" i="14"/>
  <c r="G116" i="14"/>
  <c r="I116" i="14"/>
  <c r="K116" i="14"/>
  <c r="K115" i="14" s="1"/>
  <c r="M116" i="14"/>
  <c r="M115" i="14" s="1"/>
  <c r="O116" i="14"/>
  <c r="Q116" i="14"/>
  <c r="Q115" i="14" s="1"/>
  <c r="V116" i="14"/>
  <c r="AF118" i="14"/>
  <c r="G424" i="13"/>
  <c r="BA205" i="13"/>
  <c r="BA203" i="13"/>
  <c r="BA159" i="13"/>
  <c r="BA113" i="13"/>
  <c r="BA108" i="13"/>
  <c r="BA95" i="13"/>
  <c r="BA83" i="13"/>
  <c r="BA79" i="13"/>
  <c r="BA68" i="13"/>
  <c r="BA19" i="13"/>
  <c r="BA16" i="13"/>
  <c r="G9" i="13"/>
  <c r="I9" i="13"/>
  <c r="I8" i="13" s="1"/>
  <c r="K9" i="13"/>
  <c r="K8" i="13" s="1"/>
  <c r="M9" i="13"/>
  <c r="O9" i="13"/>
  <c r="O8" i="13" s="1"/>
  <c r="Q9" i="13"/>
  <c r="V9" i="13"/>
  <c r="G12" i="13"/>
  <c r="G8" i="13" s="1"/>
  <c r="I12" i="13"/>
  <c r="K12" i="13"/>
  <c r="M12" i="13"/>
  <c r="M8" i="13" s="1"/>
  <c r="O12" i="13"/>
  <c r="Q12" i="13"/>
  <c r="V12" i="13"/>
  <c r="V8" i="13" s="1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Q8" i="13" s="1"/>
  <c r="V18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31" i="13"/>
  <c r="I31" i="13"/>
  <c r="K31" i="13"/>
  <c r="M31" i="13"/>
  <c r="O31" i="13"/>
  <c r="Q31" i="13"/>
  <c r="V31" i="13"/>
  <c r="G34" i="13"/>
  <c r="M34" i="13" s="1"/>
  <c r="I34" i="13"/>
  <c r="I33" i="13" s="1"/>
  <c r="K34" i="13"/>
  <c r="O34" i="13"/>
  <c r="O33" i="13" s="1"/>
  <c r="Q34" i="13"/>
  <c r="Q33" i="13" s="1"/>
  <c r="V34" i="13"/>
  <c r="G37" i="13"/>
  <c r="M37" i="13" s="1"/>
  <c r="I37" i="13"/>
  <c r="K37" i="13"/>
  <c r="O37" i="13"/>
  <c r="Q37" i="13"/>
  <c r="V37" i="13"/>
  <c r="G47" i="13"/>
  <c r="I47" i="13"/>
  <c r="K47" i="13"/>
  <c r="M47" i="13"/>
  <c r="O47" i="13"/>
  <c r="Q47" i="13"/>
  <c r="V47" i="13"/>
  <c r="G57" i="13"/>
  <c r="I57" i="13"/>
  <c r="K57" i="13"/>
  <c r="K33" i="13" s="1"/>
  <c r="M57" i="13"/>
  <c r="O57" i="13"/>
  <c r="Q57" i="13"/>
  <c r="V57" i="13"/>
  <c r="G61" i="13"/>
  <c r="I61" i="13"/>
  <c r="K61" i="13"/>
  <c r="M61" i="13"/>
  <c r="O61" i="13"/>
  <c r="Q61" i="13"/>
  <c r="V61" i="13"/>
  <c r="G67" i="13"/>
  <c r="G33" i="13" s="1"/>
  <c r="I67" i="13"/>
  <c r="K67" i="13"/>
  <c r="O67" i="13"/>
  <c r="Q67" i="13"/>
  <c r="V67" i="13"/>
  <c r="V33" i="13" s="1"/>
  <c r="G70" i="13"/>
  <c r="M70" i="13" s="1"/>
  <c r="I70" i="13"/>
  <c r="K70" i="13"/>
  <c r="O70" i="13"/>
  <c r="Q70" i="13"/>
  <c r="V70" i="13"/>
  <c r="G73" i="13"/>
  <c r="M73" i="13" s="1"/>
  <c r="I73" i="13"/>
  <c r="K73" i="13"/>
  <c r="O73" i="13"/>
  <c r="Q73" i="13"/>
  <c r="V73" i="13"/>
  <c r="G76" i="13"/>
  <c r="I76" i="13"/>
  <c r="K76" i="13"/>
  <c r="M76" i="13"/>
  <c r="O76" i="13"/>
  <c r="Q76" i="13"/>
  <c r="V76" i="13"/>
  <c r="G78" i="13"/>
  <c r="I78" i="13"/>
  <c r="K78" i="13"/>
  <c r="M78" i="13"/>
  <c r="O78" i="13"/>
  <c r="Q78" i="13"/>
  <c r="V78" i="13"/>
  <c r="G82" i="13"/>
  <c r="I82" i="13"/>
  <c r="K82" i="13"/>
  <c r="M82" i="13"/>
  <c r="O82" i="13"/>
  <c r="Q82" i="13"/>
  <c r="V82" i="13"/>
  <c r="G88" i="13"/>
  <c r="M88" i="13" s="1"/>
  <c r="I88" i="13"/>
  <c r="K88" i="13"/>
  <c r="O88" i="13"/>
  <c r="Q88" i="13"/>
  <c r="V88" i="13"/>
  <c r="I91" i="13"/>
  <c r="Q91" i="13"/>
  <c r="G92" i="13"/>
  <c r="M92" i="13" s="1"/>
  <c r="M91" i="13" s="1"/>
  <c r="I92" i="13"/>
  <c r="K92" i="13"/>
  <c r="O92" i="13"/>
  <c r="O91" i="13" s="1"/>
  <c r="Q92" i="13"/>
  <c r="V92" i="13"/>
  <c r="V91" i="13" s="1"/>
  <c r="G94" i="13"/>
  <c r="I94" i="13"/>
  <c r="K94" i="13"/>
  <c r="K91" i="13" s="1"/>
  <c r="M94" i="13"/>
  <c r="O94" i="13"/>
  <c r="Q94" i="13"/>
  <c r="V94" i="13"/>
  <c r="K97" i="13"/>
  <c r="O97" i="13"/>
  <c r="Q97" i="13"/>
  <c r="G98" i="13"/>
  <c r="G97" i="13" s="1"/>
  <c r="I98" i="13"/>
  <c r="I97" i="13" s="1"/>
  <c r="K98" i="13"/>
  <c r="M98" i="13"/>
  <c r="M97" i="13" s="1"/>
  <c r="O98" i="13"/>
  <c r="Q98" i="13"/>
  <c r="V98" i="13"/>
  <c r="V97" i="13" s="1"/>
  <c r="G101" i="13"/>
  <c r="K101" i="13"/>
  <c r="V101" i="13"/>
  <c r="G102" i="13"/>
  <c r="M102" i="13" s="1"/>
  <c r="M101" i="13" s="1"/>
  <c r="I102" i="13"/>
  <c r="I101" i="13" s="1"/>
  <c r="K102" i="13"/>
  <c r="O102" i="13"/>
  <c r="O101" i="13" s="1"/>
  <c r="Q102" i="13"/>
  <c r="Q101" i="13" s="1"/>
  <c r="V102" i="13"/>
  <c r="O106" i="13"/>
  <c r="G107" i="13"/>
  <c r="I107" i="13"/>
  <c r="K107" i="13"/>
  <c r="K106" i="13" s="1"/>
  <c r="M107" i="13"/>
  <c r="O107" i="13"/>
  <c r="Q107" i="13"/>
  <c r="Q106" i="13" s="1"/>
  <c r="V107" i="13"/>
  <c r="G112" i="13"/>
  <c r="I112" i="13"/>
  <c r="I106" i="13" s="1"/>
  <c r="K112" i="13"/>
  <c r="M112" i="13"/>
  <c r="O112" i="13"/>
  <c r="Q112" i="13"/>
  <c r="V112" i="13"/>
  <c r="G116" i="13"/>
  <c r="I116" i="13"/>
  <c r="K116" i="13"/>
  <c r="M116" i="13"/>
  <c r="O116" i="13"/>
  <c r="Q116" i="13"/>
  <c r="V116" i="13"/>
  <c r="G122" i="13"/>
  <c r="G106" i="13" s="1"/>
  <c r="I122" i="13"/>
  <c r="K122" i="13"/>
  <c r="O122" i="13"/>
  <c r="Q122" i="13"/>
  <c r="V122" i="13"/>
  <c r="V106" i="13" s="1"/>
  <c r="G125" i="13"/>
  <c r="M125" i="13" s="1"/>
  <c r="I125" i="13"/>
  <c r="K125" i="13"/>
  <c r="O125" i="13"/>
  <c r="Q125" i="13"/>
  <c r="V125" i="13"/>
  <c r="G130" i="13"/>
  <c r="I130" i="13"/>
  <c r="K130" i="13"/>
  <c r="K129" i="13" s="1"/>
  <c r="M130" i="13"/>
  <c r="O130" i="13"/>
  <c r="Q130" i="13"/>
  <c r="Q129" i="13" s="1"/>
  <c r="V130" i="13"/>
  <c r="G133" i="13"/>
  <c r="I133" i="13"/>
  <c r="I129" i="13" s="1"/>
  <c r="K133" i="13"/>
  <c r="M133" i="13"/>
  <c r="O133" i="13"/>
  <c r="Q133" i="13"/>
  <c r="V133" i="13"/>
  <c r="G136" i="13"/>
  <c r="I136" i="13"/>
  <c r="K136" i="13"/>
  <c r="M136" i="13"/>
  <c r="O136" i="13"/>
  <c r="Q136" i="13"/>
  <c r="V136" i="13"/>
  <c r="G138" i="13"/>
  <c r="G129" i="13" s="1"/>
  <c r="I138" i="13"/>
  <c r="K138" i="13"/>
  <c r="O138" i="13"/>
  <c r="Q138" i="13"/>
  <c r="V138" i="13"/>
  <c r="V129" i="13" s="1"/>
  <c r="G140" i="13"/>
  <c r="M140" i="13" s="1"/>
  <c r="I140" i="13"/>
  <c r="K140" i="13"/>
  <c r="O140" i="13"/>
  <c r="Q140" i="13"/>
  <c r="V140" i="13"/>
  <c r="G147" i="13"/>
  <c r="M147" i="13" s="1"/>
  <c r="I147" i="13"/>
  <c r="K147" i="13"/>
  <c r="O147" i="13"/>
  <c r="O129" i="13" s="1"/>
  <c r="Q147" i="13"/>
  <c r="V147" i="13"/>
  <c r="G152" i="13"/>
  <c r="I152" i="13"/>
  <c r="K152" i="13"/>
  <c r="M152" i="13"/>
  <c r="O152" i="13"/>
  <c r="Q152" i="13"/>
  <c r="V152" i="13"/>
  <c r="G153" i="13"/>
  <c r="I153" i="13"/>
  <c r="K153" i="13"/>
  <c r="M153" i="13"/>
  <c r="O153" i="13"/>
  <c r="Q153" i="13"/>
  <c r="V153" i="13"/>
  <c r="G154" i="13"/>
  <c r="I154" i="13"/>
  <c r="K154" i="13"/>
  <c r="M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I157" i="13"/>
  <c r="O157" i="13"/>
  <c r="V157" i="13"/>
  <c r="G158" i="13"/>
  <c r="I158" i="13"/>
  <c r="K158" i="13"/>
  <c r="K157" i="13" s="1"/>
  <c r="M158" i="13"/>
  <c r="M157" i="13" s="1"/>
  <c r="O158" i="13"/>
  <c r="Q158" i="13"/>
  <c r="Q157" i="13" s="1"/>
  <c r="V158" i="13"/>
  <c r="K160" i="13"/>
  <c r="G161" i="13"/>
  <c r="G160" i="13" s="1"/>
  <c r="I161" i="13"/>
  <c r="I160" i="13" s="1"/>
  <c r="K161" i="13"/>
  <c r="M161" i="13"/>
  <c r="M160" i="13" s="1"/>
  <c r="O161" i="13"/>
  <c r="Q161" i="13"/>
  <c r="Q160" i="13" s="1"/>
  <c r="V161" i="13"/>
  <c r="V160" i="13" s="1"/>
  <c r="G167" i="13"/>
  <c r="M167" i="13" s="1"/>
  <c r="I167" i="13"/>
  <c r="K167" i="13"/>
  <c r="O167" i="13"/>
  <c r="Q167" i="13"/>
  <c r="V167" i="13"/>
  <c r="G173" i="13"/>
  <c r="I173" i="13"/>
  <c r="K173" i="13"/>
  <c r="M173" i="13"/>
  <c r="O173" i="13"/>
  <c r="Q173" i="13"/>
  <c r="V173" i="13"/>
  <c r="G180" i="13"/>
  <c r="M180" i="13" s="1"/>
  <c r="I180" i="13"/>
  <c r="K180" i="13"/>
  <c r="O180" i="13"/>
  <c r="O160" i="13" s="1"/>
  <c r="Q180" i="13"/>
  <c r="V180" i="13"/>
  <c r="G183" i="13"/>
  <c r="M183" i="13" s="1"/>
  <c r="I183" i="13"/>
  <c r="I182" i="13" s="1"/>
  <c r="K183" i="13"/>
  <c r="K182" i="13" s="1"/>
  <c r="O183" i="13"/>
  <c r="O182" i="13" s="1"/>
  <c r="Q183" i="13"/>
  <c r="V183" i="13"/>
  <c r="G185" i="13"/>
  <c r="G182" i="13" s="1"/>
  <c r="I185" i="13"/>
  <c r="K185" i="13"/>
  <c r="M185" i="13"/>
  <c r="O185" i="13"/>
  <c r="Q185" i="13"/>
  <c r="V185" i="13"/>
  <c r="V182" i="13" s="1"/>
  <c r="G187" i="13"/>
  <c r="M187" i="13" s="1"/>
  <c r="I187" i="13"/>
  <c r="K187" i="13"/>
  <c r="O187" i="13"/>
  <c r="Q187" i="13"/>
  <c r="V187" i="13"/>
  <c r="G190" i="13"/>
  <c r="I190" i="13"/>
  <c r="K190" i="13"/>
  <c r="M190" i="13"/>
  <c r="O190" i="13"/>
  <c r="Q190" i="13"/>
  <c r="Q182" i="13" s="1"/>
  <c r="V190" i="13"/>
  <c r="G193" i="13"/>
  <c r="M193" i="13" s="1"/>
  <c r="I193" i="13"/>
  <c r="K193" i="13"/>
  <c r="O193" i="13"/>
  <c r="Q193" i="13"/>
  <c r="V193" i="13"/>
  <c r="G197" i="13"/>
  <c r="I197" i="13"/>
  <c r="K197" i="13"/>
  <c r="M197" i="13"/>
  <c r="O197" i="13"/>
  <c r="Q197" i="13"/>
  <c r="V197" i="13"/>
  <c r="G200" i="13"/>
  <c r="M200" i="13" s="1"/>
  <c r="I200" i="13"/>
  <c r="K200" i="13"/>
  <c r="O200" i="13"/>
  <c r="Q200" i="13"/>
  <c r="V200" i="13"/>
  <c r="G202" i="13"/>
  <c r="I202" i="13"/>
  <c r="K202" i="13"/>
  <c r="M202" i="13"/>
  <c r="O202" i="13"/>
  <c r="Q202" i="13"/>
  <c r="V202" i="13"/>
  <c r="G207" i="13"/>
  <c r="M207" i="13" s="1"/>
  <c r="I207" i="13"/>
  <c r="K207" i="13"/>
  <c r="O207" i="13"/>
  <c r="Q207" i="13"/>
  <c r="V207" i="13"/>
  <c r="G210" i="13"/>
  <c r="M210" i="13" s="1"/>
  <c r="I210" i="13"/>
  <c r="K210" i="13"/>
  <c r="O210" i="13"/>
  <c r="O209" i="13" s="1"/>
  <c r="Q210" i="13"/>
  <c r="V210" i="13"/>
  <c r="V209" i="13" s="1"/>
  <c r="G212" i="13"/>
  <c r="I212" i="13"/>
  <c r="K212" i="13"/>
  <c r="K209" i="13" s="1"/>
  <c r="M212" i="13"/>
  <c r="O212" i="13"/>
  <c r="Q212" i="13"/>
  <c r="V212" i="13"/>
  <c r="G215" i="13"/>
  <c r="I215" i="13"/>
  <c r="K215" i="13"/>
  <c r="M215" i="13"/>
  <c r="O215" i="13"/>
  <c r="Q215" i="13"/>
  <c r="V215" i="13"/>
  <c r="G218" i="13"/>
  <c r="I218" i="13"/>
  <c r="I209" i="13" s="1"/>
  <c r="K218" i="13"/>
  <c r="M218" i="13"/>
  <c r="O218" i="13"/>
  <c r="Q218" i="13"/>
  <c r="V218" i="13"/>
  <c r="G221" i="13"/>
  <c r="M221" i="13" s="1"/>
  <c r="I221" i="13"/>
  <c r="K221" i="13"/>
  <c r="O221" i="13"/>
  <c r="Q221" i="13"/>
  <c r="V221" i="13"/>
  <c r="G224" i="13"/>
  <c r="M224" i="13" s="1"/>
  <c r="I224" i="13"/>
  <c r="K224" i="13"/>
  <c r="O224" i="13"/>
  <c r="Q224" i="13"/>
  <c r="Q209" i="13" s="1"/>
  <c r="V224" i="13"/>
  <c r="G226" i="13"/>
  <c r="M226" i="13" s="1"/>
  <c r="I226" i="13"/>
  <c r="K226" i="13"/>
  <c r="O226" i="13"/>
  <c r="Q226" i="13"/>
  <c r="V226" i="13"/>
  <c r="G228" i="13"/>
  <c r="I228" i="13"/>
  <c r="K228" i="13"/>
  <c r="M228" i="13"/>
  <c r="O228" i="13"/>
  <c r="Q228" i="13"/>
  <c r="V228" i="13"/>
  <c r="G230" i="13"/>
  <c r="I230" i="13"/>
  <c r="K230" i="13"/>
  <c r="M230" i="13"/>
  <c r="O230" i="13"/>
  <c r="Q230" i="13"/>
  <c r="V230" i="13"/>
  <c r="G232" i="13"/>
  <c r="I232" i="13"/>
  <c r="K232" i="13"/>
  <c r="M232" i="13"/>
  <c r="O232" i="13"/>
  <c r="Q232" i="13"/>
  <c r="V232" i="13"/>
  <c r="G235" i="13"/>
  <c r="M235" i="13" s="1"/>
  <c r="I235" i="13"/>
  <c r="I234" i="13" s="1"/>
  <c r="K235" i="13"/>
  <c r="O235" i="13"/>
  <c r="O234" i="13" s="1"/>
  <c r="Q235" i="13"/>
  <c r="Q234" i="13" s="1"/>
  <c r="V235" i="13"/>
  <c r="G238" i="13"/>
  <c r="M238" i="13" s="1"/>
  <c r="I238" i="13"/>
  <c r="K238" i="13"/>
  <c r="O238" i="13"/>
  <c r="Q238" i="13"/>
  <c r="V238" i="13"/>
  <c r="G240" i="13"/>
  <c r="I240" i="13"/>
  <c r="K240" i="13"/>
  <c r="M240" i="13"/>
  <c r="O240" i="13"/>
  <c r="Q240" i="13"/>
  <c r="V240" i="13"/>
  <c r="G242" i="13"/>
  <c r="I242" i="13"/>
  <c r="K242" i="13"/>
  <c r="K234" i="13" s="1"/>
  <c r="M242" i="13"/>
  <c r="O242" i="13"/>
  <c r="Q242" i="13"/>
  <c r="V242" i="13"/>
  <c r="G244" i="13"/>
  <c r="I244" i="13"/>
  <c r="K244" i="13"/>
  <c r="M244" i="13"/>
  <c r="O244" i="13"/>
  <c r="Q244" i="13"/>
  <c r="V244" i="13"/>
  <c r="G246" i="13"/>
  <c r="G234" i="13" s="1"/>
  <c r="I246" i="13"/>
  <c r="K246" i="13"/>
  <c r="O246" i="13"/>
  <c r="Q246" i="13"/>
  <c r="V246" i="13"/>
  <c r="V234" i="13" s="1"/>
  <c r="G248" i="13"/>
  <c r="I248" i="13"/>
  <c r="K248" i="13"/>
  <c r="M248" i="13"/>
  <c r="O248" i="13"/>
  <c r="Q248" i="13"/>
  <c r="V248" i="13"/>
  <c r="G249" i="13"/>
  <c r="M249" i="13" s="1"/>
  <c r="I249" i="13"/>
  <c r="K249" i="13"/>
  <c r="O249" i="13"/>
  <c r="Q249" i="13"/>
  <c r="V249" i="13"/>
  <c r="G251" i="13"/>
  <c r="I251" i="13"/>
  <c r="K251" i="13"/>
  <c r="M251" i="13"/>
  <c r="O251" i="13"/>
  <c r="Q251" i="13"/>
  <c r="V251" i="13"/>
  <c r="G253" i="13"/>
  <c r="I253" i="13"/>
  <c r="K253" i="13"/>
  <c r="M253" i="13"/>
  <c r="O253" i="13"/>
  <c r="Q253" i="13"/>
  <c r="V253" i="13"/>
  <c r="G255" i="13"/>
  <c r="I255" i="13"/>
  <c r="K255" i="13"/>
  <c r="M255" i="13"/>
  <c r="O255" i="13"/>
  <c r="Q255" i="13"/>
  <c r="V255" i="13"/>
  <c r="G259" i="13"/>
  <c r="M259" i="13" s="1"/>
  <c r="I259" i="13"/>
  <c r="K259" i="13"/>
  <c r="O259" i="13"/>
  <c r="Q259" i="13"/>
  <c r="V259" i="13"/>
  <c r="G261" i="13"/>
  <c r="I261" i="13"/>
  <c r="K261" i="13"/>
  <c r="M261" i="13"/>
  <c r="O261" i="13"/>
  <c r="Q261" i="13"/>
  <c r="V261" i="13"/>
  <c r="G263" i="13"/>
  <c r="M263" i="13" s="1"/>
  <c r="I263" i="13"/>
  <c r="K263" i="13"/>
  <c r="O263" i="13"/>
  <c r="Q263" i="13"/>
  <c r="V263" i="13"/>
  <c r="G265" i="13"/>
  <c r="I265" i="13"/>
  <c r="K265" i="13"/>
  <c r="M265" i="13"/>
  <c r="O265" i="13"/>
  <c r="Q265" i="13"/>
  <c r="V265" i="13"/>
  <c r="G267" i="13"/>
  <c r="I267" i="13"/>
  <c r="K267" i="13"/>
  <c r="M267" i="13"/>
  <c r="O267" i="13"/>
  <c r="Q267" i="13"/>
  <c r="V267" i="13"/>
  <c r="G268" i="13"/>
  <c r="I268" i="13"/>
  <c r="K268" i="13"/>
  <c r="M268" i="13"/>
  <c r="O268" i="13"/>
  <c r="Q268" i="13"/>
  <c r="V268" i="13"/>
  <c r="G270" i="13"/>
  <c r="M270" i="13" s="1"/>
  <c r="I270" i="13"/>
  <c r="K270" i="13"/>
  <c r="O270" i="13"/>
  <c r="Q270" i="13"/>
  <c r="V270" i="13"/>
  <c r="G272" i="13"/>
  <c r="M272" i="13" s="1"/>
  <c r="I272" i="13"/>
  <c r="K272" i="13"/>
  <c r="O272" i="13"/>
  <c r="Q272" i="13"/>
  <c r="V272" i="13"/>
  <c r="G273" i="13"/>
  <c r="M273" i="13" s="1"/>
  <c r="I273" i="13"/>
  <c r="K273" i="13"/>
  <c r="O273" i="13"/>
  <c r="Q273" i="13"/>
  <c r="V273" i="13"/>
  <c r="G275" i="13"/>
  <c r="I275" i="13"/>
  <c r="K275" i="13"/>
  <c r="M275" i="13"/>
  <c r="O275" i="13"/>
  <c r="Q275" i="13"/>
  <c r="V275" i="13"/>
  <c r="G277" i="13"/>
  <c r="I277" i="13"/>
  <c r="K277" i="13"/>
  <c r="M277" i="13"/>
  <c r="O277" i="13"/>
  <c r="Q277" i="13"/>
  <c r="V277" i="13"/>
  <c r="G279" i="13"/>
  <c r="I279" i="13"/>
  <c r="K279" i="13"/>
  <c r="M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I283" i="13"/>
  <c r="K283" i="13"/>
  <c r="M283" i="13"/>
  <c r="O283" i="13"/>
  <c r="Q283" i="13"/>
  <c r="V283" i="13"/>
  <c r="G285" i="13"/>
  <c r="M285" i="13" s="1"/>
  <c r="I285" i="13"/>
  <c r="K285" i="13"/>
  <c r="O285" i="13"/>
  <c r="Q285" i="13"/>
  <c r="V285" i="13"/>
  <c r="G288" i="13"/>
  <c r="M288" i="13" s="1"/>
  <c r="I288" i="13"/>
  <c r="K288" i="13"/>
  <c r="O288" i="13"/>
  <c r="O287" i="13" s="1"/>
  <c r="Q288" i="13"/>
  <c r="V288" i="13"/>
  <c r="G289" i="13"/>
  <c r="G287" i="13" s="1"/>
  <c r="I289" i="13"/>
  <c r="K289" i="13"/>
  <c r="O289" i="13"/>
  <c r="Q289" i="13"/>
  <c r="Q287" i="13" s="1"/>
  <c r="V289" i="13"/>
  <c r="V287" i="13" s="1"/>
  <c r="G290" i="13"/>
  <c r="M290" i="13" s="1"/>
  <c r="I290" i="13"/>
  <c r="K290" i="13"/>
  <c r="O290" i="13"/>
  <c r="Q290" i="13"/>
  <c r="V290" i="13"/>
  <c r="G293" i="13"/>
  <c r="M293" i="13" s="1"/>
  <c r="I293" i="13"/>
  <c r="K293" i="13"/>
  <c r="O293" i="13"/>
  <c r="O292" i="13" s="1"/>
  <c r="Q293" i="13"/>
  <c r="V293" i="13"/>
  <c r="V292" i="13" s="1"/>
  <c r="G295" i="13"/>
  <c r="I295" i="13"/>
  <c r="K295" i="13"/>
  <c r="K292" i="13" s="1"/>
  <c r="M295" i="13"/>
  <c r="O295" i="13"/>
  <c r="Q295" i="13"/>
  <c r="V295" i="13"/>
  <c r="G297" i="13"/>
  <c r="I297" i="13"/>
  <c r="K297" i="13"/>
  <c r="M297" i="13"/>
  <c r="O297" i="13"/>
  <c r="Q297" i="13"/>
  <c r="V297" i="13"/>
  <c r="G299" i="13"/>
  <c r="I299" i="13"/>
  <c r="I292" i="13" s="1"/>
  <c r="K299" i="13"/>
  <c r="M299" i="13"/>
  <c r="O299" i="13"/>
  <c r="Q299" i="13"/>
  <c r="V299" i="13"/>
  <c r="G301" i="13"/>
  <c r="M301" i="13" s="1"/>
  <c r="I301" i="13"/>
  <c r="K301" i="13"/>
  <c r="O301" i="13"/>
  <c r="Q301" i="13"/>
  <c r="V301" i="13"/>
  <c r="G303" i="13"/>
  <c r="M303" i="13" s="1"/>
  <c r="I303" i="13"/>
  <c r="K303" i="13"/>
  <c r="O303" i="13"/>
  <c r="Q303" i="13"/>
  <c r="Q292" i="13" s="1"/>
  <c r="V303" i="13"/>
  <c r="G307" i="13"/>
  <c r="M307" i="13" s="1"/>
  <c r="I307" i="13"/>
  <c r="K307" i="13"/>
  <c r="O307" i="13"/>
  <c r="Q307" i="13"/>
  <c r="V307" i="13"/>
  <c r="G308" i="13"/>
  <c r="M308" i="13"/>
  <c r="Q308" i="13"/>
  <c r="V308" i="13"/>
  <c r="G309" i="13"/>
  <c r="I309" i="13"/>
  <c r="I308" i="13" s="1"/>
  <c r="K309" i="13"/>
  <c r="K308" i="13" s="1"/>
  <c r="M309" i="13"/>
  <c r="O309" i="13"/>
  <c r="O308" i="13" s="1"/>
  <c r="Q309" i="13"/>
  <c r="V309" i="13"/>
  <c r="I311" i="13"/>
  <c r="G312" i="13"/>
  <c r="G311" i="13" s="1"/>
  <c r="I312" i="13"/>
  <c r="K312" i="13"/>
  <c r="K311" i="13" s="1"/>
  <c r="O312" i="13"/>
  <c r="Q312" i="13"/>
  <c r="Q311" i="13" s="1"/>
  <c r="V312" i="13"/>
  <c r="V311" i="13" s="1"/>
  <c r="G315" i="13"/>
  <c r="M315" i="13" s="1"/>
  <c r="I315" i="13"/>
  <c r="K315" i="13"/>
  <c r="O315" i="13"/>
  <c r="O311" i="13" s="1"/>
  <c r="Q315" i="13"/>
  <c r="V315" i="13"/>
  <c r="G317" i="13"/>
  <c r="M317" i="13" s="1"/>
  <c r="I317" i="13"/>
  <c r="K317" i="13"/>
  <c r="O317" i="13"/>
  <c r="Q317" i="13"/>
  <c r="V317" i="13"/>
  <c r="G319" i="13"/>
  <c r="I319" i="13"/>
  <c r="K319" i="13"/>
  <c r="M319" i="13"/>
  <c r="O319" i="13"/>
  <c r="Q319" i="13"/>
  <c r="V319" i="13"/>
  <c r="G321" i="13"/>
  <c r="G320" i="13" s="1"/>
  <c r="I321" i="13"/>
  <c r="I320" i="13" s="1"/>
  <c r="K321" i="13"/>
  <c r="M321" i="13"/>
  <c r="O321" i="13"/>
  <c r="Q321" i="13"/>
  <c r="V321" i="13"/>
  <c r="V320" i="13" s="1"/>
  <c r="G323" i="13"/>
  <c r="M323" i="13" s="1"/>
  <c r="I323" i="13"/>
  <c r="K323" i="13"/>
  <c r="O323" i="13"/>
  <c r="Q323" i="13"/>
  <c r="Q320" i="13" s="1"/>
  <c r="V323" i="13"/>
  <c r="G325" i="13"/>
  <c r="I325" i="13"/>
  <c r="K325" i="13"/>
  <c r="M325" i="13"/>
  <c r="O325" i="13"/>
  <c r="Q325" i="13"/>
  <c r="V325" i="13"/>
  <c r="G327" i="13"/>
  <c r="M327" i="13" s="1"/>
  <c r="I327" i="13"/>
  <c r="K327" i="13"/>
  <c r="O327" i="13"/>
  <c r="O320" i="13" s="1"/>
  <c r="Q327" i="13"/>
  <c r="V327" i="13"/>
  <c r="G329" i="13"/>
  <c r="I329" i="13"/>
  <c r="K329" i="13"/>
  <c r="M329" i="13"/>
  <c r="O329" i="13"/>
  <c r="Q329" i="13"/>
  <c r="V329" i="13"/>
  <c r="G331" i="13"/>
  <c r="M331" i="13" s="1"/>
  <c r="I331" i="13"/>
  <c r="K331" i="13"/>
  <c r="K320" i="13" s="1"/>
  <c r="O331" i="13"/>
  <c r="Q331" i="13"/>
  <c r="V331" i="13"/>
  <c r="G333" i="13"/>
  <c r="I333" i="13"/>
  <c r="K333" i="13"/>
  <c r="M333" i="13"/>
  <c r="O333" i="13"/>
  <c r="Q333" i="13"/>
  <c r="V333" i="13"/>
  <c r="G336" i="13"/>
  <c r="M336" i="13" s="1"/>
  <c r="I336" i="13"/>
  <c r="K336" i="13"/>
  <c r="O336" i="13"/>
  <c r="Q336" i="13"/>
  <c r="V336" i="13"/>
  <c r="G340" i="13"/>
  <c r="I340" i="13"/>
  <c r="K340" i="13"/>
  <c r="M340" i="13"/>
  <c r="O340" i="13"/>
  <c r="Q340" i="13"/>
  <c r="V340" i="13"/>
  <c r="G342" i="13"/>
  <c r="M342" i="13" s="1"/>
  <c r="I342" i="13"/>
  <c r="K342" i="13"/>
  <c r="O342" i="13"/>
  <c r="Q342" i="13"/>
  <c r="V342" i="13"/>
  <c r="G345" i="13"/>
  <c r="M345" i="13" s="1"/>
  <c r="I345" i="13"/>
  <c r="I344" i="13" s="1"/>
  <c r="K345" i="13"/>
  <c r="K344" i="13" s="1"/>
  <c r="O345" i="13"/>
  <c r="O344" i="13" s="1"/>
  <c r="Q345" i="13"/>
  <c r="V345" i="13"/>
  <c r="G349" i="13"/>
  <c r="G344" i="13" s="1"/>
  <c r="I349" i="13"/>
  <c r="K349" i="13"/>
  <c r="M349" i="13"/>
  <c r="O349" i="13"/>
  <c r="Q349" i="13"/>
  <c r="V349" i="13"/>
  <c r="V344" i="13" s="1"/>
  <c r="G353" i="13"/>
  <c r="M353" i="13" s="1"/>
  <c r="I353" i="13"/>
  <c r="K353" i="13"/>
  <c r="O353" i="13"/>
  <c r="Q353" i="13"/>
  <c r="V353" i="13"/>
  <c r="G361" i="13"/>
  <c r="I361" i="13"/>
  <c r="K361" i="13"/>
  <c r="M361" i="13"/>
  <c r="O361" i="13"/>
  <c r="Q361" i="13"/>
  <c r="Q344" i="13" s="1"/>
  <c r="V361" i="13"/>
  <c r="G369" i="13"/>
  <c r="M369" i="13" s="1"/>
  <c r="I369" i="13"/>
  <c r="K369" i="13"/>
  <c r="O369" i="13"/>
  <c r="Q369" i="13"/>
  <c r="V369" i="13"/>
  <c r="G371" i="13"/>
  <c r="I371" i="13"/>
  <c r="K371" i="13"/>
  <c r="M371" i="13"/>
  <c r="O371" i="13"/>
  <c r="Q371" i="13"/>
  <c r="V371" i="13"/>
  <c r="K372" i="13"/>
  <c r="O372" i="13"/>
  <c r="G373" i="13"/>
  <c r="G372" i="13" s="1"/>
  <c r="I373" i="13"/>
  <c r="I372" i="13" s="1"/>
  <c r="K373" i="13"/>
  <c r="M373" i="13"/>
  <c r="M372" i="13" s="1"/>
  <c r="O373" i="13"/>
  <c r="Q373" i="13"/>
  <c r="Q372" i="13" s="1"/>
  <c r="V373" i="13"/>
  <c r="V372" i="13" s="1"/>
  <c r="G377" i="13"/>
  <c r="K377" i="13"/>
  <c r="V377" i="13"/>
  <c r="G378" i="13"/>
  <c r="I378" i="13"/>
  <c r="I377" i="13" s="1"/>
  <c r="K378" i="13"/>
  <c r="M378" i="13"/>
  <c r="M377" i="13" s="1"/>
  <c r="O378" i="13"/>
  <c r="O377" i="13" s="1"/>
  <c r="Q378" i="13"/>
  <c r="Q377" i="13" s="1"/>
  <c r="V378" i="13"/>
  <c r="G384" i="13"/>
  <c r="G385" i="13"/>
  <c r="I385" i="13"/>
  <c r="I384" i="13" s="1"/>
  <c r="K385" i="13"/>
  <c r="K384" i="13" s="1"/>
  <c r="M385" i="13"/>
  <c r="O385" i="13"/>
  <c r="Q385" i="13"/>
  <c r="Q384" i="13" s="1"/>
  <c r="V385" i="13"/>
  <c r="G387" i="13"/>
  <c r="M387" i="13" s="1"/>
  <c r="I387" i="13"/>
  <c r="K387" i="13"/>
  <c r="O387" i="13"/>
  <c r="O384" i="13" s="1"/>
  <c r="Q387" i="13"/>
  <c r="V387" i="13"/>
  <c r="G389" i="13"/>
  <c r="I389" i="13"/>
  <c r="K389" i="13"/>
  <c r="M389" i="13"/>
  <c r="O389" i="13"/>
  <c r="Q389" i="13"/>
  <c r="V389" i="13"/>
  <c r="G391" i="13"/>
  <c r="M391" i="13" s="1"/>
  <c r="I391" i="13"/>
  <c r="K391" i="13"/>
  <c r="O391" i="13"/>
  <c r="Q391" i="13"/>
  <c r="V391" i="13"/>
  <c r="V384" i="13" s="1"/>
  <c r="G393" i="13"/>
  <c r="I393" i="13"/>
  <c r="K393" i="13"/>
  <c r="M393" i="13"/>
  <c r="O393" i="13"/>
  <c r="Q393" i="13"/>
  <c r="V393" i="13"/>
  <c r="G396" i="13"/>
  <c r="M396" i="13" s="1"/>
  <c r="I396" i="13"/>
  <c r="K396" i="13"/>
  <c r="O396" i="13"/>
  <c r="Q396" i="13"/>
  <c r="V396" i="13"/>
  <c r="G398" i="13"/>
  <c r="I398" i="13"/>
  <c r="K398" i="13"/>
  <c r="M398" i="13"/>
  <c r="O398" i="13"/>
  <c r="Q398" i="13"/>
  <c r="V398" i="13"/>
  <c r="G400" i="13"/>
  <c r="M400" i="13" s="1"/>
  <c r="I400" i="13"/>
  <c r="K400" i="13"/>
  <c r="O400" i="13"/>
  <c r="Q400" i="13"/>
  <c r="V400" i="13"/>
  <c r="G403" i="13"/>
  <c r="I403" i="13"/>
  <c r="K403" i="13"/>
  <c r="M403" i="13"/>
  <c r="O403" i="13"/>
  <c r="Q403" i="13"/>
  <c r="V403" i="13"/>
  <c r="G404" i="13"/>
  <c r="M404" i="13" s="1"/>
  <c r="I404" i="13"/>
  <c r="K404" i="13"/>
  <c r="O404" i="13"/>
  <c r="Q404" i="13"/>
  <c r="V404" i="13"/>
  <c r="G405" i="13"/>
  <c r="I405" i="13"/>
  <c r="K405" i="13"/>
  <c r="M405" i="13"/>
  <c r="O405" i="13"/>
  <c r="Q405" i="13"/>
  <c r="V405" i="13"/>
  <c r="G407" i="13"/>
  <c r="M407" i="13" s="1"/>
  <c r="I407" i="13"/>
  <c r="K407" i="13"/>
  <c r="O407" i="13"/>
  <c r="Q407" i="13"/>
  <c r="V407" i="13"/>
  <c r="G411" i="13"/>
  <c r="M411" i="13" s="1"/>
  <c r="I411" i="13"/>
  <c r="I410" i="13" s="1"/>
  <c r="K411" i="13"/>
  <c r="K410" i="13" s="1"/>
  <c r="O411" i="13"/>
  <c r="O410" i="13" s="1"/>
  <c r="Q411" i="13"/>
  <c r="V411" i="13"/>
  <c r="G412" i="13"/>
  <c r="G410" i="13" s="1"/>
  <c r="I412" i="13"/>
  <c r="K412" i="13"/>
  <c r="M412" i="13"/>
  <c r="O412" i="13"/>
  <c r="Q412" i="13"/>
  <c r="V412" i="13"/>
  <c r="V410" i="13" s="1"/>
  <c r="G413" i="13"/>
  <c r="M413" i="13" s="1"/>
  <c r="I413" i="13"/>
  <c r="K413" i="13"/>
  <c r="O413" i="13"/>
  <c r="Q413" i="13"/>
  <c r="V413" i="13"/>
  <c r="G414" i="13"/>
  <c r="I414" i="13"/>
  <c r="K414" i="13"/>
  <c r="M414" i="13"/>
  <c r="O414" i="13"/>
  <c r="Q414" i="13"/>
  <c r="V414" i="13"/>
  <c r="G415" i="13"/>
  <c r="M415" i="13" s="1"/>
  <c r="I415" i="13"/>
  <c r="K415" i="13"/>
  <c r="O415" i="13"/>
  <c r="Q415" i="13"/>
  <c r="V415" i="13"/>
  <c r="G416" i="13"/>
  <c r="I416" i="13"/>
  <c r="K416" i="13"/>
  <c r="M416" i="13"/>
  <c r="O416" i="13"/>
  <c r="Q416" i="13"/>
  <c r="Q410" i="13" s="1"/>
  <c r="V416" i="13"/>
  <c r="G417" i="13"/>
  <c r="M417" i="13" s="1"/>
  <c r="I417" i="13"/>
  <c r="K417" i="13"/>
  <c r="O417" i="13"/>
  <c r="Q417" i="13"/>
  <c r="V417" i="13"/>
  <c r="G419" i="13"/>
  <c r="I419" i="13"/>
  <c r="K419" i="13"/>
  <c r="M419" i="13"/>
  <c r="O419" i="13"/>
  <c r="Q419" i="13"/>
  <c r="V419" i="13"/>
  <c r="G421" i="13"/>
  <c r="K421" i="13"/>
  <c r="M421" i="13"/>
  <c r="V421" i="13"/>
  <c r="G422" i="13"/>
  <c r="I422" i="13"/>
  <c r="I421" i="13" s="1"/>
  <c r="K422" i="13"/>
  <c r="M422" i="13"/>
  <c r="O422" i="13"/>
  <c r="O421" i="13" s="1"/>
  <c r="Q422" i="13"/>
  <c r="Q421" i="13" s="1"/>
  <c r="V422" i="13"/>
  <c r="AE424" i="13"/>
  <c r="F43" i="1" s="1"/>
  <c r="AF424" i="13"/>
  <c r="G42" i="1" s="1"/>
  <c r="H42" i="1" s="1"/>
  <c r="I42" i="1" s="1"/>
  <c r="G439" i="12"/>
  <c r="BA191" i="12"/>
  <c r="BA189" i="12"/>
  <c r="BA149" i="12"/>
  <c r="BA105" i="12"/>
  <c r="BA100" i="12"/>
  <c r="BA88" i="12"/>
  <c r="BA78" i="12"/>
  <c r="BA75" i="12"/>
  <c r="BA64" i="12"/>
  <c r="BA61" i="12"/>
  <c r="BA19" i="12"/>
  <c r="BA16" i="12"/>
  <c r="O8" i="12"/>
  <c r="G9" i="12"/>
  <c r="G8" i="12" s="1"/>
  <c r="I9" i="12"/>
  <c r="I8" i="12" s="1"/>
  <c r="K9" i="12"/>
  <c r="M9" i="12"/>
  <c r="O9" i="12"/>
  <c r="Q9" i="12"/>
  <c r="Q8" i="12" s="1"/>
  <c r="V9" i="12"/>
  <c r="V8" i="12" s="1"/>
  <c r="G11" i="12"/>
  <c r="M11" i="12" s="1"/>
  <c r="I11" i="12"/>
  <c r="K11" i="12"/>
  <c r="K8" i="12" s="1"/>
  <c r="O11" i="12"/>
  <c r="Q11" i="12"/>
  <c r="V11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Q24" i="12"/>
  <c r="V24" i="12"/>
  <c r="G27" i="12"/>
  <c r="I27" i="12"/>
  <c r="K27" i="12"/>
  <c r="M27" i="12"/>
  <c r="O27" i="12"/>
  <c r="Q27" i="12"/>
  <c r="V27" i="12"/>
  <c r="G32" i="12"/>
  <c r="M32" i="12" s="1"/>
  <c r="I32" i="12"/>
  <c r="K32" i="12"/>
  <c r="O32" i="12"/>
  <c r="Q32" i="12"/>
  <c r="V32" i="12"/>
  <c r="G35" i="12"/>
  <c r="M35" i="12" s="1"/>
  <c r="I35" i="12"/>
  <c r="K35" i="12"/>
  <c r="K34" i="12" s="1"/>
  <c r="O35" i="12"/>
  <c r="O34" i="12" s="1"/>
  <c r="Q35" i="12"/>
  <c r="V35" i="12"/>
  <c r="V34" i="12" s="1"/>
  <c r="G38" i="12"/>
  <c r="I38" i="12"/>
  <c r="K38" i="12"/>
  <c r="M38" i="12"/>
  <c r="O38" i="12"/>
  <c r="Q38" i="12"/>
  <c r="Q34" i="12" s="1"/>
  <c r="V38" i="12"/>
  <c r="G45" i="12"/>
  <c r="I45" i="12"/>
  <c r="K45" i="12"/>
  <c r="M45" i="12"/>
  <c r="O45" i="12"/>
  <c r="Q45" i="12"/>
  <c r="V45" i="12"/>
  <c r="G52" i="12"/>
  <c r="I52" i="12"/>
  <c r="K52" i="12"/>
  <c r="M52" i="12"/>
  <c r="O52" i="12"/>
  <c r="Q52" i="12"/>
  <c r="V52" i="12"/>
  <c r="G56" i="12"/>
  <c r="M56" i="12" s="1"/>
  <c r="I56" i="12"/>
  <c r="K56" i="12"/>
  <c r="O56" i="12"/>
  <c r="Q56" i="12"/>
  <c r="V56" i="12"/>
  <c r="G60" i="12"/>
  <c r="M60" i="12" s="1"/>
  <c r="I60" i="12"/>
  <c r="I34" i="12" s="1"/>
  <c r="K60" i="12"/>
  <c r="O60" i="12"/>
  <c r="Q60" i="12"/>
  <c r="V60" i="12"/>
  <c r="G63" i="12"/>
  <c r="M63" i="12" s="1"/>
  <c r="I63" i="12"/>
  <c r="K63" i="12"/>
  <c r="O63" i="12"/>
  <c r="Q63" i="12"/>
  <c r="V63" i="12"/>
  <c r="G66" i="12"/>
  <c r="I66" i="12"/>
  <c r="K66" i="12"/>
  <c r="M66" i="12"/>
  <c r="O66" i="12"/>
  <c r="Q66" i="12"/>
  <c r="V66" i="12"/>
  <c r="G69" i="12"/>
  <c r="I69" i="12"/>
  <c r="K69" i="12"/>
  <c r="M69" i="12"/>
  <c r="O69" i="12"/>
  <c r="Q69" i="12"/>
  <c r="V69" i="12"/>
  <c r="G72" i="12"/>
  <c r="I72" i="12"/>
  <c r="K72" i="12"/>
  <c r="M72" i="12"/>
  <c r="O72" i="12"/>
  <c r="Q72" i="12"/>
  <c r="V72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81" i="12"/>
  <c r="M81" i="12" s="1"/>
  <c r="I81" i="12"/>
  <c r="K81" i="12"/>
  <c r="O81" i="12"/>
  <c r="Q81" i="12"/>
  <c r="V81" i="12"/>
  <c r="Q84" i="12"/>
  <c r="G85" i="12"/>
  <c r="G84" i="12" s="1"/>
  <c r="I85" i="12"/>
  <c r="I84" i="12" s="1"/>
  <c r="K85" i="12"/>
  <c r="K84" i="12" s="1"/>
  <c r="M85" i="12"/>
  <c r="O85" i="12"/>
  <c r="O84" i="12" s="1"/>
  <c r="Q85" i="12"/>
  <c r="V85" i="12"/>
  <c r="V84" i="12" s="1"/>
  <c r="G87" i="12"/>
  <c r="I87" i="12"/>
  <c r="K87" i="12"/>
  <c r="M87" i="12"/>
  <c r="M84" i="12" s="1"/>
  <c r="O87" i="12"/>
  <c r="Q87" i="12"/>
  <c r="V87" i="12"/>
  <c r="G90" i="12"/>
  <c r="K90" i="12"/>
  <c r="V90" i="12"/>
  <c r="G91" i="12"/>
  <c r="M91" i="12" s="1"/>
  <c r="M90" i="12" s="1"/>
  <c r="I91" i="12"/>
  <c r="I90" i="12" s="1"/>
  <c r="K91" i="12"/>
  <c r="O91" i="12"/>
  <c r="O90" i="12" s="1"/>
  <c r="Q91" i="12"/>
  <c r="Q90" i="12" s="1"/>
  <c r="V91" i="12"/>
  <c r="G94" i="12"/>
  <c r="I94" i="12"/>
  <c r="O94" i="12"/>
  <c r="V94" i="12"/>
  <c r="G95" i="12"/>
  <c r="I95" i="12"/>
  <c r="K95" i="12"/>
  <c r="K94" i="12" s="1"/>
  <c r="M95" i="12"/>
  <c r="M94" i="12" s="1"/>
  <c r="O95" i="12"/>
  <c r="Q95" i="12"/>
  <c r="Q94" i="12" s="1"/>
  <c r="V95" i="12"/>
  <c r="O98" i="12"/>
  <c r="G99" i="12"/>
  <c r="G98" i="12" s="1"/>
  <c r="I99" i="12"/>
  <c r="I98" i="12" s="1"/>
  <c r="K99" i="12"/>
  <c r="M99" i="12"/>
  <c r="M98" i="12" s="1"/>
  <c r="O99" i="12"/>
  <c r="Q99" i="12"/>
  <c r="Q98" i="12" s="1"/>
  <c r="V99" i="12"/>
  <c r="V98" i="12" s="1"/>
  <c r="G104" i="12"/>
  <c r="M104" i="12" s="1"/>
  <c r="I104" i="12"/>
  <c r="K104" i="12"/>
  <c r="K98" i="12" s="1"/>
  <c r="O104" i="12"/>
  <c r="Q104" i="12"/>
  <c r="V104" i="12"/>
  <c r="G108" i="12"/>
  <c r="I108" i="12"/>
  <c r="K108" i="12"/>
  <c r="M108" i="12"/>
  <c r="O108" i="12"/>
  <c r="Q108" i="12"/>
  <c r="V108" i="12"/>
  <c r="G114" i="12"/>
  <c r="M114" i="12" s="1"/>
  <c r="I114" i="12"/>
  <c r="K114" i="12"/>
  <c r="O114" i="12"/>
  <c r="Q114" i="12"/>
  <c r="V114" i="12"/>
  <c r="G117" i="12"/>
  <c r="I117" i="12"/>
  <c r="K117" i="12"/>
  <c r="M117" i="12"/>
  <c r="O117" i="12"/>
  <c r="Q117" i="12"/>
  <c r="V117" i="12"/>
  <c r="G121" i="12"/>
  <c r="G120" i="12" s="1"/>
  <c r="I121" i="12"/>
  <c r="I120" i="12" s="1"/>
  <c r="K121" i="12"/>
  <c r="M121" i="12"/>
  <c r="O121" i="12"/>
  <c r="Q121" i="12"/>
  <c r="Q120" i="12" s="1"/>
  <c r="V121" i="12"/>
  <c r="V120" i="12" s="1"/>
  <c r="G125" i="12"/>
  <c r="M125" i="12" s="1"/>
  <c r="I125" i="12"/>
  <c r="K125" i="12"/>
  <c r="K120" i="12" s="1"/>
  <c r="O125" i="12"/>
  <c r="Q125" i="12"/>
  <c r="V125" i="12"/>
  <c r="G127" i="12"/>
  <c r="I127" i="12"/>
  <c r="K127" i="12"/>
  <c r="M127" i="12"/>
  <c r="O127" i="12"/>
  <c r="Q127" i="12"/>
  <c r="V127" i="12"/>
  <c r="G129" i="12"/>
  <c r="M129" i="12" s="1"/>
  <c r="I129" i="12"/>
  <c r="K129" i="12"/>
  <c r="O129" i="12"/>
  <c r="Q129" i="12"/>
  <c r="V129" i="12"/>
  <c r="G134" i="12"/>
  <c r="I134" i="12"/>
  <c r="K134" i="12"/>
  <c r="M134" i="12"/>
  <c r="O134" i="12"/>
  <c r="Q134" i="12"/>
  <c r="V134" i="12"/>
  <c r="G140" i="12"/>
  <c r="M140" i="12" s="1"/>
  <c r="I140" i="12"/>
  <c r="K140" i="12"/>
  <c r="O140" i="12"/>
  <c r="O120" i="12" s="1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4" i="12"/>
  <c r="I144" i="12"/>
  <c r="K144" i="12"/>
  <c r="M144" i="12"/>
  <c r="O144" i="12"/>
  <c r="Q144" i="12"/>
  <c r="V144" i="12"/>
  <c r="G146" i="12"/>
  <c r="M146" i="12" s="1"/>
  <c r="I146" i="12"/>
  <c r="K146" i="12"/>
  <c r="O146" i="12"/>
  <c r="Q146" i="12"/>
  <c r="V146" i="12"/>
  <c r="Q147" i="12"/>
  <c r="G148" i="12"/>
  <c r="M148" i="12" s="1"/>
  <c r="M147" i="12" s="1"/>
  <c r="I148" i="12"/>
  <c r="I147" i="12" s="1"/>
  <c r="K148" i="12"/>
  <c r="K147" i="12" s="1"/>
  <c r="O148" i="12"/>
  <c r="O147" i="12" s="1"/>
  <c r="Q148" i="12"/>
  <c r="V148" i="12"/>
  <c r="V147" i="12" s="1"/>
  <c r="G151" i="12"/>
  <c r="G150" i="12" s="1"/>
  <c r="I151" i="12"/>
  <c r="K151" i="12"/>
  <c r="K150" i="12" s="1"/>
  <c r="O151" i="12"/>
  <c r="O150" i="12" s="1"/>
  <c r="Q151" i="12"/>
  <c r="Q150" i="12" s="1"/>
  <c r="V151" i="12"/>
  <c r="V150" i="12" s="1"/>
  <c r="G157" i="12"/>
  <c r="I157" i="12"/>
  <c r="I150" i="12" s="1"/>
  <c r="K157" i="12"/>
  <c r="M157" i="12"/>
  <c r="O157" i="12"/>
  <c r="Q157" i="12"/>
  <c r="V157" i="12"/>
  <c r="G163" i="12"/>
  <c r="M163" i="12" s="1"/>
  <c r="I163" i="12"/>
  <c r="K163" i="12"/>
  <c r="O163" i="12"/>
  <c r="Q163" i="12"/>
  <c r="V163" i="12"/>
  <c r="G168" i="12"/>
  <c r="I168" i="12"/>
  <c r="K168" i="12"/>
  <c r="M168" i="12"/>
  <c r="O168" i="12"/>
  <c r="Q168" i="12"/>
  <c r="V168" i="12"/>
  <c r="G171" i="12"/>
  <c r="G170" i="12" s="1"/>
  <c r="I171" i="12"/>
  <c r="I170" i="12" s="1"/>
  <c r="K171" i="12"/>
  <c r="M171" i="12"/>
  <c r="O171" i="12"/>
  <c r="Q171" i="12"/>
  <c r="Q170" i="12" s="1"/>
  <c r="V171" i="12"/>
  <c r="V170" i="12" s="1"/>
  <c r="G173" i="12"/>
  <c r="M173" i="12" s="1"/>
  <c r="I173" i="12"/>
  <c r="K173" i="12"/>
  <c r="K170" i="12" s="1"/>
  <c r="O173" i="12"/>
  <c r="Q173" i="12"/>
  <c r="V173" i="12"/>
  <c r="G176" i="12"/>
  <c r="I176" i="12"/>
  <c r="K176" i="12"/>
  <c r="M176" i="12"/>
  <c r="O176" i="12"/>
  <c r="Q176" i="12"/>
  <c r="V176" i="12"/>
  <c r="G179" i="12"/>
  <c r="M179" i="12" s="1"/>
  <c r="I179" i="12"/>
  <c r="K179" i="12"/>
  <c r="O179" i="12"/>
  <c r="Q179" i="12"/>
  <c r="V179" i="12"/>
  <c r="G183" i="12"/>
  <c r="I183" i="12"/>
  <c r="K183" i="12"/>
  <c r="M183" i="12"/>
  <c r="O183" i="12"/>
  <c r="Q183" i="12"/>
  <c r="V183" i="12"/>
  <c r="G186" i="12"/>
  <c r="M186" i="12" s="1"/>
  <c r="I186" i="12"/>
  <c r="K186" i="12"/>
  <c r="O186" i="12"/>
  <c r="O170" i="12" s="1"/>
  <c r="Q186" i="12"/>
  <c r="V186" i="12"/>
  <c r="G188" i="12"/>
  <c r="I188" i="12"/>
  <c r="K188" i="12"/>
  <c r="M188" i="12"/>
  <c r="O188" i="12"/>
  <c r="Q188" i="12"/>
  <c r="V188" i="12"/>
  <c r="G193" i="12"/>
  <c r="M193" i="12" s="1"/>
  <c r="I193" i="12"/>
  <c r="K193" i="12"/>
  <c r="O193" i="12"/>
  <c r="Q193" i="12"/>
  <c r="V193" i="12"/>
  <c r="G205" i="12"/>
  <c r="I205" i="12"/>
  <c r="K205" i="12"/>
  <c r="M205" i="12"/>
  <c r="O205" i="12"/>
  <c r="Q205" i="12"/>
  <c r="V205" i="12"/>
  <c r="G207" i="12"/>
  <c r="G208" i="12"/>
  <c r="I208" i="12"/>
  <c r="I207" i="12" s="1"/>
  <c r="K208" i="12"/>
  <c r="K207" i="12" s="1"/>
  <c r="M208" i="12"/>
  <c r="O208" i="12"/>
  <c r="Q208" i="12"/>
  <c r="Q207" i="12" s="1"/>
  <c r="V208" i="12"/>
  <c r="G210" i="12"/>
  <c r="M210" i="12" s="1"/>
  <c r="I210" i="12"/>
  <c r="K210" i="12"/>
  <c r="O210" i="12"/>
  <c r="O207" i="12" s="1"/>
  <c r="Q210" i="12"/>
  <c r="V210" i="12"/>
  <c r="G213" i="12"/>
  <c r="I213" i="12"/>
  <c r="K213" i="12"/>
  <c r="M213" i="12"/>
  <c r="O213" i="12"/>
  <c r="Q213" i="12"/>
  <c r="V213" i="12"/>
  <c r="G216" i="12"/>
  <c r="M216" i="12" s="1"/>
  <c r="I216" i="12"/>
  <c r="K216" i="12"/>
  <c r="O216" i="12"/>
  <c r="Q216" i="12"/>
  <c r="V216" i="12"/>
  <c r="G219" i="12"/>
  <c r="I219" i="12"/>
  <c r="K219" i="12"/>
  <c r="M219" i="12"/>
  <c r="O219" i="12"/>
  <c r="Q219" i="12"/>
  <c r="V219" i="12"/>
  <c r="G222" i="12"/>
  <c r="M222" i="12" s="1"/>
  <c r="I222" i="12"/>
  <c r="K222" i="12"/>
  <c r="O222" i="12"/>
  <c r="Q222" i="12"/>
  <c r="V222" i="12"/>
  <c r="V207" i="12" s="1"/>
  <c r="G224" i="12"/>
  <c r="I224" i="12"/>
  <c r="K224" i="12"/>
  <c r="M224" i="12"/>
  <c r="O224" i="12"/>
  <c r="Q224" i="12"/>
  <c r="V224" i="12"/>
  <c r="G226" i="12"/>
  <c r="M226" i="12" s="1"/>
  <c r="I226" i="12"/>
  <c r="K226" i="12"/>
  <c r="O226" i="12"/>
  <c r="Q226" i="12"/>
  <c r="V226" i="12"/>
  <c r="G229" i="12"/>
  <c r="I229" i="12"/>
  <c r="K229" i="12"/>
  <c r="M229" i="12"/>
  <c r="O229" i="12"/>
  <c r="Q229" i="12"/>
  <c r="V229" i="12"/>
  <c r="G231" i="12"/>
  <c r="M231" i="12" s="1"/>
  <c r="I231" i="12"/>
  <c r="K231" i="12"/>
  <c r="O231" i="12"/>
  <c r="Q231" i="12"/>
  <c r="V231" i="12"/>
  <c r="G234" i="12"/>
  <c r="M234" i="12" s="1"/>
  <c r="I234" i="12"/>
  <c r="K234" i="12"/>
  <c r="K233" i="12" s="1"/>
  <c r="O234" i="12"/>
  <c r="O233" i="12" s="1"/>
  <c r="Q234" i="12"/>
  <c r="V234" i="12"/>
  <c r="V233" i="12" s="1"/>
  <c r="G237" i="12"/>
  <c r="I237" i="12"/>
  <c r="K237" i="12"/>
  <c r="M237" i="12"/>
  <c r="O237" i="12"/>
  <c r="Q237" i="12"/>
  <c r="Q233" i="12" s="1"/>
  <c r="V237" i="12"/>
  <c r="G239" i="12"/>
  <c r="I239" i="12"/>
  <c r="K239" i="12"/>
  <c r="M239" i="12"/>
  <c r="O239" i="12"/>
  <c r="Q239" i="12"/>
  <c r="V239" i="12"/>
  <c r="G241" i="12"/>
  <c r="I241" i="12"/>
  <c r="K241" i="12"/>
  <c r="M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M245" i="12" s="1"/>
  <c r="I245" i="12"/>
  <c r="I233" i="12" s="1"/>
  <c r="K245" i="12"/>
  <c r="O245" i="12"/>
  <c r="Q245" i="12"/>
  <c r="V245" i="12"/>
  <c r="G247" i="12"/>
  <c r="M247" i="12" s="1"/>
  <c r="I247" i="12"/>
  <c r="K247" i="12"/>
  <c r="O247" i="12"/>
  <c r="Q247" i="12"/>
  <c r="V247" i="12"/>
  <c r="G248" i="12"/>
  <c r="I248" i="12"/>
  <c r="K248" i="12"/>
  <c r="M248" i="12"/>
  <c r="O248" i="12"/>
  <c r="Q248" i="12"/>
  <c r="V248" i="12"/>
  <c r="G250" i="12"/>
  <c r="I250" i="12"/>
  <c r="K250" i="12"/>
  <c r="M250" i="12"/>
  <c r="O250" i="12"/>
  <c r="Q250" i="12"/>
  <c r="V250" i="12"/>
  <c r="G252" i="12"/>
  <c r="I252" i="12"/>
  <c r="K252" i="12"/>
  <c r="M252" i="12"/>
  <c r="O252" i="12"/>
  <c r="Q252" i="12"/>
  <c r="V252" i="12"/>
  <c r="G253" i="12"/>
  <c r="M253" i="12" s="1"/>
  <c r="I253" i="12"/>
  <c r="K253" i="12"/>
  <c r="O253" i="12"/>
  <c r="Q253" i="12"/>
  <c r="V253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G261" i="12"/>
  <c r="I261" i="12"/>
  <c r="K261" i="12"/>
  <c r="M261" i="12"/>
  <c r="O261" i="12"/>
  <c r="Q261" i="12"/>
  <c r="V261" i="12"/>
  <c r="G263" i="12"/>
  <c r="I263" i="12"/>
  <c r="K263" i="12"/>
  <c r="M263" i="12"/>
  <c r="O263" i="12"/>
  <c r="Q263" i="12"/>
  <c r="V263" i="12"/>
  <c r="G265" i="12"/>
  <c r="I265" i="12"/>
  <c r="K265" i="12"/>
  <c r="M265" i="12"/>
  <c r="O265" i="12"/>
  <c r="Q265" i="12"/>
  <c r="V265" i="12"/>
  <c r="G266" i="12"/>
  <c r="M266" i="12" s="1"/>
  <c r="I266" i="12"/>
  <c r="K266" i="12"/>
  <c r="O266" i="12"/>
  <c r="Q266" i="12"/>
  <c r="V266" i="12"/>
  <c r="G268" i="12"/>
  <c r="M268" i="12" s="1"/>
  <c r="I268" i="12"/>
  <c r="K268" i="12"/>
  <c r="O268" i="12"/>
  <c r="Q268" i="12"/>
  <c r="V268" i="12"/>
  <c r="G270" i="12"/>
  <c r="M270" i="12" s="1"/>
  <c r="I270" i="12"/>
  <c r="K270" i="12"/>
  <c r="O270" i="12"/>
  <c r="Q270" i="12"/>
  <c r="V270" i="12"/>
  <c r="G272" i="12"/>
  <c r="I272" i="12"/>
  <c r="K272" i="12"/>
  <c r="M272" i="12"/>
  <c r="O272" i="12"/>
  <c r="Q272" i="12"/>
  <c r="V272" i="12"/>
  <c r="G273" i="12"/>
  <c r="M273" i="12" s="1"/>
  <c r="I273" i="12"/>
  <c r="K273" i="12"/>
  <c r="O273" i="12"/>
  <c r="Q273" i="12"/>
  <c r="V273" i="12"/>
  <c r="G275" i="12"/>
  <c r="I275" i="12"/>
  <c r="K275" i="12"/>
  <c r="M275" i="12"/>
  <c r="O275" i="12"/>
  <c r="Q275" i="12"/>
  <c r="V275" i="12"/>
  <c r="G277" i="12"/>
  <c r="M277" i="12" s="1"/>
  <c r="I277" i="12"/>
  <c r="K277" i="12"/>
  <c r="O277" i="12"/>
  <c r="Q277" i="12"/>
  <c r="V277" i="12"/>
  <c r="I279" i="12"/>
  <c r="G280" i="12"/>
  <c r="M280" i="12" s="1"/>
  <c r="M279" i="12" s="1"/>
  <c r="I280" i="12"/>
  <c r="K280" i="12"/>
  <c r="K279" i="12" s="1"/>
  <c r="O280" i="12"/>
  <c r="O279" i="12" s="1"/>
  <c r="Q280" i="12"/>
  <c r="V280" i="12"/>
  <c r="V279" i="12" s="1"/>
  <c r="G283" i="12"/>
  <c r="I283" i="12"/>
  <c r="K283" i="12"/>
  <c r="M283" i="12"/>
  <c r="O283" i="12"/>
  <c r="Q283" i="12"/>
  <c r="Q279" i="12" s="1"/>
  <c r="V283" i="12"/>
  <c r="G285" i="12"/>
  <c r="I285" i="12"/>
  <c r="K285" i="12"/>
  <c r="M285" i="12"/>
  <c r="O285" i="12"/>
  <c r="Q285" i="12"/>
  <c r="V285" i="12"/>
  <c r="G288" i="12"/>
  <c r="G287" i="12" s="1"/>
  <c r="I288" i="12"/>
  <c r="K288" i="12"/>
  <c r="K287" i="12" s="1"/>
  <c r="O288" i="12"/>
  <c r="O287" i="12" s="1"/>
  <c r="Q288" i="12"/>
  <c r="Q287" i="12" s="1"/>
  <c r="V288" i="12"/>
  <c r="V287" i="12" s="1"/>
  <c r="G290" i="12"/>
  <c r="M290" i="12" s="1"/>
  <c r="I290" i="12"/>
  <c r="I287" i="12" s="1"/>
  <c r="K290" i="12"/>
  <c r="O290" i="12"/>
  <c r="Q290" i="12"/>
  <c r="V290" i="12"/>
  <c r="G292" i="12"/>
  <c r="M292" i="12" s="1"/>
  <c r="I292" i="12"/>
  <c r="K292" i="12"/>
  <c r="O292" i="12"/>
  <c r="Q292" i="12"/>
  <c r="V292" i="12"/>
  <c r="G294" i="12"/>
  <c r="I294" i="12"/>
  <c r="K294" i="12"/>
  <c r="M294" i="12"/>
  <c r="O294" i="12"/>
  <c r="Q294" i="12"/>
  <c r="V294" i="12"/>
  <c r="G296" i="12"/>
  <c r="I296" i="12"/>
  <c r="K296" i="12"/>
  <c r="M296" i="12"/>
  <c r="O296" i="12"/>
  <c r="Q296" i="12"/>
  <c r="V296" i="12"/>
  <c r="G298" i="12"/>
  <c r="I298" i="12"/>
  <c r="K298" i="12"/>
  <c r="M298" i="12"/>
  <c r="O298" i="12"/>
  <c r="Q298" i="12"/>
  <c r="V298" i="12"/>
  <c r="G302" i="12"/>
  <c r="M302" i="12" s="1"/>
  <c r="I302" i="12"/>
  <c r="K302" i="12"/>
  <c r="O302" i="12"/>
  <c r="Q302" i="12"/>
  <c r="V302" i="12"/>
  <c r="I303" i="12"/>
  <c r="G304" i="12"/>
  <c r="M304" i="12" s="1"/>
  <c r="M303" i="12" s="1"/>
  <c r="I304" i="12"/>
  <c r="K304" i="12"/>
  <c r="K303" i="12" s="1"/>
  <c r="O304" i="12"/>
  <c r="O303" i="12" s="1"/>
  <c r="Q304" i="12"/>
  <c r="V304" i="12"/>
  <c r="V303" i="12" s="1"/>
  <c r="G306" i="12"/>
  <c r="I306" i="12"/>
  <c r="K306" i="12"/>
  <c r="M306" i="12"/>
  <c r="O306" i="12"/>
  <c r="Q306" i="12"/>
  <c r="Q303" i="12" s="1"/>
  <c r="V306" i="12"/>
  <c r="O307" i="12"/>
  <c r="G308" i="12"/>
  <c r="G307" i="12" s="1"/>
  <c r="I308" i="12"/>
  <c r="I307" i="12" s="1"/>
  <c r="K308" i="12"/>
  <c r="M308" i="12"/>
  <c r="M307" i="12" s="1"/>
  <c r="O308" i="12"/>
  <c r="Q308" i="12"/>
  <c r="Q307" i="12" s="1"/>
  <c r="V308" i="12"/>
  <c r="V307" i="12" s="1"/>
  <c r="G311" i="12"/>
  <c r="M311" i="12" s="1"/>
  <c r="I311" i="12"/>
  <c r="K311" i="12"/>
  <c r="K307" i="12" s="1"/>
  <c r="O311" i="12"/>
  <c r="Q311" i="12"/>
  <c r="V311" i="12"/>
  <c r="G313" i="12"/>
  <c r="M313" i="12" s="1"/>
  <c r="I313" i="12"/>
  <c r="K313" i="12"/>
  <c r="O313" i="12"/>
  <c r="Q313" i="12"/>
  <c r="V313" i="12"/>
  <c r="G315" i="12"/>
  <c r="M315" i="12" s="1"/>
  <c r="I315" i="12"/>
  <c r="K315" i="12"/>
  <c r="O315" i="12"/>
  <c r="Q315" i="12"/>
  <c r="V315" i="12"/>
  <c r="G317" i="12"/>
  <c r="G316" i="12" s="1"/>
  <c r="I317" i="12"/>
  <c r="I316" i="12" s="1"/>
  <c r="K317" i="12"/>
  <c r="K316" i="12" s="1"/>
  <c r="M317" i="12"/>
  <c r="O317" i="12"/>
  <c r="O316" i="12" s="1"/>
  <c r="Q317" i="12"/>
  <c r="V317" i="12"/>
  <c r="V316" i="12" s="1"/>
  <c r="G319" i="12"/>
  <c r="I319" i="12"/>
  <c r="K319" i="12"/>
  <c r="M319" i="12"/>
  <c r="M316" i="12" s="1"/>
  <c r="O319" i="12"/>
  <c r="Q319" i="12"/>
  <c r="V319" i="12"/>
  <c r="G321" i="12"/>
  <c r="M321" i="12" s="1"/>
  <c r="I321" i="12"/>
  <c r="K321" i="12"/>
  <c r="O321" i="12"/>
  <c r="Q321" i="12"/>
  <c r="V321" i="12"/>
  <c r="G323" i="12"/>
  <c r="M323" i="12" s="1"/>
  <c r="I323" i="12"/>
  <c r="K323" i="12"/>
  <c r="O323" i="12"/>
  <c r="Q323" i="12"/>
  <c r="V323" i="12"/>
  <c r="G325" i="12"/>
  <c r="M325" i="12" s="1"/>
  <c r="I325" i="12"/>
  <c r="K325" i="12"/>
  <c r="O325" i="12"/>
  <c r="Q325" i="12"/>
  <c r="V325" i="12"/>
  <c r="G327" i="12"/>
  <c r="I327" i="12"/>
  <c r="K327" i="12"/>
  <c r="M327" i="12"/>
  <c r="O327" i="12"/>
  <c r="Q327" i="12"/>
  <c r="Q316" i="12" s="1"/>
  <c r="V327" i="12"/>
  <c r="G329" i="12"/>
  <c r="I329" i="12"/>
  <c r="K329" i="12"/>
  <c r="M329" i="12"/>
  <c r="O329" i="12"/>
  <c r="Q329" i="12"/>
  <c r="V329" i="12"/>
  <c r="G331" i="12"/>
  <c r="I331" i="12"/>
  <c r="K331" i="12"/>
  <c r="M331" i="12"/>
  <c r="O331" i="12"/>
  <c r="Q331" i="12"/>
  <c r="V331" i="12"/>
  <c r="G334" i="12"/>
  <c r="M334" i="12" s="1"/>
  <c r="I334" i="12"/>
  <c r="K334" i="12"/>
  <c r="O334" i="12"/>
  <c r="Q334" i="12"/>
  <c r="V334" i="12"/>
  <c r="G337" i="12"/>
  <c r="M337" i="12" s="1"/>
  <c r="I337" i="12"/>
  <c r="K337" i="12"/>
  <c r="O337" i="12"/>
  <c r="Q337" i="12"/>
  <c r="V337" i="12"/>
  <c r="G339" i="12"/>
  <c r="M339" i="12" s="1"/>
  <c r="I339" i="12"/>
  <c r="K339" i="12"/>
  <c r="O339" i="12"/>
  <c r="Q339" i="12"/>
  <c r="V339" i="12"/>
  <c r="Q341" i="12"/>
  <c r="G342" i="12"/>
  <c r="M342" i="12" s="1"/>
  <c r="I342" i="12"/>
  <c r="I341" i="12" s="1"/>
  <c r="K342" i="12"/>
  <c r="K341" i="12" s="1"/>
  <c r="O342" i="12"/>
  <c r="O341" i="12" s="1"/>
  <c r="Q342" i="12"/>
  <c r="V342" i="12"/>
  <c r="G347" i="12"/>
  <c r="G341" i="12" s="1"/>
  <c r="I347" i="12"/>
  <c r="K347" i="12"/>
  <c r="M347" i="12"/>
  <c r="O347" i="12"/>
  <c r="Q347" i="12"/>
  <c r="V347" i="12"/>
  <c r="V341" i="12" s="1"/>
  <c r="G350" i="12"/>
  <c r="M350" i="12" s="1"/>
  <c r="I350" i="12"/>
  <c r="K350" i="12"/>
  <c r="O350" i="12"/>
  <c r="Q350" i="12"/>
  <c r="V350" i="12"/>
  <c r="G354" i="12"/>
  <c r="I354" i="12"/>
  <c r="K354" i="12"/>
  <c r="M354" i="12"/>
  <c r="O354" i="12"/>
  <c r="Q354" i="12"/>
  <c r="V354" i="12"/>
  <c r="G356" i="12"/>
  <c r="M356" i="12" s="1"/>
  <c r="I356" i="12"/>
  <c r="K356" i="12"/>
  <c r="O356" i="12"/>
  <c r="Q356" i="12"/>
  <c r="V356" i="12"/>
  <c r="Q358" i="12"/>
  <c r="G359" i="12"/>
  <c r="M359" i="12" s="1"/>
  <c r="M358" i="12" s="1"/>
  <c r="I359" i="12"/>
  <c r="I358" i="12" s="1"/>
  <c r="K359" i="12"/>
  <c r="K358" i="12" s="1"/>
  <c r="O359" i="12"/>
  <c r="O358" i="12" s="1"/>
  <c r="Q359" i="12"/>
  <c r="V359" i="12"/>
  <c r="G361" i="12"/>
  <c r="G358" i="12" s="1"/>
  <c r="I361" i="12"/>
  <c r="K361" i="12"/>
  <c r="M361" i="12"/>
  <c r="O361" i="12"/>
  <c r="Q361" i="12"/>
  <c r="V361" i="12"/>
  <c r="V358" i="12" s="1"/>
  <c r="K363" i="12"/>
  <c r="G364" i="12"/>
  <c r="I364" i="12"/>
  <c r="I363" i="12" s="1"/>
  <c r="K364" i="12"/>
  <c r="M364" i="12"/>
  <c r="O364" i="12"/>
  <c r="O363" i="12" s="1"/>
  <c r="Q364" i="12"/>
  <c r="Q363" i="12" s="1"/>
  <c r="V364" i="12"/>
  <c r="G366" i="12"/>
  <c r="G363" i="12" s="1"/>
  <c r="I366" i="12"/>
  <c r="K366" i="12"/>
  <c r="O366" i="12"/>
  <c r="Q366" i="12"/>
  <c r="V366" i="12"/>
  <c r="V363" i="12" s="1"/>
  <c r="G369" i="12"/>
  <c r="M369" i="12" s="1"/>
  <c r="I369" i="12"/>
  <c r="I368" i="12" s="1"/>
  <c r="K369" i="12"/>
  <c r="K368" i="12" s="1"/>
  <c r="O369" i="12"/>
  <c r="O368" i="12" s="1"/>
  <c r="Q369" i="12"/>
  <c r="V369" i="12"/>
  <c r="G372" i="12"/>
  <c r="G368" i="12" s="1"/>
  <c r="I372" i="12"/>
  <c r="K372" i="12"/>
  <c r="M372" i="12"/>
  <c r="O372" i="12"/>
  <c r="Q372" i="12"/>
  <c r="V372" i="12"/>
  <c r="V368" i="12" s="1"/>
  <c r="G375" i="12"/>
  <c r="M375" i="12" s="1"/>
  <c r="I375" i="12"/>
  <c r="K375" i="12"/>
  <c r="O375" i="12"/>
  <c r="Q375" i="12"/>
  <c r="V375" i="12"/>
  <c r="G382" i="12"/>
  <c r="I382" i="12"/>
  <c r="K382" i="12"/>
  <c r="M382" i="12"/>
  <c r="O382" i="12"/>
  <c r="Q382" i="12"/>
  <c r="V382" i="12"/>
  <c r="G388" i="12"/>
  <c r="M388" i="12" s="1"/>
  <c r="I388" i="12"/>
  <c r="K388" i="12"/>
  <c r="O388" i="12"/>
  <c r="Q388" i="12"/>
  <c r="V388" i="12"/>
  <c r="G390" i="12"/>
  <c r="I390" i="12"/>
  <c r="K390" i="12"/>
  <c r="M390" i="12"/>
  <c r="O390" i="12"/>
  <c r="Q390" i="12"/>
  <c r="Q368" i="12" s="1"/>
  <c r="V390" i="12"/>
  <c r="K391" i="12"/>
  <c r="O391" i="12"/>
  <c r="Q391" i="12"/>
  <c r="G392" i="12"/>
  <c r="G391" i="12" s="1"/>
  <c r="I392" i="12"/>
  <c r="I391" i="12" s="1"/>
  <c r="K392" i="12"/>
  <c r="M392" i="12"/>
  <c r="M391" i="12" s="1"/>
  <c r="O392" i="12"/>
  <c r="Q392" i="12"/>
  <c r="V392" i="12"/>
  <c r="V391" i="12" s="1"/>
  <c r="G397" i="12"/>
  <c r="K397" i="12"/>
  <c r="M397" i="12"/>
  <c r="V397" i="12"/>
  <c r="G398" i="12"/>
  <c r="I398" i="12"/>
  <c r="I397" i="12" s="1"/>
  <c r="K398" i="12"/>
  <c r="M398" i="12"/>
  <c r="O398" i="12"/>
  <c r="O397" i="12" s="1"/>
  <c r="Q398" i="12"/>
  <c r="Q397" i="12" s="1"/>
  <c r="V398" i="12"/>
  <c r="G404" i="12"/>
  <c r="G405" i="12"/>
  <c r="I405" i="12"/>
  <c r="K405" i="12"/>
  <c r="K404" i="12" s="1"/>
  <c r="M405" i="12"/>
  <c r="O405" i="12"/>
  <c r="Q405" i="12"/>
  <c r="Q404" i="12" s="1"/>
  <c r="V405" i="12"/>
  <c r="G407" i="12"/>
  <c r="M407" i="12" s="1"/>
  <c r="I407" i="12"/>
  <c r="I404" i="12" s="1"/>
  <c r="K407" i="12"/>
  <c r="O407" i="12"/>
  <c r="O404" i="12" s="1"/>
  <c r="Q407" i="12"/>
  <c r="V407" i="12"/>
  <c r="G409" i="12"/>
  <c r="I409" i="12"/>
  <c r="K409" i="12"/>
  <c r="M409" i="12"/>
  <c r="O409" i="12"/>
  <c r="Q409" i="12"/>
  <c r="V409" i="12"/>
  <c r="G411" i="12"/>
  <c r="M411" i="12" s="1"/>
  <c r="I411" i="12"/>
  <c r="K411" i="12"/>
  <c r="O411" i="12"/>
  <c r="Q411" i="12"/>
  <c r="V411" i="12"/>
  <c r="G413" i="12"/>
  <c r="I413" i="12"/>
  <c r="K413" i="12"/>
  <c r="M413" i="12"/>
  <c r="O413" i="12"/>
  <c r="Q413" i="12"/>
  <c r="V413" i="12"/>
  <c r="G416" i="12"/>
  <c r="M416" i="12" s="1"/>
  <c r="I416" i="12"/>
  <c r="K416" i="12"/>
  <c r="O416" i="12"/>
  <c r="Q416" i="12"/>
  <c r="V416" i="12"/>
  <c r="V404" i="12" s="1"/>
  <c r="G418" i="12"/>
  <c r="I418" i="12"/>
  <c r="K418" i="12"/>
  <c r="M418" i="12"/>
  <c r="O418" i="12"/>
  <c r="Q418" i="12"/>
  <c r="V418" i="12"/>
  <c r="G421" i="12"/>
  <c r="M421" i="12" s="1"/>
  <c r="I421" i="12"/>
  <c r="K421" i="12"/>
  <c r="O421" i="12"/>
  <c r="Q421" i="12"/>
  <c r="V421" i="12"/>
  <c r="G422" i="12"/>
  <c r="I422" i="12"/>
  <c r="K422" i="12"/>
  <c r="M422" i="12"/>
  <c r="O422" i="12"/>
  <c r="Q422" i="12"/>
  <c r="V422" i="12"/>
  <c r="G423" i="12"/>
  <c r="M423" i="12" s="1"/>
  <c r="I423" i="12"/>
  <c r="K423" i="12"/>
  <c r="O423" i="12"/>
  <c r="Q423" i="12"/>
  <c r="V423" i="12"/>
  <c r="G426" i="12"/>
  <c r="G425" i="12" s="1"/>
  <c r="I426" i="12"/>
  <c r="K426" i="12"/>
  <c r="O426" i="12"/>
  <c r="O425" i="12" s="1"/>
  <c r="Q426" i="12"/>
  <c r="V426" i="12"/>
  <c r="V425" i="12" s="1"/>
  <c r="G427" i="12"/>
  <c r="I427" i="12"/>
  <c r="K427" i="12"/>
  <c r="K425" i="12" s="1"/>
  <c r="M427" i="12"/>
  <c r="O427" i="12"/>
  <c r="Q427" i="12"/>
  <c r="Q425" i="12" s="1"/>
  <c r="V427" i="12"/>
  <c r="G428" i="12"/>
  <c r="I428" i="12"/>
  <c r="K428" i="12"/>
  <c r="M428" i="12"/>
  <c r="O428" i="12"/>
  <c r="Q428" i="12"/>
  <c r="V428" i="12"/>
  <c r="G429" i="12"/>
  <c r="I429" i="12"/>
  <c r="K429" i="12"/>
  <c r="M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M431" i="12" s="1"/>
  <c r="I431" i="12"/>
  <c r="I425" i="12" s="1"/>
  <c r="K431" i="12"/>
  <c r="O431" i="12"/>
  <c r="Q431" i="12"/>
  <c r="V431" i="12"/>
  <c r="G432" i="12"/>
  <c r="M432" i="12" s="1"/>
  <c r="I432" i="12"/>
  <c r="K432" i="12"/>
  <c r="O432" i="12"/>
  <c r="Q432" i="12"/>
  <c r="V432" i="12"/>
  <c r="G434" i="12"/>
  <c r="I434" i="12"/>
  <c r="K434" i="12"/>
  <c r="M434" i="12"/>
  <c r="O434" i="12"/>
  <c r="Q434" i="12"/>
  <c r="V434" i="12"/>
  <c r="K436" i="12"/>
  <c r="O436" i="12"/>
  <c r="Q436" i="12"/>
  <c r="G437" i="12"/>
  <c r="G436" i="12" s="1"/>
  <c r="I437" i="12"/>
  <c r="I436" i="12" s="1"/>
  <c r="K437" i="12"/>
  <c r="M437" i="12"/>
  <c r="M436" i="12" s="1"/>
  <c r="O437" i="12"/>
  <c r="Q437" i="12"/>
  <c r="V437" i="12"/>
  <c r="V436" i="12" s="1"/>
  <c r="AF439" i="12"/>
  <c r="I20" i="1"/>
  <c r="I19" i="1"/>
  <c r="I18" i="1"/>
  <c r="H46" i="1"/>
  <c r="I46" i="1" s="1"/>
  <c r="H45" i="1"/>
  <c r="I45" i="1" s="1"/>
  <c r="H44" i="1"/>
  <c r="I44" i="1" s="1"/>
  <c r="H41" i="1"/>
  <c r="I41" i="1" s="1"/>
  <c r="M289" i="13" l="1"/>
  <c r="I287" i="13"/>
  <c r="F39" i="1"/>
  <c r="M287" i="13"/>
  <c r="H43" i="1"/>
  <c r="I43" i="1" s="1"/>
  <c r="K287" i="13"/>
  <c r="I16" i="1"/>
  <c r="I21" i="1" s="1"/>
  <c r="I82" i="1"/>
  <c r="M98" i="15"/>
  <c r="M97" i="15" s="1"/>
  <c r="M67" i="15"/>
  <c r="M49" i="15" s="1"/>
  <c r="M9" i="15"/>
  <c r="M8" i="15" s="1"/>
  <c r="G8" i="15"/>
  <c r="M33" i="14"/>
  <c r="M79" i="14"/>
  <c r="M105" i="14"/>
  <c r="M104" i="14" s="1"/>
  <c r="M9" i="14"/>
  <c r="M8" i="14" s="1"/>
  <c r="G8" i="14"/>
  <c r="M410" i="13"/>
  <c r="M320" i="13"/>
  <c r="M292" i="13"/>
  <c r="M384" i="13"/>
  <c r="M33" i="13"/>
  <c r="M182" i="13"/>
  <c r="M344" i="13"/>
  <c r="M234" i="13"/>
  <c r="M209" i="13"/>
  <c r="M106" i="13"/>
  <c r="M312" i="13"/>
  <c r="M311" i="13" s="1"/>
  <c r="M246" i="13"/>
  <c r="M138" i="13"/>
  <c r="M129" i="13" s="1"/>
  <c r="M122" i="13"/>
  <c r="M67" i="13"/>
  <c r="G292" i="13"/>
  <c r="G209" i="13"/>
  <c r="G91" i="13"/>
  <c r="M120" i="12"/>
  <c r="M34" i="12"/>
  <c r="M8" i="12"/>
  <c r="M404" i="12"/>
  <c r="M233" i="12"/>
  <c r="M207" i="12"/>
  <c r="M170" i="12"/>
  <c r="M368" i="12"/>
  <c r="M341" i="12"/>
  <c r="M426" i="12"/>
  <c r="M425" i="12" s="1"/>
  <c r="M366" i="12"/>
  <c r="M363" i="12" s="1"/>
  <c r="M288" i="12"/>
  <c r="M287" i="12" s="1"/>
  <c r="M151" i="12"/>
  <c r="M150" i="12" s="1"/>
  <c r="G147" i="12"/>
  <c r="G303" i="12"/>
  <c r="G279" i="12"/>
  <c r="G233" i="12"/>
  <c r="G34" i="12"/>
  <c r="AE439" i="12"/>
  <c r="J28" i="1"/>
  <c r="J26" i="1"/>
  <c r="G38" i="1"/>
  <c r="F38" i="1"/>
  <c r="H32" i="1"/>
  <c r="J23" i="1"/>
  <c r="J24" i="1"/>
  <c r="J25" i="1"/>
  <c r="J27" i="1"/>
  <c r="E24" i="1"/>
  <c r="E26" i="1"/>
  <c r="F47" i="1" l="1"/>
  <c r="H39" i="1"/>
  <c r="J80" i="1"/>
  <c r="J55" i="1"/>
  <c r="J73" i="1"/>
  <c r="J58" i="1"/>
  <c r="J67" i="1"/>
  <c r="J76" i="1"/>
  <c r="J61" i="1"/>
  <c r="J65" i="1"/>
  <c r="J64" i="1"/>
  <c r="J66" i="1"/>
  <c r="J69" i="1"/>
  <c r="J63" i="1"/>
  <c r="J77" i="1"/>
  <c r="J78" i="1"/>
  <c r="J60" i="1"/>
  <c r="J74" i="1"/>
  <c r="J56" i="1"/>
  <c r="J75" i="1"/>
  <c r="J57" i="1"/>
  <c r="J68" i="1"/>
  <c r="J70" i="1"/>
  <c r="J62" i="1"/>
  <c r="J81" i="1"/>
  <c r="J59" i="1"/>
  <c r="J71" i="1"/>
  <c r="J79" i="1"/>
  <c r="J72" i="1"/>
  <c r="J54" i="1"/>
  <c r="I39" i="1" l="1"/>
  <c r="I47" i="1" s="1"/>
  <c r="H47" i="1"/>
  <c r="G23" i="1"/>
  <c r="A23" i="1" s="1"/>
  <c r="A24" i="1" s="1"/>
  <c r="G24" i="1" s="1"/>
  <c r="A27" i="1" s="1"/>
  <c r="A29" i="1" s="1"/>
  <c r="G29" i="1" s="1"/>
  <c r="G27" i="1" s="1"/>
  <c r="G28" i="1"/>
  <c r="J82" i="1"/>
  <c r="J45" i="1" l="1"/>
  <c r="J42" i="1"/>
  <c r="J46" i="1"/>
  <c r="J43" i="1"/>
  <c r="J44" i="1"/>
  <c r="J39" i="1"/>
  <c r="J47" i="1" s="1"/>
  <c r="J41" i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<sst xmlns="http://schemas.openxmlformats.org/spreadsheetml/2006/main" count="4386" uniqueCount="877">
  <si>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</si>
  <si>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</si>
  <si>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</si>
  <si>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</si>
  <si>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</si>
  <si>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</si>
  <si>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</si>
  <si>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</si>
  <si>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</si>
  <si>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</si>
  <si>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</si>
  <si>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</si>
  <si>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</si>
  <si>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</si>
  <si>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</si>
  <si>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</si>
  <si>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</si>
  <si>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</si>
  <si>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</si>
  <si>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</si>
  <si>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</si>
  <si>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</si>
  <si>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</si>
  <si>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</si>
  <si>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</si>
  <si>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</si>
  <si>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</si>
  <si>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</si>
  <si>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</si>
  <si>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</si>
  <si>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</si>
  <si>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</si>
  <si>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</si>
  <si>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</si>
  <si>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</si>
  <si>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</si>
  <si>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</si>
  <si>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</si>
  <si>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</si>
  <si>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</si>
  <si>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</si>
  <si>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</si>
  <si>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</si>
  <si>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2018/13</t>
  </si>
  <si>
    <t>Stav. úpr. sociál. zázemí,Domov u lesa,Tavíkovice</t>
  </si>
  <si>
    <t>Stavba</t>
  </si>
  <si>
    <t>01</t>
  </si>
  <si>
    <t>Jižní křídlo</t>
  </si>
  <si>
    <t>2018/13,kk</t>
  </si>
  <si>
    <t>Hygienické zázemí - jižní křídlo- var. 2019</t>
  </si>
  <si>
    <t>02</t>
  </si>
  <si>
    <t>Východní křídlo</t>
  </si>
  <si>
    <t>Hygienické zázemí-východní křídlo, var. 2019</t>
  </si>
  <si>
    <t>03</t>
  </si>
  <si>
    <t>Rekonstrukce podlah</t>
  </si>
  <si>
    <t>2018/13,k</t>
  </si>
  <si>
    <t xml:space="preserve">Rekonstrukce podlah - jižní křídlo </t>
  </si>
  <si>
    <t>Rekonstrukce podlah - východní křídlo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</si>
  <si>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</si>
  <si>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</si>
  <si>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</si>
  <si>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</si>
  <si>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</si>
  <si>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</si>
  <si>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</si>
  <si>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</si>
  <si>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Úpravy povrchů vnitřní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</si>
  <si>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</si>
  <si>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</si>
  <si>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</si>
  <si>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</si>
  <si>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</si>
  <si>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</si>
  <si>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</si>
  <si>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</si>
  <si>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</si>
  <si>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</si>
  <si>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</si>
  <si>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</si>
  <si>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</si>
  <si>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</si>
  <si>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</si>
  <si>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</si>
  <si>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</si>
  <si>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</si>
  <si>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</si>
  <si>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</si>
  <si>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</si>
  <si>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</si>
  <si>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</si>
  <si>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</si>
  <si>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</si>
  <si>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</si>
  <si>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</si>
  <si>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</si>
  <si>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</si>
  <si>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</si>
  <si>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</si>
  <si>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</si>
  <si>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</si>
  <si>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</si>
  <si>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</si>
  <si>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</si>
  <si>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</si>
  <si>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</si>
  <si>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</si>
  <si>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</si>
  <si>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</si>
  <si>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</si>
  <si>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</si>
  <si>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</si>
  <si>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</si>
  <si>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</si>
  <si>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</si>
  <si>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</si>
  <si>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</si>
  <si>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</si>
  <si>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</si>
  <si>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</si>
  <si>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</si>
  <si>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</si>
  <si>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</si>
  <si>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</si>
  <si>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</si>
  <si>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</si>
  <si>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</si>
  <si>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</si>
  <si>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</si>
  <si>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</si>
  <si>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</si>
  <si>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</si>
  <si>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</si>
  <si>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</si>
  <si>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</si>
  <si>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</si>
  <si>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</si>
  <si>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</si>
  <si>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</si>
  <si>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</si>
  <si>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</si>
  <si>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</si>
  <si>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</si>
  <si>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</si>
  <si>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</si>
  <si>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</si>
  <si>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317167122R00</t>
  </si>
  <si>
    <t>Překlady keramické montáž a dodávka nenosné, délky 1250 mm, šířky 115 mm, výšky 71 mm</t>
  </si>
  <si>
    <t>kus</t>
  </si>
  <si>
    <t>801-1</t>
  </si>
  <si>
    <t>RTS 19/ I</t>
  </si>
  <si>
    <t>Indiv</t>
  </si>
  <si>
    <t>POL1_1</t>
  </si>
  <si>
    <t>v nových příčkách  : 5*4</t>
  </si>
  <si>
    <t>VV</t>
  </si>
  <si>
    <t>340237211RT2</t>
  </si>
  <si>
    <t>Zazdívka otvorů o ploše přes  0,09 m2 do 0,25 m2 v příčkách nebo stěnách cihlami  pálenými  tloušťky do 100 mm</t>
  </si>
  <si>
    <t>801-4</t>
  </si>
  <si>
    <t>včetně pomocného pracovního lešení</t>
  </si>
  <si>
    <t>SPI</t>
  </si>
  <si>
    <t>kanalizace : 6</t>
  </si>
  <si>
    <t>napojení kanalizace v nižším podlaží : 6</t>
  </si>
  <si>
    <t>342247529R00</t>
  </si>
  <si>
    <t>Příčky z tvárnic pálených Příčky z tvárnic pálených tloušťky 100 mm, z cihel děrovaných, P 15, zděných na lepidlo</t>
  </si>
  <si>
    <t>m2</t>
  </si>
  <si>
    <t>RTS 17/ I</t>
  </si>
  <si>
    <t>jednoduché nebo příčky zděné do svislé dřevěné, cihelné, betonové nebo ocelové konstrukce na jakoukoliv maltu vápenocementovou (MVC) nebo cementovou (MC),</t>
  </si>
  <si>
    <t>(3*(1,7+1,7+1,4)-(0,8*2*3))*4</t>
  </si>
  <si>
    <t>342247542R00</t>
  </si>
  <si>
    <t>Příčky z tvárnic pálených Příčky z tvárnic pálených tloušťky 140 mm, z děrovaných příčkovek, P 10, zděných na tenkovrstvou maltu</t>
  </si>
  <si>
    <t>chodba : 3*(6,7-0,9*2)*4</t>
  </si>
  <si>
    <t>342668111R00</t>
  </si>
  <si>
    <t>Těsnění styku příčky se stávající stěnou PU pěnou</t>
  </si>
  <si>
    <t>m</t>
  </si>
  <si>
    <t>(1,7+1,7+1,4)*4</t>
  </si>
  <si>
    <t>chodba : (6,7-0,9*2)*4</t>
  </si>
  <si>
    <t>342948111R00</t>
  </si>
  <si>
    <t>Kotvení příček ke konstrukci kotvami na hmoždinky</t>
  </si>
  <si>
    <t>Včetně dodávky kotev a spojovacího materiálu.</t>
  </si>
  <si>
    <t>3*5*4</t>
  </si>
  <si>
    <t>346244351RT3</t>
  </si>
  <si>
    <t>Obezdívka koupelnových van tloušťka 65 mm, příčkovka porobetonová, tvárnice zdicí základní; pórobeton; hladká; š = 50,0 mm; h = 249,0 mm; l = 599,0 mm; pevnost v tlaku 4,0 MPa; R = 0,280 m2K/W</t>
  </si>
  <si>
    <t>tl. 65 mm jakýmikoliv cihlami na jakoukoliv maltu,</t>
  </si>
  <si>
    <t>obezdívky WC : (1,5*0,9+0,9*0,2)*4</t>
  </si>
  <si>
    <t>(1,5*0,6+0,6*0,2)*4</t>
  </si>
  <si>
    <t>police ve sprchách : 0,5*0,1*8</t>
  </si>
  <si>
    <t>342264051RT3</t>
  </si>
  <si>
    <t>Podhledy na kovové konstrukci opláštěné deskami sádrokartonovými nosná konstrukce z profilů CD s přímým uchycením 1x deska, tloušťky 12,5 mm, impregnovaná, bez izolace</t>
  </si>
  <si>
    <t>Položka pořadí 28 : 16,08000</t>
  </si>
  <si>
    <t>601016195R00</t>
  </si>
  <si>
    <t>Omítka stropů a podhledů z hotových směsí Doplňkové práce pro omítky stropů z hotových směsí hloubková penetrace stropů silikátová</t>
  </si>
  <si>
    <t>po jednotlivých vrstvách</t>
  </si>
  <si>
    <t>chodba : 1,4*13,65</t>
  </si>
  <si>
    <t>602016101R00</t>
  </si>
  <si>
    <t xml:space="preserve">Omítka stěn z hotových směsí postřik, báze, cementová,  ,  ,  </t>
  </si>
  <si>
    <t>nové příčky  : (38,4+58,8)*2</t>
  </si>
  <si>
    <t xml:space="preserve">pod osekanými obklady : </t>
  </si>
  <si>
    <t>312,338,324,325 : (3*(1,5*2+1,5*2)-0,7*2)*4</t>
  </si>
  <si>
    <t>314,335,321,328 : (3*(1,5+1,5))*4</t>
  </si>
  <si>
    <t>316,333,319,330 : (3*(1,5*3)-0,7*2)*4</t>
  </si>
  <si>
    <t>602016112RT5</t>
  </si>
  <si>
    <t xml:space="preserve">Omítka stěn z hotových směsí vrstva jádrová, vápenocementová,  , tloušťka vrstvy 20 mm,  </t>
  </si>
  <si>
    <t>602016142RT1</t>
  </si>
  <si>
    <t xml:space="preserve">Omítka stěn z hotových směsí vrstva štuková, vápenocementová,  , tloušťka vrstvy 3 mm,  </t>
  </si>
  <si>
    <t>345,2+48,8</t>
  </si>
  <si>
    <t>odpočet ploch obkladů : -125,28</t>
  </si>
  <si>
    <t>602016193R00</t>
  </si>
  <si>
    <t>Omítka stěn z hotových směsí Doplňkové práce pro omítky stěn z hotových směsí_x000D_
 hloubková penetrace stěn akrylátová</t>
  </si>
  <si>
    <t>příčky koupelen které se nebourají ze strany pokojů-napojení nových dozdívek : 3*1,6*8</t>
  </si>
  <si>
    <t>příčky koupelen které se nebourají ze strany chodby : (3*1,4-0,8*2)*4</t>
  </si>
  <si>
    <t>611471413R00</t>
  </si>
  <si>
    <t>Tenkovrstvá úprava stropů aktivovaným štukem tloušťky 2÷3 mm, maltou vápenocementovou s disperzní přísadou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</si>
  <si>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</si>
  <si>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612401291R00</t>
  </si>
  <si>
    <t>Omítky malých ploch vnitřních stěn přes 0,09 do 0,25 m2, vápennou štukovou omítkou</t>
  </si>
  <si>
    <t>POL1_</t>
  </si>
  <si>
    <t>jakoukoliv maltou, z pomocného pracovního lešení o výšce podlahy do 1900 mm a pro zatížení do 1,5 kPa,</t>
  </si>
  <si>
    <t>612403382R00</t>
  </si>
  <si>
    <t>Hrubá výplň rýh ve stěnách, jakoukoliv maltou maltou ze suchých směsí_x000D_
 50 x 50 mm</t>
  </si>
  <si>
    <t>jakékoliv šířky rýhy,</t>
  </si>
  <si>
    <t>Položka pořadí 32 : 59,50000</t>
  </si>
  <si>
    <t>612403384R00</t>
  </si>
  <si>
    <t>Hrubá výplň rýh ve stěnách, jakoukoliv maltou maltou ze suchých směsí_x000D_
 70 x 70 mm</t>
  </si>
  <si>
    <t>Položka pořadí 33 : 37,00000</t>
  </si>
  <si>
    <t>612409991RT2</t>
  </si>
  <si>
    <t>Začištění omítek kolem oken, dveří a obkladů apod. s použitím suché maltové směsi</t>
  </si>
  <si>
    <t>styk nová příčka - stáv. stěna : 3*8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</si>
  <si>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</si>
  <si>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</si>
  <si>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</si>
  <si>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hlavní chodba - bour. část - výstupky apod. : 3*0,15*2+3*0,2*2+3*(0,1*2+0,3)*2</t>
  </si>
  <si>
    <t>612471411RT2</t>
  </si>
  <si>
    <t>Tenkovrstvá úprava stěn aktivovaným štukem malta vápenná</t>
  </si>
  <si>
    <t>POL1_0</t>
  </si>
  <si>
    <t>na rovném povrchu vnitřních stěn, pilířů, svislých panelových konstrukcí, s nejnutnějším obroušením podkladu (pemzou apod.) a oprášením,</t>
  </si>
  <si>
    <t>612481211RT2</t>
  </si>
  <si>
    <t>Vyztužení povrchu vnitřních stěn sklotextilní síťovinou s dodávkou síťoviny a stěrkového tmelu</t>
  </si>
  <si>
    <t>obezdívky WC : 10,2</t>
  </si>
  <si>
    <t>police ve sprchách : (0,5*0,3+0,1*0,1*2)*8</t>
  </si>
  <si>
    <t>642942111RU5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</si>
  <si>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16 cm</t>
  </si>
  <si>
    <t>4</t>
  </si>
  <si>
    <t>642944121RT4</t>
  </si>
  <si>
    <t>Ocelové zárubně osazované dodatečně šířky 800 mm, výšky 1970 mm, hloubky 110 mm</t>
  </si>
  <si>
    <t>lisované nebo z úhelníků s vybetonováním prahu, z pomocného pracovního lešení o výšce podlahy do 1900 mm a pro zatížení do 1,5 kPa, včetně dodávky zárubně</t>
  </si>
  <si>
    <t>4*4</t>
  </si>
  <si>
    <t>919735123R00</t>
  </si>
  <si>
    <t>Řezání stávajících krytů nebo podkladů betonových, hloubky přes 100 do 150 mm</t>
  </si>
  <si>
    <t>822-1</t>
  </si>
  <si>
    <t>včetně spotřeby vody</t>
  </si>
  <si>
    <t>předěl v místě bouraného betonu : 1,4*4</t>
  </si>
  <si>
    <t>941955002R00</t>
  </si>
  <si>
    <t>Lešení lehké pracovní pomocné pomocné, o výšce lešeňové podlahy přes 1,2 do 1,9 m</t>
  </si>
  <si>
    <t>800-3</t>
  </si>
  <si>
    <t>pokoje : (1,4*6,7+6,7*1+1,5*1,5)*4</t>
  </si>
  <si>
    <t>chodba : 6,7*1,5*4</t>
  </si>
  <si>
    <t>962031132R00</t>
  </si>
  <si>
    <t xml:space="preserve">Bourání příček </t>
  </si>
  <si>
    <t>801-3</t>
  </si>
  <si>
    <t>nebo vybourání otvorů průřezové plochy přes 4 m2 v příčkách, včetně pomocného lešení o výšce podlahy do 1900 mm a pro zatížení do 1,5 kPa  (150 kg/m2),</t>
  </si>
  <si>
    <t>3*(1,5-0,7*2)*4</t>
  </si>
  <si>
    <t>3*(0,1+0,1)*4</t>
  </si>
  <si>
    <t>3*1,5*4</t>
  </si>
  <si>
    <t>962031133R00</t>
  </si>
  <si>
    <t>3*(6,7-0,9*2*2)*4</t>
  </si>
  <si>
    <t>obezdívky kombifixů : 1,5*0,9*12</t>
  </si>
  <si>
    <t>963016111R00</t>
  </si>
  <si>
    <t>Demontáž sádrokartonových a sádrovláknitých podhledů z desek bez minerální izolace, na jednoduché ocelové konstrukci, 1x opláštěné tl. 12,5 mm</t>
  </si>
  <si>
    <t xml:space="preserve">v koupelnách ,wc a chodbách s bouranou příčkou z chodby, vybourání jen části podhledu-v nutném rozsahu : </t>
  </si>
  <si>
    <t>314-316 : 6,7*0,6</t>
  </si>
  <si>
    <t>319-321 : 6,7*0,6</t>
  </si>
  <si>
    <t>333-335 : 6,7*0,6</t>
  </si>
  <si>
    <t>328-330 : 6,7*0,6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</si>
  <si>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</si>
  <si>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</si>
  <si>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</si>
  <si>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8+8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</si>
  <si>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</si>
  <si>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</si>
  <si>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0,7*2*8</t>
  </si>
  <si>
    <t>0,9*2*8</t>
  </si>
  <si>
    <t>971033241R00</t>
  </si>
  <si>
    <t>Vybourání otvorů ve zdivu cihelném z jakýchkoliv cihel pálených_x000D_
 na jakoukoliv maltu vápenou nebo vápenocementovou, plochy do 0,0225 m2, tloušťky do 300 mm</t>
  </si>
  <si>
    <t>základovém nebo nadzákladovém,</t>
  </si>
  <si>
    <t>974031122R00</t>
  </si>
  <si>
    <t>Vysekání rýh v jakémkoliv zdivu cihelném v ploše_x000D_
 do hloubky 30 mm, šířky do 70 mm</t>
  </si>
  <si>
    <t>16+43,5</t>
  </si>
  <si>
    <t>974031142R00</t>
  </si>
  <si>
    <t>Vysekání rýh v jakémkoliv zdivu cihelném v ploše_x000D_
 do hloubky 70 mm, šířky do 70 mm</t>
  </si>
  <si>
    <t>pro kanalizaci : 37</t>
  </si>
  <si>
    <t>978013191R00</t>
  </si>
  <si>
    <t>Otlučení omítek vápenných nebo vápenocementových vnitřních s vyškrabáním spár, s očištěním zdiva stěn, v rozsahu do 100 %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</si>
  <si>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</si>
  <si>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</si>
  <si>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</si>
  <si>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napojení kanalizace v nižším podlaží : 0,5</t>
  </si>
  <si>
    <t>979011321R00</t>
  </si>
  <si>
    <t>Svislá doprava suti a vybouraných hmot shozem montáž a demontáž shozu za prvé podlaží nad základním podlažím</t>
  </si>
  <si>
    <t>979011329R00</t>
  </si>
  <si>
    <t>Svislá doprava suti a vybouraných hmot shozem příplatek k ceně k montáže a demontáže shozu další podlaží</t>
  </si>
  <si>
    <t>podlaž</t>
  </si>
  <si>
    <t>979011331R00</t>
  </si>
  <si>
    <t>Svislá doprava suti a vybouraných hmot shozem pronájem shozu</t>
  </si>
  <si>
    <t>den</t>
  </si>
  <si>
    <t>8*15</t>
  </si>
  <si>
    <t>979011332R00</t>
  </si>
  <si>
    <t>Svislá doprava suti a vybouraných hmot shozem pronájem násypky</t>
  </si>
  <si>
    <t>15</t>
  </si>
  <si>
    <t>979011335R00</t>
  </si>
  <si>
    <t>Svislá doprava suti a vybouraných hmot shozem pronájem rukávu proti prachu dl.15 m</t>
  </si>
  <si>
    <t>998011002R00</t>
  </si>
  <si>
    <t>Přesun hmot pro budovy s nosnou konstrukcí zděnou výšky přes 6 do 12 m</t>
  </si>
  <si>
    <t>t</t>
  </si>
  <si>
    <t>POL7_1</t>
  </si>
  <si>
    <t>přesun hmot pro budovy občanské výstavby (JKSO 801), budovy pro bydlení (JKSO 803) budovy pro výrobu a služby (JKSO 812) s nosnou svislou konstrukcí zděnou z cihel nebo tvárnic nebo kovovou</t>
  </si>
  <si>
    <t>711212000RU1</t>
  </si>
  <si>
    <t>Izolace proti vodě nátěr podkladní pod hydroizolační stěrky</t>
  </si>
  <si>
    <t>800-711</t>
  </si>
  <si>
    <t>POL1_7</t>
  </si>
  <si>
    <t>vytažení na stěnu : 0,2*(1,5*4-0,7)*4</t>
  </si>
  <si>
    <t>0,2*(1,4*2+1,95*2-0,8)*4</t>
  </si>
  <si>
    <t>0,2*(1,4*2+1,5*2)*4</t>
  </si>
  <si>
    <t>stěny sprch : 2,2*(1,4+0,9*2)*4</t>
  </si>
  <si>
    <t>2,2*0,9*2*4</t>
  </si>
  <si>
    <t>711212001RT2</t>
  </si>
  <si>
    <t>Izolace proti vodě nátěr hydroizolační proti vlhkosti</t>
  </si>
  <si>
    <t>711212601RT2</t>
  </si>
  <si>
    <t>Izolace proti vodě doplňky_x000D_
 těsnicí pás š.100 mm do spoje podlaha-stěna</t>
  </si>
  <si>
    <t>stěny sprchy : 2,2*4</t>
  </si>
  <si>
    <t>2,2*2*4</t>
  </si>
  <si>
    <t>podlaha -stěna - koupelny  : (1,5*4-0,7)*4</t>
  </si>
  <si>
    <t>998711102R00</t>
  </si>
  <si>
    <t>Přesun hmot pro izolace proti vodě svisle do 12 m</t>
  </si>
  <si>
    <t>POL7_1001</t>
  </si>
  <si>
    <t>50 m vodorovně měřeno od těžiště půdorysné plochy skládky do těžiště půdorysné plochy objektu</t>
  </si>
  <si>
    <t>721170909R00</t>
  </si>
  <si>
    <t>Opravy odpadního potrubí novodurového vsazení odbočky, D 110, D 114</t>
  </si>
  <si>
    <t>800-721</t>
  </si>
  <si>
    <t>6</t>
  </si>
  <si>
    <t>721176103R00</t>
  </si>
  <si>
    <t>Potrubí HT připojovací vnější průměr D 50 mm, tloušťka stěny 1,8 mm, DN 50</t>
  </si>
  <si>
    <t>včetně tvarovek, objímek. Bez zednických výpomocí.</t>
  </si>
  <si>
    <t>37</t>
  </si>
  <si>
    <t>721176105R00</t>
  </si>
  <si>
    <t>Potrubí HT připojovací vnější průměr D 110 mm, tloušťka stěny 2,7 mm, DN 100</t>
  </si>
  <si>
    <t>721194105R00</t>
  </si>
  <si>
    <t>Zřízení přípojek na potrubí D 50 mm, materiál ve specifikaci</t>
  </si>
  <si>
    <t>vyvedení a upevnění odpadních výpustek,</t>
  </si>
  <si>
    <t>umyvadla : 12</t>
  </si>
  <si>
    <t>sprchy : 8</t>
  </si>
  <si>
    <t>721194109R00</t>
  </si>
  <si>
    <t>Zřízení přípojek na potrubí D 110  mm, materiál ve specifikaci</t>
  </si>
  <si>
    <t>721211911U00</t>
  </si>
  <si>
    <t>Mtž vpusť podlahová DN 40/50</t>
  </si>
  <si>
    <t>Vlastní</t>
  </si>
  <si>
    <t>8</t>
  </si>
  <si>
    <t>55231803R</t>
  </si>
  <si>
    <t>žlab odtokový do prostoru, s okrajem pro perforovaný rošt; nerez; l = 850 mm; min. tloušťka betonu 85 mm; š. koryta 60 mm; odtok boční; průtok 60 l/min</t>
  </si>
  <si>
    <t>SPCM</t>
  </si>
  <si>
    <t>POL3_7</t>
  </si>
  <si>
    <t>Plastový podlahový žlab je pro svou nízkou stavební výšku 62 mm vhodný zejména pro rekonstrukce a jiné stavby, kde je problém s nedostatkem místa v podlaze.</t>
  </si>
  <si>
    <t>POP</t>
  </si>
  <si>
    <t/>
  </si>
  <si>
    <t>Součástí každého žlabu je kompletní souprava žlabu s nerez roštem a výškově nastavitelných noh s kotvicími prvky a hydroizolační páskou.</t>
  </si>
  <si>
    <t>552319117R</t>
  </si>
  <si>
    <t>vpust podlahová plast; třída zatížení K3; zápachová uzávěrka; vodní; s těsnicím límcem; D odtok 50 mm; odtok svislý; mřížka nerez</t>
  </si>
  <si>
    <t>Výškově upravitelné hrdlo 9-95 mm</t>
  </si>
  <si>
    <t>Pro bezbariérový přístup</t>
  </si>
  <si>
    <t>312,338,324,325 : 4</t>
  </si>
  <si>
    <t>998721202R00</t>
  </si>
  <si>
    <t>Přesun hmot pro vnitřní kanalizaci v objektech výšky do 12 m</t>
  </si>
  <si>
    <t>POL7_1002</t>
  </si>
  <si>
    <t>50 m vodorovně, měřeno od těžiště půdorysné plochy skládky do těžiště půdorysné plochy objektu</t>
  </si>
  <si>
    <t>722170932R00</t>
  </si>
  <si>
    <t>Opravy vodovodního potrubí z plastových trubek spojka přímá - mosaz_x000D_
 vnitřní závit , 25x3/4</t>
  </si>
  <si>
    <t>12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</si>
  <si>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</si>
  <si>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</si>
  <si>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</si>
  <si>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722172312R00</t>
  </si>
  <si>
    <t>Potrubí z plastických hmot polypropylenové potrubí PP-R, D 25 mm, s 3,5 mm, PN 16, polyfúzně svařované, včetně zednických výpomocí</t>
  </si>
  <si>
    <t>22,5</t>
  </si>
  <si>
    <t>722172331R00</t>
  </si>
  <si>
    <t>Potrubí z plastických hmot polypropylenové potrubí PP-R, D 20 mm, s 3,4 mm, PN 20, polyfúzně svařované, včetně zednických výpomocí</t>
  </si>
  <si>
    <t>722172332R00</t>
  </si>
  <si>
    <t>Potrubí z plastických hmot polypropylenové potrubí PP-R, D 25 mm, s 4,2 mm, PN 20, polyfúzně svařované, včetně zednických výpomocí</t>
  </si>
  <si>
    <t>21</t>
  </si>
  <si>
    <t>722181211RT7</t>
  </si>
  <si>
    <t>Izolace vodovodního potrubí návleková z trubic z pěnového polyetylenu, tloušťka stěny 6 mm, d 22 mm</t>
  </si>
  <si>
    <t>16</t>
  </si>
  <si>
    <t>722181211RT8</t>
  </si>
  <si>
    <t>Izolace vodovodního potrubí návleková z trubic z pěnového polyetylenu, tloušťka stěny 6 mm, d 25 mm</t>
  </si>
  <si>
    <t>43,5</t>
  </si>
  <si>
    <t>722190402R00</t>
  </si>
  <si>
    <t>Vyvedení a upevnění výpustek DN 20</t>
  </si>
  <si>
    <t>umyvadla : 12*2</t>
  </si>
  <si>
    <t>WC : 8</t>
  </si>
  <si>
    <t>722201212R00</t>
  </si>
  <si>
    <t>Nástěnka nástěnka, vnitřní závit, spoj lepený, D 20 mm x DN 15</t>
  </si>
  <si>
    <t>RTS 15/ I</t>
  </si>
  <si>
    <t>998722102R00</t>
  </si>
  <si>
    <t>Přesun hmot pro vnitřní vodovod v objektech výšky do 12 m</t>
  </si>
  <si>
    <t>vodorovně do 50 m</t>
  </si>
  <si>
    <t>725810405R00</t>
  </si>
  <si>
    <t>Izolace stavebních konstrukcí natěradly za horka soklů tloušťka tmele do 5 mm, výšky do 200 mm</t>
  </si>
  <si>
    <t>soubor</t>
  </si>
  <si>
    <t>800-715</t>
  </si>
  <si>
    <t>umyvadla : 8*2+4*2</t>
  </si>
  <si>
    <t>725110814R00</t>
  </si>
  <si>
    <t>Demontáž klozetů kombinovaných</t>
  </si>
  <si>
    <t>725119110R00</t>
  </si>
  <si>
    <t>Nádrže splachovací montáž podomítkové</t>
  </si>
  <si>
    <t>4+4</t>
  </si>
  <si>
    <t>725014161R00</t>
  </si>
  <si>
    <t>Klozetové mísy závěsné, bilé, hluboké splachování, zadní, včetně sedátka, šířka 360 mm, hloubka 510 mm, výška 400 mm</t>
  </si>
  <si>
    <t>725210821R00</t>
  </si>
  <si>
    <t>Demontáž umyvadel umyvadel bez výtokových armatur</t>
  </si>
  <si>
    <t>725017163R00</t>
  </si>
  <si>
    <t>Umyvadlo na šrouby, bílé, šířka 600 mm, hloubka 490 mm</t>
  </si>
  <si>
    <t>725017168R00</t>
  </si>
  <si>
    <t>Kryt sifonu keramický bílý</t>
  </si>
  <si>
    <t>725017352R00</t>
  </si>
  <si>
    <t>Umývátko na šrouby, bílé, šířka 450 mm, hloubka 370 mm</t>
  </si>
  <si>
    <t>725240811R00</t>
  </si>
  <si>
    <t>Demontáž sprchových kabin a mís kabin bez výtokových armatur</t>
  </si>
  <si>
    <t>725240812R00</t>
  </si>
  <si>
    <t>Demontáž sprchových kabin a mís mís bez výtokových armatur</t>
  </si>
  <si>
    <t>725291113R00</t>
  </si>
  <si>
    <t>Invalidní program madlo jednoduché pevné, rozměr 500 mm, bílé</t>
  </si>
  <si>
    <t>umyvadla : 8</t>
  </si>
  <si>
    <t>725823111RT0</t>
  </si>
  <si>
    <t>Baterie umyvadlové a dřezové umyvadlová, stojánková, ruční ovládání bez otvírání odpadu, základní, včetně dodávky materiálu</t>
  </si>
  <si>
    <t>8+4</t>
  </si>
  <si>
    <t>725820801R00</t>
  </si>
  <si>
    <t>Demontáž baterií nástěnných do G 3/4"</t>
  </si>
  <si>
    <t>sprchy : 12</t>
  </si>
  <si>
    <t>725820802R00</t>
  </si>
  <si>
    <t>Demontáž baterií stojánkových do 1otvoru</t>
  </si>
  <si>
    <t>725845111RT0</t>
  </si>
  <si>
    <t>Baterie sprchová nástěnná, ruční ovládání bez příslušentsví, základní, včetně dodávky materiálu</t>
  </si>
  <si>
    <t>725849302R00</t>
  </si>
  <si>
    <t>Baterie sprchová Montáž baterie sprchové držáku sprchy</t>
  </si>
  <si>
    <t>725860107R00</t>
  </si>
  <si>
    <t>Zápachová uzávěrka (sifon) pro zařizovací předměty D 40 mm; pro umyvadla; plast, mosaz, včetně dodávky materiálu</t>
  </si>
  <si>
    <t>umývátka : 4+8</t>
  </si>
  <si>
    <t>725860811R00</t>
  </si>
  <si>
    <t>Demontáž zápachových uzávěrek pro zařiz. předměty jednoduchých</t>
  </si>
  <si>
    <t>12+12</t>
  </si>
  <si>
    <t>725-100</t>
  </si>
  <si>
    <t>Zednické výpomoci jinde nezahrnuté, Práce v tarifní třídě 4</t>
  </si>
  <si>
    <t>h</t>
  </si>
  <si>
    <t>10</t>
  </si>
  <si>
    <t>725-105</t>
  </si>
  <si>
    <t>Vybourání kombifixu zazděného</t>
  </si>
  <si>
    <t>28696750R</t>
  </si>
  <si>
    <t>systém předstěnový pro WC; pro zazdění mokrým procesem; ovládání zepředu;</t>
  </si>
  <si>
    <t>POL3_</t>
  </si>
  <si>
    <t>Položka pořadí 67 : 8,00000</t>
  </si>
  <si>
    <t>55145356R</t>
  </si>
  <si>
    <t>tyč sprchová l = 60 cm; příslušenství posuvný držák; chrom</t>
  </si>
  <si>
    <t>998725102R00</t>
  </si>
  <si>
    <t>Přesun hmot pro zařizovací předměty v objektech výšky do 12 m</t>
  </si>
  <si>
    <t>728614611R00</t>
  </si>
  <si>
    <t>Montáž axiálního nízkotlakého ventilátoru nástěnného, do průměru d 100 mm</t>
  </si>
  <si>
    <t>800-728</t>
  </si>
  <si>
    <t>jižní křídlo : 12</t>
  </si>
  <si>
    <t>D3 : 10</t>
  </si>
  <si>
    <t>429148040R</t>
  </si>
  <si>
    <t>ventilátor do koupelny připojení k potrubí pr. 100 mm; s automat.žaluzií, kuličk. ložiska, bez zpětné klapky; výkon 20 W; materiál ABS plast; napájecí napětí 230 V; 50 Hz; průtok vzduchu 128 m3/h; teplota do 40 °C; otáčky 2 300,0 ot/min; akustický tlak 37 dB (A); IP 24</t>
  </si>
  <si>
    <t>Položka pořadí 88 : 22,00000</t>
  </si>
  <si>
    <t>998728202R00</t>
  </si>
  <si>
    <t>Přesun hmot pro vzduchotechniku v objektech výšky do 12 m</t>
  </si>
  <si>
    <t>POL7_</t>
  </si>
  <si>
    <t>722181211RT6</t>
  </si>
  <si>
    <t>Izolace vodovodního potrubí návleková z trubic z pěnového polyetylenu, tloušťka stěny 6 mm, d 18 mm</t>
  </si>
  <si>
    <t>pro nová tělesa : 6*4</t>
  </si>
  <si>
    <t>733160801R00</t>
  </si>
  <si>
    <t>Demontáž potrubí z měděných trubek do D 28 mm</t>
  </si>
  <si>
    <t>800-731</t>
  </si>
  <si>
    <t>5*8</t>
  </si>
  <si>
    <t>733161903R00</t>
  </si>
  <si>
    <t>Oprava rozvodu potrubí z měděných trubek propojení měděného potrubí, D 18 mm</t>
  </si>
  <si>
    <t>2*4</t>
  </si>
  <si>
    <t>733161923R00</t>
  </si>
  <si>
    <t>Oprava rozvodu potrubí z měděných trubek vsazení odbočky do stávajícího měděného potrubí včetně T-kusu, D 18 mm</t>
  </si>
  <si>
    <t>733161963R00</t>
  </si>
  <si>
    <t>Oprava rozvodu potrubí z měděných trubek zaslepení měděného potrubí včetně víčka, D 18 mm</t>
  </si>
  <si>
    <t>733163103R00</t>
  </si>
  <si>
    <t>Potrubí z měděných trubek měděné potrubí, D 18 mm, s 1,0 mm, pájení pomocí kapilárních pájecích tvarovek</t>
  </si>
  <si>
    <t>V položkách jsou započteny náklady na dodávku potrubí a tvarovek včetně montáže.</t>
  </si>
  <si>
    <t>998733103R00</t>
  </si>
  <si>
    <t>Přesun hmot pro rozvody potrubí v objektech výšky do 24 m</t>
  </si>
  <si>
    <t>734223113RT2</t>
  </si>
  <si>
    <t>Ventil termostatický, dvouregulační, rohový, mosazný, DN 20, s termostatickou hlavicí, PN 10, vnitřní závit, včetně dodávky materiálu</t>
  </si>
  <si>
    <t>nová tělesa : 8</t>
  </si>
  <si>
    <t>998734203R00</t>
  </si>
  <si>
    <t>Přesun hmot pro armatury v objektech výšky do 4 m</t>
  </si>
  <si>
    <t>735161812R00</t>
  </si>
  <si>
    <t>Demontáž otopných těles trubkových s hliníkovými lamelami, stavební délky do 2660 mm</t>
  </si>
  <si>
    <t>s hliníkovými lamelami</t>
  </si>
  <si>
    <t>735179110R00</t>
  </si>
  <si>
    <t>Otopná tělesa koupelnová montáž_x000D_
 topných žebříků, bez dodávky materiálu</t>
  </si>
  <si>
    <t>48451776.MR</t>
  </si>
  <si>
    <t>těleso otopné trubkové el. přímotopné jmen. tep. výkon 400 W; v = 1 100 mm; l = 735 mm; šířka 82 mm; připojovací rozteč 700 mm; přestupní plocha 1,314 m2</t>
  </si>
  <si>
    <t>998735102R00</t>
  </si>
  <si>
    <t>Přesun hmot pro otopná tělesa v objektech výšky do 12 m</t>
  </si>
  <si>
    <t>766661112R00</t>
  </si>
  <si>
    <t>Montáž dveřních křídel kompletizovaných otevíravých ,  , do ocelové nebo fošnové zárubně, jednokřídlových, šířky do 800 mm</t>
  </si>
  <si>
    <t>800-766</t>
  </si>
  <si>
    <t>766661122R00</t>
  </si>
  <si>
    <t>Montáž dveřních křídel kompletizovaných otevíravých ,  , do ocelové nebo fošnové zárubně, jednokřídlových, šířky přes 800 mm</t>
  </si>
  <si>
    <t>766670021R00</t>
  </si>
  <si>
    <t xml:space="preserve">Montáž kliky a štítku </t>
  </si>
  <si>
    <t>20</t>
  </si>
  <si>
    <t>766-100</t>
  </si>
  <si>
    <t>Přplatek za vodotěsné provedení dveří, dveře 80x197cm</t>
  </si>
  <si>
    <t>04 : 4</t>
  </si>
  <si>
    <t>766-102</t>
  </si>
  <si>
    <t>Šatní skříň- sestava 200x220cm, hl. 40cm, dod.+mont.</t>
  </si>
  <si>
    <t>766-103</t>
  </si>
  <si>
    <t>Šatní skříň- sestava 100x220cm, hl. 40cm, dod.+mont.</t>
  </si>
  <si>
    <t>54914591R</t>
  </si>
  <si>
    <t>kování stavební - prvek: kliky se štíty pro klíč; provedení Cr; pro dveře</t>
  </si>
  <si>
    <t>61165003R</t>
  </si>
  <si>
    <t>dveře vnitřní š = 800 mm; h = 1 970,0 mm; hladké; otevíravé; počet křídel 1; plné; povrch. úprava laminát CPL; dekor dub, buk, javor, bílá, hruška, ořech</t>
  </si>
  <si>
    <t>cena vč. zámku</t>
  </si>
  <si>
    <t>03 : 8</t>
  </si>
  <si>
    <t>61165012R</t>
  </si>
  <si>
    <t>dveře vnitřní š = 800 mm; h = 1 970,0 mm; hladké; otevíravé; počet křídel 1; prosklení 2/3; povrch. úprava laminát CPL; dekor dub, buk, javor, bílá, hruška, ořech</t>
  </si>
  <si>
    <t>cena vč. zámku - dozický</t>
  </si>
  <si>
    <t>02 : 8</t>
  </si>
  <si>
    <t>61165703R</t>
  </si>
  <si>
    <t>dveře speciální protipožární; vnitřní; vnější; š = 900 mm; h = 1 970,0 mm; fóliované; EI 30 min; DP3; otevíravé; počet křídel 1; plné</t>
  </si>
  <si>
    <t>01 : 4</t>
  </si>
  <si>
    <t>998766102R00</t>
  </si>
  <si>
    <t>Přesun hmot pro konstrukce truhlářské v objektech výšky do 12 m</t>
  </si>
  <si>
    <t>50 m vodorovně</t>
  </si>
  <si>
    <t>771575107RT8</t>
  </si>
  <si>
    <t>Montáž podlah z dlaždic keramických 200 x 200 mm, režných nebo glazovaných, hladkých, kladených do flexibilního tmele</t>
  </si>
  <si>
    <t>800-771</t>
  </si>
  <si>
    <t>2,25*4</t>
  </si>
  <si>
    <t>2,73*4</t>
  </si>
  <si>
    <t>2,1*4</t>
  </si>
  <si>
    <t>společná chodba : 0,1*6,7*4</t>
  </si>
  <si>
    <t>771578011R00</t>
  </si>
  <si>
    <t>Zvláštní úpravy spár spára podlaha-stěna silikonem</t>
  </si>
  <si>
    <t>771579795RT2</t>
  </si>
  <si>
    <t>Příplatky k položkám montáže podlah keramických příplatek za spárování vodotěsnou hmotou - plošně</t>
  </si>
  <si>
    <t xml:space="preserve">sprchy : </t>
  </si>
  <si>
    <t>597642031R</t>
  </si>
  <si>
    <t>dlažba keramická š = 300 mm; l = 300 mm; h = 9,0 mm; protiskluzová úprava; pro interiér i exteriér</t>
  </si>
  <si>
    <t>31*1,05</t>
  </si>
  <si>
    <t>998771202R00</t>
  </si>
  <si>
    <t>Přesun hmot pro podlahy z dlaždic v objektech výšky do 12 m</t>
  </si>
  <si>
    <t>775981122R00</t>
  </si>
  <si>
    <t>Přechodové, krycí a ukončující podlahové profily přechodová lišta, stejná výška podlahoviny, nerez ocel, uložení do tmele, výška profilu 8 mm, šířka profilu 10 mm</t>
  </si>
  <si>
    <t>800-775</t>
  </si>
  <si>
    <t>místo prahu : 0,7*4+(0,8*4+0,9)*4</t>
  </si>
  <si>
    <t>998775202R00</t>
  </si>
  <si>
    <t>Přesun hmot pro podlahy vlysové a parketové v objektech výšky do 12 m</t>
  </si>
  <si>
    <t>776590100U00</t>
  </si>
  <si>
    <t>Vysátí podkladu nášlap ploch podlah</t>
  </si>
  <si>
    <t>WC - v místě výměny dlažeb : 1,5*1,4*4</t>
  </si>
  <si>
    <t>998776201R00</t>
  </si>
  <si>
    <t>Přesun hmot pro podlahy povlakové v objektech výšky do 6 m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</si>
  <si>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</si>
  <si>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</si>
  <si>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781419707R00</t>
  </si>
  <si>
    <t>Montáž obkladů vnitřních z obkládaček pórovinových příplatky k položkám montáže obkladů vnitřních z obkladaček pórovinových příplatek za spárovací vodotěsnou hmotu - podélně</t>
  </si>
  <si>
    <t>781475114RU1</t>
  </si>
  <si>
    <t>Montáž obkladů vnitřních z dlaždic keramických 200 x 200 mm,  , kladených do flexibilního tmele</t>
  </si>
  <si>
    <t>312,338,324,325 : 2,2*(1,5*4-0,7*2)*4</t>
  </si>
  <si>
    <t>koupelny typ 321 : 2,2*(1,4*2+1,95*2-0,8*2)*4</t>
  </si>
  <si>
    <t>WC typ 319 : 2,2*(1,5*4-0,8*2)*4</t>
  </si>
  <si>
    <t>horní plochy obezdívek WC : 0,2*0,6*4+0,2*0,9*4</t>
  </si>
  <si>
    <t>781497111RS1</t>
  </si>
  <si>
    <t xml:space="preserve">Lišty k obkladům profil ukončovací leštěný hliník, uložení do tmele, výška profilu 6 mm,  </t>
  </si>
  <si>
    <t xml:space="preserve">ukončení horní hrany obkladu : </t>
  </si>
  <si>
    <t>312,338,324,325 : (1,5*4)*4</t>
  </si>
  <si>
    <t>koupelny typ 321 : (1,4*2+1,95*2)*4</t>
  </si>
  <si>
    <t>WC typ 319 : (1,5*4)*4</t>
  </si>
  <si>
    <t>horní plochy obezdívek WC : 0,6*4+0,9*4</t>
  </si>
  <si>
    <t>597813607R</t>
  </si>
  <si>
    <t>obklad keramický š = 198 mm; l = 198 mm; h = 6,5 mm; pro interiér; barva světle žlutá; lesk</t>
  </si>
  <si>
    <t>Položka pořadí 126 : 127,14000*1,05</t>
  </si>
  <si>
    <t>998781202R00</t>
  </si>
  <si>
    <t>Přesun hmot pro obklady keramické v objektech výšky do 12 m</t>
  </si>
  <si>
    <t>783222100R00</t>
  </si>
  <si>
    <t xml:space="preserve">Nátěry kov.stavebních doplňk.konstrukcí syntetické dvojnásobné,  </t>
  </si>
  <si>
    <t>800-783</t>
  </si>
  <si>
    <t xml:space="preserve">zárubně  : </t>
  </si>
  <si>
    <t>(0,7+1,97*2)*(0,15+0,05)*4</t>
  </si>
  <si>
    <t>(0,8+1,97*2)*(0,15+0,05)*4*4</t>
  </si>
  <si>
    <t>(0,9+1,97*2)*(0,15+0,05)*4</t>
  </si>
  <si>
    <t>784402801R00</t>
  </si>
  <si>
    <t>Odstranění maleb oškrabáním, v místnostech do 3,8 m</t>
  </si>
  <si>
    <t>800-784</t>
  </si>
  <si>
    <t xml:space="preserve">stropy : </t>
  </si>
  <si>
    <t xml:space="preserve">stěny : </t>
  </si>
  <si>
    <t>210010321RT1</t>
  </si>
  <si>
    <t>Montáž krabice plastové univerzální včetně dodávky, kruhové, o průměru 73 mm, hloubky 42 mm, s víčkem a svorkovnicí, se zapojením</t>
  </si>
  <si>
    <t>POL1_9</t>
  </si>
  <si>
    <t>8*4+6</t>
  </si>
  <si>
    <t>210010322RT1</t>
  </si>
  <si>
    <t>Montáž krabice plastové rozvodné včetně dodávky, kruhové, o průměru 73 mm, hloubky 42 mm, s víčkem a svorkovnicí, se zapojením</t>
  </si>
  <si>
    <t>1*4+2</t>
  </si>
  <si>
    <t>210110041RT6</t>
  </si>
  <si>
    <t>Montáž spínače zapuštěného a polozapuštěného včetně zapojení, dodávky spínače, krytu a rámečku, jednopólového,  , řazení 1</t>
  </si>
  <si>
    <t>210110045RT6</t>
  </si>
  <si>
    <t>Montáž spínače zapuštěného a polozapuštěného včetně zapojení, dodávky spínače, krytu a rámečku, střídavého,  , řazení 6</t>
  </si>
  <si>
    <t>3*4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</si>
  <si>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</si>
  <si>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</si>
  <si>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210800105RT1</t>
  </si>
  <si>
    <t>Montáž kabelu CYKY 750 V, 3 x 1,5 mm2, uloženého pod omítkou, včetně dodávky kabelu</t>
  </si>
  <si>
    <t>40*4</t>
  </si>
  <si>
    <t>210800106RT1</t>
  </si>
  <si>
    <t>Montáž kabelu CYKY 750 V, 3 x 2,5 mm2, uloženého pod omítkou, včetně dodávky kabelu</t>
  </si>
  <si>
    <t>20*4</t>
  </si>
  <si>
    <t>25</t>
  </si>
  <si>
    <t>220890202R00</t>
  </si>
  <si>
    <t>Revize</t>
  </si>
  <si>
    <t>21-100</t>
  </si>
  <si>
    <t>Drobný spojovací materiál</t>
  </si>
  <si>
    <t>kg</t>
  </si>
  <si>
    <t>21-101</t>
  </si>
  <si>
    <t>Elektromontážní práce jinde nespecifikované, (světla,vypínače,zásuvky - zpětné osazení)</t>
  </si>
  <si>
    <t>hod</t>
  </si>
  <si>
    <t>POL10_9</t>
  </si>
  <si>
    <t>979011311R00</t>
  </si>
  <si>
    <t>Svislá doprava suti a vybouraných hmot shozem s naložením suti do shozu</t>
  </si>
  <si>
    <t>POL8_0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</si>
  <si>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</si>
  <si>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</si>
  <si>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</si>
  <si>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</si>
  <si>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</si>
  <si>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</si>
  <si>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</si>
  <si>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</si>
  <si>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</si>
  <si>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</si>
  <si>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979088212R00</t>
  </si>
  <si>
    <t>Nakládání suti a vybouraných hmot nakládání suti a vybouraných hmot na dopravní prostředky pro vodorovné přemístění</t>
  </si>
  <si>
    <t>800-2</t>
  </si>
  <si>
    <t>na dopravní prostředky pro vodorovné přemístění,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</si>
  <si>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</si>
  <si>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</si>
  <si>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</si>
  <si>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</si>
  <si>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</si>
  <si>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</si>
  <si>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</si>
  <si>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POL99_8</t>
  </si>
  <si>
    <t>SUM</t>
  </si>
  <si>
    <t>Izolační límec pro napojení na hydroizolaci stavby</t>
  </si>
  <si>
    <t>Kompatibilita s dílci podlahových vpustí včetně vodní, suché a kombinované zápachové uzávěry SMART</t>
  </si>
  <si>
    <t>Materiál: polyproplylen odolný proti mechanickému, chemickému a tepelnému poškození</t>
  </si>
  <si>
    <t>Mechanicky čistitelný sifon až po odpadní trubku</t>
  </si>
  <si>
    <t>Nerezová mřížka 102x102x5 mm</t>
  </si>
  <si>
    <t>Přímé napojení na odpad d50 mm</t>
  </si>
  <si>
    <t>Vodní zápachová uzávěra brání pronikání zápachu z kanalizace</t>
  </si>
  <si>
    <t>END</t>
  </si>
  <si>
    <t>v nových příčkách  : 4</t>
  </si>
  <si>
    <t>v místě rozšíření dveřních otvorů : 2*6+2+4</t>
  </si>
  <si>
    <t>kanalizace : 14</t>
  </si>
  <si>
    <t>3*0,15*8</t>
  </si>
  <si>
    <t>chodba : 3*(6,7*4-0,9*2*4)</t>
  </si>
  <si>
    <t>chodba : 6,7*4</t>
  </si>
  <si>
    <t>3*2*4</t>
  </si>
  <si>
    <t>obezdívky WC : (1,5*0,9+0,9*0,2)*2</t>
  </si>
  <si>
    <t>(1,5*1,1+1,1*0,2)*6</t>
  </si>
  <si>
    <t>Položka pořadí 27 : 16,08000</t>
  </si>
  <si>
    <t>chodba : 1,4*13,6</t>
  </si>
  <si>
    <t>nebourané : 3*(2,2*2+1,55*2)*2-(0,8*2)*2</t>
  </si>
  <si>
    <t>3*(2,15*2+1,5*2)*2-(0,8*2)*2</t>
  </si>
  <si>
    <t>3*(1,33*2+1,5*2)-(0,8*2)</t>
  </si>
  <si>
    <t>3*(1,55*2+1,5*2)-(0,8*2)</t>
  </si>
  <si>
    <t>bourané - stěny které se nebourají : 3*(1,4*2+2,15)*6-(0,8*2)*6</t>
  </si>
  <si>
    <t>3*(1,4*2+1,5)*4-(0,8*2)*4</t>
  </si>
  <si>
    <t>nové příčky  : (3,6+58,80)*2</t>
  </si>
  <si>
    <t>363,98</t>
  </si>
  <si>
    <t>odpočet ploch obkladů : -163,41</t>
  </si>
  <si>
    <t>stěny chodeb-plochy bez nových omítek : 3*(2,85+1,4*2)*4-0,8*2*4*4</t>
  </si>
  <si>
    <t>3*(2,9*2+1,5*2)-(0,8*2*4+0,9*2)</t>
  </si>
  <si>
    <t>3*(2,24*2+1,5*2)-(0,8*2*4+0,9*2)</t>
  </si>
  <si>
    <t>3*(1,3*2+1,55*2)*2-(0,8*2*2+0,9*2)*2</t>
  </si>
  <si>
    <t>15,6+62</t>
  </si>
  <si>
    <t>pro kanalizaci : 30</t>
  </si>
  <si>
    <t>styk nová příčka - stáv. stěna : 3*4*4</t>
  </si>
  <si>
    <t>hlavní chodba s nebour. stěnami - okolo nových dveří  : 0,15*(0,9+2*2)*4</t>
  </si>
  <si>
    <t>obezdívky WC : 14,28</t>
  </si>
  <si>
    <t>7+7</t>
  </si>
  <si>
    <t>předěl v místě bouraného betonu : 0,8*8</t>
  </si>
  <si>
    <t>pokoje : (2,54+3,64+1,76)*6</t>
  </si>
  <si>
    <t>3,1*2</t>
  </si>
  <si>
    <t>chodba : 29</t>
  </si>
  <si>
    <t>2,2*0,8*6+0,6*0,15*6</t>
  </si>
  <si>
    <t>2*1*4-0,6*2*4+2*1*4-0,7*2*4</t>
  </si>
  <si>
    <t>2*0,9*6-(0,6*2*2+0,7*2*4)</t>
  </si>
  <si>
    <t>3*(6,7*4-0,9*2*4)</t>
  </si>
  <si>
    <t>obezdívky kombifixů : 1,5*0,9*8</t>
  </si>
  <si>
    <t xml:space="preserve">v koupelnách ,wc a chodbách s bouranou příčkou z chodby- jen částečná demontáž -v nutném rozsahu : </t>
  </si>
  <si>
    <t>341-343 : 0,6*6,7</t>
  </si>
  <si>
    <t>346-348 : 0,6*6,7</t>
  </si>
  <si>
    <t>372-374 : 0,6*6,7</t>
  </si>
  <si>
    <t>367-369 : 0,6*6,7</t>
  </si>
  <si>
    <t>5*6+3*2</t>
  </si>
  <si>
    <t>0,6*2*6</t>
  </si>
  <si>
    <t>0,8*2*8</t>
  </si>
  <si>
    <t>971035531R00</t>
  </si>
  <si>
    <t>Vybourání otvorů ve zdivu cihelném z jakýchkoliv cihel pálených_x000D_
 na maltu cementovou, plochy do 1 m2, tloušťky do 150 mm</t>
  </si>
  <si>
    <t>rozšíření dveří do pokojů : 0,2*2*4</t>
  </si>
  <si>
    <t>30</t>
  </si>
  <si>
    <t>nebourané : 3*(2,2*2+1,55*2-0,8*2)*2</t>
  </si>
  <si>
    <t>3*(2,15*2+1,5*2-0,8*2)*2</t>
  </si>
  <si>
    <t>3*(1,33*2+1,5*2-0,8*2)</t>
  </si>
  <si>
    <t>3*(1,55*2+1,5*2-0,8*2)</t>
  </si>
  <si>
    <t>bourané - stěny které se nebourají : 3*(1,4*2+2,15-0,8*2)*6</t>
  </si>
  <si>
    <t>3*(1,4*2+1,5-0,8*2)*4</t>
  </si>
  <si>
    <t>nebourané : 3*(2,2*2+1,5*2-0,6*2)*2</t>
  </si>
  <si>
    <t>3*(1,5*2+2,2*2-0,7*2+1,5*2+1,5*2-0,6*2)*6</t>
  </si>
  <si>
    <t>2,2*0,9*2*6+0,15*0,6*2*6</t>
  </si>
  <si>
    <t>vytažení na stěnu  : 0,2*(1,55*2+2,2*2-0,8)*2</t>
  </si>
  <si>
    <t>0,2*(1,5*2+1,4*2-0,8+1,5*2+2,15*2-0,8)*6</t>
  </si>
  <si>
    <t>stěny sprchy : 2,2*(0,85+1,2)*2</t>
  </si>
  <si>
    <t>2,2*(1,5+1*2)*2</t>
  </si>
  <si>
    <t>2,2*(1,4+1*2)*4</t>
  </si>
  <si>
    <t>vytažení na stěnu  : (1,55*2+2,2*2-0,8)*2</t>
  </si>
  <si>
    <t>(1,5*2+1,4*2-0,8+1,5*2+2,15*2-0,8)*6</t>
  </si>
  <si>
    <t>stěny sprchy : (0,85+1,2)*2</t>
  </si>
  <si>
    <t>(1,5+1*2)*2</t>
  </si>
  <si>
    <t>(1,4+1*2)*4</t>
  </si>
  <si>
    <t>2,2*(1*2+2*6)</t>
  </si>
  <si>
    <t>721170952R00</t>
  </si>
  <si>
    <t>Opravy odpadního potrubí novodurového vsazení odbočky do potrubí hrdlového, D 63 mm</t>
  </si>
  <si>
    <t>14</t>
  </si>
  <si>
    <t>umyvadla : 8+6</t>
  </si>
  <si>
    <t>7,5</t>
  </si>
  <si>
    <t>31</t>
  </si>
  <si>
    <t>62</t>
  </si>
  <si>
    <t>2*14+1*8+2*8</t>
  </si>
  <si>
    <t>umyvadla : 8*2+6*2</t>
  </si>
  <si>
    <t>6+2</t>
  </si>
  <si>
    <t>3*6+1*2</t>
  </si>
  <si>
    <t>2</t>
  </si>
  <si>
    <t>wc : 8</t>
  </si>
  <si>
    <t>8+6</t>
  </si>
  <si>
    <t>sprchy : 6+2</t>
  </si>
  <si>
    <t>umyvadla : 3*6+2</t>
  </si>
  <si>
    <t>725860253R00</t>
  </si>
  <si>
    <t>Zápachová uzávěrka (sifon) pro zařizovací předměty umyvadlová, hranatá, chromovaný kov, včetně dodávky materiálu</t>
  </si>
  <si>
    <t>umývátka : 6+8</t>
  </si>
  <si>
    <t>3*6+2+2</t>
  </si>
  <si>
    <t>Zedniceké výpomoci jinde nezahrnuté, Práce v tarifní třídě 4</t>
  </si>
  <si>
    <t>725-101</t>
  </si>
  <si>
    <t>Tyč nerezová rovná pro sprchový závěs, dod.+mont.</t>
  </si>
  <si>
    <t>2*2+6</t>
  </si>
  <si>
    <t>725-102</t>
  </si>
  <si>
    <t>Závěs sprchový 180x200cm, dod.+mont.</t>
  </si>
  <si>
    <t>725-104</t>
  </si>
  <si>
    <t>Očka na sprchový závěs, plast., dod.+mont.</t>
  </si>
  <si>
    <t>12*10</t>
  </si>
  <si>
    <t>pro nová tělesa : 8*4</t>
  </si>
  <si>
    <t>6*8</t>
  </si>
  <si>
    <t>2*6</t>
  </si>
  <si>
    <t>12+14</t>
  </si>
  <si>
    <t>766669922R00</t>
  </si>
  <si>
    <t>Oprava dveřních křídel výměna kování dveřních křídel_x000D_
 vložky FAB</t>
  </si>
  <si>
    <t>01 : 8</t>
  </si>
  <si>
    <t>8+12+14</t>
  </si>
  <si>
    <t>04 : 8</t>
  </si>
  <si>
    <t>34</t>
  </si>
  <si>
    <t>54926046R</t>
  </si>
  <si>
    <t>zámek zadlabací; vložkový; s převodem; dvouzápadový; levopravý; hl = 80 mm; h = 170 mm; rozteč 90 mm; čelo zúžené o 2 mm</t>
  </si>
  <si>
    <t>součástí dodávky zámku bude i dodávka cylindrické vložky</t>
  </si>
  <si>
    <t>61165402V</t>
  </si>
  <si>
    <t>Dveře vnitřní lamino HPL plné 1kř. 80x197, typ vzor Elegant Komfort-javor struktur</t>
  </si>
  <si>
    <t>02 : 12</t>
  </si>
  <si>
    <t>03 : 14</t>
  </si>
  <si>
    <t>(2,15*2+1,4*2)*4</t>
  </si>
  <si>
    <t>(2,15*2+1,5*2)*2</t>
  </si>
  <si>
    <t>(2,2*2+1,55*2)*2</t>
  </si>
  <si>
    <t>2,2*(1,4*2+1,5*2-0,8*2+0,15*1,1+1,2*0,15*2)*4</t>
  </si>
  <si>
    <t>2,2*(1,4*2+2,15*2-0,8*2)*4</t>
  </si>
  <si>
    <t>2,2*(1,5*2+1,55*2-0,8*2+0,15*1,1+1,2*0,15*2)</t>
  </si>
  <si>
    <t>2,2*(1,33*2+1,5*2-0,8*2+0,15*1,1+1,2*0,15*2)</t>
  </si>
  <si>
    <t>2,2*(2,15*2+1,5*2-0,8*2)*2</t>
  </si>
  <si>
    <t>2,2*(2,2*2+1,55*2-0,8*2+0,15*0,8+0,15*1,1)*2</t>
  </si>
  <si>
    <t>(1,4*2+1,5*2+1,1+1,2)*4</t>
  </si>
  <si>
    <t>(1,4*2+2,15*2)*4</t>
  </si>
  <si>
    <t>(1,5*2+1,55*2+1,1+1,2*2)</t>
  </si>
  <si>
    <t>(1,33*2+1,5*2+1,1+1,2*2)</t>
  </si>
  <si>
    <t>(2,2*2+1,55*2+0,8+1,1)*2</t>
  </si>
  <si>
    <t>163,41*1,05</t>
  </si>
  <si>
    <t>(0,8+1,97*2)*(0,15+0,05)*(12+14)</t>
  </si>
  <si>
    <t>(0,9+1,97*2)*(0,15+0,05)*8</t>
  </si>
  <si>
    <t>8*6+6</t>
  </si>
  <si>
    <t>1*6+2</t>
  </si>
  <si>
    <t>18</t>
  </si>
  <si>
    <t>3*6</t>
  </si>
  <si>
    <t>210200010R00</t>
  </si>
  <si>
    <t>Svítidla a osvětlovací zařízení svítidlo žárovkové, 60 W, bytové stropní rovné plast. bílé - bez skla</t>
  </si>
  <si>
    <t>RTS 18/ I</t>
  </si>
  <si>
    <t>koupelny + WC : 14</t>
  </si>
  <si>
    <t>30*4+15*4</t>
  </si>
  <si>
    <t>10*4</t>
  </si>
  <si>
    <t>34818211R</t>
  </si>
  <si>
    <t>svítidlo bytové 1 x kompaktní zářivka 9/11 W; hlavní části svítidla dva výlisky z PC, ochranný kryt je z PMMA; napěťová soustava 230 V, 50 Hz; IP 20; patice G 23; použití: osvětlování obytných a vedlejších místností, bytů a společenských místností</t>
  </si>
  <si>
    <t>POL3_9</t>
  </si>
  <si>
    <t>typový vzor : EGLO 91854 - LED Stropní svítidlo AREZZO LED/24W/230V</t>
  </si>
  <si>
    <t>koupelna +WC : 14</t>
  </si>
  <si>
    <t>631416213R00</t>
  </si>
  <si>
    <t>Mazanina betonová ze suché směsi tloušťky přes 120 do 240 mm pevnost v tlaku 25 MPa</t>
  </si>
  <si>
    <t>m3</t>
  </si>
  <si>
    <t>koupelny : 0,12*2,25*4</t>
  </si>
  <si>
    <t>0,12*2,73*4</t>
  </si>
  <si>
    <t>632415102RT2</t>
  </si>
  <si>
    <t>Potěr ze suchých směsí cementový samonivelační vyrovnávací, tloušťky 2 mm, včetně penetrace</t>
  </si>
  <si>
    <t>s rozprostřením a uhlazením</t>
  </si>
  <si>
    <t xml:space="preserve">pokoje : </t>
  </si>
  <si>
    <t>323,326 : 13,32*2</t>
  </si>
  <si>
    <t>311,337 : 12,77*2</t>
  </si>
  <si>
    <t>313,317,318,322,327,331,332,336,337 : 10,05*8</t>
  </si>
  <si>
    <t xml:space="preserve">chodby před koupelnami : </t>
  </si>
  <si>
    <t>315,320,329,334 : 4,27*4</t>
  </si>
  <si>
    <t>632415108RT2</t>
  </si>
  <si>
    <t>Potěr ze suchých směsí cementový samonivelační vyrovnávací, tloušťky 8 mm, včetně penetrace</t>
  </si>
  <si>
    <t>společná chodba : 1,4*13,65</t>
  </si>
  <si>
    <t xml:space="preserve">WC : </t>
  </si>
  <si>
    <t>965042121RT1</t>
  </si>
  <si>
    <t>Bourání podkladů pod dlažby nebo litých celistvých dlažeb a mazanin  betonových nebo z litého asfaltu, tloušťky do 100 mm, plochy do 1 m2</t>
  </si>
  <si>
    <t>965081713R00</t>
  </si>
  <si>
    <t>Bourání podlah z keramických dlaždic, tloušťky do 10 mm, plochy přes 1 m2</t>
  </si>
  <si>
    <t>bez podkladního lože, s jakoukoliv výplní spár</t>
  </si>
  <si>
    <t>1,5*1,5*12</t>
  </si>
  <si>
    <t>podlahy WC a koupelen : 2,25+2,73+2,25+2,25+2,73+2,25+2,25+2,73+2,25+2,25+2,73+2,25</t>
  </si>
  <si>
    <t>771475014RT1</t>
  </si>
  <si>
    <t>Montáž soklíků z dlaždic keramických výšky 100 mm, soklíků vodorovných, kladených do flexibilního tmele</t>
  </si>
  <si>
    <t>společná chodba : 6,7*4+0,3*2+0,1*4+0,1*4</t>
  </si>
  <si>
    <t>771479001R00</t>
  </si>
  <si>
    <t>Řezání dlaždic pro soklíky</t>
  </si>
  <si>
    <t>Položka pořadí 16 : 28,20000</t>
  </si>
  <si>
    <t>59764203R</t>
  </si>
  <si>
    <t>dlažba keramická š = 300 mm; l = 300 mm; h = 9,0 mm; povrch matný; pro interiér i exteriér</t>
  </si>
  <si>
    <t>soklík : 28,2*0,1*1,05</t>
  </si>
  <si>
    <t>společná chodba : 1,4*13,65*1,05</t>
  </si>
  <si>
    <t>776511810RT2</t>
  </si>
  <si>
    <t>Odstranění PVC a koberců lepených bez podložky, z ploch 10 - 20 m2</t>
  </si>
  <si>
    <t>společná chodba : 29</t>
  </si>
  <si>
    <t>776520010RAG</t>
  </si>
  <si>
    <t>Podlaha povlaková z PVC pásů, soklík, podlahovina (typ. vzor IQ Optima tl. 2,0 mm)</t>
  </si>
  <si>
    <t>POL2_7</t>
  </si>
  <si>
    <t>v objektech výšky do 6 m</t>
  </si>
  <si>
    <t>POL99_2</t>
  </si>
  <si>
    <t>631416211RT1</t>
  </si>
  <si>
    <t>Mazanina betonová ze suché směsi tloušťky přes 50 do 80 mm pevnost v tlaku 25 MPa</t>
  </si>
  <si>
    <t>v místě sprch : 0,12*(3,01*4+3,22*2+3,4*2)</t>
  </si>
  <si>
    <t>340,344,345,349,350,354 : 10,72*6</t>
  </si>
  <si>
    <t>355 : 11,46</t>
  </si>
  <si>
    <t>375,371,370,366,365,361 : 10,72*6</t>
  </si>
  <si>
    <t>360 : 11,46</t>
  </si>
  <si>
    <t>342,347,373,368 : 4,27*4</t>
  </si>
  <si>
    <t>352,363 : 4,335*2</t>
  </si>
  <si>
    <t>357,358 : 1,97*2</t>
  </si>
  <si>
    <t>v místě nových dlažeb-po vybourání pův. (WC) : 2,1*4+2,33+2</t>
  </si>
  <si>
    <t>pokoje : 1,5*2,2*2+(1,5*2,2+1,5*2,85+1,5*1,55)*6</t>
  </si>
  <si>
    <t>podlahy WC a koupelen : 2,1*4+2,33+2+3,01*4+3,22*2+3,4*2</t>
  </si>
  <si>
    <t>Položka pořadí 15 : 28,20000</t>
  </si>
  <si>
    <t>2,1*4+3,01*4+2,33+3,22*2+3,4*2+2</t>
  </si>
  <si>
    <t>(1,4*2+1,5*2)*4</t>
  </si>
  <si>
    <t>(1,5*2+1,55*2+1,5*2+1,33*2)</t>
  </si>
  <si>
    <t>(1,55*2+2,2*2)*2</t>
  </si>
  <si>
    <t>3,01*4+3,4*2</t>
  </si>
  <si>
    <t>38,01*1,05</t>
  </si>
  <si>
    <t>místo prahu : 0,9*8+0,8*(12+14)</t>
  </si>
  <si>
    <t>Položka pořadí 27 : 181,25000</t>
  </si>
  <si>
    <t>Položka pořadí 5 : 85,11000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</si>
</sst>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6" t="s">
        <v>38</v>
      </c>
    </row>
    <row r="2" spans="1:7" ht="57.75" customHeight="1" x14ac:dyDescent="0.25">
      <c r="A2" s="185" t="s">
        <v>39</v>
      </c>
      <c r="B2" s="185"/>
      <c r="C2" s="185"/>
      <c r="D2" s="185"/>
      <c r="E2" s="185"/>
      <c r="F2" s="185"/>
      <c r="G2" s="185"/>
    </row>
  </sheetData>
  <sheetProtection algorithmName="SHA-512" hashValue="EWsqdcAyHP5zk1HtBi5AQSJWt8yQYNM9SV5CnzbWDUb9J90XRkG63qo0sNsk/ZA9FFCU/pi/ubvbIaavQB7yGA==" saltValue="a2ESbuGikJiAZVS8PjgQB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5"/>
  <sheetViews>
    <sheetView showGridLines="0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8" width="12.6640625" customWidth="1"/>
    <col min="9" max="9" width="13" customWidth="1"/>
    <col min="10" max="10" width="6.6640625" customWidth="1"/>
    <col min="11" max="11" width="4.33203125" customWidth="1"/>
    <col min="12" max="15" width="10.6640625" customWidth="1"/>
  </cols>
  <sheetData>
    <row r="1" spans="1:15" ht="33.75" customHeight="1" x14ac:dyDescent="0.25">
      <c r="A1" s="61" t="s">
        <v>36</v>
      </c>
      <c r="B1" s="195" t="s">
        <v>41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5">
      <c r="A2" s="2"/>
      <c r="B2" s="67" t="s">
        <v>22</v>
      </c>
      <c r="C2" s="68"/>
      <c r="D2" s="69" t="s">
        <v>43</v>
      </c>
      <c r="E2" s="204" t="s">
        <v>44</v>
      </c>
      <c r="F2" s="205"/>
      <c r="G2" s="205"/>
      <c r="H2" s="205"/>
      <c r="I2" s="205"/>
      <c r="J2" s="206"/>
      <c r="O2" s="1"/>
    </row>
    <row r="3" spans="1:15" ht="27" hidden="1" customHeight="1" x14ac:dyDescent="0.25">
      <c r="A3" s="2"/>
      <c r="B3" s="70"/>
      <c r="C3" s="68"/>
      <c r="D3" s="71"/>
      <c r="E3" s="207"/>
      <c r="F3" s="208"/>
      <c r="G3" s="208"/>
      <c r="H3" s="208"/>
      <c r="I3" s="208"/>
      <c r="J3" s="209"/>
    </row>
    <row r="4" spans="1:15" ht="23.25" customHeight="1" x14ac:dyDescent="0.25">
      <c r="A4" s="2"/>
      <c r="B4" s="72"/>
      <c r="C4" s="73"/>
      <c r="D4" s="74"/>
      <c r="E4" s="217"/>
      <c r="F4" s="217"/>
      <c r="G4" s="217"/>
      <c r="H4" s="217"/>
      <c r="I4" s="217"/>
      <c r="J4" s="218"/>
    </row>
    <row r="5" spans="1:15" ht="24" customHeight="1" x14ac:dyDescent="0.25">
      <c r="A5" s="2"/>
      <c r="B5" s="38" t="s">
        <v>42</v>
      </c>
      <c r="D5" s="27"/>
      <c r="E5" s="21"/>
      <c r="F5" s="21"/>
      <c r="G5" s="21"/>
      <c r="H5" s="23" t="s">
        <v>40</v>
      </c>
      <c r="I5" s="27"/>
      <c r="J5" s="8"/>
    </row>
    <row r="6" spans="1:15" ht="15.75" customHeight="1" x14ac:dyDescent="0.25">
      <c r="A6" s="2"/>
      <c r="B6" s="34"/>
      <c r="C6" s="21"/>
      <c r="D6" s="27"/>
      <c r="E6" s="21"/>
      <c r="F6" s="21"/>
      <c r="G6" s="21"/>
      <c r="H6" s="23" t="s">
        <v>34</v>
      </c>
      <c r="I6" s="27"/>
      <c r="J6" s="8"/>
    </row>
    <row r="7" spans="1:15" ht="15.75" customHeight="1" x14ac:dyDescent="0.25">
      <c r="A7" s="2"/>
      <c r="B7" s="35"/>
      <c r="C7" s="22"/>
      <c r="D7" s="28"/>
      <c r="E7" s="29"/>
      <c r="F7" s="29"/>
      <c r="G7" s="29"/>
      <c r="H7" s="30"/>
      <c r="I7" s="29"/>
      <c r="J7" s="41"/>
    </row>
    <row r="8" spans="1:15" ht="24" hidden="1" customHeight="1" x14ac:dyDescent="0.25">
      <c r="A8" s="2"/>
      <c r="B8" s="38" t="s">
        <v>20</v>
      </c>
      <c r="D8" s="27"/>
      <c r="H8" s="23" t="s">
        <v>40</v>
      </c>
      <c r="I8" s="27"/>
      <c r="J8" s="8"/>
    </row>
    <row r="9" spans="1:15" ht="15.75" hidden="1" customHeight="1" x14ac:dyDescent="0.25">
      <c r="A9" s="2"/>
      <c r="B9" s="2"/>
      <c r="D9" s="27"/>
      <c r="H9" s="23" t="s">
        <v>34</v>
      </c>
      <c r="I9" s="27"/>
      <c r="J9" s="8"/>
    </row>
    <row r="10" spans="1:15" ht="15.75" hidden="1" customHeight="1" x14ac:dyDescent="0.25">
      <c r="A10" s="2"/>
      <c r="B10" s="42"/>
      <c r="C10" s="22"/>
      <c r="D10" s="28"/>
      <c r="E10" s="30"/>
      <c r="F10" s="30"/>
      <c r="G10" s="14"/>
      <c r="H10" s="14"/>
      <c r="I10" s="43"/>
      <c r="J10" s="41"/>
    </row>
    <row r="11" spans="1:15" ht="24" customHeight="1" x14ac:dyDescent="0.25">
      <c r="A11" s="2"/>
      <c r="B11" s="38" t="s">
        <v>19</v>
      </c>
      <c r="D11" s="211"/>
      <c r="E11" s="211"/>
      <c r="F11" s="211"/>
      <c r="G11" s="211"/>
      <c r="H11" s="23" t="s">
        <v>40</v>
      </c>
      <c r="I11" s="76"/>
      <c r="J11" s="8"/>
    </row>
    <row r="12" spans="1:15" ht="15.75" customHeight="1" x14ac:dyDescent="0.25">
      <c r="A12" s="2"/>
      <c r="B12" s="34"/>
      <c r="C12" s="21"/>
      <c r="D12" s="216"/>
      <c r="E12" s="216"/>
      <c r="F12" s="216"/>
      <c r="G12" s="216"/>
      <c r="H12" s="23" t="s">
        <v>34</v>
      </c>
      <c r="I12" s="76"/>
      <c r="J12" s="8"/>
    </row>
    <row r="13" spans="1:15" ht="15.75" customHeight="1" x14ac:dyDescent="0.25">
      <c r="A13" s="2"/>
      <c r="B13" s="35"/>
      <c r="C13" s="22"/>
      <c r="D13" s="75"/>
      <c r="E13" s="219"/>
      <c r="F13" s="220"/>
      <c r="G13" s="220"/>
      <c r="H13" s="24"/>
      <c r="I13" s="29"/>
      <c r="J13" s="41"/>
    </row>
    <row r="14" spans="1:15" ht="24" hidden="1" customHeight="1" x14ac:dyDescent="0.25">
      <c r="A14" s="2"/>
      <c r="B14" s="54" t="s">
        <v>21</v>
      </c>
      <c r="C14" s="55"/>
      <c r="D14" s="56"/>
      <c r="E14" s="57"/>
      <c r="F14" s="57"/>
      <c r="G14" s="57"/>
      <c r="H14" s="58"/>
      <c r="I14" s="57"/>
      <c r="J14" s="59"/>
    </row>
    <row r="15" spans="1:15" ht="32.25" customHeight="1" x14ac:dyDescent="0.25">
      <c r="A15" s="2"/>
      <c r="B15" s="42" t="s">
        <v>32</v>
      </c>
      <c r="C15" s="60"/>
      <c r="D15" s="14"/>
      <c r="E15" s="210"/>
      <c r="F15" s="210"/>
      <c r="G15" s="212"/>
      <c r="H15" s="212"/>
      <c r="I15" s="212" t="s">
        <v>29</v>
      </c>
      <c r="J15" s="213"/>
    </row>
    <row r="16" spans="1:15" ht="23.25" customHeight="1" x14ac:dyDescent="0.25">
      <c r="A16" s="127" t="s">
        <v>24</v>
      </c>
      <c r="B16" s="45" t="s">
        <v>24</v>
      </c>
      <c r="C16" s="46"/>
      <c r="D16" s="47"/>
      <c r="E16" s="201"/>
      <c r="F16" s="202"/>
      <c r="G16" s="201"/>
      <c r="H16" s="202"/>
      <c r="I16" s="201">
        <f>SUMIF(F54:F81,A16,I54:I81)+SUMIF(F54:F81,"PSU",I54:I81)</f>
        <v>0</v>
      </c>
      <c r="J16" s="203"/>
    </row>
    <row r="17" spans="1:10" ht="23.25" customHeight="1" x14ac:dyDescent="0.25">
      <c r="A17" s="127" t="s">
        <v>25</v>
      </c>
      <c r="B17" s="45" t="s">
        <v>25</v>
      </c>
      <c r="C17" s="46"/>
      <c r="D17" s="47"/>
      <c r="E17" s="201"/>
      <c r="F17" s="202"/>
      <c r="G17" s="201"/>
      <c r="H17" s="202"/>
      <c r="I17" s="201">
        <f>SUMIF(F54:F81,A17,I54:I81)</f>
        <v>0</v>
      </c>
      <c r="J17" s="203"/>
    </row>
    <row r="18" spans="1:10" ht="23.25" customHeight="1" x14ac:dyDescent="0.25">
      <c r="A18" s="127" t="s">
        <v>26</v>
      </c>
      <c r="B18" s="45" t="s">
        <v>26</v>
      </c>
      <c r="C18" s="46"/>
      <c r="D18" s="47"/>
      <c r="E18" s="201"/>
      <c r="F18" s="202"/>
      <c r="G18" s="201"/>
      <c r="H18" s="202"/>
      <c r="I18" s="201">
        <f>SUMIF(F54:F81,A18,I54:I81)</f>
        <v>0</v>
      </c>
      <c r="J18" s="203"/>
    </row>
    <row r="19" spans="1:10" ht="23.25" customHeight="1" x14ac:dyDescent="0.25">
      <c r="A19" s="127" t="s">
        <v>116</v>
      </c>
      <c r="B19" s="45" t="s">
        <v>27</v>
      </c>
      <c r="C19" s="46"/>
      <c r="D19" s="47"/>
      <c r="E19" s="201"/>
      <c r="F19" s="202"/>
      <c r="G19" s="201"/>
      <c r="H19" s="202"/>
      <c r="I19" s="201">
        <f>SUMIF(F54:F81,A19,I54:I81)</f>
        <v>0</v>
      </c>
      <c r="J19" s="203"/>
    </row>
    <row r="20" spans="1:10" ht="23.25" customHeight="1" x14ac:dyDescent="0.25">
      <c r="A20" s="127" t="s">
        <v>117</v>
      </c>
      <c r="B20" s="45" t="s">
        <v>28</v>
      </c>
      <c r="C20" s="46"/>
      <c r="D20" s="47"/>
      <c r="E20" s="201"/>
      <c r="F20" s="202"/>
      <c r="G20" s="201"/>
      <c r="H20" s="202"/>
      <c r="I20" s="201">
        <f>SUMIF(F54:F81,A20,I54:I81)</f>
        <v>0</v>
      </c>
      <c r="J20" s="203"/>
    </row>
    <row r="21" spans="1:10" ht="23.25" customHeight="1" x14ac:dyDescent="0.25">
      <c r="A21" s="2"/>
      <c r="B21" s="62" t="s">
        <v>29</v>
      </c>
      <c r="C21" s="63"/>
      <c r="D21" s="64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5">
      <c r="A22" s="2"/>
      <c r="B22" s="53" t="s">
        <v>33</v>
      </c>
      <c r="C22" s="46"/>
      <c r="D22" s="47"/>
      <c r="E22" s="52"/>
      <c r="F22" s="49"/>
      <c r="G22" s="40"/>
      <c r="H22" s="40"/>
      <c r="I22" s="40"/>
      <c r="J22" s="50"/>
    </row>
    <row r="23" spans="1:10" ht="23.25" customHeight="1" x14ac:dyDescent="0.25">
      <c r="A23" s="2">
        <f>ZakladDPHSni*SazbaDPH1/100</f>
        <v>0</v>
      </c>
      <c r="B23" s="45" t="s">
        <v>12</v>
      </c>
      <c r="C23" s="46"/>
      <c r="D23" s="47"/>
      <c r="E23" s="48">
        <v>15</v>
      </c>
      <c r="F23" s="49" t="s">
        <v>0</v>
      </c>
      <c r="G23" s="224">
        <f>ZakladDPHSniVypocet</f>
        <v>0</v>
      </c>
      <c r="H23" s="225"/>
      <c r="I23" s="225"/>
      <c r="J23" s="5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45" t="s">
        <v>13</v>
      </c>
      <c r="C24" s="46"/>
      <c r="D24" s="47"/>
      <c r="E24" s="48">
        <f>SazbaDPH1</f>
        <v>15</v>
      </c>
      <c r="F24" s="49" t="s">
        <v>0</v>
      </c>
      <c r="G24" s="222">
        <f>IF(A24&gt;50, ROUNDUP(A23, 0), ROUNDDOWN(A23, 0))</f>
        <v>0</v>
      </c>
      <c r="H24" s="223"/>
      <c r="I24" s="223"/>
      <c r="J24" s="5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45" t="s">
        <v>14</v>
      </c>
      <c r="C25" s="46"/>
      <c r="D25" s="47"/>
      <c r="E25" s="48">
        <v>21</v>
      </c>
      <c r="F25" s="49" t="s">
        <v>0</v>
      </c>
      <c r="G25" s="224">
        <f>ZakladDPHZaklVypocet</f>
        <v>0</v>
      </c>
      <c r="H25" s="225"/>
      <c r="I25" s="225"/>
      <c r="J25" s="50" t="str">
        <f t="shared" si="0"/>
        <v>CZK</v>
      </c>
    </row>
    <row r="26" spans="1:10" ht="23.25" customHeight="1" x14ac:dyDescent="0.25">
      <c r="A26" s="2">
        <f>(A25-INT(A25))*100</f>
        <v>0</v>
      </c>
      <c r="B26" s="39" t="s">
        <v>15</v>
      </c>
      <c r="C26" s="18"/>
      <c r="D26" s="14"/>
      <c r="E26" s="36">
        <f>SazbaDPH2</f>
        <v>21</v>
      </c>
      <c r="F26" s="37" t="s">
        <v>0</v>
      </c>
      <c r="G26" s="198">
        <f>IF(A26&gt;50, ROUNDUP(A25, 0), ROUNDDOWN(A25, 0))</f>
        <v>0</v>
      </c>
      <c r="H26" s="199"/>
      <c r="I26" s="199"/>
      <c r="J26" s="44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8" t="s">
        <v>4</v>
      </c>
      <c r="C27" s="16"/>
      <c r="D27" s="19"/>
      <c r="E27" s="16"/>
      <c r="F27" s="17"/>
      <c r="G27" s="200">
        <f>CenaCelkem-(ZakladDPHSni+DPHSni+ZakladDPHZakl+DPHZakl)</f>
        <v>0</v>
      </c>
      <c r="H27" s="200"/>
      <c r="I27" s="200"/>
      <c r="J27" s="51" t="str">
        <f t="shared" si="0"/>
        <v>CZK</v>
      </c>
    </row>
    <row r="28" spans="1:10" ht="27.75" hidden="1" customHeight="1" thickBot="1" x14ac:dyDescent="0.3">
      <c r="A28" s="2"/>
      <c r="B28" s="104" t="s">
        <v>23</v>
      </c>
      <c r="C28" s="105"/>
      <c r="D28" s="105"/>
      <c r="E28" s="106"/>
      <c r="F28" s="107"/>
      <c r="G28" s="228">
        <f>ZakladDPHSniVypocet+ZakladDPHZaklVypocet</f>
        <v>0</v>
      </c>
      <c r="H28" s="228"/>
      <c r="I28" s="228"/>
      <c r="J28" s="10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04" t="s">
        <v>35</v>
      </c>
      <c r="C29" s="109"/>
      <c r="D29" s="109"/>
      <c r="E29" s="109"/>
      <c r="F29" s="109"/>
      <c r="G29" s="227">
        <f>IF(A29&gt;50, ROUNDUP(A27, 0), ROUNDDOWN(A27, 0))</f>
        <v>0</v>
      </c>
      <c r="H29" s="227"/>
      <c r="I29" s="227"/>
      <c r="J29" s="110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20"/>
      <c r="C32" s="15" t="s">
        <v>11</v>
      </c>
      <c r="D32" s="32"/>
      <c r="E32" s="32"/>
      <c r="F32" s="15" t="s">
        <v>10</v>
      </c>
      <c r="G32" s="32"/>
      <c r="H32" s="33">
        <f ca="1">TODAY()</f>
        <v>43570</v>
      </c>
      <c r="I32" s="32"/>
      <c r="J32" s="9"/>
    </row>
    <row r="33" spans="1:10" ht="47.25" customHeight="1" x14ac:dyDescent="0.25">
      <c r="A33" s="2"/>
      <c r="B33" s="2"/>
      <c r="J33" s="9"/>
    </row>
    <row r="34" spans="1:10" s="26" customFormat="1" ht="18.75" customHeight="1" x14ac:dyDescent="0.25">
      <c r="A34" s="25"/>
      <c r="B34" s="25"/>
      <c r="D34" s="229"/>
      <c r="E34" s="230"/>
      <c r="G34" s="229"/>
      <c r="H34" s="230"/>
      <c r="I34" s="230"/>
      <c r="J34" s="31"/>
    </row>
    <row r="35" spans="1:10" ht="12.75" customHeight="1" x14ac:dyDescent="0.25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3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customHeight="1" x14ac:dyDescent="0.25">
      <c r="B37" s="81" t="s">
        <v>16</v>
      </c>
      <c r="C37" s="82"/>
      <c r="D37" s="82"/>
      <c r="E37" s="82"/>
      <c r="F37" s="83"/>
      <c r="G37" s="83"/>
      <c r="H37" s="83"/>
      <c r="I37" s="83"/>
      <c r="J37" s="82"/>
    </row>
    <row r="38" spans="1:10" ht="25.5" customHeight="1" x14ac:dyDescent="0.25">
      <c r="A38" s="80" t="s">
        <v>37</v>
      </c>
      <c r="B38" s="84" t="s">
        <v>17</v>
      </c>
      <c r="C38" s="85" t="s">
        <v>5</v>
      </c>
      <c r="D38" s="86"/>
      <c r="E38" s="86"/>
      <c r="F38" s="87" t="str">
        <f>B23</f>
        <v>Základ pro sníženou DPH</v>
      </c>
      <c r="G38" s="87" t="str">
        <f>B25</f>
        <v>Základ pro základní DPH</v>
      </c>
      <c r="H38" s="88" t="s">
        <v>18</v>
      </c>
      <c r="I38" s="88" t="s">
        <v>1</v>
      </c>
      <c r="J38" s="89" t="s">
        <v>0</v>
      </c>
    </row>
    <row r="39" spans="1:10" ht="25.5" hidden="1" customHeight="1" x14ac:dyDescent="0.25">
      <c r="A39" s="80">
        <v>1</v>
      </c>
      <c r="B39" s="90" t="s">
        <v>45</v>
      </c>
      <c r="C39" s="190"/>
      <c r="D39" s="191"/>
      <c r="E39" s="191"/>
      <c r="F39" s="91">
        <f>'01 2018_13,kk Pol'!AE439+'02 2018_13,kk Pol'!AE424+'03 2018_13,k Pol'!AE118+'03 2018_13,k P1'!AE111</f>
        <v>0</v>
      </c>
      <c r="G39" s="92">
        <f>'01 2018_13,kk Pol'!AF439+'02 2018_13,kk Pol'!AF424+'03 2018_13,k Pol'!AF118+'03 2018_13,k P1'!AF111</f>
        <v>0</v>
      </c>
      <c r="H39" s="93">
        <f t="shared" ref="H39:H46" si="1">(F39*SazbaDPH1/100)+(G39*SazbaDPH2/100)</f>
        <v>0</v>
      </c>
      <c r="I39" s="93">
        <f t="shared" ref="I39:I46" si="2">F39+G39+H39</f>
        <v>0</v>
      </c>
      <c r="J39" s="94" t="str">
        <f t="shared" ref="J39:J46" si="3">IF(CenaCelkemVypocet=0,"",I39/CenaCelkemVypocet*100)</f>
        <v/>
      </c>
    </row>
    <row r="40" spans="1:10" ht="25.5" customHeight="1" x14ac:dyDescent="0.25">
      <c r="A40" s="80">
        <v>2</v>
      </c>
      <c r="B40" s="95" t="s">
        <v>46</v>
      </c>
      <c r="C40" s="188" t="s">
        <v>47</v>
      </c>
      <c r="D40" s="189"/>
      <c r="E40" s="189"/>
      <c r="F40" s="96">
        <f>'01 2018_13,kk Pol'!AE439</f>
        <v>0</v>
      </c>
      <c r="G40" s="97">
        <f>'01 2018_13,kk Pol'!AF439</f>
        <v>0</v>
      </c>
      <c r="H40" s="97">
        <f t="shared" si="1"/>
        <v>0</v>
      </c>
      <c r="I40" s="97">
        <f t="shared" si="2"/>
        <v>0</v>
      </c>
      <c r="J40" s="98" t="str">
        <f t="shared" si="3"/>
        <v/>
      </c>
    </row>
    <row r="41" spans="1:10" ht="25.5" customHeight="1" x14ac:dyDescent="0.25">
      <c r="A41" s="80">
        <v>3</v>
      </c>
      <c r="B41" s="99" t="s">
        <v>48</v>
      </c>
      <c r="C41" s="190" t="s">
        <v>49</v>
      </c>
      <c r="D41" s="191"/>
      <c r="E41" s="191"/>
      <c r="F41" s="100">
        <f>'01 2018_13,kk Pol'!AE439</f>
        <v>0</v>
      </c>
      <c r="G41" s="93">
        <f>'01 2018_13,kk Pol'!AF439</f>
        <v>0</v>
      </c>
      <c r="H41" s="93">
        <f t="shared" si="1"/>
        <v>0</v>
      </c>
      <c r="I41" s="93">
        <f t="shared" si="2"/>
        <v>0</v>
      </c>
      <c r="J41" s="94" t="str">
        <f t="shared" si="3"/>
        <v/>
      </c>
    </row>
    <row r="42" spans="1:10" ht="25.5" customHeight="1" x14ac:dyDescent="0.25">
      <c r="A42" s="80">
        <v>2</v>
      </c>
      <c r="B42" s="95" t="s">
        <v>50</v>
      </c>
      <c r="C42" s="188" t="s">
        <v>51</v>
      </c>
      <c r="D42" s="189"/>
      <c r="E42" s="189"/>
      <c r="F42" s="96">
        <f>'02 2018_13,kk Pol'!AE424</f>
        <v>0</v>
      </c>
      <c r="G42" s="97">
        <f>'02 2018_13,kk Pol'!AF424</f>
        <v>0</v>
      </c>
      <c r="H42" s="97">
        <f t="shared" si="1"/>
        <v>0</v>
      </c>
      <c r="I42" s="97">
        <f t="shared" si="2"/>
        <v>0</v>
      </c>
      <c r="J42" s="98" t="str">
        <f t="shared" si="3"/>
        <v/>
      </c>
    </row>
    <row r="43" spans="1:10" ht="25.5" customHeight="1" x14ac:dyDescent="0.25">
      <c r="A43" s="80">
        <v>3</v>
      </c>
      <c r="B43" s="99" t="s">
        <v>48</v>
      </c>
      <c r="C43" s="190" t="s">
        <v>52</v>
      </c>
      <c r="D43" s="191"/>
      <c r="E43" s="191"/>
      <c r="F43" s="100">
        <f>'02 2018_13,kk Pol'!AE424</f>
        <v>0</v>
      </c>
      <c r="G43" s="93">
        <f>'02 2018_13,kk Pol'!AF424</f>
        <v>0</v>
      </c>
      <c r="H43" s="93">
        <f t="shared" si="1"/>
        <v>0</v>
      </c>
      <c r="I43" s="93">
        <f t="shared" si="2"/>
        <v>0</v>
      </c>
      <c r="J43" s="94" t="str">
        <f t="shared" si="3"/>
        <v/>
      </c>
    </row>
    <row r="44" spans="1:10" ht="25.5" customHeight="1" x14ac:dyDescent="0.25">
      <c r="A44" s="80">
        <v>2</v>
      </c>
      <c r="B44" s="95" t="s">
        <v>53</v>
      </c>
      <c r="C44" s="188" t="s">
        <v>54</v>
      </c>
      <c r="D44" s="189"/>
      <c r="E44" s="189"/>
      <c r="F44" s="96">
        <f>'03 2018_13,k Pol'!AE118+'03 2018_13,k P1'!AE111</f>
        <v>0</v>
      </c>
      <c r="G44" s="97">
        <f>'03 2018_13,k Pol'!AF118+'03 2018_13,k P1'!AF111</f>
        <v>0</v>
      </c>
      <c r="H44" s="97">
        <f t="shared" si="1"/>
        <v>0</v>
      </c>
      <c r="I44" s="97">
        <f t="shared" si="2"/>
        <v>0</v>
      </c>
      <c r="J44" s="98" t="str">
        <f t="shared" si="3"/>
        <v/>
      </c>
    </row>
    <row r="45" spans="1:10" ht="25.5" customHeight="1" x14ac:dyDescent="0.25">
      <c r="A45" s="80">
        <v>3</v>
      </c>
      <c r="B45" s="99" t="s">
        <v>55</v>
      </c>
      <c r="C45" s="190" t="s">
        <v>56</v>
      </c>
      <c r="D45" s="191"/>
      <c r="E45" s="191"/>
      <c r="F45" s="100">
        <f>'03 2018_13,k Pol'!AE118</f>
        <v>0</v>
      </c>
      <c r="G45" s="93">
        <f>'03 2018_13,k Pol'!AF118</f>
        <v>0</v>
      </c>
      <c r="H45" s="93">
        <f t="shared" si="1"/>
        <v>0</v>
      </c>
      <c r="I45" s="93">
        <f t="shared" si="2"/>
        <v>0</v>
      </c>
      <c r="J45" s="94" t="str">
        <f t="shared" si="3"/>
        <v/>
      </c>
    </row>
    <row r="46" spans="1:10" ht="25.5" customHeight="1" x14ac:dyDescent="0.25">
      <c r="A46" s="80">
        <v>3</v>
      </c>
      <c r="B46" s="99" t="s">
        <v>55</v>
      </c>
      <c r="C46" s="190" t="s">
        <v>57</v>
      </c>
      <c r="D46" s="191"/>
      <c r="E46" s="191"/>
      <c r="F46" s="100">
        <f>'03 2018_13,k P1'!AE111</f>
        <v>0</v>
      </c>
      <c r="G46" s="93">
        <f>'03 2018_13,k P1'!AF111</f>
        <v>0</v>
      </c>
      <c r="H46" s="93">
        <f t="shared" si="1"/>
        <v>0</v>
      </c>
      <c r="I46" s="93">
        <f t="shared" si="2"/>
        <v>0</v>
      </c>
      <c r="J46" s="94" t="str">
        <f t="shared" si="3"/>
        <v/>
      </c>
    </row>
    <row r="47" spans="1:10" ht="25.5" customHeight="1" x14ac:dyDescent="0.25">
      <c r="A47" s="80"/>
      <c r="B47" s="192" t="s">
        <v>58</v>
      </c>
      <c r="C47" s="193"/>
      <c r="D47" s="193"/>
      <c r="E47" s="194"/>
      <c r="F47" s="101">
        <f>SUMIF(A39:A46,"=1",F39:F46)</f>
        <v>0</v>
      </c>
      <c r="G47" s="102">
        <f>SUMIF(A39:A46,"=1",G39:G46)</f>
        <v>0</v>
      </c>
      <c r="H47" s="102">
        <f>SUMIF(A39:A46,"=1",H39:H46)</f>
        <v>0</v>
      </c>
      <c r="I47" s="102">
        <f>SUMIF(A39:A46,"=1",I39:I46)</f>
        <v>0</v>
      </c>
      <c r="J47" s="103">
        <f>SUMIF(A39:A46,"=1",J39:J46)</f>
        <v>0</v>
      </c>
    </row>
    <row r="51" spans="1:10" ht="15.6" x14ac:dyDescent="0.3">
      <c r="B51" s="111" t="s">
        <v>60</v>
      </c>
    </row>
    <row r="53" spans="1:10" ht="25.5" customHeight="1" x14ac:dyDescent="0.25">
      <c r="A53" s="112"/>
      <c r="B53" s="115" t="s">
        <v>17</v>
      </c>
      <c r="C53" s="115" t="s">
        <v>5</v>
      </c>
      <c r="D53" s="116"/>
      <c r="E53" s="116"/>
      <c r="F53" s="117" t="s">
        <v>61</v>
      </c>
      <c r="G53" s="117"/>
      <c r="H53" s="117"/>
      <c r="I53" s="117" t="s">
        <v>29</v>
      </c>
      <c r="J53" s="117" t="s">
        <v>0</v>
      </c>
    </row>
    <row r="54" spans="1:10" ht="25.5" customHeight="1" x14ac:dyDescent="0.25">
      <c r="A54" s="113"/>
      <c r="B54" s="118" t="s">
        <v>62</v>
      </c>
      <c r="C54" s="186" t="s">
        <v>63</v>
      </c>
      <c r="D54" s="187"/>
      <c r="E54" s="187"/>
      <c r="F54" s="123" t="s">
        <v>24</v>
      </c>
      <c r="G54" s="124"/>
      <c r="H54" s="124"/>
      <c r="I54" s="124">
        <f>'01 2018_13,kk Pol'!G8+'02 2018_13,kk Pol'!G8</f>
        <v>0</v>
      </c>
      <c r="J54" s="121" t="str">
        <f>IF(I82=0,"",I54/I82*100)</f>
        <v/>
      </c>
    </row>
    <row r="55" spans="1:10" ht="25.5" customHeight="1" x14ac:dyDescent="0.25">
      <c r="A55" s="113"/>
      <c r="B55" s="118" t="s">
        <v>64</v>
      </c>
      <c r="C55" s="186" t="s">
        <v>65</v>
      </c>
      <c r="D55" s="187"/>
      <c r="E55" s="187"/>
      <c r="F55" s="123" t="s">
        <v>24</v>
      </c>
      <c r="G55" s="124"/>
      <c r="H55" s="124"/>
      <c r="I55" s="124">
        <f>'02 2018_13,kk Pol'!G33</f>
        <v>0</v>
      </c>
      <c r="J55" s="121" t="str">
        <f>IF(I82=0,"",I55/I82*100)</f>
        <v/>
      </c>
    </row>
    <row r="56" spans="1:10" ht="25.5" customHeight="1" x14ac:dyDescent="0.25">
      <c r="A56" s="113"/>
      <c r="B56" s="118" t="s">
        <v>64</v>
      </c>
      <c r="C56" s="186" t="s">
        <v>66</v>
      </c>
      <c r="D56" s="187"/>
      <c r="E56" s="187"/>
      <c r="F56" s="123" t="s">
        <v>24</v>
      </c>
      <c r="G56" s="124"/>
      <c r="H56" s="124"/>
      <c r="I56" s="124">
        <f>'01 2018_13,kk Pol'!G34</f>
        <v>0</v>
      </c>
      <c r="J56" s="121" t="str">
        <f>IF(I82=0,"",I56/I82*100)</f>
        <v/>
      </c>
    </row>
    <row r="57" spans="1:10" ht="25.5" customHeight="1" x14ac:dyDescent="0.25">
      <c r="A57" s="113"/>
      <c r="B57" s="118" t="s">
        <v>67</v>
      </c>
      <c r="C57" s="186" t="s">
        <v>68</v>
      </c>
      <c r="D57" s="187"/>
      <c r="E57" s="187"/>
      <c r="F57" s="123" t="s">
        <v>24</v>
      </c>
      <c r="G57" s="124"/>
      <c r="H57" s="124"/>
      <c r="I57" s="124">
        <f>'03 2018_13,k Pol'!G8+'03 2018_13,k P1'!G8</f>
        <v>0</v>
      </c>
      <c r="J57" s="121" t="str">
        <f>IF(I82=0,"",I57/I82*100)</f>
        <v/>
      </c>
    </row>
    <row r="58" spans="1:10" ht="25.5" customHeight="1" x14ac:dyDescent="0.25">
      <c r="A58" s="113"/>
      <c r="B58" s="118" t="s">
        <v>69</v>
      </c>
      <c r="C58" s="186" t="s">
        <v>70</v>
      </c>
      <c r="D58" s="187"/>
      <c r="E58" s="187"/>
      <c r="F58" s="123" t="s">
        <v>24</v>
      </c>
      <c r="G58" s="124"/>
      <c r="H58" s="124"/>
      <c r="I58" s="124">
        <f>'01 2018_13,kk Pol'!G84+'02 2018_13,kk Pol'!G91</f>
        <v>0</v>
      </c>
      <c r="J58" s="121" t="str">
        <f>IF(I82=0,"",I58/I82*100)</f>
        <v/>
      </c>
    </row>
    <row r="59" spans="1:10" ht="25.5" customHeight="1" x14ac:dyDescent="0.25">
      <c r="A59" s="113"/>
      <c r="B59" s="118" t="s">
        <v>71</v>
      </c>
      <c r="C59" s="186" t="s">
        <v>72</v>
      </c>
      <c r="D59" s="187"/>
      <c r="E59" s="187"/>
      <c r="F59" s="123" t="s">
        <v>24</v>
      </c>
      <c r="G59" s="124"/>
      <c r="H59" s="124"/>
      <c r="I59" s="124">
        <f>'01 2018_13,kk Pol'!G90+'02 2018_13,kk Pol'!G97</f>
        <v>0</v>
      </c>
      <c r="J59" s="121" t="str">
        <f>IF(I82=0,"",I59/I82*100)</f>
        <v/>
      </c>
    </row>
    <row r="60" spans="1:10" ht="25.5" customHeight="1" x14ac:dyDescent="0.25">
      <c r="A60" s="113"/>
      <c r="B60" s="118" t="s">
        <v>73</v>
      </c>
      <c r="C60" s="186" t="s">
        <v>74</v>
      </c>
      <c r="D60" s="187"/>
      <c r="E60" s="187"/>
      <c r="F60" s="123" t="s">
        <v>24</v>
      </c>
      <c r="G60" s="124"/>
      <c r="H60" s="124"/>
      <c r="I60" s="124">
        <f>'01 2018_13,kk Pol'!G94+'02 2018_13,kk Pol'!G101</f>
        <v>0</v>
      </c>
      <c r="J60" s="121" t="str">
        <f>IF(I82=0,"",I60/I82*100)</f>
        <v/>
      </c>
    </row>
    <row r="61" spans="1:10" ht="25.5" customHeight="1" x14ac:dyDescent="0.25">
      <c r="A61" s="113"/>
      <c r="B61" s="118" t="s">
        <v>75</v>
      </c>
      <c r="C61" s="186" t="s">
        <v>76</v>
      </c>
      <c r="D61" s="187"/>
      <c r="E61" s="187"/>
      <c r="F61" s="123" t="s">
        <v>24</v>
      </c>
      <c r="G61" s="124"/>
      <c r="H61" s="124"/>
      <c r="I61" s="124">
        <f>'01 2018_13,kk Pol'!G98+'02 2018_13,kk Pol'!G106+'03 2018_13,k Pol'!G25+'03 2018_13,k P1'!G26</f>
        <v>0</v>
      </c>
      <c r="J61" s="121" t="str">
        <f>IF(I82=0,"",I61/I82*100)</f>
        <v/>
      </c>
    </row>
    <row r="62" spans="1:10" ht="25.5" customHeight="1" x14ac:dyDescent="0.25">
      <c r="A62" s="113"/>
      <c r="B62" s="118" t="s">
        <v>77</v>
      </c>
      <c r="C62" s="186" t="s">
        <v>78</v>
      </c>
      <c r="D62" s="187"/>
      <c r="E62" s="187"/>
      <c r="F62" s="123" t="s">
        <v>24</v>
      </c>
      <c r="G62" s="124"/>
      <c r="H62" s="124"/>
      <c r="I62" s="124">
        <f>'01 2018_13,kk Pol'!G120+'02 2018_13,kk Pol'!G129+'03 2018_13,k Pol'!G33+'03 2018_13,k P1'!G33</f>
        <v>0</v>
      </c>
      <c r="J62" s="121" t="str">
        <f>IF(I82=0,"",I62/I82*100)</f>
        <v/>
      </c>
    </row>
    <row r="63" spans="1:10" ht="25.5" customHeight="1" x14ac:dyDescent="0.25">
      <c r="A63" s="113"/>
      <c r="B63" s="118" t="s">
        <v>79</v>
      </c>
      <c r="C63" s="186" t="s">
        <v>80</v>
      </c>
      <c r="D63" s="187"/>
      <c r="E63" s="187"/>
      <c r="F63" s="123" t="s">
        <v>24</v>
      </c>
      <c r="G63" s="124"/>
      <c r="H63" s="124"/>
      <c r="I63" s="124">
        <f>'01 2018_13,kk Pol'!G147+'02 2018_13,kk Pol'!G157+'03 2018_13,k Pol'!G39+'03 2018_13,k P1'!G39</f>
        <v>0</v>
      </c>
      <c r="J63" s="121" t="str">
        <f>IF(I82=0,"",I63/I82*100)</f>
        <v/>
      </c>
    </row>
    <row r="64" spans="1:10" ht="25.5" customHeight="1" x14ac:dyDescent="0.25">
      <c r="A64" s="113"/>
      <c r="B64" s="118" t="s">
        <v>81</v>
      </c>
      <c r="C64" s="186" t="s">
        <v>82</v>
      </c>
      <c r="D64" s="187"/>
      <c r="E64" s="187"/>
      <c r="F64" s="123" t="s">
        <v>25</v>
      </c>
      <c r="G64" s="124"/>
      <c r="H64" s="124"/>
      <c r="I64" s="124">
        <f>'01 2018_13,kk Pol'!G150+'02 2018_13,kk Pol'!G160+'03 2018_13,k Pol'!G42+'03 2018_13,k P1'!G42</f>
        <v>0</v>
      </c>
      <c r="J64" s="121" t="str">
        <f>IF(I82=0,"",I64/I82*100)</f>
        <v/>
      </c>
    </row>
    <row r="65" spans="1:10" ht="25.5" customHeight="1" x14ac:dyDescent="0.25">
      <c r="A65" s="113"/>
      <c r="B65" s="118" t="s">
        <v>83</v>
      </c>
      <c r="C65" s="186" t="s">
        <v>84</v>
      </c>
      <c r="D65" s="187"/>
      <c r="E65" s="187"/>
      <c r="F65" s="123" t="s">
        <v>25</v>
      </c>
      <c r="G65" s="124"/>
      <c r="H65" s="124"/>
      <c r="I65" s="124">
        <f>'01 2018_13,kk Pol'!G170+'02 2018_13,kk Pol'!G182</f>
        <v>0</v>
      </c>
      <c r="J65" s="121" t="str">
        <f>IF(I82=0,"",I65/I82*100)</f>
        <v/>
      </c>
    </row>
    <row r="66" spans="1:10" ht="25.5" customHeight="1" x14ac:dyDescent="0.25">
      <c r="A66" s="113"/>
      <c r="B66" s="118" t="s">
        <v>85</v>
      </c>
      <c r="C66" s="186" t="s">
        <v>86</v>
      </c>
      <c r="D66" s="187"/>
      <c r="E66" s="187"/>
      <c r="F66" s="123" t="s">
        <v>25</v>
      </c>
      <c r="G66" s="124"/>
      <c r="H66" s="124"/>
      <c r="I66" s="124">
        <f>'01 2018_13,kk Pol'!G207+'02 2018_13,kk Pol'!G209</f>
        <v>0</v>
      </c>
      <c r="J66" s="121" t="str">
        <f>IF(I82=0,"",I66/I82*100)</f>
        <v/>
      </c>
    </row>
    <row r="67" spans="1:10" ht="25.5" customHeight="1" x14ac:dyDescent="0.25">
      <c r="A67" s="113"/>
      <c r="B67" s="118" t="s">
        <v>87</v>
      </c>
      <c r="C67" s="186" t="s">
        <v>88</v>
      </c>
      <c r="D67" s="187"/>
      <c r="E67" s="187"/>
      <c r="F67" s="123" t="s">
        <v>25</v>
      </c>
      <c r="G67" s="124"/>
      <c r="H67" s="124"/>
      <c r="I67" s="124">
        <f>'01 2018_13,kk Pol'!G233+'02 2018_13,kk Pol'!G234</f>
        <v>0</v>
      </c>
      <c r="J67" s="121" t="str">
        <f>IF(I82=0,"",I67/I82*100)</f>
        <v/>
      </c>
    </row>
    <row r="68" spans="1:10" ht="25.5" customHeight="1" x14ac:dyDescent="0.25">
      <c r="A68" s="113"/>
      <c r="B68" s="118" t="s">
        <v>89</v>
      </c>
      <c r="C68" s="186" t="s">
        <v>90</v>
      </c>
      <c r="D68" s="187"/>
      <c r="E68" s="187"/>
      <c r="F68" s="123" t="s">
        <v>25</v>
      </c>
      <c r="G68" s="124"/>
      <c r="H68" s="124"/>
      <c r="I68" s="124">
        <f>'01 2018_13,kk Pol'!G279+'02 2018_13,kk Pol'!G287</f>
        <v>0</v>
      </c>
      <c r="J68" s="121" t="str">
        <f>IF(I82=0,"",I68/I82*100)</f>
        <v/>
      </c>
    </row>
    <row r="69" spans="1:10" ht="25.5" customHeight="1" x14ac:dyDescent="0.25">
      <c r="A69" s="113"/>
      <c r="B69" s="118" t="s">
        <v>91</v>
      </c>
      <c r="C69" s="186" t="s">
        <v>92</v>
      </c>
      <c r="D69" s="187"/>
      <c r="E69" s="187"/>
      <c r="F69" s="123" t="s">
        <v>25</v>
      </c>
      <c r="G69" s="124"/>
      <c r="H69" s="124"/>
      <c r="I69" s="124">
        <f>'01 2018_13,kk Pol'!G287+'02 2018_13,kk Pol'!G292</f>
        <v>0</v>
      </c>
      <c r="J69" s="121" t="str">
        <f>IF(I82=0,"",I69/I82*100)</f>
        <v/>
      </c>
    </row>
    <row r="70" spans="1:10" ht="25.5" customHeight="1" x14ac:dyDescent="0.25">
      <c r="A70" s="113"/>
      <c r="B70" s="118" t="s">
        <v>93</v>
      </c>
      <c r="C70" s="186" t="s">
        <v>94</v>
      </c>
      <c r="D70" s="187"/>
      <c r="E70" s="187"/>
      <c r="F70" s="123" t="s">
        <v>25</v>
      </c>
      <c r="G70" s="124"/>
      <c r="H70" s="124"/>
      <c r="I70" s="124">
        <f>'01 2018_13,kk Pol'!G303+'02 2018_13,kk Pol'!G308</f>
        <v>0</v>
      </c>
      <c r="J70" s="121" t="str">
        <f>IF(I82=0,"",I70/I82*100)</f>
        <v/>
      </c>
    </row>
    <row r="71" spans="1:10" ht="25.5" customHeight="1" x14ac:dyDescent="0.25">
      <c r="A71" s="113"/>
      <c r="B71" s="118" t="s">
        <v>95</v>
      </c>
      <c r="C71" s="186" t="s">
        <v>96</v>
      </c>
      <c r="D71" s="187"/>
      <c r="E71" s="187"/>
      <c r="F71" s="123" t="s">
        <v>25</v>
      </c>
      <c r="G71" s="124"/>
      <c r="H71" s="124"/>
      <c r="I71" s="124">
        <f>'01 2018_13,kk Pol'!G307+'02 2018_13,kk Pol'!G311</f>
        <v>0</v>
      </c>
      <c r="J71" s="121" t="str">
        <f>IF(I82=0,"",I71/I82*100)</f>
        <v/>
      </c>
    </row>
    <row r="72" spans="1:10" ht="25.5" customHeight="1" x14ac:dyDescent="0.25">
      <c r="A72" s="113"/>
      <c r="B72" s="118" t="s">
        <v>97</v>
      </c>
      <c r="C72" s="186" t="s">
        <v>98</v>
      </c>
      <c r="D72" s="187"/>
      <c r="E72" s="187"/>
      <c r="F72" s="123" t="s">
        <v>25</v>
      </c>
      <c r="G72" s="124"/>
      <c r="H72" s="124"/>
      <c r="I72" s="124">
        <f>'01 2018_13,kk Pol'!G316+'02 2018_13,kk Pol'!G320</f>
        <v>0</v>
      </c>
      <c r="J72" s="121" t="str">
        <f>IF(I82=0,"",I72/I82*100)</f>
        <v/>
      </c>
    </row>
    <row r="73" spans="1:10" ht="25.5" customHeight="1" x14ac:dyDescent="0.25">
      <c r="A73" s="113"/>
      <c r="B73" s="118" t="s">
        <v>99</v>
      </c>
      <c r="C73" s="186" t="s">
        <v>100</v>
      </c>
      <c r="D73" s="187"/>
      <c r="E73" s="187"/>
      <c r="F73" s="123" t="s">
        <v>25</v>
      </c>
      <c r="G73" s="124"/>
      <c r="H73" s="124"/>
      <c r="I73" s="124">
        <f>'01 2018_13,kk Pol'!G341+'03 2018_13,k Pol'!G49+'03 2018_13,k P1'!G49</f>
        <v>0</v>
      </c>
      <c r="J73" s="121" t="str">
        <f>IF(I82=0,"",I73/I82*100)</f>
        <v/>
      </c>
    </row>
    <row r="74" spans="1:10" ht="25.5" customHeight="1" x14ac:dyDescent="0.25">
      <c r="A74" s="113"/>
      <c r="B74" s="118" t="s">
        <v>101</v>
      </c>
      <c r="C74" s="186" t="s">
        <v>102</v>
      </c>
      <c r="D74" s="187"/>
      <c r="E74" s="187"/>
      <c r="F74" s="123" t="s">
        <v>25</v>
      </c>
      <c r="G74" s="124"/>
      <c r="H74" s="124"/>
      <c r="I74" s="124">
        <f>'01 2018_13,kk Pol'!G358+'03 2018_13,k Pol'!G74+'03 2018_13,k P1'!G74</f>
        <v>0</v>
      </c>
      <c r="J74" s="121" t="str">
        <f>IF(I82=0,"",I74/I82*100)</f>
        <v/>
      </c>
    </row>
    <row r="75" spans="1:10" ht="25.5" customHeight="1" x14ac:dyDescent="0.25">
      <c r="A75" s="113"/>
      <c r="B75" s="118" t="s">
        <v>103</v>
      </c>
      <c r="C75" s="186" t="s">
        <v>104</v>
      </c>
      <c r="D75" s="187"/>
      <c r="E75" s="187"/>
      <c r="F75" s="123" t="s">
        <v>25</v>
      </c>
      <c r="G75" s="124"/>
      <c r="H75" s="124"/>
      <c r="I75" s="124">
        <f>'01 2018_13,kk Pol'!G363+'03 2018_13,k Pol'!G79+'03 2018_13,k P1'!G79</f>
        <v>0</v>
      </c>
      <c r="J75" s="121" t="str">
        <f>IF(I82=0,"",I75/I82*100)</f>
        <v/>
      </c>
    </row>
    <row r="76" spans="1:10" ht="25.5" customHeight="1" x14ac:dyDescent="0.25">
      <c r="A76" s="113"/>
      <c r="B76" s="118" t="s">
        <v>105</v>
      </c>
      <c r="C76" s="186" t="s">
        <v>106</v>
      </c>
      <c r="D76" s="187"/>
      <c r="E76" s="187"/>
      <c r="F76" s="123" t="s">
        <v>25</v>
      </c>
      <c r="G76" s="124"/>
      <c r="H76" s="124"/>
      <c r="I76" s="124">
        <f>'01 2018_13,kk Pol'!G368+'02 2018_13,kk Pol'!G344</f>
        <v>0</v>
      </c>
      <c r="J76" s="121" t="str">
        <f>IF(I82=0,"",I76/I82*100)</f>
        <v/>
      </c>
    </row>
    <row r="77" spans="1:10" ht="25.5" customHeight="1" x14ac:dyDescent="0.25">
      <c r="A77" s="113"/>
      <c r="B77" s="118" t="s">
        <v>107</v>
      </c>
      <c r="C77" s="186" t="s">
        <v>108</v>
      </c>
      <c r="D77" s="187"/>
      <c r="E77" s="187"/>
      <c r="F77" s="123" t="s">
        <v>25</v>
      </c>
      <c r="G77" s="124"/>
      <c r="H77" s="124"/>
      <c r="I77" s="124">
        <f>'01 2018_13,kk Pol'!G391+'02 2018_13,kk Pol'!G372</f>
        <v>0</v>
      </c>
      <c r="J77" s="121" t="str">
        <f>IF(I82=0,"",I77/I82*100)</f>
        <v/>
      </c>
    </row>
    <row r="78" spans="1:10" ht="25.5" customHeight="1" x14ac:dyDescent="0.25">
      <c r="A78" s="113"/>
      <c r="B78" s="118" t="s">
        <v>109</v>
      </c>
      <c r="C78" s="186" t="s">
        <v>110</v>
      </c>
      <c r="D78" s="187"/>
      <c r="E78" s="187"/>
      <c r="F78" s="123" t="s">
        <v>25</v>
      </c>
      <c r="G78" s="124"/>
      <c r="H78" s="124"/>
      <c r="I78" s="124">
        <f>'01 2018_13,kk Pol'!G397+'02 2018_13,kk Pol'!G377</f>
        <v>0</v>
      </c>
      <c r="J78" s="121" t="str">
        <f>IF(I82=0,"",I78/I82*100)</f>
        <v/>
      </c>
    </row>
    <row r="79" spans="1:10" ht="25.5" customHeight="1" x14ac:dyDescent="0.25">
      <c r="A79" s="113"/>
      <c r="B79" s="118" t="s">
        <v>111</v>
      </c>
      <c r="C79" s="186" t="s">
        <v>112</v>
      </c>
      <c r="D79" s="187"/>
      <c r="E79" s="187"/>
      <c r="F79" s="123" t="s">
        <v>26</v>
      </c>
      <c r="G79" s="124"/>
      <c r="H79" s="124"/>
      <c r="I79" s="124">
        <f>'01 2018_13,kk Pol'!G404+'02 2018_13,kk Pol'!G384</f>
        <v>0</v>
      </c>
      <c r="J79" s="121" t="str">
        <f>IF(I82=0,"",I79/I82*100)</f>
        <v/>
      </c>
    </row>
    <row r="80" spans="1:10" ht="25.5" customHeight="1" x14ac:dyDescent="0.25">
      <c r="A80" s="113"/>
      <c r="B80" s="118" t="s">
        <v>113</v>
      </c>
      <c r="C80" s="186" t="s">
        <v>114</v>
      </c>
      <c r="D80" s="187"/>
      <c r="E80" s="187"/>
      <c r="F80" s="123" t="s">
        <v>115</v>
      </c>
      <c r="G80" s="124"/>
      <c r="H80" s="124"/>
      <c r="I80" s="124">
        <f>'01 2018_13,kk Pol'!G425+'02 2018_13,kk Pol'!G410+'03 2018_13,k Pol'!G104+'03 2018_13,k P1'!G97</f>
        <v>0</v>
      </c>
      <c r="J80" s="121" t="str">
        <f>IF(I82=0,"",I80/I82*100)</f>
        <v/>
      </c>
    </row>
    <row r="81" spans="1:10" ht="25.5" customHeight="1" x14ac:dyDescent="0.25">
      <c r="A81" s="113"/>
      <c r="B81" s="118" t="s">
        <v>116</v>
      </c>
      <c r="C81" s="186" t="s">
        <v>27</v>
      </c>
      <c r="D81" s="187"/>
      <c r="E81" s="187"/>
      <c r="F81" s="123" t="s">
        <v>116</v>
      </c>
      <c r="G81" s="124"/>
      <c r="H81" s="124"/>
      <c r="I81" s="124">
        <f>'01 2018_13,kk Pol'!G436+'02 2018_13,kk Pol'!G421+'03 2018_13,k Pol'!G115+'03 2018_13,k P1'!G108</f>
        <v>0</v>
      </c>
      <c r="J81" s="121" t="str">
        <f>IF(I82=0,"",I81/I82*100)</f>
        <v/>
      </c>
    </row>
    <row r="82" spans="1:10" ht="25.5" customHeight="1" x14ac:dyDescent="0.25">
      <c r="A82" s="114"/>
      <c r="B82" s="119" t="s">
        <v>1</v>
      </c>
      <c r="C82" s="119"/>
      <c r="D82" s="120"/>
      <c r="E82" s="120"/>
      <c r="F82" s="125"/>
      <c r="G82" s="126"/>
      <c r="H82" s="126"/>
      <c r="I82" s="126">
        <f>SUM(I54:I81)</f>
        <v>0</v>
      </c>
      <c r="J82" s="122">
        <f>SUM(J54:J81)</f>
        <v>0</v>
      </c>
    </row>
    <row r="83" spans="1:10" x14ac:dyDescent="0.25">
      <c r="F83" s="78"/>
      <c r="G83" s="78"/>
      <c r="H83" s="78"/>
      <c r="I83" s="78"/>
      <c r="J83" s="79"/>
    </row>
    <row r="84" spans="1:10" x14ac:dyDescent="0.25">
      <c r="F84" s="78"/>
      <c r="G84" s="78"/>
      <c r="H84" s="78"/>
      <c r="I84" s="78"/>
      <c r="J84" s="79"/>
    </row>
    <row r="85" spans="1:10" x14ac:dyDescent="0.25">
      <c r="F85" s="78"/>
      <c r="G85" s="78"/>
      <c r="H85" s="78"/>
      <c r="I85" s="78"/>
      <c r="J85" s="79"/>
    </row>
  </sheetData>
  <sheetProtection algorithmName="SHA-512" hashValue="kkG9n+xLjjmGNceFbY63Vkt2Rm9klCMY52oMBtYH4gVnhFZCfxhYnXnHX/yJS3JqVbJXru0mfe+ORCns3rGHGA==" saltValue="saI+O1CmULj3f3i2Vofr0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80:E80"/>
    <mergeCell ref="C81:E81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1" t="s">
        <v>6</v>
      </c>
      <c r="B1" s="231"/>
      <c r="C1" s="232"/>
      <c r="D1" s="231"/>
      <c r="E1" s="231"/>
      <c r="F1" s="231"/>
      <c r="G1" s="231"/>
    </row>
    <row r="2" spans="1:7" ht="24.9" customHeight="1" x14ac:dyDescent="0.25">
      <c r="A2" s="66" t="s">
        <v>7</v>
      </c>
      <c r="B2" s="65"/>
      <c r="C2" s="233"/>
      <c r="D2" s="233"/>
      <c r="E2" s="233"/>
      <c r="F2" s="233"/>
      <c r="G2" s="234"/>
    </row>
    <row r="3" spans="1:7" ht="24.9" customHeight="1" x14ac:dyDescent="0.25">
      <c r="A3" s="66" t="s">
        <v>8</v>
      </c>
      <c r="B3" s="65"/>
      <c r="C3" s="233"/>
      <c r="D3" s="233"/>
      <c r="E3" s="233"/>
      <c r="F3" s="233"/>
      <c r="G3" s="234"/>
    </row>
    <row r="4" spans="1:7" ht="24.9" customHeight="1" x14ac:dyDescent="0.25">
      <c r="A4" s="66" t="s">
        <v>9</v>
      </c>
      <c r="B4" s="65"/>
      <c r="C4" s="233"/>
      <c r="D4" s="233"/>
      <c r="E4" s="233"/>
      <c r="F4" s="233"/>
      <c r="G4" s="234"/>
    </row>
    <row r="5" spans="1:7" x14ac:dyDescent="0.25">
      <c r="B5" s="4"/>
      <c r="C5" s="5"/>
      <c r="D5" s="6"/>
    </row>
  </sheetData>
  <sheetProtection algorithmName="SHA-512" hashValue="IbusxtIsz3FFVD/UffKc+qfmKs7PA1+c9PMoU8eDwsAjQA4bGgpvZbfU3/H4E9ZW2BU+aSTOnfmhwsSmeYbNwA==" saltValue="8BKnYsNjlGQFrdZbWEJ3Z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69" activePane="bottomLeft" state="frozen"/>
      <selection pane="bottomLeft" activeCell="C283" sqref="C283"/>
    </sheetView>
  </sheetViews>
  <sheetFormatPr defaultRowHeight="13.2" outlineLevelRow="1" x14ac:dyDescent="0.25"/>
  <cols>
    <col min="1" max="1" width="3.44140625" customWidth="1"/>
    <col min="2" max="2" width="12.5546875" style="77" customWidth="1"/>
    <col min="3" max="3" width="63.33203125" style="7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118</v>
      </c>
      <c r="B1" s="243"/>
      <c r="C1" s="243"/>
      <c r="D1" s="243"/>
      <c r="E1" s="243"/>
      <c r="F1" s="243"/>
      <c r="G1" s="243"/>
      <c r="AG1" t="s">
        <v>119</v>
      </c>
    </row>
    <row r="2" spans="1:60" ht="24.9" customHeight="1" x14ac:dyDescent="0.25">
      <c r="A2" s="66" t="s">
        <v>7</v>
      </c>
      <c r="B2" s="65" t="s">
        <v>43</v>
      </c>
      <c r="C2" s="244" t="s">
        <v>44</v>
      </c>
      <c r="D2" s="245"/>
      <c r="E2" s="245"/>
      <c r="F2" s="245"/>
      <c r="G2" s="246"/>
      <c r="AG2" t="s">
        <v>120</v>
      </c>
    </row>
    <row r="3" spans="1:60" ht="24.9" customHeight="1" x14ac:dyDescent="0.25">
      <c r="A3" s="66" t="s">
        <v>8</v>
      </c>
      <c r="B3" s="65" t="s">
        <v>46</v>
      </c>
      <c r="C3" s="244" t="s">
        <v>47</v>
      </c>
      <c r="D3" s="245"/>
      <c r="E3" s="245"/>
      <c r="F3" s="245"/>
      <c r="G3" s="246"/>
      <c r="AC3" s="77" t="s">
        <v>120</v>
      </c>
      <c r="AG3" t="s">
        <v>121</v>
      </c>
    </row>
    <row r="4" spans="1:60" ht="24.9" customHeight="1" x14ac:dyDescent="0.25">
      <c r="A4" s="128" t="s">
        <v>9</v>
      </c>
      <c r="B4" s="129" t="s">
        <v>48</v>
      </c>
      <c r="C4" s="247" t="s">
        <v>49</v>
      </c>
      <c r="D4" s="248"/>
      <c r="E4" s="248"/>
      <c r="F4" s="248"/>
      <c r="G4" s="249"/>
      <c r="AG4" t="s">
        <v>122</v>
      </c>
    </row>
    <row r="5" spans="1:60" x14ac:dyDescent="0.25">
      <c r="D5" s="10"/>
    </row>
    <row r="6" spans="1:60" ht="39.6" x14ac:dyDescent="0.25">
      <c r="A6" s="131" t="s">
        <v>123</v>
      </c>
      <c r="B6" s="133" t="s">
        <v>124</v>
      </c>
      <c r="C6" s="133" t="s">
        <v>125</v>
      </c>
      <c r="D6" s="132" t="s">
        <v>126</v>
      </c>
      <c r="E6" s="131" t="s">
        <v>127</v>
      </c>
      <c r="F6" s="130" t="s">
        <v>128</v>
      </c>
      <c r="G6" s="131" t="s">
        <v>29</v>
      </c>
      <c r="H6" s="134" t="s">
        <v>30</v>
      </c>
      <c r="I6" s="134" t="s">
        <v>129</v>
      </c>
      <c r="J6" s="134" t="s">
        <v>31</v>
      </c>
      <c r="K6" s="134" t="s">
        <v>130</v>
      </c>
      <c r="L6" s="134" t="s">
        <v>131</v>
      </c>
      <c r="M6" s="134" t="s">
        <v>132</v>
      </c>
      <c r="N6" s="134" t="s">
        <v>133</v>
      </c>
      <c r="O6" s="134" t="s">
        <v>134</v>
      </c>
      <c r="P6" s="134" t="s">
        <v>135</v>
      </c>
      <c r="Q6" s="134" t="s">
        <v>136</v>
      </c>
      <c r="R6" s="134" t="s">
        <v>137</v>
      </c>
      <c r="S6" s="134" t="s">
        <v>138</v>
      </c>
      <c r="T6" s="134" t="s">
        <v>139</v>
      </c>
      <c r="U6" s="134" t="s">
        <v>140</v>
      </c>
      <c r="V6" s="134" t="s">
        <v>141</v>
      </c>
      <c r="W6" s="134" t="s">
        <v>142</v>
      </c>
    </row>
    <row r="7" spans="1:60" hidden="1" x14ac:dyDescent="0.25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 x14ac:dyDescent="0.25">
      <c r="A8" s="153" t="s">
        <v>143</v>
      </c>
      <c r="B8" s="154" t="s">
        <v>62</v>
      </c>
      <c r="C8" s="176" t="s">
        <v>63</v>
      </c>
      <c r="D8" s="155"/>
      <c r="E8" s="156"/>
      <c r="F8" s="157"/>
      <c r="G8" s="157">
        <f>SUMIF(AG9:AG33,"&lt;&gt;NOR",G9:G33)</f>
        <v>0</v>
      </c>
      <c r="H8" s="157"/>
      <c r="I8" s="157">
        <f>SUM(I9:I33)</f>
        <v>0</v>
      </c>
      <c r="J8" s="157"/>
      <c r="K8" s="157">
        <f>SUM(K9:K33)</f>
        <v>0</v>
      </c>
      <c r="L8" s="157"/>
      <c r="M8" s="157">
        <f>SUM(M9:M33)</f>
        <v>0</v>
      </c>
      <c r="N8" s="157"/>
      <c r="O8" s="157">
        <f>SUM(O9:O33)</f>
        <v>10.839999999999998</v>
      </c>
      <c r="P8" s="157"/>
      <c r="Q8" s="157">
        <f>SUM(Q9:Q33)</f>
        <v>0</v>
      </c>
      <c r="R8" s="157"/>
      <c r="S8" s="157"/>
      <c r="T8" s="158"/>
      <c r="U8" s="152"/>
      <c r="V8" s="152">
        <f>SUM(V9:V33)</f>
        <v>109.5</v>
      </c>
      <c r="W8" s="152"/>
      <c r="AG8" t="s">
        <v>144</v>
      </c>
    </row>
    <row r="9" spans="1:60" outlineLevel="1" x14ac:dyDescent="0.25">
      <c r="A9" s="159">
        <v>1</v>
      </c>
      <c r="B9" s="160" t="s">
        <v>145</v>
      </c>
      <c r="C9" s="177" t="s">
        <v>146</v>
      </c>
      <c r="D9" s="161" t="s">
        <v>147</v>
      </c>
      <c r="E9" s="162">
        <v>20</v>
      </c>
      <c r="F9" s="163"/>
      <c r="G9" s="164">
        <f>ROUND(E9*F9,2)</f>
        <v>0</v>
      </c>
      <c r="H9" s="163"/>
      <c r="I9" s="164">
        <f>ROUND(E9*H9,2)</f>
        <v>0</v>
      </c>
      <c r="J9" s="163"/>
      <c r="K9" s="164">
        <f>ROUND(E9*J9,2)</f>
        <v>0</v>
      </c>
      <c r="L9" s="164">
        <v>15</v>
      </c>
      <c r="M9" s="164">
        <f>G9*(1+L9/100)</f>
        <v>0</v>
      </c>
      <c r="N9" s="164">
        <v>2.0840000000000001E-2</v>
      </c>
      <c r="O9" s="164">
        <f>ROUND(E9*N9,2)</f>
        <v>0.42</v>
      </c>
      <c r="P9" s="164">
        <v>0</v>
      </c>
      <c r="Q9" s="164">
        <f>ROUND(E9*P9,2)</f>
        <v>0</v>
      </c>
      <c r="R9" s="164" t="s">
        <v>148</v>
      </c>
      <c r="S9" s="164" t="s">
        <v>149</v>
      </c>
      <c r="T9" s="165" t="s">
        <v>150</v>
      </c>
      <c r="U9" s="141">
        <v>0.3175</v>
      </c>
      <c r="V9" s="141">
        <f>ROUND(E9*U9,2)</f>
        <v>6.35</v>
      </c>
      <c r="W9" s="141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151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5">
      <c r="A10" s="138"/>
      <c r="B10" s="139"/>
      <c r="C10" s="178" t="s">
        <v>152</v>
      </c>
      <c r="D10" s="147"/>
      <c r="E10" s="148">
        <v>20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35"/>
      <c r="Y10" s="135"/>
      <c r="Z10" s="135"/>
      <c r="AA10" s="135"/>
      <c r="AB10" s="135"/>
      <c r="AC10" s="135"/>
      <c r="AD10" s="135"/>
      <c r="AE10" s="135"/>
      <c r="AF10" s="135"/>
      <c r="AG10" s="135" t="s">
        <v>153</v>
      </c>
      <c r="AH10" s="135">
        <v>0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ht="20.399999999999999" outlineLevel="1" x14ac:dyDescent="0.25">
      <c r="A11" s="159">
        <v>2</v>
      </c>
      <c r="B11" s="160" t="s">
        <v>154</v>
      </c>
      <c r="C11" s="177" t="s">
        <v>155</v>
      </c>
      <c r="D11" s="161" t="s">
        <v>147</v>
      </c>
      <c r="E11" s="162">
        <v>12</v>
      </c>
      <c r="F11" s="163"/>
      <c r="G11" s="164">
        <f>ROUND(E11*F11,2)</f>
        <v>0</v>
      </c>
      <c r="H11" s="163"/>
      <c r="I11" s="164">
        <f>ROUND(E11*H11,2)</f>
        <v>0</v>
      </c>
      <c r="J11" s="163"/>
      <c r="K11" s="164">
        <f>ROUND(E11*J11,2)</f>
        <v>0</v>
      </c>
      <c r="L11" s="164">
        <v>15</v>
      </c>
      <c r="M11" s="164">
        <f>G11*(1+L11/100)</f>
        <v>0</v>
      </c>
      <c r="N11" s="164">
        <v>2.2850000000000002E-2</v>
      </c>
      <c r="O11" s="164">
        <f>ROUND(E11*N11,2)</f>
        <v>0.27</v>
      </c>
      <c r="P11" s="164">
        <v>0</v>
      </c>
      <c r="Q11" s="164">
        <f>ROUND(E11*P11,2)</f>
        <v>0</v>
      </c>
      <c r="R11" s="164" t="s">
        <v>156</v>
      </c>
      <c r="S11" s="164" t="s">
        <v>149</v>
      </c>
      <c r="T11" s="165" t="s">
        <v>150</v>
      </c>
      <c r="U11" s="141">
        <v>0.36220000000000002</v>
      </c>
      <c r="V11" s="141">
        <f>ROUND(E11*U11,2)</f>
        <v>4.3499999999999996</v>
      </c>
      <c r="W11" s="141"/>
      <c r="X11" s="135"/>
      <c r="Y11" s="135"/>
      <c r="Z11" s="135"/>
      <c r="AA11" s="135"/>
      <c r="AB11" s="135"/>
      <c r="AC11" s="135"/>
      <c r="AD11" s="135"/>
      <c r="AE11" s="135"/>
      <c r="AF11" s="135"/>
      <c r="AG11" s="135" t="s">
        <v>151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5">
      <c r="A12" s="138"/>
      <c r="B12" s="139"/>
      <c r="C12" s="237" t="s">
        <v>157</v>
      </c>
      <c r="D12" s="238"/>
      <c r="E12" s="238"/>
      <c r="F12" s="238"/>
      <c r="G12" s="238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35"/>
      <c r="Y12" s="135"/>
      <c r="Z12" s="135"/>
      <c r="AA12" s="135"/>
      <c r="AB12" s="135"/>
      <c r="AC12" s="135"/>
      <c r="AD12" s="135"/>
      <c r="AE12" s="135"/>
      <c r="AF12" s="135"/>
      <c r="AG12" s="135" t="s">
        <v>158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5">
      <c r="A13" s="138"/>
      <c r="B13" s="139"/>
      <c r="C13" s="178" t="s">
        <v>159</v>
      </c>
      <c r="D13" s="147"/>
      <c r="E13" s="148">
        <v>6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35"/>
      <c r="Y13" s="135"/>
      <c r="Z13" s="135"/>
      <c r="AA13" s="135"/>
      <c r="AB13" s="135"/>
      <c r="AC13" s="135"/>
      <c r="AD13" s="135"/>
      <c r="AE13" s="135"/>
      <c r="AF13" s="135"/>
      <c r="AG13" s="135" t="s">
        <v>153</v>
      </c>
      <c r="AH13" s="135">
        <v>0</v>
      </c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5">
      <c r="A14" s="138"/>
      <c r="B14" s="139"/>
      <c r="C14" s="178" t="s">
        <v>160</v>
      </c>
      <c r="D14" s="147"/>
      <c r="E14" s="148">
        <v>6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35"/>
      <c r="Y14" s="135"/>
      <c r="Z14" s="135"/>
      <c r="AA14" s="135"/>
      <c r="AB14" s="135"/>
      <c r="AC14" s="135"/>
      <c r="AD14" s="135"/>
      <c r="AE14" s="135"/>
      <c r="AF14" s="135"/>
      <c r="AG14" s="135" t="s">
        <v>153</v>
      </c>
      <c r="AH14" s="135">
        <v>0</v>
      </c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ht="20.399999999999999" outlineLevel="1" x14ac:dyDescent="0.25">
      <c r="A15" s="159">
        <v>3</v>
      </c>
      <c r="B15" s="160" t="s">
        <v>161</v>
      </c>
      <c r="C15" s="177" t="s">
        <v>162</v>
      </c>
      <c r="D15" s="161" t="s">
        <v>163</v>
      </c>
      <c r="E15" s="162">
        <v>38.400000000000006</v>
      </c>
      <c r="F15" s="163"/>
      <c r="G15" s="164">
        <f>ROUND(E15*F15,2)</f>
        <v>0</v>
      </c>
      <c r="H15" s="163"/>
      <c r="I15" s="164">
        <f>ROUND(E15*H15,2)</f>
        <v>0</v>
      </c>
      <c r="J15" s="163"/>
      <c r="K15" s="164">
        <f>ROUND(E15*J15,2)</f>
        <v>0</v>
      </c>
      <c r="L15" s="164">
        <v>15</v>
      </c>
      <c r="M15" s="164">
        <f>G15*(1+L15/100)</f>
        <v>0</v>
      </c>
      <c r="N15" s="164">
        <v>8.7610000000000007E-2</v>
      </c>
      <c r="O15" s="164">
        <f>ROUND(E15*N15,2)</f>
        <v>3.36</v>
      </c>
      <c r="P15" s="164">
        <v>0</v>
      </c>
      <c r="Q15" s="164">
        <f>ROUND(E15*P15,2)</f>
        <v>0</v>
      </c>
      <c r="R15" s="164" t="s">
        <v>148</v>
      </c>
      <c r="S15" s="164" t="s">
        <v>164</v>
      </c>
      <c r="T15" s="165" t="s">
        <v>150</v>
      </c>
      <c r="U15" s="141">
        <v>0.52090000000000003</v>
      </c>
      <c r="V15" s="141">
        <f>ROUND(E15*U15,2)</f>
        <v>20</v>
      </c>
      <c r="W15" s="141"/>
      <c r="X15" s="135"/>
      <c r="Y15" s="135"/>
      <c r="Z15" s="135"/>
      <c r="AA15" s="135"/>
      <c r="AB15" s="135"/>
      <c r="AC15" s="135"/>
      <c r="AD15" s="135"/>
      <c r="AE15" s="135"/>
      <c r="AF15" s="135"/>
      <c r="AG15" s="135" t="s">
        <v>151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ht="21" outlineLevel="1" x14ac:dyDescent="0.25">
      <c r="A16" s="138"/>
      <c r="B16" s="139"/>
      <c r="C16" s="237" t="s">
        <v>165</v>
      </c>
      <c r="D16" s="238"/>
      <c r="E16" s="238"/>
      <c r="F16" s="238"/>
      <c r="G16" s="238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35"/>
      <c r="Y16" s="135"/>
      <c r="Z16" s="135"/>
      <c r="AA16" s="135"/>
      <c r="AB16" s="135"/>
      <c r="AC16" s="135"/>
      <c r="AD16" s="135"/>
      <c r="AE16" s="135"/>
      <c r="AF16" s="135"/>
      <c r="AG16" s="135" t="s">
        <v>158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66" t="str">
        <f>C16</f>
        <v>jednoduché nebo příčky zděné do svislé dřevěné, cihelné, betonové nebo ocelové konstrukce na jakoukoliv maltu vápenocementovou (MVC) nebo cementovou (MC),</v>
      </c>
      <c r="BB16" s="135"/>
      <c r="BC16" s="135"/>
      <c r="BD16" s="135"/>
      <c r="BE16" s="135"/>
      <c r="BF16" s="135"/>
      <c r="BG16" s="135"/>
      <c r="BH16" s="135"/>
    </row>
    <row r="17" spans="1:60" outlineLevel="1" x14ac:dyDescent="0.25">
      <c r="A17" s="138"/>
      <c r="B17" s="139"/>
      <c r="C17" s="178" t="s">
        <v>166</v>
      </c>
      <c r="D17" s="147"/>
      <c r="E17" s="148">
        <v>38.400000000000006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35"/>
      <c r="Y17" s="135"/>
      <c r="Z17" s="135"/>
      <c r="AA17" s="135"/>
      <c r="AB17" s="135"/>
      <c r="AC17" s="135"/>
      <c r="AD17" s="135"/>
      <c r="AE17" s="135"/>
      <c r="AF17" s="135"/>
      <c r="AG17" s="135" t="s">
        <v>153</v>
      </c>
      <c r="AH17" s="135">
        <v>0</v>
      </c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ht="20.399999999999999" outlineLevel="1" x14ac:dyDescent="0.25">
      <c r="A18" s="159">
        <v>4</v>
      </c>
      <c r="B18" s="160" t="s">
        <v>167</v>
      </c>
      <c r="C18" s="177" t="s">
        <v>168</v>
      </c>
      <c r="D18" s="161" t="s">
        <v>163</v>
      </c>
      <c r="E18" s="162">
        <v>58.800000000000004</v>
      </c>
      <c r="F18" s="163"/>
      <c r="G18" s="164">
        <f>ROUND(E18*F18,2)</f>
        <v>0</v>
      </c>
      <c r="H18" s="163"/>
      <c r="I18" s="164">
        <f>ROUND(E18*H18,2)</f>
        <v>0</v>
      </c>
      <c r="J18" s="163"/>
      <c r="K18" s="164">
        <f>ROUND(E18*J18,2)</f>
        <v>0</v>
      </c>
      <c r="L18" s="164">
        <v>15</v>
      </c>
      <c r="M18" s="164">
        <f>G18*(1+L18/100)</f>
        <v>0</v>
      </c>
      <c r="N18" s="164">
        <v>0.10638</v>
      </c>
      <c r="O18" s="164">
        <f>ROUND(E18*N18,2)</f>
        <v>6.26</v>
      </c>
      <c r="P18" s="164">
        <v>0</v>
      </c>
      <c r="Q18" s="164">
        <f>ROUND(E18*P18,2)</f>
        <v>0</v>
      </c>
      <c r="R18" s="164" t="s">
        <v>148</v>
      </c>
      <c r="S18" s="164" t="s">
        <v>149</v>
      </c>
      <c r="T18" s="165" t="s">
        <v>150</v>
      </c>
      <c r="U18" s="141">
        <v>0.55675000000000008</v>
      </c>
      <c r="V18" s="141">
        <f>ROUND(E18*U18,2)</f>
        <v>32.74</v>
      </c>
      <c r="W18" s="141"/>
      <c r="X18" s="135"/>
      <c r="Y18" s="135"/>
      <c r="Z18" s="135"/>
      <c r="AA18" s="135"/>
      <c r="AB18" s="135"/>
      <c r="AC18" s="135"/>
      <c r="AD18" s="135"/>
      <c r="AE18" s="135"/>
      <c r="AF18" s="135"/>
      <c r="AG18" s="135" t="s">
        <v>151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ht="21" outlineLevel="1" x14ac:dyDescent="0.25">
      <c r="A19" s="138"/>
      <c r="B19" s="139"/>
      <c r="C19" s="237" t="s">
        <v>165</v>
      </c>
      <c r="D19" s="238"/>
      <c r="E19" s="238"/>
      <c r="F19" s="238"/>
      <c r="G19" s="238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35"/>
      <c r="Y19" s="135"/>
      <c r="Z19" s="135"/>
      <c r="AA19" s="135"/>
      <c r="AB19" s="135"/>
      <c r="AC19" s="135"/>
      <c r="AD19" s="135"/>
      <c r="AE19" s="135"/>
      <c r="AF19" s="135"/>
      <c r="AG19" s="135" t="s">
        <v>158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66" t="str">
        <f>C19</f>
        <v>jednoduché nebo příčky zděné do svislé dřevěné, cihelné, betonové nebo ocelové konstrukce na jakoukoliv maltu vápenocementovou (MVC) nebo cementovou (MC),</v>
      </c>
      <c r="BB19" s="135"/>
      <c r="BC19" s="135"/>
      <c r="BD19" s="135"/>
      <c r="BE19" s="135"/>
      <c r="BF19" s="135"/>
      <c r="BG19" s="135"/>
      <c r="BH19" s="135"/>
    </row>
    <row r="20" spans="1:60" outlineLevel="1" x14ac:dyDescent="0.25">
      <c r="A20" s="138"/>
      <c r="B20" s="139"/>
      <c r="C20" s="178" t="s">
        <v>169</v>
      </c>
      <c r="D20" s="147"/>
      <c r="E20" s="148">
        <v>58.800000000000004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35"/>
      <c r="Y20" s="135"/>
      <c r="Z20" s="135"/>
      <c r="AA20" s="135"/>
      <c r="AB20" s="135"/>
      <c r="AC20" s="135"/>
      <c r="AD20" s="135"/>
      <c r="AE20" s="135"/>
      <c r="AF20" s="135"/>
      <c r="AG20" s="135" t="s">
        <v>153</v>
      </c>
      <c r="AH20" s="135">
        <v>0</v>
      </c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5">
      <c r="A21" s="159">
        <v>5</v>
      </c>
      <c r="B21" s="160" t="s">
        <v>170</v>
      </c>
      <c r="C21" s="177" t="s">
        <v>171</v>
      </c>
      <c r="D21" s="161" t="s">
        <v>172</v>
      </c>
      <c r="E21" s="162">
        <v>38.800000000000004</v>
      </c>
      <c r="F21" s="163"/>
      <c r="G21" s="164">
        <f>ROUND(E21*F21,2)</f>
        <v>0</v>
      </c>
      <c r="H21" s="163"/>
      <c r="I21" s="164">
        <f>ROUND(E21*H21,2)</f>
        <v>0</v>
      </c>
      <c r="J21" s="163"/>
      <c r="K21" s="164">
        <f>ROUND(E21*J21,2)</f>
        <v>0</v>
      </c>
      <c r="L21" s="164">
        <v>15</v>
      </c>
      <c r="M21" s="164">
        <f>G21*(1+L21/100)</f>
        <v>0</v>
      </c>
      <c r="N21" s="164">
        <v>8.0000000000000007E-5</v>
      </c>
      <c r="O21" s="164">
        <f>ROUND(E21*N21,2)</f>
        <v>0</v>
      </c>
      <c r="P21" s="164">
        <v>0</v>
      </c>
      <c r="Q21" s="164">
        <f>ROUND(E21*P21,2)</f>
        <v>0</v>
      </c>
      <c r="R21" s="164" t="s">
        <v>156</v>
      </c>
      <c r="S21" s="164" t="s">
        <v>149</v>
      </c>
      <c r="T21" s="165" t="s">
        <v>150</v>
      </c>
      <c r="U21" s="141">
        <v>0.18000000000000002</v>
      </c>
      <c r="V21" s="141">
        <f>ROUND(E21*U21,2)</f>
        <v>6.98</v>
      </c>
      <c r="W21" s="141"/>
      <c r="X21" s="135"/>
      <c r="Y21" s="135"/>
      <c r="Z21" s="135"/>
      <c r="AA21" s="135"/>
      <c r="AB21" s="135"/>
      <c r="AC21" s="135"/>
      <c r="AD21" s="135"/>
      <c r="AE21" s="135"/>
      <c r="AF21" s="135"/>
      <c r="AG21" s="135" t="s">
        <v>151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5">
      <c r="A22" s="138"/>
      <c r="B22" s="139"/>
      <c r="C22" s="178" t="s">
        <v>173</v>
      </c>
      <c r="D22" s="147"/>
      <c r="E22" s="148">
        <v>19.200000000000003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35"/>
      <c r="Y22" s="135"/>
      <c r="Z22" s="135"/>
      <c r="AA22" s="135"/>
      <c r="AB22" s="135"/>
      <c r="AC22" s="135"/>
      <c r="AD22" s="135"/>
      <c r="AE22" s="135"/>
      <c r="AF22" s="135"/>
      <c r="AG22" s="135" t="s">
        <v>153</v>
      </c>
      <c r="AH22" s="135">
        <v>0</v>
      </c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5">
      <c r="A23" s="138"/>
      <c r="B23" s="139"/>
      <c r="C23" s="178" t="s">
        <v>174</v>
      </c>
      <c r="D23" s="147"/>
      <c r="E23" s="148">
        <v>19.600000000000001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35"/>
      <c r="Y23" s="135"/>
      <c r="Z23" s="135"/>
      <c r="AA23" s="135"/>
      <c r="AB23" s="135"/>
      <c r="AC23" s="135"/>
      <c r="AD23" s="135"/>
      <c r="AE23" s="135"/>
      <c r="AF23" s="135"/>
      <c r="AG23" s="135" t="s">
        <v>153</v>
      </c>
      <c r="AH23" s="135">
        <v>0</v>
      </c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5">
      <c r="A24" s="159">
        <v>6</v>
      </c>
      <c r="B24" s="160" t="s">
        <v>175</v>
      </c>
      <c r="C24" s="177" t="s">
        <v>176</v>
      </c>
      <c r="D24" s="161" t="s">
        <v>172</v>
      </c>
      <c r="E24" s="162">
        <v>60</v>
      </c>
      <c r="F24" s="163"/>
      <c r="G24" s="164">
        <f>ROUND(E24*F24,2)</f>
        <v>0</v>
      </c>
      <c r="H24" s="163"/>
      <c r="I24" s="164">
        <f>ROUND(E24*H24,2)</f>
        <v>0</v>
      </c>
      <c r="J24" s="163"/>
      <c r="K24" s="164">
        <f>ROUND(E24*J24,2)</f>
        <v>0</v>
      </c>
      <c r="L24" s="164">
        <v>15</v>
      </c>
      <c r="M24" s="164">
        <f>G24*(1+L24/100)</f>
        <v>0</v>
      </c>
      <c r="N24" s="164">
        <v>1.0200000000000001E-3</v>
      </c>
      <c r="O24" s="164">
        <f>ROUND(E24*N24,2)</f>
        <v>0.06</v>
      </c>
      <c r="P24" s="164">
        <v>0</v>
      </c>
      <c r="Q24" s="164">
        <f>ROUND(E24*P24,2)</f>
        <v>0</v>
      </c>
      <c r="R24" s="164" t="s">
        <v>148</v>
      </c>
      <c r="S24" s="164" t="s">
        <v>149</v>
      </c>
      <c r="T24" s="165" t="s">
        <v>150</v>
      </c>
      <c r="U24" s="141">
        <v>0.223</v>
      </c>
      <c r="V24" s="141">
        <f>ROUND(E24*U24,2)</f>
        <v>13.38</v>
      </c>
      <c r="W24" s="141"/>
      <c r="X24" s="135"/>
      <c r="Y24" s="135"/>
      <c r="Z24" s="135"/>
      <c r="AA24" s="135"/>
      <c r="AB24" s="135"/>
      <c r="AC24" s="135"/>
      <c r="AD24" s="135"/>
      <c r="AE24" s="135"/>
      <c r="AF24" s="135"/>
      <c r="AG24" s="135" t="s">
        <v>151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5">
      <c r="A25" s="138"/>
      <c r="B25" s="139"/>
      <c r="C25" s="237" t="s">
        <v>177</v>
      </c>
      <c r="D25" s="238"/>
      <c r="E25" s="238"/>
      <c r="F25" s="238"/>
      <c r="G25" s="238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35"/>
      <c r="Y25" s="135"/>
      <c r="Z25" s="135"/>
      <c r="AA25" s="135"/>
      <c r="AB25" s="135"/>
      <c r="AC25" s="135"/>
      <c r="AD25" s="135"/>
      <c r="AE25" s="135"/>
      <c r="AF25" s="135"/>
      <c r="AG25" s="135" t="s">
        <v>158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5">
      <c r="A26" s="138"/>
      <c r="B26" s="139"/>
      <c r="C26" s="178" t="s">
        <v>178</v>
      </c>
      <c r="D26" s="147"/>
      <c r="E26" s="148">
        <v>60</v>
      </c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35"/>
      <c r="Y26" s="135"/>
      <c r="Z26" s="135"/>
      <c r="AA26" s="135"/>
      <c r="AB26" s="135"/>
      <c r="AC26" s="135"/>
      <c r="AD26" s="135"/>
      <c r="AE26" s="135"/>
      <c r="AF26" s="135"/>
      <c r="AG26" s="135" t="s">
        <v>153</v>
      </c>
      <c r="AH26" s="135">
        <v>0</v>
      </c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ht="30.6" outlineLevel="1" x14ac:dyDescent="0.25">
      <c r="A27" s="159">
        <v>7</v>
      </c>
      <c r="B27" s="160" t="s">
        <v>179</v>
      </c>
      <c r="C27" s="177" t="s">
        <v>180</v>
      </c>
      <c r="D27" s="161" t="s">
        <v>163</v>
      </c>
      <c r="E27" s="162">
        <v>10.600000000000001</v>
      </c>
      <c r="F27" s="163"/>
      <c r="G27" s="164">
        <f>ROUND(E27*F27,2)</f>
        <v>0</v>
      </c>
      <c r="H27" s="163"/>
      <c r="I27" s="164">
        <f>ROUND(E27*H27,2)</f>
        <v>0</v>
      </c>
      <c r="J27" s="163"/>
      <c r="K27" s="164">
        <f>ROUND(E27*J27,2)</f>
        <v>0</v>
      </c>
      <c r="L27" s="164">
        <v>15</v>
      </c>
      <c r="M27" s="164">
        <f>G27*(1+L27/100)</f>
        <v>0</v>
      </c>
      <c r="N27" s="164">
        <v>2.5930000000000002E-2</v>
      </c>
      <c r="O27" s="164">
        <f>ROUND(E27*N27,2)</f>
        <v>0.27</v>
      </c>
      <c r="P27" s="164">
        <v>0</v>
      </c>
      <c r="Q27" s="164">
        <f>ROUND(E27*P27,2)</f>
        <v>0</v>
      </c>
      <c r="R27" s="164" t="s">
        <v>148</v>
      </c>
      <c r="S27" s="164" t="s">
        <v>164</v>
      </c>
      <c r="T27" s="165" t="s">
        <v>150</v>
      </c>
      <c r="U27" s="141">
        <v>0.89100000000000001</v>
      </c>
      <c r="V27" s="141">
        <f>ROUND(E27*U27,2)</f>
        <v>9.44</v>
      </c>
      <c r="W27" s="141"/>
      <c r="X27" s="135"/>
      <c r="Y27" s="135"/>
      <c r="Z27" s="135"/>
      <c r="AA27" s="135"/>
      <c r="AB27" s="135"/>
      <c r="AC27" s="135"/>
      <c r="AD27" s="135"/>
      <c r="AE27" s="135"/>
      <c r="AF27" s="135"/>
      <c r="AG27" s="135" t="s">
        <v>151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5">
      <c r="A28" s="138"/>
      <c r="B28" s="139"/>
      <c r="C28" s="237" t="s">
        <v>181</v>
      </c>
      <c r="D28" s="238"/>
      <c r="E28" s="238"/>
      <c r="F28" s="238"/>
      <c r="G28" s="238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35"/>
      <c r="Y28" s="135"/>
      <c r="Z28" s="135"/>
      <c r="AA28" s="135"/>
      <c r="AB28" s="135"/>
      <c r="AC28" s="135"/>
      <c r="AD28" s="135"/>
      <c r="AE28" s="135"/>
      <c r="AF28" s="135"/>
      <c r="AG28" s="135" t="s">
        <v>158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5">
      <c r="A29" s="138"/>
      <c r="B29" s="139"/>
      <c r="C29" s="178" t="s">
        <v>182</v>
      </c>
      <c r="D29" s="147"/>
      <c r="E29" s="148">
        <v>6.12</v>
      </c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35"/>
      <c r="Y29" s="135"/>
      <c r="Z29" s="135"/>
      <c r="AA29" s="135"/>
      <c r="AB29" s="135"/>
      <c r="AC29" s="135"/>
      <c r="AD29" s="135"/>
      <c r="AE29" s="135"/>
      <c r="AF29" s="135"/>
      <c r="AG29" s="135" t="s">
        <v>153</v>
      </c>
      <c r="AH29" s="135">
        <v>0</v>
      </c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5">
      <c r="A30" s="138"/>
      <c r="B30" s="139"/>
      <c r="C30" s="178" t="s">
        <v>183</v>
      </c>
      <c r="D30" s="147"/>
      <c r="E30" s="148">
        <v>4.08</v>
      </c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35"/>
      <c r="Y30" s="135"/>
      <c r="Z30" s="135"/>
      <c r="AA30" s="135"/>
      <c r="AB30" s="135"/>
      <c r="AC30" s="135"/>
      <c r="AD30" s="135"/>
      <c r="AE30" s="135"/>
      <c r="AF30" s="135"/>
      <c r="AG30" s="135" t="s">
        <v>153</v>
      </c>
      <c r="AH30" s="135">
        <v>0</v>
      </c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5">
      <c r="A31" s="138"/>
      <c r="B31" s="139"/>
      <c r="C31" s="178" t="s">
        <v>184</v>
      </c>
      <c r="D31" s="147"/>
      <c r="E31" s="148">
        <v>0.4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35"/>
      <c r="Y31" s="135"/>
      <c r="Z31" s="135"/>
      <c r="AA31" s="135"/>
      <c r="AB31" s="135"/>
      <c r="AC31" s="135"/>
      <c r="AD31" s="135"/>
      <c r="AE31" s="135"/>
      <c r="AF31" s="135"/>
      <c r="AG31" s="135" t="s">
        <v>153</v>
      </c>
      <c r="AH31" s="135">
        <v>0</v>
      </c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0.399999999999999" outlineLevel="1" x14ac:dyDescent="0.25">
      <c r="A32" s="159">
        <v>8</v>
      </c>
      <c r="B32" s="160" t="s">
        <v>185</v>
      </c>
      <c r="C32" s="177" t="s">
        <v>186</v>
      </c>
      <c r="D32" s="161" t="s">
        <v>163</v>
      </c>
      <c r="E32" s="162">
        <v>16.080000000000002</v>
      </c>
      <c r="F32" s="163"/>
      <c r="G32" s="164">
        <f>ROUND(E32*F32,2)</f>
        <v>0</v>
      </c>
      <c r="H32" s="163"/>
      <c r="I32" s="164">
        <f>ROUND(E32*H32,2)</f>
        <v>0</v>
      </c>
      <c r="J32" s="163"/>
      <c r="K32" s="164">
        <f>ROUND(E32*J32,2)</f>
        <v>0</v>
      </c>
      <c r="L32" s="164">
        <v>15</v>
      </c>
      <c r="M32" s="164">
        <f>G32*(1+L32/100)</f>
        <v>0</v>
      </c>
      <c r="N32" s="164">
        <v>1.2150000000000001E-2</v>
      </c>
      <c r="O32" s="164">
        <f>ROUND(E32*N32,2)</f>
        <v>0.2</v>
      </c>
      <c r="P32" s="164">
        <v>0</v>
      </c>
      <c r="Q32" s="164">
        <f>ROUND(E32*P32,2)</f>
        <v>0</v>
      </c>
      <c r="R32" s="164" t="s">
        <v>148</v>
      </c>
      <c r="S32" s="164" t="s">
        <v>149</v>
      </c>
      <c r="T32" s="165" t="s">
        <v>150</v>
      </c>
      <c r="U32" s="141">
        <v>1.0110000000000001</v>
      </c>
      <c r="V32" s="141">
        <f>ROUND(E32*U32,2)</f>
        <v>16.260000000000002</v>
      </c>
      <c r="W32" s="141"/>
      <c r="X32" s="135"/>
      <c r="Y32" s="135"/>
      <c r="Z32" s="135"/>
      <c r="AA32" s="135"/>
      <c r="AB32" s="135"/>
      <c r="AC32" s="135"/>
      <c r="AD32" s="135"/>
      <c r="AE32" s="135"/>
      <c r="AF32" s="135"/>
      <c r="AG32" s="135" t="s">
        <v>151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5">
      <c r="A33" s="138"/>
      <c r="B33" s="139"/>
      <c r="C33" s="178" t="s">
        <v>187</v>
      </c>
      <c r="D33" s="147"/>
      <c r="E33" s="148">
        <v>16.080000000000002</v>
      </c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35"/>
      <c r="Y33" s="135"/>
      <c r="Z33" s="135"/>
      <c r="AA33" s="135"/>
      <c r="AB33" s="135"/>
      <c r="AC33" s="135"/>
      <c r="AD33" s="135"/>
      <c r="AE33" s="135"/>
      <c r="AF33" s="135"/>
      <c r="AG33" s="135" t="s">
        <v>153</v>
      </c>
      <c r="AH33" s="135">
        <v>5</v>
      </c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x14ac:dyDescent="0.25">
      <c r="A34" s="153" t="s">
        <v>143</v>
      </c>
      <c r="B34" s="154" t="s">
        <v>64</v>
      </c>
      <c r="C34" s="176" t="s">
        <v>66</v>
      </c>
      <c r="D34" s="155"/>
      <c r="E34" s="156"/>
      <c r="F34" s="157"/>
      <c r="G34" s="157">
        <f>SUMIF(AG35:AG83,"&lt;&gt;NOR",G35:G83)</f>
        <v>0</v>
      </c>
      <c r="H34" s="157"/>
      <c r="I34" s="157">
        <f>SUM(I35:I83)</f>
        <v>0</v>
      </c>
      <c r="J34" s="157"/>
      <c r="K34" s="157">
        <f>SUM(K35:K83)</f>
        <v>0</v>
      </c>
      <c r="L34" s="157"/>
      <c r="M34" s="157">
        <f>SUM(M35:M83)</f>
        <v>0</v>
      </c>
      <c r="N34" s="157"/>
      <c r="O34" s="157">
        <f>SUM(O35:O83)</f>
        <v>14.4</v>
      </c>
      <c r="P34" s="157"/>
      <c r="Q34" s="157">
        <f>SUM(Q35:Q83)</f>
        <v>0</v>
      </c>
      <c r="R34" s="157"/>
      <c r="S34" s="157"/>
      <c r="T34" s="158"/>
      <c r="U34" s="152"/>
      <c r="V34" s="152">
        <f>SUM(V35:V83)</f>
        <v>317.24</v>
      </c>
      <c r="W34" s="152"/>
      <c r="AG34" t="s">
        <v>144</v>
      </c>
    </row>
    <row r="35" spans="1:60" ht="20.399999999999999" outlineLevel="1" x14ac:dyDescent="0.25">
      <c r="A35" s="159">
        <v>9</v>
      </c>
      <c r="B35" s="160" t="s">
        <v>188</v>
      </c>
      <c r="C35" s="177" t="s">
        <v>189</v>
      </c>
      <c r="D35" s="161" t="s">
        <v>163</v>
      </c>
      <c r="E35" s="162">
        <v>19.110000000000003</v>
      </c>
      <c r="F35" s="163"/>
      <c r="G35" s="164">
        <f>ROUND(E35*F35,2)</f>
        <v>0</v>
      </c>
      <c r="H35" s="163"/>
      <c r="I35" s="164">
        <f>ROUND(E35*H35,2)</f>
        <v>0</v>
      </c>
      <c r="J35" s="163"/>
      <c r="K35" s="164">
        <f>ROUND(E35*J35,2)</f>
        <v>0</v>
      </c>
      <c r="L35" s="164">
        <v>15</v>
      </c>
      <c r="M35" s="164">
        <f>G35*(1+L35/100)</f>
        <v>0</v>
      </c>
      <c r="N35" s="164">
        <v>3.3000000000000005E-4</v>
      </c>
      <c r="O35" s="164">
        <f>ROUND(E35*N35,2)</f>
        <v>0.01</v>
      </c>
      <c r="P35" s="164">
        <v>0</v>
      </c>
      <c r="Q35" s="164">
        <f>ROUND(E35*P35,2)</f>
        <v>0</v>
      </c>
      <c r="R35" s="164" t="s">
        <v>148</v>
      </c>
      <c r="S35" s="164" t="s">
        <v>149</v>
      </c>
      <c r="T35" s="165" t="s">
        <v>150</v>
      </c>
      <c r="U35" s="141">
        <v>8.900000000000001E-2</v>
      </c>
      <c r="V35" s="141">
        <f>ROUND(E35*U35,2)</f>
        <v>1.7</v>
      </c>
      <c r="W35" s="141"/>
      <c r="X35" s="135"/>
      <c r="Y35" s="135"/>
      <c r="Z35" s="135"/>
      <c r="AA35" s="135"/>
      <c r="AB35" s="135"/>
      <c r="AC35" s="135"/>
      <c r="AD35" s="135"/>
      <c r="AE35" s="135"/>
      <c r="AF35" s="135"/>
      <c r="AG35" s="135" t="s">
        <v>151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5">
      <c r="A36" s="138"/>
      <c r="B36" s="139"/>
      <c r="C36" s="237" t="s">
        <v>190</v>
      </c>
      <c r="D36" s="238"/>
      <c r="E36" s="238"/>
      <c r="F36" s="238"/>
      <c r="G36" s="238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35"/>
      <c r="Y36" s="135"/>
      <c r="Z36" s="135"/>
      <c r="AA36" s="135"/>
      <c r="AB36" s="135"/>
      <c r="AC36" s="135"/>
      <c r="AD36" s="135"/>
      <c r="AE36" s="135"/>
      <c r="AF36" s="135"/>
      <c r="AG36" s="135" t="s">
        <v>158</v>
      </c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5">
      <c r="A37" s="138"/>
      <c r="B37" s="139"/>
      <c r="C37" s="178" t="s">
        <v>191</v>
      </c>
      <c r="D37" s="147"/>
      <c r="E37" s="148">
        <v>19.110000000000003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35"/>
      <c r="Y37" s="135"/>
      <c r="Z37" s="135"/>
      <c r="AA37" s="135"/>
      <c r="AB37" s="135"/>
      <c r="AC37" s="135"/>
      <c r="AD37" s="135"/>
      <c r="AE37" s="135"/>
      <c r="AF37" s="135"/>
      <c r="AG37" s="135" t="s">
        <v>153</v>
      </c>
      <c r="AH37" s="135">
        <v>0</v>
      </c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5">
      <c r="A38" s="159">
        <v>10</v>
      </c>
      <c r="B38" s="160" t="s">
        <v>192</v>
      </c>
      <c r="C38" s="177" t="s">
        <v>193</v>
      </c>
      <c r="D38" s="161" t="s">
        <v>163</v>
      </c>
      <c r="E38" s="162">
        <v>345.20000000000005</v>
      </c>
      <c r="F38" s="163"/>
      <c r="G38" s="164">
        <f>ROUND(E38*F38,2)</f>
        <v>0</v>
      </c>
      <c r="H38" s="163"/>
      <c r="I38" s="164">
        <f>ROUND(E38*H38,2)</f>
        <v>0</v>
      </c>
      <c r="J38" s="163"/>
      <c r="K38" s="164">
        <f>ROUND(E38*J38,2)</f>
        <v>0</v>
      </c>
      <c r="L38" s="164">
        <v>15</v>
      </c>
      <c r="M38" s="164">
        <f>G38*(1+L38/100)</f>
        <v>0</v>
      </c>
      <c r="N38" s="164">
        <v>5.0000000000000001E-3</v>
      </c>
      <c r="O38" s="164">
        <f>ROUND(E38*N38,2)</f>
        <v>1.73</v>
      </c>
      <c r="P38" s="164">
        <v>0</v>
      </c>
      <c r="Q38" s="164">
        <f>ROUND(E38*P38,2)</f>
        <v>0</v>
      </c>
      <c r="R38" s="164" t="s">
        <v>148</v>
      </c>
      <c r="S38" s="164" t="s">
        <v>149</v>
      </c>
      <c r="T38" s="165" t="s">
        <v>150</v>
      </c>
      <c r="U38" s="141">
        <v>8.1000000000000003E-2</v>
      </c>
      <c r="V38" s="141">
        <f>ROUND(E38*U38,2)</f>
        <v>27.96</v>
      </c>
      <c r="W38" s="141"/>
      <c r="X38" s="135"/>
      <c r="Y38" s="135"/>
      <c r="Z38" s="135"/>
      <c r="AA38" s="135"/>
      <c r="AB38" s="135"/>
      <c r="AC38" s="135"/>
      <c r="AD38" s="135"/>
      <c r="AE38" s="135"/>
      <c r="AF38" s="135"/>
      <c r="AG38" s="135" t="s">
        <v>151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5">
      <c r="A39" s="138"/>
      <c r="B39" s="139"/>
      <c r="C39" s="237" t="s">
        <v>190</v>
      </c>
      <c r="D39" s="238"/>
      <c r="E39" s="238"/>
      <c r="F39" s="238"/>
      <c r="G39" s="238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35"/>
      <c r="Y39" s="135"/>
      <c r="Z39" s="135"/>
      <c r="AA39" s="135"/>
      <c r="AB39" s="135"/>
      <c r="AC39" s="135"/>
      <c r="AD39" s="135"/>
      <c r="AE39" s="135"/>
      <c r="AF39" s="135"/>
      <c r="AG39" s="135" t="s">
        <v>158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5">
      <c r="A40" s="138"/>
      <c r="B40" s="139"/>
      <c r="C40" s="178" t="s">
        <v>194</v>
      </c>
      <c r="D40" s="147"/>
      <c r="E40" s="148">
        <v>194.4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35"/>
      <c r="Y40" s="135"/>
      <c r="Z40" s="135"/>
      <c r="AA40" s="135"/>
      <c r="AB40" s="135"/>
      <c r="AC40" s="135"/>
      <c r="AD40" s="135"/>
      <c r="AE40" s="135"/>
      <c r="AF40" s="135"/>
      <c r="AG40" s="135" t="s">
        <v>153</v>
      </c>
      <c r="AH40" s="135">
        <v>0</v>
      </c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5">
      <c r="A41" s="138"/>
      <c r="B41" s="139"/>
      <c r="C41" s="178" t="s">
        <v>195</v>
      </c>
      <c r="D41" s="147"/>
      <c r="E41" s="148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35"/>
      <c r="Y41" s="135"/>
      <c r="Z41" s="135"/>
      <c r="AA41" s="135"/>
      <c r="AB41" s="135"/>
      <c r="AC41" s="135"/>
      <c r="AD41" s="135"/>
      <c r="AE41" s="135"/>
      <c r="AF41" s="135"/>
      <c r="AG41" s="135" t="s">
        <v>153</v>
      </c>
      <c r="AH41" s="135">
        <v>0</v>
      </c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5">
      <c r="A42" s="138"/>
      <c r="B42" s="139"/>
      <c r="C42" s="178" t="s">
        <v>196</v>
      </c>
      <c r="D42" s="147"/>
      <c r="E42" s="148">
        <v>66.400000000000006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35"/>
      <c r="Y42" s="135"/>
      <c r="Z42" s="135"/>
      <c r="AA42" s="135"/>
      <c r="AB42" s="135"/>
      <c r="AC42" s="135"/>
      <c r="AD42" s="135"/>
      <c r="AE42" s="135"/>
      <c r="AF42" s="135"/>
      <c r="AG42" s="135" t="s">
        <v>153</v>
      </c>
      <c r="AH42" s="135">
        <v>0</v>
      </c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5">
      <c r="A43" s="138"/>
      <c r="B43" s="139"/>
      <c r="C43" s="178" t="s">
        <v>197</v>
      </c>
      <c r="D43" s="147"/>
      <c r="E43" s="148">
        <v>36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35"/>
      <c r="Y43" s="135"/>
      <c r="Z43" s="135"/>
      <c r="AA43" s="135"/>
      <c r="AB43" s="135"/>
      <c r="AC43" s="135"/>
      <c r="AD43" s="135"/>
      <c r="AE43" s="135"/>
      <c r="AF43" s="135"/>
      <c r="AG43" s="135" t="s">
        <v>153</v>
      </c>
      <c r="AH43" s="135">
        <v>0</v>
      </c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5">
      <c r="A44" s="138"/>
      <c r="B44" s="139"/>
      <c r="C44" s="178" t="s">
        <v>198</v>
      </c>
      <c r="D44" s="147"/>
      <c r="E44" s="148">
        <v>48.400000000000006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35"/>
      <c r="Y44" s="135"/>
      <c r="Z44" s="135"/>
      <c r="AA44" s="135"/>
      <c r="AB44" s="135"/>
      <c r="AC44" s="135"/>
      <c r="AD44" s="135"/>
      <c r="AE44" s="135"/>
      <c r="AF44" s="135"/>
      <c r="AG44" s="135" t="s">
        <v>153</v>
      </c>
      <c r="AH44" s="135">
        <v>0</v>
      </c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5">
      <c r="A45" s="159">
        <v>11</v>
      </c>
      <c r="B45" s="160" t="s">
        <v>199</v>
      </c>
      <c r="C45" s="177" t="s">
        <v>200</v>
      </c>
      <c r="D45" s="161" t="s">
        <v>163</v>
      </c>
      <c r="E45" s="162">
        <v>345.20000000000005</v>
      </c>
      <c r="F45" s="163"/>
      <c r="G45" s="164">
        <f>ROUND(E45*F45,2)</f>
        <v>0</v>
      </c>
      <c r="H45" s="163"/>
      <c r="I45" s="164">
        <f>ROUND(E45*H45,2)</f>
        <v>0</v>
      </c>
      <c r="J45" s="163"/>
      <c r="K45" s="164">
        <f>ROUND(E45*J45,2)</f>
        <v>0</v>
      </c>
      <c r="L45" s="164">
        <v>15</v>
      </c>
      <c r="M45" s="164">
        <f>G45*(1+L45/100)</f>
        <v>0</v>
      </c>
      <c r="N45" s="164">
        <v>2.9400000000000003E-2</v>
      </c>
      <c r="O45" s="164">
        <f>ROUND(E45*N45,2)</f>
        <v>10.15</v>
      </c>
      <c r="P45" s="164">
        <v>0</v>
      </c>
      <c r="Q45" s="164">
        <f>ROUND(E45*P45,2)</f>
        <v>0</v>
      </c>
      <c r="R45" s="164" t="s">
        <v>148</v>
      </c>
      <c r="S45" s="164" t="s">
        <v>149</v>
      </c>
      <c r="T45" s="165" t="s">
        <v>150</v>
      </c>
      <c r="U45" s="141">
        <v>0.48000000000000004</v>
      </c>
      <c r="V45" s="141">
        <f>ROUND(E45*U45,2)</f>
        <v>165.7</v>
      </c>
      <c r="W45" s="141"/>
      <c r="X45" s="135"/>
      <c r="Y45" s="135"/>
      <c r="Z45" s="135"/>
      <c r="AA45" s="135"/>
      <c r="AB45" s="135"/>
      <c r="AC45" s="135"/>
      <c r="AD45" s="135"/>
      <c r="AE45" s="135"/>
      <c r="AF45" s="135"/>
      <c r="AG45" s="135" t="s">
        <v>151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5">
      <c r="A46" s="138"/>
      <c r="B46" s="139"/>
      <c r="C46" s="237" t="s">
        <v>190</v>
      </c>
      <c r="D46" s="238"/>
      <c r="E46" s="238"/>
      <c r="F46" s="238"/>
      <c r="G46" s="238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35"/>
      <c r="Y46" s="135"/>
      <c r="Z46" s="135"/>
      <c r="AA46" s="135"/>
      <c r="AB46" s="135"/>
      <c r="AC46" s="135"/>
      <c r="AD46" s="135"/>
      <c r="AE46" s="135"/>
      <c r="AF46" s="135"/>
      <c r="AG46" s="135" t="s">
        <v>158</v>
      </c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5">
      <c r="A47" s="138"/>
      <c r="B47" s="139"/>
      <c r="C47" s="178" t="s">
        <v>194</v>
      </c>
      <c r="D47" s="147"/>
      <c r="E47" s="148">
        <v>194.4</v>
      </c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35"/>
      <c r="Y47" s="135"/>
      <c r="Z47" s="135"/>
      <c r="AA47" s="135"/>
      <c r="AB47" s="135"/>
      <c r="AC47" s="135"/>
      <c r="AD47" s="135"/>
      <c r="AE47" s="135"/>
      <c r="AF47" s="135"/>
      <c r="AG47" s="135" t="s">
        <v>153</v>
      </c>
      <c r="AH47" s="135">
        <v>0</v>
      </c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5">
      <c r="A48" s="138"/>
      <c r="B48" s="139"/>
      <c r="C48" s="178" t="s">
        <v>195</v>
      </c>
      <c r="D48" s="147"/>
      <c r="E48" s="148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35"/>
      <c r="Y48" s="135"/>
      <c r="Z48" s="135"/>
      <c r="AA48" s="135"/>
      <c r="AB48" s="135"/>
      <c r="AC48" s="135"/>
      <c r="AD48" s="135"/>
      <c r="AE48" s="135"/>
      <c r="AF48" s="135"/>
      <c r="AG48" s="135" t="s">
        <v>153</v>
      </c>
      <c r="AH48" s="135">
        <v>0</v>
      </c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5">
      <c r="A49" s="138"/>
      <c r="B49" s="139"/>
      <c r="C49" s="178" t="s">
        <v>196</v>
      </c>
      <c r="D49" s="147"/>
      <c r="E49" s="148">
        <v>66.400000000000006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35"/>
      <c r="Y49" s="135"/>
      <c r="Z49" s="135"/>
      <c r="AA49" s="135"/>
      <c r="AB49" s="135"/>
      <c r="AC49" s="135"/>
      <c r="AD49" s="135"/>
      <c r="AE49" s="135"/>
      <c r="AF49" s="135"/>
      <c r="AG49" s="135" t="s">
        <v>153</v>
      </c>
      <c r="AH49" s="135">
        <v>0</v>
      </c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5">
      <c r="A50" s="138"/>
      <c r="B50" s="139"/>
      <c r="C50" s="178" t="s">
        <v>197</v>
      </c>
      <c r="D50" s="147"/>
      <c r="E50" s="148">
        <v>36</v>
      </c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35"/>
      <c r="Y50" s="135"/>
      <c r="Z50" s="135"/>
      <c r="AA50" s="135"/>
      <c r="AB50" s="135"/>
      <c r="AC50" s="135"/>
      <c r="AD50" s="135"/>
      <c r="AE50" s="135"/>
      <c r="AF50" s="135"/>
      <c r="AG50" s="135" t="s">
        <v>153</v>
      </c>
      <c r="AH50" s="135">
        <v>0</v>
      </c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5">
      <c r="A51" s="138"/>
      <c r="B51" s="139"/>
      <c r="C51" s="178" t="s">
        <v>198</v>
      </c>
      <c r="D51" s="147"/>
      <c r="E51" s="148">
        <v>48.400000000000006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35"/>
      <c r="Y51" s="135"/>
      <c r="Z51" s="135"/>
      <c r="AA51" s="135"/>
      <c r="AB51" s="135"/>
      <c r="AC51" s="135"/>
      <c r="AD51" s="135"/>
      <c r="AE51" s="135"/>
      <c r="AF51" s="135"/>
      <c r="AG51" s="135" t="s">
        <v>153</v>
      </c>
      <c r="AH51" s="135">
        <v>0</v>
      </c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1" x14ac:dyDescent="0.25">
      <c r="A52" s="159">
        <v>12</v>
      </c>
      <c r="B52" s="160" t="s">
        <v>201</v>
      </c>
      <c r="C52" s="177" t="s">
        <v>202</v>
      </c>
      <c r="D52" s="161" t="s">
        <v>163</v>
      </c>
      <c r="E52" s="162">
        <v>268.72000000000003</v>
      </c>
      <c r="F52" s="163"/>
      <c r="G52" s="164">
        <f>ROUND(E52*F52,2)</f>
        <v>0</v>
      </c>
      <c r="H52" s="163"/>
      <c r="I52" s="164">
        <f>ROUND(E52*H52,2)</f>
        <v>0</v>
      </c>
      <c r="J52" s="163"/>
      <c r="K52" s="164">
        <f>ROUND(E52*J52,2)</f>
        <v>0</v>
      </c>
      <c r="L52" s="164">
        <v>15</v>
      </c>
      <c r="M52" s="164">
        <f>G52*(1+L52/100)</f>
        <v>0</v>
      </c>
      <c r="N52" s="164">
        <v>4.4100000000000007E-3</v>
      </c>
      <c r="O52" s="164">
        <f>ROUND(E52*N52,2)</f>
        <v>1.19</v>
      </c>
      <c r="P52" s="164">
        <v>0</v>
      </c>
      <c r="Q52" s="164">
        <f>ROUND(E52*P52,2)</f>
        <v>0</v>
      </c>
      <c r="R52" s="164" t="s">
        <v>148</v>
      </c>
      <c r="S52" s="164" t="s">
        <v>149</v>
      </c>
      <c r="T52" s="165" t="s">
        <v>150</v>
      </c>
      <c r="U52" s="141">
        <v>0.24500000000000002</v>
      </c>
      <c r="V52" s="141">
        <f>ROUND(E52*U52,2)</f>
        <v>65.84</v>
      </c>
      <c r="W52" s="141"/>
      <c r="X52" s="135"/>
      <c r="Y52" s="135"/>
      <c r="Z52" s="135"/>
      <c r="AA52" s="135"/>
      <c r="AB52" s="135"/>
      <c r="AC52" s="135"/>
      <c r="AD52" s="135"/>
      <c r="AE52" s="135"/>
      <c r="AF52" s="135"/>
      <c r="AG52" s="135" t="s">
        <v>151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5">
      <c r="A53" s="138"/>
      <c r="B53" s="139"/>
      <c r="C53" s="237" t="s">
        <v>190</v>
      </c>
      <c r="D53" s="238"/>
      <c r="E53" s="238"/>
      <c r="F53" s="238"/>
      <c r="G53" s="238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35"/>
      <c r="Y53" s="135"/>
      <c r="Z53" s="135"/>
      <c r="AA53" s="135"/>
      <c r="AB53" s="135"/>
      <c r="AC53" s="135"/>
      <c r="AD53" s="135"/>
      <c r="AE53" s="135"/>
      <c r="AF53" s="135"/>
      <c r="AG53" s="135" t="s">
        <v>158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5">
      <c r="A54" s="138"/>
      <c r="B54" s="139"/>
      <c r="C54" s="178" t="s">
        <v>203</v>
      </c>
      <c r="D54" s="147"/>
      <c r="E54" s="148">
        <v>394</v>
      </c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35"/>
      <c r="Y54" s="135"/>
      <c r="Z54" s="135"/>
      <c r="AA54" s="135"/>
      <c r="AB54" s="135"/>
      <c r="AC54" s="135"/>
      <c r="AD54" s="135"/>
      <c r="AE54" s="135"/>
      <c r="AF54" s="135"/>
      <c r="AG54" s="135" t="s">
        <v>153</v>
      </c>
      <c r="AH54" s="135">
        <v>0</v>
      </c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5">
      <c r="A55" s="138"/>
      <c r="B55" s="139"/>
      <c r="C55" s="178" t="s">
        <v>204</v>
      </c>
      <c r="D55" s="147"/>
      <c r="E55" s="148">
        <v>-125.27999999999999</v>
      </c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35"/>
      <c r="Y55" s="135"/>
      <c r="Z55" s="135"/>
      <c r="AA55" s="135"/>
      <c r="AB55" s="135"/>
      <c r="AC55" s="135"/>
      <c r="AD55" s="135"/>
      <c r="AE55" s="135"/>
      <c r="AF55" s="135"/>
      <c r="AG55" s="135" t="s">
        <v>153</v>
      </c>
      <c r="AH55" s="135">
        <v>0</v>
      </c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ht="20.399999999999999" outlineLevel="1" x14ac:dyDescent="0.25">
      <c r="A56" s="159">
        <v>13</v>
      </c>
      <c r="B56" s="160" t="s">
        <v>205</v>
      </c>
      <c r="C56" s="177" t="s">
        <v>206</v>
      </c>
      <c r="D56" s="161" t="s">
        <v>163</v>
      </c>
      <c r="E56" s="162">
        <v>48.800000000000004</v>
      </c>
      <c r="F56" s="163"/>
      <c r="G56" s="164">
        <f>ROUND(E56*F56,2)</f>
        <v>0</v>
      </c>
      <c r="H56" s="163"/>
      <c r="I56" s="164">
        <f>ROUND(E56*H56,2)</f>
        <v>0</v>
      </c>
      <c r="J56" s="163"/>
      <c r="K56" s="164">
        <f>ROUND(E56*J56,2)</f>
        <v>0</v>
      </c>
      <c r="L56" s="164">
        <v>15</v>
      </c>
      <c r="M56" s="164">
        <f>G56*(1+L56/100)</f>
        <v>0</v>
      </c>
      <c r="N56" s="164">
        <v>3.2000000000000003E-4</v>
      </c>
      <c r="O56" s="164">
        <f>ROUND(E56*N56,2)</f>
        <v>0.02</v>
      </c>
      <c r="P56" s="164">
        <v>0</v>
      </c>
      <c r="Q56" s="164">
        <f>ROUND(E56*P56,2)</f>
        <v>0</v>
      </c>
      <c r="R56" s="164" t="s">
        <v>148</v>
      </c>
      <c r="S56" s="164" t="s">
        <v>149</v>
      </c>
      <c r="T56" s="165" t="s">
        <v>150</v>
      </c>
      <c r="U56" s="141">
        <v>7.0000000000000007E-2</v>
      </c>
      <c r="V56" s="141">
        <f>ROUND(E56*U56,2)</f>
        <v>3.42</v>
      </c>
      <c r="W56" s="141"/>
      <c r="X56" s="135"/>
      <c r="Y56" s="135"/>
      <c r="Z56" s="135"/>
      <c r="AA56" s="135"/>
      <c r="AB56" s="135"/>
      <c r="AC56" s="135"/>
      <c r="AD56" s="135"/>
      <c r="AE56" s="135"/>
      <c r="AF56" s="135"/>
      <c r="AG56" s="135" t="s">
        <v>151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5">
      <c r="A57" s="138"/>
      <c r="B57" s="139"/>
      <c r="C57" s="237" t="s">
        <v>190</v>
      </c>
      <c r="D57" s="238"/>
      <c r="E57" s="238"/>
      <c r="F57" s="238"/>
      <c r="G57" s="238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35"/>
      <c r="Y57" s="135"/>
      <c r="Z57" s="135"/>
      <c r="AA57" s="135"/>
      <c r="AB57" s="135"/>
      <c r="AC57" s="135"/>
      <c r="AD57" s="135"/>
      <c r="AE57" s="135"/>
      <c r="AF57" s="135"/>
      <c r="AG57" s="135" t="s">
        <v>158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5">
      <c r="A58" s="138"/>
      <c r="B58" s="139"/>
      <c r="C58" s="178" t="s">
        <v>207</v>
      </c>
      <c r="D58" s="147"/>
      <c r="E58" s="148">
        <v>38.400000000000006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35"/>
      <c r="Y58" s="135"/>
      <c r="Z58" s="135"/>
      <c r="AA58" s="135"/>
      <c r="AB58" s="135"/>
      <c r="AC58" s="135"/>
      <c r="AD58" s="135"/>
      <c r="AE58" s="135"/>
      <c r="AF58" s="135"/>
      <c r="AG58" s="135" t="s">
        <v>153</v>
      </c>
      <c r="AH58" s="135">
        <v>0</v>
      </c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5">
      <c r="A59" s="138"/>
      <c r="B59" s="139"/>
      <c r="C59" s="178" t="s">
        <v>208</v>
      </c>
      <c r="D59" s="147"/>
      <c r="E59" s="148">
        <v>10.4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35"/>
      <c r="Y59" s="135"/>
      <c r="Z59" s="135"/>
      <c r="AA59" s="135"/>
      <c r="AB59" s="135"/>
      <c r="AC59" s="135"/>
      <c r="AD59" s="135"/>
      <c r="AE59" s="135"/>
      <c r="AF59" s="135"/>
      <c r="AG59" s="135" t="s">
        <v>153</v>
      </c>
      <c r="AH59" s="135">
        <v>0</v>
      </c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20.399999999999999" outlineLevel="1" x14ac:dyDescent="0.25">
      <c r="A60" s="159">
        <v>14</v>
      </c>
      <c r="B60" s="160" t="s">
        <v>209</v>
      </c>
      <c r="C60" s="177" t="s">
        <v>210</v>
      </c>
      <c r="D60" s="161" t="s">
        <v>163</v>
      </c>
      <c r="E60" s="162">
        <v>19.110000000000003</v>
      </c>
      <c r="F60" s="163"/>
      <c r="G60" s="164">
        <f>ROUND(E60*F60,2)</f>
        <v>0</v>
      </c>
      <c r="H60" s="163"/>
      <c r="I60" s="164">
        <f>ROUND(E60*H60,2)</f>
        <v>0</v>
      </c>
      <c r="J60" s="163"/>
      <c r="K60" s="164">
        <f>ROUND(E60*J60,2)</f>
        <v>0</v>
      </c>
      <c r="L60" s="164">
        <v>15</v>
      </c>
      <c r="M60" s="164">
        <f>G60*(1+L60/100)</f>
        <v>0</v>
      </c>
      <c r="N60" s="164">
        <v>7.9100000000000004E-3</v>
      </c>
      <c r="O60" s="164">
        <f>ROUND(E60*N60,2)</f>
        <v>0.15</v>
      </c>
      <c r="P60" s="164">
        <v>0</v>
      </c>
      <c r="Q60" s="164">
        <f>ROUND(E60*P60,2)</f>
        <v>0</v>
      </c>
      <c r="R60" s="164" t="s">
        <v>148</v>
      </c>
      <c r="S60" s="164" t="s">
        <v>149</v>
      </c>
      <c r="T60" s="165" t="s">
        <v>150</v>
      </c>
      <c r="U60" s="141">
        <v>0.38100000000000001</v>
      </c>
      <c r="V60" s="141">
        <f>ROUND(E60*U60,2)</f>
        <v>7.28</v>
      </c>
      <c r="W60" s="141"/>
      <c r="X60" s="135"/>
      <c r="Y60" s="135"/>
      <c r="Z60" s="135"/>
      <c r="AA60" s="135"/>
      <c r="AB60" s="135"/>
      <c r="AC60" s="135"/>
      <c r="AD60" s="135"/>
      <c r="AE60" s="135"/>
      <c r="AF60" s="135"/>
      <c r="AG60" s="135" t="s">
        <v>151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ht="21" outlineLevel="1" x14ac:dyDescent="0.25">
      <c r="A61" s="138"/>
      <c r="B61" s="139"/>
      <c r="C61" s="237" t="s">
        <v>211</v>
      </c>
      <c r="D61" s="238"/>
      <c r="E61" s="238"/>
      <c r="F61" s="238"/>
      <c r="G61" s="238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35"/>
      <c r="Y61" s="135"/>
      <c r="Z61" s="135"/>
      <c r="AA61" s="135"/>
      <c r="AB61" s="135"/>
      <c r="AC61" s="135"/>
      <c r="AD61" s="135"/>
      <c r="AE61" s="135"/>
      <c r="AF61" s="135"/>
      <c r="AG61" s="135" t="s">
        <v>158</v>
      </c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66" t="str">
        <f>C61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61" s="135"/>
      <c r="BC61" s="135"/>
      <c r="BD61" s="135"/>
      <c r="BE61" s="135"/>
      <c r="BF61" s="135"/>
      <c r="BG61" s="135"/>
      <c r="BH61" s="135"/>
    </row>
    <row r="62" spans="1:60" outlineLevel="1" x14ac:dyDescent="0.25">
      <c r="A62" s="138"/>
      <c r="B62" s="139"/>
      <c r="C62" s="178" t="s">
        <v>191</v>
      </c>
      <c r="D62" s="147"/>
      <c r="E62" s="148">
        <v>19.110000000000003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35"/>
      <c r="Y62" s="135"/>
      <c r="Z62" s="135"/>
      <c r="AA62" s="135"/>
      <c r="AB62" s="135"/>
      <c r="AC62" s="135"/>
      <c r="AD62" s="135"/>
      <c r="AE62" s="135"/>
      <c r="AF62" s="135"/>
      <c r="AG62" s="135" t="s">
        <v>153</v>
      </c>
      <c r="AH62" s="135">
        <v>0</v>
      </c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5">
      <c r="A63" s="159">
        <v>15</v>
      </c>
      <c r="B63" s="160" t="s">
        <v>212</v>
      </c>
      <c r="C63" s="177" t="s">
        <v>213</v>
      </c>
      <c r="D63" s="161" t="s">
        <v>147</v>
      </c>
      <c r="E63" s="162">
        <v>6</v>
      </c>
      <c r="F63" s="163"/>
      <c r="G63" s="164">
        <f>ROUND(E63*F63,2)</f>
        <v>0</v>
      </c>
      <c r="H63" s="163"/>
      <c r="I63" s="164">
        <f>ROUND(E63*H63,2)</f>
        <v>0</v>
      </c>
      <c r="J63" s="163"/>
      <c r="K63" s="164">
        <f>ROUND(E63*J63,2)</f>
        <v>0</v>
      </c>
      <c r="L63" s="164">
        <v>15</v>
      </c>
      <c r="M63" s="164">
        <f>G63*(1+L63/100)</f>
        <v>0</v>
      </c>
      <c r="N63" s="164">
        <v>1.2780000000000001E-2</v>
      </c>
      <c r="O63" s="164">
        <f>ROUND(E63*N63,2)</f>
        <v>0.08</v>
      </c>
      <c r="P63" s="164">
        <v>0</v>
      </c>
      <c r="Q63" s="164">
        <f>ROUND(E63*P63,2)</f>
        <v>0</v>
      </c>
      <c r="R63" s="164" t="s">
        <v>156</v>
      </c>
      <c r="S63" s="164" t="s">
        <v>149</v>
      </c>
      <c r="T63" s="165" t="s">
        <v>150</v>
      </c>
      <c r="U63" s="141">
        <v>0.35813</v>
      </c>
      <c r="V63" s="141">
        <f>ROUND(E63*U63,2)</f>
        <v>2.15</v>
      </c>
      <c r="W63" s="141"/>
      <c r="X63" s="135"/>
      <c r="Y63" s="135"/>
      <c r="Z63" s="135"/>
      <c r="AA63" s="135"/>
      <c r="AB63" s="135"/>
      <c r="AC63" s="135"/>
      <c r="AD63" s="135"/>
      <c r="AE63" s="135"/>
      <c r="AF63" s="135"/>
      <c r="AG63" s="135" t="s">
        <v>214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5">
      <c r="A64" s="138"/>
      <c r="B64" s="139"/>
      <c r="C64" s="237" t="s">
        <v>215</v>
      </c>
      <c r="D64" s="238"/>
      <c r="E64" s="238"/>
      <c r="F64" s="238"/>
      <c r="G64" s="238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35"/>
      <c r="Y64" s="135"/>
      <c r="Z64" s="135"/>
      <c r="AA64" s="135"/>
      <c r="AB64" s="135"/>
      <c r="AC64" s="135"/>
      <c r="AD64" s="135"/>
      <c r="AE64" s="135"/>
      <c r="AF64" s="135"/>
      <c r="AG64" s="135" t="s">
        <v>158</v>
      </c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66" t="str">
        <f>C64</f>
        <v>jakoukoliv maltou, z pomocného pracovního lešení o výšce podlahy do 1900 mm a pro zatížení do 1,5 kPa,</v>
      </c>
      <c r="BB64" s="135"/>
      <c r="BC64" s="135"/>
      <c r="BD64" s="135"/>
      <c r="BE64" s="135"/>
      <c r="BF64" s="135"/>
      <c r="BG64" s="135"/>
      <c r="BH64" s="135"/>
    </row>
    <row r="65" spans="1:60" outlineLevel="1" x14ac:dyDescent="0.25">
      <c r="A65" s="138"/>
      <c r="B65" s="139"/>
      <c r="C65" s="178" t="s">
        <v>160</v>
      </c>
      <c r="D65" s="147"/>
      <c r="E65" s="148">
        <v>6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35"/>
      <c r="Y65" s="135"/>
      <c r="Z65" s="135"/>
      <c r="AA65" s="135"/>
      <c r="AB65" s="135"/>
      <c r="AC65" s="135"/>
      <c r="AD65" s="135"/>
      <c r="AE65" s="135"/>
      <c r="AF65" s="135"/>
      <c r="AG65" s="135" t="s">
        <v>153</v>
      </c>
      <c r="AH65" s="135">
        <v>0</v>
      </c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ht="20.399999999999999" outlineLevel="1" x14ac:dyDescent="0.25">
      <c r="A66" s="159">
        <v>16</v>
      </c>
      <c r="B66" s="160" t="s">
        <v>216</v>
      </c>
      <c r="C66" s="177" t="s">
        <v>217</v>
      </c>
      <c r="D66" s="161" t="s">
        <v>172</v>
      </c>
      <c r="E66" s="162">
        <v>59.5</v>
      </c>
      <c r="F66" s="163"/>
      <c r="G66" s="164">
        <f>ROUND(E66*F66,2)</f>
        <v>0</v>
      </c>
      <c r="H66" s="163"/>
      <c r="I66" s="164">
        <f>ROUND(E66*H66,2)</f>
        <v>0</v>
      </c>
      <c r="J66" s="163"/>
      <c r="K66" s="164">
        <f>ROUND(E66*J66,2)</f>
        <v>0</v>
      </c>
      <c r="L66" s="164">
        <v>15</v>
      </c>
      <c r="M66" s="164">
        <f>G66*(1+L66/100)</f>
        <v>0</v>
      </c>
      <c r="N66" s="164">
        <v>4.3300000000000005E-3</v>
      </c>
      <c r="O66" s="164">
        <f>ROUND(E66*N66,2)</f>
        <v>0.26</v>
      </c>
      <c r="P66" s="164">
        <v>0</v>
      </c>
      <c r="Q66" s="164">
        <f>ROUND(E66*P66,2)</f>
        <v>0</v>
      </c>
      <c r="R66" s="164" t="s">
        <v>156</v>
      </c>
      <c r="S66" s="164" t="s">
        <v>149</v>
      </c>
      <c r="T66" s="165" t="s">
        <v>150</v>
      </c>
      <c r="U66" s="141">
        <v>0.15200000000000002</v>
      </c>
      <c r="V66" s="141">
        <f>ROUND(E66*U66,2)</f>
        <v>9.0399999999999991</v>
      </c>
      <c r="W66" s="141"/>
      <c r="X66" s="135"/>
      <c r="Y66" s="135"/>
      <c r="Z66" s="135"/>
      <c r="AA66" s="135"/>
      <c r="AB66" s="135"/>
      <c r="AC66" s="135"/>
      <c r="AD66" s="135"/>
      <c r="AE66" s="135"/>
      <c r="AF66" s="135"/>
      <c r="AG66" s="135" t="s">
        <v>151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5">
      <c r="A67" s="138"/>
      <c r="B67" s="139"/>
      <c r="C67" s="237" t="s">
        <v>218</v>
      </c>
      <c r="D67" s="238"/>
      <c r="E67" s="238"/>
      <c r="F67" s="238"/>
      <c r="G67" s="238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35"/>
      <c r="Y67" s="135"/>
      <c r="Z67" s="135"/>
      <c r="AA67" s="135"/>
      <c r="AB67" s="135"/>
      <c r="AC67" s="135"/>
      <c r="AD67" s="135"/>
      <c r="AE67" s="135"/>
      <c r="AF67" s="135"/>
      <c r="AG67" s="135" t="s">
        <v>158</v>
      </c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5">
      <c r="A68" s="138"/>
      <c r="B68" s="139"/>
      <c r="C68" s="178" t="s">
        <v>219</v>
      </c>
      <c r="D68" s="147"/>
      <c r="E68" s="148">
        <v>59.5</v>
      </c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35"/>
      <c r="Y68" s="135"/>
      <c r="Z68" s="135"/>
      <c r="AA68" s="135"/>
      <c r="AB68" s="135"/>
      <c r="AC68" s="135"/>
      <c r="AD68" s="135"/>
      <c r="AE68" s="135"/>
      <c r="AF68" s="135"/>
      <c r="AG68" s="135" t="s">
        <v>153</v>
      </c>
      <c r="AH68" s="135">
        <v>5</v>
      </c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ht="20.399999999999999" outlineLevel="1" x14ac:dyDescent="0.25">
      <c r="A69" s="159">
        <v>17</v>
      </c>
      <c r="B69" s="160" t="s">
        <v>220</v>
      </c>
      <c r="C69" s="177" t="s">
        <v>221</v>
      </c>
      <c r="D69" s="161" t="s">
        <v>172</v>
      </c>
      <c r="E69" s="162">
        <v>37</v>
      </c>
      <c r="F69" s="163"/>
      <c r="G69" s="164">
        <f>ROUND(E69*F69,2)</f>
        <v>0</v>
      </c>
      <c r="H69" s="163"/>
      <c r="I69" s="164">
        <f>ROUND(E69*H69,2)</f>
        <v>0</v>
      </c>
      <c r="J69" s="163"/>
      <c r="K69" s="164">
        <f>ROUND(E69*J69,2)</f>
        <v>0</v>
      </c>
      <c r="L69" s="164">
        <v>15</v>
      </c>
      <c r="M69" s="164">
        <f>G69*(1+L69/100)</f>
        <v>0</v>
      </c>
      <c r="N69" s="164">
        <v>8.490000000000001E-3</v>
      </c>
      <c r="O69" s="164">
        <f>ROUND(E69*N69,2)</f>
        <v>0.31</v>
      </c>
      <c r="P69" s="164">
        <v>0</v>
      </c>
      <c r="Q69" s="164">
        <f>ROUND(E69*P69,2)</f>
        <v>0</v>
      </c>
      <c r="R69" s="164" t="s">
        <v>156</v>
      </c>
      <c r="S69" s="164" t="s">
        <v>149</v>
      </c>
      <c r="T69" s="165" t="s">
        <v>150</v>
      </c>
      <c r="U69" s="141">
        <v>0.19700000000000001</v>
      </c>
      <c r="V69" s="141">
        <f>ROUND(E69*U69,2)</f>
        <v>7.29</v>
      </c>
      <c r="W69" s="141"/>
      <c r="X69" s="135"/>
      <c r="Y69" s="135"/>
      <c r="Z69" s="135"/>
      <c r="AA69" s="135"/>
      <c r="AB69" s="135"/>
      <c r="AC69" s="135"/>
      <c r="AD69" s="135"/>
      <c r="AE69" s="135"/>
      <c r="AF69" s="135"/>
      <c r="AG69" s="135" t="s">
        <v>151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5">
      <c r="A70" s="138"/>
      <c r="B70" s="139"/>
      <c r="C70" s="237" t="s">
        <v>218</v>
      </c>
      <c r="D70" s="238"/>
      <c r="E70" s="238"/>
      <c r="F70" s="238"/>
      <c r="G70" s="238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35"/>
      <c r="Y70" s="135"/>
      <c r="Z70" s="135"/>
      <c r="AA70" s="135"/>
      <c r="AB70" s="135"/>
      <c r="AC70" s="135"/>
      <c r="AD70" s="135"/>
      <c r="AE70" s="135"/>
      <c r="AF70" s="135"/>
      <c r="AG70" s="135" t="s">
        <v>158</v>
      </c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5">
      <c r="A71" s="138"/>
      <c r="B71" s="139"/>
      <c r="C71" s="178" t="s">
        <v>222</v>
      </c>
      <c r="D71" s="147"/>
      <c r="E71" s="148">
        <v>37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35"/>
      <c r="Y71" s="135"/>
      <c r="Z71" s="135"/>
      <c r="AA71" s="135"/>
      <c r="AB71" s="135"/>
      <c r="AC71" s="135"/>
      <c r="AD71" s="135"/>
      <c r="AE71" s="135"/>
      <c r="AF71" s="135"/>
      <c r="AG71" s="135" t="s">
        <v>153</v>
      </c>
      <c r="AH71" s="135">
        <v>5</v>
      </c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5">
      <c r="A72" s="159">
        <v>18</v>
      </c>
      <c r="B72" s="160" t="s">
        <v>223</v>
      </c>
      <c r="C72" s="177" t="s">
        <v>224</v>
      </c>
      <c r="D72" s="161" t="s">
        <v>172</v>
      </c>
      <c r="E72" s="162">
        <v>24</v>
      </c>
      <c r="F72" s="163"/>
      <c r="G72" s="164">
        <f>ROUND(E72*F72,2)</f>
        <v>0</v>
      </c>
      <c r="H72" s="163"/>
      <c r="I72" s="164">
        <f>ROUND(E72*H72,2)</f>
        <v>0</v>
      </c>
      <c r="J72" s="163"/>
      <c r="K72" s="164">
        <f>ROUND(E72*J72,2)</f>
        <v>0</v>
      </c>
      <c r="L72" s="164">
        <v>15</v>
      </c>
      <c r="M72" s="164">
        <f>G72*(1+L72/100)</f>
        <v>0</v>
      </c>
      <c r="N72" s="164">
        <v>2.3800000000000002E-3</v>
      </c>
      <c r="O72" s="164">
        <f>ROUND(E72*N72,2)</f>
        <v>0.06</v>
      </c>
      <c r="P72" s="164">
        <v>0</v>
      </c>
      <c r="Q72" s="164">
        <f>ROUND(E72*P72,2)</f>
        <v>0</v>
      </c>
      <c r="R72" s="164" t="s">
        <v>156</v>
      </c>
      <c r="S72" s="164" t="s">
        <v>149</v>
      </c>
      <c r="T72" s="165" t="s">
        <v>150</v>
      </c>
      <c r="U72" s="141">
        <v>0.18233000000000002</v>
      </c>
      <c r="V72" s="141">
        <f>ROUND(E72*U72,2)</f>
        <v>4.38</v>
      </c>
      <c r="W72" s="141"/>
      <c r="X72" s="135"/>
      <c r="Y72" s="135"/>
      <c r="Z72" s="135"/>
      <c r="AA72" s="135"/>
      <c r="AB72" s="135"/>
      <c r="AC72" s="135"/>
      <c r="AD72" s="135"/>
      <c r="AE72" s="135"/>
      <c r="AF72" s="135"/>
      <c r="AG72" s="135" t="s">
        <v>151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5">
      <c r="A73" s="138"/>
      <c r="B73" s="139"/>
      <c r="C73" s="178" t="s">
        <v>225</v>
      </c>
      <c r="D73" s="147"/>
      <c r="E73" s="148">
        <v>24</v>
      </c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35"/>
      <c r="Y73" s="135"/>
      <c r="Z73" s="135"/>
      <c r="AA73" s="135"/>
      <c r="AB73" s="135"/>
      <c r="AC73" s="135"/>
      <c r="AD73" s="135"/>
      <c r="AE73" s="135"/>
      <c r="AF73" s="135"/>
      <c r="AG73" s="135" t="s">
        <v>153</v>
      </c>
      <c r="AH73" s="135">
        <v>0</v>
      </c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5">
      <c r="A74" s="159">
        <v>19</v>
      </c>
      <c r="B74" s="160" t="s">
        <v>226</v>
      </c>
      <c r="C74" s="177" t="s">
        <v>227</v>
      </c>
      <c r="D74" s="161" t="s">
        <v>163</v>
      </c>
      <c r="E74" s="162">
        <v>5.1000000000000005</v>
      </c>
      <c r="F74" s="163"/>
      <c r="G74" s="164">
        <f>ROUND(E74*F74,2)</f>
        <v>0</v>
      </c>
      <c r="H74" s="163"/>
      <c r="I74" s="164">
        <f>ROUND(E74*H74,2)</f>
        <v>0</v>
      </c>
      <c r="J74" s="163"/>
      <c r="K74" s="164">
        <f>ROUND(E74*J74,2)</f>
        <v>0</v>
      </c>
      <c r="L74" s="164">
        <v>15</v>
      </c>
      <c r="M74" s="164">
        <f>G74*(1+L74/100)</f>
        <v>0</v>
      </c>
      <c r="N74" s="164">
        <v>3.4910000000000004E-2</v>
      </c>
      <c r="O74" s="164">
        <f>ROUND(E74*N74,2)</f>
        <v>0.18</v>
      </c>
      <c r="P74" s="164">
        <v>0</v>
      </c>
      <c r="Q74" s="164">
        <f>ROUND(E74*P74,2)</f>
        <v>0</v>
      </c>
      <c r="R74" s="164" t="s">
        <v>156</v>
      </c>
      <c r="S74" s="164" t="s">
        <v>149</v>
      </c>
      <c r="T74" s="165" t="s">
        <v>150</v>
      </c>
      <c r="U74" s="141">
        <v>1.1841700000000002</v>
      </c>
      <c r="V74" s="141">
        <f>ROUND(E74*U74,2)</f>
        <v>6.04</v>
      </c>
      <c r="W74" s="141"/>
      <c r="X74" s="135"/>
      <c r="Y74" s="135"/>
      <c r="Z74" s="135"/>
      <c r="AA74" s="135"/>
      <c r="AB74" s="135"/>
      <c r="AC74" s="135"/>
      <c r="AD74" s="135"/>
      <c r="AE74" s="135"/>
      <c r="AF74" s="135"/>
      <c r="AG74" s="135" t="s">
        <v>151</v>
      </c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5">
      <c r="A75" s="138"/>
      <c r="B75" s="139"/>
      <c r="C75" s="237" t="s">
        <v>228</v>
      </c>
      <c r="D75" s="238"/>
      <c r="E75" s="238"/>
      <c r="F75" s="238"/>
      <c r="G75" s="238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35"/>
      <c r="Y75" s="135"/>
      <c r="Z75" s="135"/>
      <c r="AA75" s="135"/>
      <c r="AB75" s="135"/>
      <c r="AC75" s="135"/>
      <c r="AD75" s="135"/>
      <c r="AE75" s="135"/>
      <c r="AF75" s="135"/>
      <c r="AG75" s="135" t="s">
        <v>158</v>
      </c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66" t="str">
        <f>C75</f>
        <v>okenního nebo dveřního, z pomocného pracovního lešení o výšce podlahy do 1900 mm a pro zatížení do 1,5 kPa,</v>
      </c>
      <c r="BB75" s="135"/>
      <c r="BC75" s="135"/>
      <c r="BD75" s="135"/>
      <c r="BE75" s="135"/>
      <c r="BF75" s="135"/>
      <c r="BG75" s="135"/>
      <c r="BH75" s="135"/>
    </row>
    <row r="76" spans="1:60" outlineLevel="1" x14ac:dyDescent="0.25">
      <c r="A76" s="138"/>
      <c r="B76" s="139"/>
      <c r="C76" s="178" t="s">
        <v>229</v>
      </c>
      <c r="D76" s="147"/>
      <c r="E76" s="148">
        <v>5.1000000000000005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35"/>
      <c r="Y76" s="135"/>
      <c r="Z76" s="135"/>
      <c r="AA76" s="135"/>
      <c r="AB76" s="135"/>
      <c r="AC76" s="135"/>
      <c r="AD76" s="135"/>
      <c r="AE76" s="135"/>
      <c r="AF76" s="135"/>
      <c r="AG76" s="135" t="s">
        <v>153</v>
      </c>
      <c r="AH76" s="135">
        <v>0</v>
      </c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5">
      <c r="A77" s="159">
        <v>20</v>
      </c>
      <c r="B77" s="160" t="s">
        <v>230</v>
      </c>
      <c r="C77" s="177" t="s">
        <v>231</v>
      </c>
      <c r="D77" s="161" t="s">
        <v>163</v>
      </c>
      <c r="E77" s="162">
        <v>48.800000000000004</v>
      </c>
      <c r="F77" s="163"/>
      <c r="G77" s="164">
        <f>ROUND(E77*F77,2)</f>
        <v>0</v>
      </c>
      <c r="H77" s="163"/>
      <c r="I77" s="164">
        <f>ROUND(E77*H77,2)</f>
        <v>0</v>
      </c>
      <c r="J77" s="163"/>
      <c r="K77" s="164">
        <f>ROUND(E77*J77,2)</f>
        <v>0</v>
      </c>
      <c r="L77" s="164">
        <v>15</v>
      </c>
      <c r="M77" s="164">
        <f>G77*(1+L77/100)</f>
        <v>0</v>
      </c>
      <c r="N77" s="164">
        <v>4.4600000000000004E-3</v>
      </c>
      <c r="O77" s="164">
        <f>ROUND(E77*N77,2)</f>
        <v>0.22</v>
      </c>
      <c r="P77" s="164">
        <v>0</v>
      </c>
      <c r="Q77" s="164">
        <f>ROUND(E77*P77,2)</f>
        <v>0</v>
      </c>
      <c r="R77" s="164" t="s">
        <v>148</v>
      </c>
      <c r="S77" s="164" t="s">
        <v>149</v>
      </c>
      <c r="T77" s="165" t="s">
        <v>150</v>
      </c>
      <c r="U77" s="141">
        <v>0.25116000000000005</v>
      </c>
      <c r="V77" s="141">
        <f>ROUND(E77*U77,2)</f>
        <v>12.26</v>
      </c>
      <c r="W77" s="141"/>
      <c r="X77" s="135"/>
      <c r="Y77" s="135"/>
      <c r="Z77" s="135"/>
      <c r="AA77" s="135"/>
      <c r="AB77" s="135"/>
      <c r="AC77" s="135"/>
      <c r="AD77" s="135"/>
      <c r="AE77" s="135"/>
      <c r="AF77" s="135"/>
      <c r="AG77" s="135" t="s">
        <v>232</v>
      </c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5">
      <c r="A78" s="138"/>
      <c r="B78" s="139"/>
      <c r="C78" s="237" t="s">
        <v>233</v>
      </c>
      <c r="D78" s="238"/>
      <c r="E78" s="238"/>
      <c r="F78" s="238"/>
      <c r="G78" s="238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35"/>
      <c r="Y78" s="135"/>
      <c r="Z78" s="135"/>
      <c r="AA78" s="135"/>
      <c r="AB78" s="135"/>
      <c r="AC78" s="135"/>
      <c r="AD78" s="135"/>
      <c r="AE78" s="135"/>
      <c r="AF78" s="135"/>
      <c r="AG78" s="135" t="s">
        <v>158</v>
      </c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66" t="str">
        <f>C78</f>
        <v>na rovném povrchu vnitřních stěn, pilířů, svislých panelových konstrukcí, s nejnutnějším obroušením podkladu (pemzou apod.) a oprášením,</v>
      </c>
      <c r="BB78" s="135"/>
      <c r="BC78" s="135"/>
      <c r="BD78" s="135"/>
      <c r="BE78" s="135"/>
      <c r="BF78" s="135"/>
      <c r="BG78" s="135"/>
      <c r="BH78" s="135"/>
    </row>
    <row r="79" spans="1:60" outlineLevel="1" x14ac:dyDescent="0.25">
      <c r="A79" s="138"/>
      <c r="B79" s="139"/>
      <c r="C79" s="178" t="s">
        <v>207</v>
      </c>
      <c r="D79" s="147"/>
      <c r="E79" s="148">
        <v>38.400000000000006</v>
      </c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35"/>
      <c r="Y79" s="135"/>
      <c r="Z79" s="135"/>
      <c r="AA79" s="135"/>
      <c r="AB79" s="135"/>
      <c r="AC79" s="135"/>
      <c r="AD79" s="135"/>
      <c r="AE79" s="135"/>
      <c r="AF79" s="135"/>
      <c r="AG79" s="135" t="s">
        <v>153</v>
      </c>
      <c r="AH79" s="135">
        <v>0</v>
      </c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1" x14ac:dyDescent="0.25">
      <c r="A80" s="138"/>
      <c r="B80" s="139"/>
      <c r="C80" s="178" t="s">
        <v>208</v>
      </c>
      <c r="D80" s="147"/>
      <c r="E80" s="148">
        <v>10.4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35"/>
      <c r="Y80" s="135"/>
      <c r="Z80" s="135"/>
      <c r="AA80" s="135"/>
      <c r="AB80" s="135"/>
      <c r="AC80" s="135"/>
      <c r="AD80" s="135"/>
      <c r="AE80" s="135"/>
      <c r="AF80" s="135"/>
      <c r="AG80" s="135" t="s">
        <v>153</v>
      </c>
      <c r="AH80" s="135">
        <v>0</v>
      </c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5">
      <c r="A81" s="159">
        <v>21</v>
      </c>
      <c r="B81" s="160" t="s">
        <v>234</v>
      </c>
      <c r="C81" s="177" t="s">
        <v>235</v>
      </c>
      <c r="D81" s="161" t="s">
        <v>163</v>
      </c>
      <c r="E81" s="162">
        <v>11.56</v>
      </c>
      <c r="F81" s="163"/>
      <c r="G81" s="164">
        <f>ROUND(E81*F81,2)</f>
        <v>0</v>
      </c>
      <c r="H81" s="163"/>
      <c r="I81" s="164">
        <f>ROUND(E81*H81,2)</f>
        <v>0</v>
      </c>
      <c r="J81" s="163"/>
      <c r="K81" s="164">
        <f>ROUND(E81*J81,2)</f>
        <v>0</v>
      </c>
      <c r="L81" s="164">
        <v>15</v>
      </c>
      <c r="M81" s="164">
        <f>G81*(1+L81/100)</f>
        <v>0</v>
      </c>
      <c r="N81" s="164">
        <v>3.6700000000000001E-3</v>
      </c>
      <c r="O81" s="164">
        <f>ROUND(E81*N81,2)</f>
        <v>0.04</v>
      </c>
      <c r="P81" s="164">
        <v>0</v>
      </c>
      <c r="Q81" s="164">
        <f>ROUND(E81*P81,2)</f>
        <v>0</v>
      </c>
      <c r="R81" s="164" t="s">
        <v>148</v>
      </c>
      <c r="S81" s="164" t="s">
        <v>149</v>
      </c>
      <c r="T81" s="165" t="s">
        <v>150</v>
      </c>
      <c r="U81" s="141">
        <v>0.36200000000000004</v>
      </c>
      <c r="V81" s="141">
        <f>ROUND(E81*U81,2)</f>
        <v>4.18</v>
      </c>
      <c r="W81" s="141"/>
      <c r="X81" s="135"/>
      <c r="Y81" s="135"/>
      <c r="Z81" s="135"/>
      <c r="AA81" s="135"/>
      <c r="AB81" s="135"/>
      <c r="AC81" s="135"/>
      <c r="AD81" s="135"/>
      <c r="AE81" s="135"/>
      <c r="AF81" s="135"/>
      <c r="AG81" s="135" t="s">
        <v>151</v>
      </c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5">
      <c r="A82" s="138"/>
      <c r="B82" s="139"/>
      <c r="C82" s="178" t="s">
        <v>236</v>
      </c>
      <c r="D82" s="147"/>
      <c r="E82" s="148">
        <v>10.200000000000001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35"/>
      <c r="Y82" s="135"/>
      <c r="Z82" s="135"/>
      <c r="AA82" s="135"/>
      <c r="AB82" s="135"/>
      <c r="AC82" s="135"/>
      <c r="AD82" s="135"/>
      <c r="AE82" s="135"/>
      <c r="AF82" s="135"/>
      <c r="AG82" s="135" t="s">
        <v>153</v>
      </c>
      <c r="AH82" s="135">
        <v>0</v>
      </c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5">
      <c r="A83" s="138"/>
      <c r="B83" s="139"/>
      <c r="C83" s="178" t="s">
        <v>237</v>
      </c>
      <c r="D83" s="147"/>
      <c r="E83" s="148">
        <v>1.36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35"/>
      <c r="Y83" s="135"/>
      <c r="Z83" s="135"/>
      <c r="AA83" s="135"/>
      <c r="AB83" s="135"/>
      <c r="AC83" s="135"/>
      <c r="AD83" s="135"/>
      <c r="AE83" s="135"/>
      <c r="AF83" s="135"/>
      <c r="AG83" s="135" t="s">
        <v>153</v>
      </c>
      <c r="AH83" s="135">
        <v>0</v>
      </c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x14ac:dyDescent="0.25">
      <c r="A84" s="153" t="s">
        <v>143</v>
      </c>
      <c r="B84" s="154" t="s">
        <v>69</v>
      </c>
      <c r="C84" s="176" t="s">
        <v>70</v>
      </c>
      <c r="D84" s="155"/>
      <c r="E84" s="156"/>
      <c r="F84" s="157"/>
      <c r="G84" s="157">
        <f>SUMIF(AG85:AG89,"&lt;&gt;NOR",G85:G89)</f>
        <v>0</v>
      </c>
      <c r="H84" s="157"/>
      <c r="I84" s="157">
        <f>SUM(I85:I89)</f>
        <v>0</v>
      </c>
      <c r="J84" s="157"/>
      <c r="K84" s="157">
        <f>SUM(K85:K89)</f>
        <v>0</v>
      </c>
      <c r="L84" s="157"/>
      <c r="M84" s="157">
        <f>SUM(M85:M89)</f>
        <v>0</v>
      </c>
      <c r="N84" s="157"/>
      <c r="O84" s="157">
        <f>SUM(O85:O89)</f>
        <v>1.2000000000000002</v>
      </c>
      <c r="P84" s="157"/>
      <c r="Q84" s="157">
        <f>SUM(Q85:Q89)</f>
        <v>0</v>
      </c>
      <c r="R84" s="157"/>
      <c r="S84" s="157"/>
      <c r="T84" s="158"/>
      <c r="U84" s="152"/>
      <c r="V84" s="152">
        <f>SUM(V85:V89)</f>
        <v>40.989999999999995</v>
      </c>
      <c r="W84" s="152"/>
      <c r="AG84" t="s">
        <v>144</v>
      </c>
    </row>
    <row r="85" spans="1:60" ht="51" outlineLevel="1" x14ac:dyDescent="0.25">
      <c r="A85" s="159">
        <v>22</v>
      </c>
      <c r="B85" s="160" t="s">
        <v>238</v>
      </c>
      <c r="C85" s="177" t="s">
        <v>239</v>
      </c>
      <c r="D85" s="161" t="s">
        <v>147</v>
      </c>
      <c r="E85" s="162">
        <v>4</v>
      </c>
      <c r="F85" s="163"/>
      <c r="G85" s="164">
        <f>ROUND(E85*F85,2)</f>
        <v>0</v>
      </c>
      <c r="H85" s="163"/>
      <c r="I85" s="164">
        <f>ROUND(E85*H85,2)</f>
        <v>0</v>
      </c>
      <c r="J85" s="163"/>
      <c r="K85" s="164">
        <f>ROUND(E85*J85,2)</f>
        <v>0</v>
      </c>
      <c r="L85" s="164">
        <v>15</v>
      </c>
      <c r="M85" s="164">
        <f>G85*(1+L85/100)</f>
        <v>0</v>
      </c>
      <c r="N85" s="164">
        <v>3.4050000000000004E-2</v>
      </c>
      <c r="O85" s="164">
        <f>ROUND(E85*N85,2)</f>
        <v>0.14000000000000001</v>
      </c>
      <c r="P85" s="164">
        <v>0</v>
      </c>
      <c r="Q85" s="164">
        <f>ROUND(E85*P85,2)</f>
        <v>0</v>
      </c>
      <c r="R85" s="164" t="s">
        <v>148</v>
      </c>
      <c r="S85" s="164" t="s">
        <v>149</v>
      </c>
      <c r="T85" s="165" t="s">
        <v>150</v>
      </c>
      <c r="U85" s="141">
        <v>1.86</v>
      </c>
      <c r="V85" s="141">
        <f>ROUND(E85*U85,2)</f>
        <v>7.44</v>
      </c>
      <c r="W85" s="141"/>
      <c r="X85" s="135"/>
      <c r="Y85" s="135"/>
      <c r="Z85" s="135"/>
      <c r="AA85" s="135"/>
      <c r="AB85" s="135"/>
      <c r="AC85" s="135"/>
      <c r="AD85" s="135"/>
      <c r="AE85" s="135"/>
      <c r="AF85" s="135"/>
      <c r="AG85" s="135" t="s">
        <v>151</v>
      </c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5">
      <c r="A86" s="138"/>
      <c r="B86" s="139"/>
      <c r="C86" s="178" t="s">
        <v>240</v>
      </c>
      <c r="D86" s="147"/>
      <c r="E86" s="148">
        <v>4</v>
      </c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35"/>
      <c r="Y86" s="135"/>
      <c r="Z86" s="135"/>
      <c r="AA86" s="135"/>
      <c r="AB86" s="135"/>
      <c r="AC86" s="135"/>
      <c r="AD86" s="135"/>
      <c r="AE86" s="135"/>
      <c r="AF86" s="135"/>
      <c r="AG86" s="135" t="s">
        <v>153</v>
      </c>
      <c r="AH86" s="135">
        <v>0</v>
      </c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5">
      <c r="A87" s="159">
        <v>23</v>
      </c>
      <c r="B87" s="160" t="s">
        <v>241</v>
      </c>
      <c r="C87" s="177" t="s">
        <v>242</v>
      </c>
      <c r="D87" s="161" t="s">
        <v>147</v>
      </c>
      <c r="E87" s="162">
        <v>16</v>
      </c>
      <c r="F87" s="163"/>
      <c r="G87" s="164">
        <f>ROUND(E87*F87,2)</f>
        <v>0</v>
      </c>
      <c r="H87" s="163"/>
      <c r="I87" s="164">
        <f>ROUND(E87*H87,2)</f>
        <v>0</v>
      </c>
      <c r="J87" s="163"/>
      <c r="K87" s="164">
        <f>ROUND(E87*J87,2)</f>
        <v>0</v>
      </c>
      <c r="L87" s="164">
        <v>15</v>
      </c>
      <c r="M87" s="164">
        <f>G87*(1+L87/100)</f>
        <v>0</v>
      </c>
      <c r="N87" s="164">
        <v>6.5970000000000001E-2</v>
      </c>
      <c r="O87" s="164">
        <f>ROUND(E87*N87,2)</f>
        <v>1.06</v>
      </c>
      <c r="P87" s="164">
        <v>0</v>
      </c>
      <c r="Q87" s="164">
        <f>ROUND(E87*P87,2)</f>
        <v>0</v>
      </c>
      <c r="R87" s="164" t="s">
        <v>156</v>
      </c>
      <c r="S87" s="164" t="s">
        <v>149</v>
      </c>
      <c r="T87" s="165" t="s">
        <v>150</v>
      </c>
      <c r="U87" s="141">
        <v>2.0970000000000004</v>
      </c>
      <c r="V87" s="141">
        <f>ROUND(E87*U87,2)</f>
        <v>33.549999999999997</v>
      </c>
      <c r="W87" s="141"/>
      <c r="X87" s="135"/>
      <c r="Y87" s="135"/>
      <c r="Z87" s="135"/>
      <c r="AA87" s="135"/>
      <c r="AB87" s="135"/>
      <c r="AC87" s="135"/>
      <c r="AD87" s="135"/>
      <c r="AE87" s="135"/>
      <c r="AF87" s="135"/>
      <c r="AG87" s="135" t="s">
        <v>151</v>
      </c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ht="21" outlineLevel="1" x14ac:dyDescent="0.25">
      <c r="A88" s="138"/>
      <c r="B88" s="139"/>
      <c r="C88" s="237" t="s">
        <v>243</v>
      </c>
      <c r="D88" s="238"/>
      <c r="E88" s="238"/>
      <c r="F88" s="238"/>
      <c r="G88" s="238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35"/>
      <c r="Y88" s="135"/>
      <c r="Z88" s="135"/>
      <c r="AA88" s="135"/>
      <c r="AB88" s="135"/>
      <c r="AC88" s="135"/>
      <c r="AD88" s="135"/>
      <c r="AE88" s="135"/>
      <c r="AF88" s="135"/>
      <c r="AG88" s="135" t="s">
        <v>158</v>
      </c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66" t="str">
        <f>C88</f>
        <v>lisované nebo z úhelníků s vybetonováním prahu, z pomocného pracovního lešení o výšce podlahy do 1900 mm a pro zatížení do 1,5 kPa, včetně dodávky zárubně</v>
      </c>
      <c r="BB88" s="135"/>
      <c r="BC88" s="135"/>
      <c r="BD88" s="135"/>
      <c r="BE88" s="135"/>
      <c r="BF88" s="135"/>
      <c r="BG88" s="135"/>
      <c r="BH88" s="135"/>
    </row>
    <row r="89" spans="1:60" outlineLevel="1" x14ac:dyDescent="0.25">
      <c r="A89" s="138"/>
      <c r="B89" s="139"/>
      <c r="C89" s="178" t="s">
        <v>244</v>
      </c>
      <c r="D89" s="147"/>
      <c r="E89" s="148">
        <v>16</v>
      </c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35"/>
      <c r="Y89" s="135"/>
      <c r="Z89" s="135"/>
      <c r="AA89" s="135"/>
      <c r="AB89" s="135"/>
      <c r="AC89" s="135"/>
      <c r="AD89" s="135"/>
      <c r="AE89" s="135"/>
      <c r="AF89" s="135"/>
      <c r="AG89" s="135" t="s">
        <v>153</v>
      </c>
      <c r="AH89" s="135">
        <v>0</v>
      </c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x14ac:dyDescent="0.25">
      <c r="A90" s="153" t="s">
        <v>143</v>
      </c>
      <c r="B90" s="154" t="s">
        <v>71</v>
      </c>
      <c r="C90" s="176" t="s">
        <v>72</v>
      </c>
      <c r="D90" s="155"/>
      <c r="E90" s="156"/>
      <c r="F90" s="157"/>
      <c r="G90" s="157">
        <f>SUMIF(AG91:AG93,"&lt;&gt;NOR",G91:G93)</f>
        <v>0</v>
      </c>
      <c r="H90" s="157"/>
      <c r="I90" s="157">
        <f>SUM(I91:I93)</f>
        <v>0</v>
      </c>
      <c r="J90" s="157"/>
      <c r="K90" s="157">
        <f>SUM(K91:K93)</f>
        <v>0</v>
      </c>
      <c r="L90" s="157"/>
      <c r="M90" s="157">
        <f>SUM(M91:M93)</f>
        <v>0</v>
      </c>
      <c r="N90" s="157"/>
      <c r="O90" s="157">
        <f>SUM(O91:O93)</f>
        <v>0</v>
      </c>
      <c r="P90" s="157"/>
      <c r="Q90" s="157">
        <f>SUM(Q91:Q93)</f>
        <v>0</v>
      </c>
      <c r="R90" s="157"/>
      <c r="S90" s="157"/>
      <c r="T90" s="158"/>
      <c r="U90" s="152"/>
      <c r="V90" s="152">
        <f>SUM(V91:V93)</f>
        <v>0.62</v>
      </c>
      <c r="W90" s="152"/>
      <c r="AG90" t="s">
        <v>144</v>
      </c>
    </row>
    <row r="91" spans="1:60" outlineLevel="1" x14ac:dyDescent="0.25">
      <c r="A91" s="159">
        <v>24</v>
      </c>
      <c r="B91" s="160" t="s">
        <v>245</v>
      </c>
      <c r="C91" s="177" t="s">
        <v>246</v>
      </c>
      <c r="D91" s="161" t="s">
        <v>172</v>
      </c>
      <c r="E91" s="162">
        <v>5.6000000000000005</v>
      </c>
      <c r="F91" s="163"/>
      <c r="G91" s="164">
        <f>ROUND(E91*F91,2)</f>
        <v>0</v>
      </c>
      <c r="H91" s="163"/>
      <c r="I91" s="164">
        <f>ROUND(E91*H91,2)</f>
        <v>0</v>
      </c>
      <c r="J91" s="163"/>
      <c r="K91" s="164">
        <f>ROUND(E91*J91,2)</f>
        <v>0</v>
      </c>
      <c r="L91" s="164">
        <v>15</v>
      </c>
      <c r="M91" s="164">
        <f>G91*(1+L91/100)</f>
        <v>0</v>
      </c>
      <c r="N91" s="164">
        <v>0</v>
      </c>
      <c r="O91" s="164">
        <f>ROUND(E91*N91,2)</f>
        <v>0</v>
      </c>
      <c r="P91" s="164">
        <v>0</v>
      </c>
      <c r="Q91" s="164">
        <f>ROUND(E91*P91,2)</f>
        <v>0</v>
      </c>
      <c r="R91" s="164" t="s">
        <v>247</v>
      </c>
      <c r="S91" s="164" t="s">
        <v>149</v>
      </c>
      <c r="T91" s="165" t="s">
        <v>150</v>
      </c>
      <c r="U91" s="141">
        <v>0.11</v>
      </c>
      <c r="V91" s="141">
        <f>ROUND(E91*U91,2)</f>
        <v>0.62</v>
      </c>
      <c r="W91" s="141"/>
      <c r="X91" s="135"/>
      <c r="Y91" s="135"/>
      <c r="Z91" s="135"/>
      <c r="AA91" s="135"/>
      <c r="AB91" s="135"/>
      <c r="AC91" s="135"/>
      <c r="AD91" s="135"/>
      <c r="AE91" s="135"/>
      <c r="AF91" s="135"/>
      <c r="AG91" s="135" t="s">
        <v>151</v>
      </c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5">
      <c r="A92" s="138"/>
      <c r="B92" s="139"/>
      <c r="C92" s="237" t="s">
        <v>248</v>
      </c>
      <c r="D92" s="238"/>
      <c r="E92" s="238"/>
      <c r="F92" s="238"/>
      <c r="G92" s="238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35"/>
      <c r="Y92" s="135"/>
      <c r="Z92" s="135"/>
      <c r="AA92" s="135"/>
      <c r="AB92" s="135"/>
      <c r="AC92" s="135"/>
      <c r="AD92" s="135"/>
      <c r="AE92" s="135"/>
      <c r="AF92" s="135"/>
      <c r="AG92" s="135" t="s">
        <v>158</v>
      </c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5">
      <c r="A93" s="138"/>
      <c r="B93" s="139"/>
      <c r="C93" s="178" t="s">
        <v>249</v>
      </c>
      <c r="D93" s="147"/>
      <c r="E93" s="148">
        <v>5.6000000000000005</v>
      </c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35"/>
      <c r="Y93" s="135"/>
      <c r="Z93" s="135"/>
      <c r="AA93" s="135"/>
      <c r="AB93" s="135"/>
      <c r="AC93" s="135"/>
      <c r="AD93" s="135"/>
      <c r="AE93" s="135"/>
      <c r="AF93" s="135"/>
      <c r="AG93" s="135" t="s">
        <v>153</v>
      </c>
      <c r="AH93" s="135">
        <v>0</v>
      </c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x14ac:dyDescent="0.25">
      <c r="A94" s="153" t="s">
        <v>143</v>
      </c>
      <c r="B94" s="154" t="s">
        <v>73</v>
      </c>
      <c r="C94" s="176" t="s">
        <v>74</v>
      </c>
      <c r="D94" s="155"/>
      <c r="E94" s="156"/>
      <c r="F94" s="157"/>
      <c r="G94" s="157">
        <f>SUMIF(AG95:AG97,"&lt;&gt;NOR",G95:G97)</f>
        <v>0</v>
      </c>
      <c r="H94" s="157"/>
      <c r="I94" s="157">
        <f>SUM(I95:I97)</f>
        <v>0</v>
      </c>
      <c r="J94" s="157"/>
      <c r="K94" s="157">
        <f>SUM(K95:K97)</f>
        <v>0</v>
      </c>
      <c r="L94" s="157"/>
      <c r="M94" s="157">
        <f>SUM(M95:M97)</f>
        <v>0</v>
      </c>
      <c r="N94" s="157"/>
      <c r="O94" s="157">
        <f>SUM(O95:O97)</f>
        <v>0.18</v>
      </c>
      <c r="P94" s="157"/>
      <c r="Q94" s="157">
        <f>SUM(Q95:Q97)</f>
        <v>0</v>
      </c>
      <c r="R94" s="157"/>
      <c r="S94" s="157"/>
      <c r="T94" s="158"/>
      <c r="U94" s="152"/>
      <c r="V94" s="152">
        <f>SUM(V95:V97)</f>
        <v>24.29</v>
      </c>
      <c r="W94" s="152"/>
      <c r="AG94" t="s">
        <v>144</v>
      </c>
    </row>
    <row r="95" spans="1:60" outlineLevel="1" x14ac:dyDescent="0.25">
      <c r="A95" s="159">
        <v>25</v>
      </c>
      <c r="B95" s="160" t="s">
        <v>250</v>
      </c>
      <c r="C95" s="177" t="s">
        <v>251</v>
      </c>
      <c r="D95" s="161" t="s">
        <v>163</v>
      </c>
      <c r="E95" s="162">
        <v>113.52000000000001</v>
      </c>
      <c r="F95" s="163"/>
      <c r="G95" s="164">
        <f>ROUND(E95*F95,2)</f>
        <v>0</v>
      </c>
      <c r="H95" s="163"/>
      <c r="I95" s="164">
        <f>ROUND(E95*H95,2)</f>
        <v>0</v>
      </c>
      <c r="J95" s="163"/>
      <c r="K95" s="164">
        <f>ROUND(E95*J95,2)</f>
        <v>0</v>
      </c>
      <c r="L95" s="164">
        <v>15</v>
      </c>
      <c r="M95" s="164">
        <f>G95*(1+L95/100)</f>
        <v>0</v>
      </c>
      <c r="N95" s="164">
        <v>1.58E-3</v>
      </c>
      <c r="O95" s="164">
        <f>ROUND(E95*N95,2)</f>
        <v>0.18</v>
      </c>
      <c r="P95" s="164">
        <v>0</v>
      </c>
      <c r="Q95" s="164">
        <f>ROUND(E95*P95,2)</f>
        <v>0</v>
      </c>
      <c r="R95" s="164" t="s">
        <v>252</v>
      </c>
      <c r="S95" s="164" t="s">
        <v>149</v>
      </c>
      <c r="T95" s="165" t="s">
        <v>150</v>
      </c>
      <c r="U95" s="141">
        <v>0.21400000000000002</v>
      </c>
      <c r="V95" s="141">
        <f>ROUND(E95*U95,2)</f>
        <v>24.29</v>
      </c>
      <c r="W95" s="141"/>
      <c r="X95" s="135"/>
      <c r="Y95" s="135"/>
      <c r="Z95" s="135"/>
      <c r="AA95" s="135"/>
      <c r="AB95" s="135"/>
      <c r="AC95" s="135"/>
      <c r="AD95" s="135"/>
      <c r="AE95" s="135"/>
      <c r="AF95" s="135"/>
      <c r="AG95" s="135" t="s">
        <v>151</v>
      </c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5">
      <c r="A96" s="138"/>
      <c r="B96" s="139"/>
      <c r="C96" s="178" t="s">
        <v>253</v>
      </c>
      <c r="D96" s="147"/>
      <c r="E96" s="148">
        <v>73.320000000000007</v>
      </c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35"/>
      <c r="Y96" s="135"/>
      <c r="Z96" s="135"/>
      <c r="AA96" s="135"/>
      <c r="AB96" s="135"/>
      <c r="AC96" s="135"/>
      <c r="AD96" s="135"/>
      <c r="AE96" s="135"/>
      <c r="AF96" s="135"/>
      <c r="AG96" s="135" t="s">
        <v>153</v>
      </c>
      <c r="AH96" s="135">
        <v>0</v>
      </c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5">
      <c r="A97" s="138"/>
      <c r="B97" s="139"/>
      <c r="C97" s="178" t="s">
        <v>254</v>
      </c>
      <c r="D97" s="147"/>
      <c r="E97" s="148">
        <v>40.200000000000003</v>
      </c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35"/>
      <c r="Y97" s="135"/>
      <c r="Z97" s="135"/>
      <c r="AA97" s="135"/>
      <c r="AB97" s="135"/>
      <c r="AC97" s="135"/>
      <c r="AD97" s="135"/>
      <c r="AE97" s="135"/>
      <c r="AF97" s="135"/>
      <c r="AG97" s="135" t="s">
        <v>153</v>
      </c>
      <c r="AH97" s="135">
        <v>0</v>
      </c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x14ac:dyDescent="0.25">
      <c r="A98" s="153" t="s">
        <v>143</v>
      </c>
      <c r="B98" s="154" t="s">
        <v>75</v>
      </c>
      <c r="C98" s="176" t="s">
        <v>76</v>
      </c>
      <c r="D98" s="155"/>
      <c r="E98" s="156"/>
      <c r="F98" s="157"/>
      <c r="G98" s="157">
        <f>SUMIF(AG99:AG119,"&lt;&gt;NOR",G99:G119)</f>
        <v>0</v>
      </c>
      <c r="H98" s="157"/>
      <c r="I98" s="157">
        <f>SUM(I99:I119)</f>
        <v>0</v>
      </c>
      <c r="J98" s="157"/>
      <c r="K98" s="157">
        <f>SUM(K99:K119)</f>
        <v>0</v>
      </c>
      <c r="L98" s="157"/>
      <c r="M98" s="157">
        <f>SUM(M99:M119)</f>
        <v>0</v>
      </c>
      <c r="N98" s="157"/>
      <c r="O98" s="157">
        <f>SUM(O99:O119)</f>
        <v>0.09</v>
      </c>
      <c r="P98" s="157"/>
      <c r="Q98" s="157">
        <f>SUM(Q99:Q119)</f>
        <v>18.91</v>
      </c>
      <c r="R98" s="157"/>
      <c r="S98" s="157"/>
      <c r="T98" s="158"/>
      <c r="U98" s="152"/>
      <c r="V98" s="152">
        <f>SUM(V99:V119)</f>
        <v>48.65</v>
      </c>
      <c r="W98" s="152"/>
      <c r="AG98" t="s">
        <v>144</v>
      </c>
    </row>
    <row r="99" spans="1:60" outlineLevel="1" x14ac:dyDescent="0.25">
      <c r="A99" s="159">
        <v>26</v>
      </c>
      <c r="B99" s="160" t="s">
        <v>255</v>
      </c>
      <c r="C99" s="177" t="s">
        <v>256</v>
      </c>
      <c r="D99" s="161" t="s">
        <v>163</v>
      </c>
      <c r="E99" s="162">
        <v>21.6</v>
      </c>
      <c r="F99" s="163"/>
      <c r="G99" s="164">
        <f>ROUND(E99*F99,2)</f>
        <v>0</v>
      </c>
      <c r="H99" s="163"/>
      <c r="I99" s="164">
        <f>ROUND(E99*H99,2)</f>
        <v>0</v>
      </c>
      <c r="J99" s="163"/>
      <c r="K99" s="164">
        <f>ROUND(E99*J99,2)</f>
        <v>0</v>
      </c>
      <c r="L99" s="164">
        <v>15</v>
      </c>
      <c r="M99" s="164">
        <f>G99*(1+L99/100)</f>
        <v>0</v>
      </c>
      <c r="N99" s="164">
        <v>6.7000000000000002E-4</v>
      </c>
      <c r="O99" s="164">
        <f>ROUND(E99*N99,2)</f>
        <v>0.01</v>
      </c>
      <c r="P99" s="164">
        <v>0.13100000000000001</v>
      </c>
      <c r="Q99" s="164">
        <f>ROUND(E99*P99,2)</f>
        <v>2.83</v>
      </c>
      <c r="R99" s="164" t="s">
        <v>257</v>
      </c>
      <c r="S99" s="164" t="s">
        <v>164</v>
      </c>
      <c r="T99" s="165" t="s">
        <v>150</v>
      </c>
      <c r="U99" s="141">
        <v>0.20700000000000002</v>
      </c>
      <c r="V99" s="141">
        <f>ROUND(E99*U99,2)</f>
        <v>4.47</v>
      </c>
      <c r="W99" s="141"/>
      <c r="X99" s="135"/>
      <c r="Y99" s="135"/>
      <c r="Z99" s="135"/>
      <c r="AA99" s="135"/>
      <c r="AB99" s="135"/>
      <c r="AC99" s="135"/>
      <c r="AD99" s="135"/>
      <c r="AE99" s="135"/>
      <c r="AF99" s="135"/>
      <c r="AG99" s="135" t="s">
        <v>151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ht="21" outlineLevel="1" x14ac:dyDescent="0.25">
      <c r="A100" s="138"/>
      <c r="B100" s="139"/>
      <c r="C100" s="237" t="s">
        <v>258</v>
      </c>
      <c r="D100" s="238"/>
      <c r="E100" s="238"/>
      <c r="F100" s="238"/>
      <c r="G100" s="238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 t="s">
        <v>158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66" t="str">
        <f>C100</f>
        <v>nebo vybourání otvorů průřezové plochy přes 4 m2 v příčkách, včetně pomocného lešení o výšce podlahy do 1900 mm a pro zatížení do 1,5 kPa  (150 kg/m2),</v>
      </c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5">
      <c r="A101" s="138"/>
      <c r="B101" s="139"/>
      <c r="C101" s="178" t="s">
        <v>259</v>
      </c>
      <c r="D101" s="147"/>
      <c r="E101" s="148">
        <v>1.2000000000000002</v>
      </c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 t="s">
        <v>153</v>
      </c>
      <c r="AH101" s="135">
        <v>0</v>
      </c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5">
      <c r="A102" s="138"/>
      <c r="B102" s="139"/>
      <c r="C102" s="178" t="s">
        <v>260</v>
      </c>
      <c r="D102" s="147"/>
      <c r="E102" s="148">
        <v>2.4000000000000004</v>
      </c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 t="s">
        <v>153</v>
      </c>
      <c r="AH102" s="135">
        <v>0</v>
      </c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5">
      <c r="A103" s="138"/>
      <c r="B103" s="139"/>
      <c r="C103" s="178" t="s">
        <v>261</v>
      </c>
      <c r="D103" s="147"/>
      <c r="E103" s="148">
        <v>18</v>
      </c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 t="s">
        <v>153</v>
      </c>
      <c r="AH103" s="135">
        <v>0</v>
      </c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5">
      <c r="A104" s="159">
        <v>27</v>
      </c>
      <c r="B104" s="160" t="s">
        <v>262</v>
      </c>
      <c r="C104" s="177" t="s">
        <v>256</v>
      </c>
      <c r="D104" s="161" t="s">
        <v>163</v>
      </c>
      <c r="E104" s="162">
        <v>53.400000000000006</v>
      </c>
      <c r="F104" s="163"/>
      <c r="G104" s="164">
        <f>ROUND(E104*F104,2)</f>
        <v>0</v>
      </c>
      <c r="H104" s="163"/>
      <c r="I104" s="164">
        <f>ROUND(E104*H104,2)</f>
        <v>0</v>
      </c>
      <c r="J104" s="163"/>
      <c r="K104" s="164">
        <f>ROUND(E104*J104,2)</f>
        <v>0</v>
      </c>
      <c r="L104" s="164">
        <v>15</v>
      </c>
      <c r="M104" s="164">
        <f>G104*(1+L104/100)</f>
        <v>0</v>
      </c>
      <c r="N104" s="164">
        <v>6.7000000000000002E-4</v>
      </c>
      <c r="O104" s="164">
        <f>ROUND(E104*N104,2)</f>
        <v>0.04</v>
      </c>
      <c r="P104" s="164">
        <v>0.26100000000000001</v>
      </c>
      <c r="Q104" s="164">
        <f>ROUND(E104*P104,2)</f>
        <v>13.94</v>
      </c>
      <c r="R104" s="164" t="s">
        <v>257</v>
      </c>
      <c r="S104" s="164" t="s">
        <v>164</v>
      </c>
      <c r="T104" s="165" t="s">
        <v>150</v>
      </c>
      <c r="U104" s="141">
        <v>0.25800000000000001</v>
      </c>
      <c r="V104" s="141">
        <f>ROUND(E104*U104,2)</f>
        <v>13.78</v>
      </c>
      <c r="W104" s="141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 t="s">
        <v>151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ht="21" outlineLevel="1" x14ac:dyDescent="0.25">
      <c r="A105" s="138"/>
      <c r="B105" s="139"/>
      <c r="C105" s="237" t="s">
        <v>258</v>
      </c>
      <c r="D105" s="238"/>
      <c r="E105" s="238"/>
      <c r="F105" s="238"/>
      <c r="G105" s="238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 t="s">
        <v>158</v>
      </c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66" t="str">
        <f>C105</f>
        <v>nebo vybourání otvorů průřezové plochy přes 4 m2 v příčkách, včetně pomocného lešení o výšce podlahy do 1900 mm a pro zatížení do 1,5 kPa  (150 kg/m2),</v>
      </c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5">
      <c r="A106" s="138"/>
      <c r="B106" s="139"/>
      <c r="C106" s="178" t="s">
        <v>263</v>
      </c>
      <c r="D106" s="147"/>
      <c r="E106" s="148">
        <v>37.200000000000003</v>
      </c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 t="s">
        <v>153</v>
      </c>
      <c r="AH106" s="135">
        <v>0</v>
      </c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5">
      <c r="A107" s="138"/>
      <c r="B107" s="139"/>
      <c r="C107" s="178" t="s">
        <v>264</v>
      </c>
      <c r="D107" s="147"/>
      <c r="E107" s="148">
        <v>16.200000000000003</v>
      </c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 t="s">
        <v>153</v>
      </c>
      <c r="AH107" s="135">
        <v>0</v>
      </c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ht="20.399999999999999" outlineLevel="1" x14ac:dyDescent="0.25">
      <c r="A108" s="159">
        <v>28</v>
      </c>
      <c r="B108" s="160" t="s">
        <v>265</v>
      </c>
      <c r="C108" s="177" t="s">
        <v>266</v>
      </c>
      <c r="D108" s="161" t="s">
        <v>163</v>
      </c>
      <c r="E108" s="162">
        <v>16.080000000000002</v>
      </c>
      <c r="F108" s="163"/>
      <c r="G108" s="164">
        <f>ROUND(E108*F108,2)</f>
        <v>0</v>
      </c>
      <c r="H108" s="163"/>
      <c r="I108" s="164">
        <f>ROUND(E108*H108,2)</f>
        <v>0</v>
      </c>
      <c r="J108" s="163"/>
      <c r="K108" s="164">
        <f>ROUND(E108*J108,2)</f>
        <v>0</v>
      </c>
      <c r="L108" s="164">
        <v>15</v>
      </c>
      <c r="M108" s="164">
        <f>G108*(1+L108/100)</f>
        <v>0</v>
      </c>
      <c r="N108" s="164">
        <v>3.3000000000000005E-4</v>
      </c>
      <c r="O108" s="164">
        <f>ROUND(E108*N108,2)</f>
        <v>0.01</v>
      </c>
      <c r="P108" s="164">
        <v>1.183E-2</v>
      </c>
      <c r="Q108" s="164">
        <f>ROUND(E108*P108,2)</f>
        <v>0.19</v>
      </c>
      <c r="R108" s="164" t="s">
        <v>257</v>
      </c>
      <c r="S108" s="164" t="s">
        <v>149</v>
      </c>
      <c r="T108" s="165" t="s">
        <v>150</v>
      </c>
      <c r="U108" s="141">
        <v>0.34600000000000003</v>
      </c>
      <c r="V108" s="141">
        <f>ROUND(E108*U108,2)</f>
        <v>5.56</v>
      </c>
      <c r="W108" s="141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 t="s">
        <v>151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ht="20.399999999999999" outlineLevel="1" x14ac:dyDescent="0.25">
      <c r="A109" s="138"/>
      <c r="B109" s="139"/>
      <c r="C109" s="178" t="s">
        <v>267</v>
      </c>
      <c r="D109" s="147"/>
      <c r="E109" s="148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 t="s">
        <v>153</v>
      </c>
      <c r="AH109" s="135">
        <v>0</v>
      </c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5">
      <c r="A110" s="138"/>
      <c r="B110" s="139"/>
      <c r="C110" s="178" t="s">
        <v>268</v>
      </c>
      <c r="D110" s="147"/>
      <c r="E110" s="148">
        <v>4.0200000000000005</v>
      </c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 t="s">
        <v>153</v>
      </c>
      <c r="AH110" s="135">
        <v>0</v>
      </c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5">
      <c r="A111" s="138"/>
      <c r="B111" s="139"/>
      <c r="C111" s="178" t="s">
        <v>269</v>
      </c>
      <c r="D111" s="147"/>
      <c r="E111" s="148">
        <v>4.0200000000000005</v>
      </c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 t="s">
        <v>153</v>
      </c>
      <c r="AH111" s="135">
        <v>0</v>
      </c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5">
      <c r="A112" s="138"/>
      <c r="B112" s="139"/>
      <c r="C112" s="178" t="s">
        <v>270</v>
      </c>
      <c r="D112" s="147"/>
      <c r="E112" s="148">
        <v>4.0200000000000005</v>
      </c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 t="s">
        <v>153</v>
      </c>
      <c r="AH112" s="135">
        <v>0</v>
      </c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5">
      <c r="A113" s="138"/>
      <c r="B113" s="139"/>
      <c r="C113" s="178" t="s">
        <v>271</v>
      </c>
      <c r="D113" s="147"/>
      <c r="E113" s="148">
        <v>4.0200000000000005</v>
      </c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 t="s">
        <v>153</v>
      </c>
      <c r="AH113" s="135">
        <v>0</v>
      </c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5">
      <c r="A114" s="159">
        <v>29</v>
      </c>
      <c r="B114" s="160" t="s">
        <v>272</v>
      </c>
      <c r="C114" s="177" t="s">
        <v>273</v>
      </c>
      <c r="D114" s="161" t="s">
        <v>147</v>
      </c>
      <c r="E114" s="162">
        <v>16</v>
      </c>
      <c r="F114" s="163"/>
      <c r="G114" s="164">
        <f>ROUND(E114*F114,2)</f>
        <v>0</v>
      </c>
      <c r="H114" s="163"/>
      <c r="I114" s="164">
        <f>ROUND(E114*H114,2)</f>
        <v>0</v>
      </c>
      <c r="J114" s="163"/>
      <c r="K114" s="164">
        <f>ROUND(E114*J114,2)</f>
        <v>0</v>
      </c>
      <c r="L114" s="164">
        <v>15</v>
      </c>
      <c r="M114" s="164">
        <f>G114*(1+L114/100)</f>
        <v>0</v>
      </c>
      <c r="N114" s="164">
        <v>0</v>
      </c>
      <c r="O114" s="164">
        <f>ROUND(E114*N114,2)</f>
        <v>0</v>
      </c>
      <c r="P114" s="164">
        <v>0</v>
      </c>
      <c r="Q114" s="164">
        <f>ROUND(E114*P114,2)</f>
        <v>0</v>
      </c>
      <c r="R114" s="164" t="s">
        <v>257</v>
      </c>
      <c r="S114" s="164" t="s">
        <v>149</v>
      </c>
      <c r="T114" s="165" t="s">
        <v>150</v>
      </c>
      <c r="U114" s="141">
        <v>0.05</v>
      </c>
      <c r="V114" s="141">
        <f>ROUND(E114*U114,2)</f>
        <v>0.8</v>
      </c>
      <c r="W114" s="141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 t="s">
        <v>151</v>
      </c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5">
      <c r="A115" s="138"/>
      <c r="B115" s="139"/>
      <c r="C115" s="237" t="s">
        <v>274</v>
      </c>
      <c r="D115" s="238"/>
      <c r="E115" s="238"/>
      <c r="F115" s="238"/>
      <c r="G115" s="238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 t="s">
        <v>158</v>
      </c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5">
      <c r="A116" s="138"/>
      <c r="B116" s="139"/>
      <c r="C116" s="178" t="s">
        <v>275</v>
      </c>
      <c r="D116" s="147"/>
      <c r="E116" s="148">
        <v>16</v>
      </c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 t="s">
        <v>153</v>
      </c>
      <c r="AH116" s="135">
        <v>0</v>
      </c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ht="20.399999999999999" outlineLevel="1" x14ac:dyDescent="0.25">
      <c r="A117" s="159">
        <v>30</v>
      </c>
      <c r="B117" s="160" t="s">
        <v>276</v>
      </c>
      <c r="C117" s="177" t="s">
        <v>277</v>
      </c>
      <c r="D117" s="161" t="s">
        <v>163</v>
      </c>
      <c r="E117" s="162">
        <v>25.6</v>
      </c>
      <c r="F117" s="163"/>
      <c r="G117" s="164">
        <f>ROUND(E117*F117,2)</f>
        <v>0</v>
      </c>
      <c r="H117" s="163"/>
      <c r="I117" s="164">
        <f>ROUND(E117*H117,2)</f>
        <v>0</v>
      </c>
      <c r="J117" s="163"/>
      <c r="K117" s="164">
        <f>ROUND(E117*J117,2)</f>
        <v>0</v>
      </c>
      <c r="L117" s="164">
        <v>15</v>
      </c>
      <c r="M117" s="164">
        <f>G117*(1+L117/100)</f>
        <v>0</v>
      </c>
      <c r="N117" s="164">
        <v>1.17E-3</v>
      </c>
      <c r="O117" s="164">
        <f>ROUND(E117*N117,2)</f>
        <v>0.03</v>
      </c>
      <c r="P117" s="164">
        <v>7.6000000000000012E-2</v>
      </c>
      <c r="Q117" s="164">
        <f>ROUND(E117*P117,2)</f>
        <v>1.95</v>
      </c>
      <c r="R117" s="164" t="s">
        <v>257</v>
      </c>
      <c r="S117" s="164" t="s">
        <v>149</v>
      </c>
      <c r="T117" s="165" t="s">
        <v>150</v>
      </c>
      <c r="U117" s="141">
        <v>0.93900000000000006</v>
      </c>
      <c r="V117" s="141">
        <f>ROUND(E117*U117,2)</f>
        <v>24.04</v>
      </c>
      <c r="W117" s="141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 t="s">
        <v>151</v>
      </c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1" x14ac:dyDescent="0.25">
      <c r="A118" s="138"/>
      <c r="B118" s="139"/>
      <c r="C118" s="178" t="s">
        <v>278</v>
      </c>
      <c r="D118" s="147"/>
      <c r="E118" s="148">
        <v>11.200000000000001</v>
      </c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 t="s">
        <v>153</v>
      </c>
      <c r="AH118" s="135">
        <v>0</v>
      </c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1" x14ac:dyDescent="0.25">
      <c r="A119" s="138"/>
      <c r="B119" s="139"/>
      <c r="C119" s="178" t="s">
        <v>279</v>
      </c>
      <c r="D119" s="147"/>
      <c r="E119" s="148">
        <v>14.4</v>
      </c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 t="s">
        <v>153</v>
      </c>
      <c r="AH119" s="135">
        <v>0</v>
      </c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x14ac:dyDescent="0.25">
      <c r="A120" s="153" t="s">
        <v>143</v>
      </c>
      <c r="B120" s="154" t="s">
        <v>77</v>
      </c>
      <c r="C120" s="176" t="s">
        <v>78</v>
      </c>
      <c r="D120" s="155"/>
      <c r="E120" s="156"/>
      <c r="F120" s="157"/>
      <c r="G120" s="157">
        <f>SUMIF(AG121:AG146,"&lt;&gt;NOR",G121:G146)</f>
        <v>0</v>
      </c>
      <c r="H120" s="157"/>
      <c r="I120" s="157">
        <f>SUM(I121:I146)</f>
        <v>0</v>
      </c>
      <c r="J120" s="157"/>
      <c r="K120" s="157">
        <f>SUM(K121:K146)</f>
        <v>0</v>
      </c>
      <c r="L120" s="157"/>
      <c r="M120" s="157">
        <f>SUM(M121:M146)</f>
        <v>0</v>
      </c>
      <c r="N120" s="157"/>
      <c r="O120" s="157">
        <f>SUM(O121:O146)</f>
        <v>0.05</v>
      </c>
      <c r="P120" s="157"/>
      <c r="Q120" s="157">
        <f>SUM(Q121:Q146)</f>
        <v>17.899999999999999</v>
      </c>
      <c r="R120" s="157"/>
      <c r="S120" s="157"/>
      <c r="T120" s="158"/>
      <c r="U120" s="152"/>
      <c r="V120" s="152">
        <f>SUM(V121:V146)</f>
        <v>118.42000000000002</v>
      </c>
      <c r="W120" s="152"/>
      <c r="AG120" t="s">
        <v>144</v>
      </c>
    </row>
    <row r="121" spans="1:60" ht="30.6" outlineLevel="1" x14ac:dyDescent="0.25">
      <c r="A121" s="159">
        <v>31</v>
      </c>
      <c r="B121" s="160" t="s">
        <v>280</v>
      </c>
      <c r="C121" s="177" t="s">
        <v>281</v>
      </c>
      <c r="D121" s="161" t="s">
        <v>147</v>
      </c>
      <c r="E121" s="162">
        <v>12</v>
      </c>
      <c r="F121" s="163"/>
      <c r="G121" s="164">
        <f>ROUND(E121*F121,2)</f>
        <v>0</v>
      </c>
      <c r="H121" s="163"/>
      <c r="I121" s="164">
        <f>ROUND(E121*H121,2)</f>
        <v>0</v>
      </c>
      <c r="J121" s="163"/>
      <c r="K121" s="164">
        <f>ROUND(E121*J121,2)</f>
        <v>0</v>
      </c>
      <c r="L121" s="164">
        <v>15</v>
      </c>
      <c r="M121" s="164">
        <f>G121*(1+L121/100)</f>
        <v>0</v>
      </c>
      <c r="N121" s="164">
        <v>0</v>
      </c>
      <c r="O121" s="164">
        <f>ROUND(E121*N121,2)</f>
        <v>0</v>
      </c>
      <c r="P121" s="164">
        <v>8.0000000000000002E-3</v>
      </c>
      <c r="Q121" s="164">
        <f>ROUND(E121*P121,2)</f>
        <v>0.1</v>
      </c>
      <c r="R121" s="164" t="s">
        <v>257</v>
      </c>
      <c r="S121" s="164" t="s">
        <v>149</v>
      </c>
      <c r="T121" s="165" t="s">
        <v>150</v>
      </c>
      <c r="U121" s="141">
        <v>0.24300000000000002</v>
      </c>
      <c r="V121" s="141">
        <f>ROUND(E121*U121,2)</f>
        <v>2.92</v>
      </c>
      <c r="W121" s="141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 t="s">
        <v>151</v>
      </c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5">
      <c r="A122" s="138"/>
      <c r="B122" s="139"/>
      <c r="C122" s="237" t="s">
        <v>282</v>
      </c>
      <c r="D122" s="238"/>
      <c r="E122" s="238"/>
      <c r="F122" s="238"/>
      <c r="G122" s="238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 t="s">
        <v>158</v>
      </c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5">
      <c r="A123" s="138"/>
      <c r="B123" s="139"/>
      <c r="C123" s="178" t="s">
        <v>159</v>
      </c>
      <c r="D123" s="147"/>
      <c r="E123" s="148">
        <v>6</v>
      </c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 t="s">
        <v>153</v>
      </c>
      <c r="AH123" s="135">
        <v>0</v>
      </c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1" x14ac:dyDescent="0.25">
      <c r="A124" s="138"/>
      <c r="B124" s="139"/>
      <c r="C124" s="178" t="s">
        <v>160</v>
      </c>
      <c r="D124" s="147"/>
      <c r="E124" s="148">
        <v>6</v>
      </c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 t="s">
        <v>153</v>
      </c>
      <c r="AH124" s="135">
        <v>0</v>
      </c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ht="20.399999999999999" outlineLevel="1" x14ac:dyDescent="0.25">
      <c r="A125" s="159">
        <v>32</v>
      </c>
      <c r="B125" s="160" t="s">
        <v>283</v>
      </c>
      <c r="C125" s="177" t="s">
        <v>284</v>
      </c>
      <c r="D125" s="161" t="s">
        <v>172</v>
      </c>
      <c r="E125" s="162">
        <v>59.5</v>
      </c>
      <c r="F125" s="163"/>
      <c r="G125" s="164">
        <f>ROUND(E125*F125,2)</f>
        <v>0</v>
      </c>
      <c r="H125" s="163"/>
      <c r="I125" s="164">
        <f>ROUND(E125*H125,2)</f>
        <v>0</v>
      </c>
      <c r="J125" s="163"/>
      <c r="K125" s="164">
        <f>ROUND(E125*J125,2)</f>
        <v>0</v>
      </c>
      <c r="L125" s="164">
        <v>15</v>
      </c>
      <c r="M125" s="164">
        <f>G125*(1+L125/100)</f>
        <v>0</v>
      </c>
      <c r="N125" s="164">
        <v>4.9000000000000009E-4</v>
      </c>
      <c r="O125" s="164">
        <f>ROUND(E125*N125,2)</f>
        <v>0.03</v>
      </c>
      <c r="P125" s="164">
        <v>4.0000000000000001E-3</v>
      </c>
      <c r="Q125" s="164">
        <f>ROUND(E125*P125,2)</f>
        <v>0.24</v>
      </c>
      <c r="R125" s="164" t="s">
        <v>257</v>
      </c>
      <c r="S125" s="164" t="s">
        <v>149</v>
      </c>
      <c r="T125" s="165" t="s">
        <v>150</v>
      </c>
      <c r="U125" s="141">
        <v>0.20800000000000002</v>
      </c>
      <c r="V125" s="141">
        <f>ROUND(E125*U125,2)</f>
        <v>12.38</v>
      </c>
      <c r="W125" s="141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 t="s">
        <v>232</v>
      </c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5">
      <c r="A126" s="138"/>
      <c r="B126" s="139"/>
      <c r="C126" s="178" t="s">
        <v>285</v>
      </c>
      <c r="D126" s="147"/>
      <c r="E126" s="148">
        <v>59.5</v>
      </c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 t="s">
        <v>153</v>
      </c>
      <c r="AH126" s="135">
        <v>0</v>
      </c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ht="20.399999999999999" outlineLevel="1" x14ac:dyDescent="0.25">
      <c r="A127" s="159">
        <v>33</v>
      </c>
      <c r="B127" s="160" t="s">
        <v>286</v>
      </c>
      <c r="C127" s="177" t="s">
        <v>287</v>
      </c>
      <c r="D127" s="161" t="s">
        <v>172</v>
      </c>
      <c r="E127" s="162">
        <v>37</v>
      </c>
      <c r="F127" s="163"/>
      <c r="G127" s="164">
        <f>ROUND(E127*F127,2)</f>
        <v>0</v>
      </c>
      <c r="H127" s="163"/>
      <c r="I127" s="164">
        <f>ROUND(E127*H127,2)</f>
        <v>0</v>
      </c>
      <c r="J127" s="163"/>
      <c r="K127" s="164">
        <f>ROUND(E127*J127,2)</f>
        <v>0</v>
      </c>
      <c r="L127" s="164">
        <v>15</v>
      </c>
      <c r="M127" s="164">
        <f>G127*(1+L127/100)</f>
        <v>0</v>
      </c>
      <c r="N127" s="164">
        <v>4.9000000000000009E-4</v>
      </c>
      <c r="O127" s="164">
        <f>ROUND(E127*N127,2)</f>
        <v>0.02</v>
      </c>
      <c r="P127" s="164">
        <v>9.0000000000000011E-3</v>
      </c>
      <c r="Q127" s="164">
        <f>ROUND(E127*P127,2)</f>
        <v>0.33</v>
      </c>
      <c r="R127" s="164" t="s">
        <v>257</v>
      </c>
      <c r="S127" s="164" t="s">
        <v>149</v>
      </c>
      <c r="T127" s="165" t="s">
        <v>150</v>
      </c>
      <c r="U127" s="141">
        <v>0.24700000000000003</v>
      </c>
      <c r="V127" s="141">
        <f>ROUND(E127*U127,2)</f>
        <v>9.14</v>
      </c>
      <c r="W127" s="141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 t="s">
        <v>151</v>
      </c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5">
      <c r="A128" s="138"/>
      <c r="B128" s="139"/>
      <c r="C128" s="178" t="s">
        <v>288</v>
      </c>
      <c r="D128" s="147"/>
      <c r="E128" s="148">
        <v>37</v>
      </c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 t="s">
        <v>153</v>
      </c>
      <c r="AH128" s="135">
        <v>0</v>
      </c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ht="20.399999999999999" outlineLevel="1" x14ac:dyDescent="0.25">
      <c r="A129" s="159">
        <v>34</v>
      </c>
      <c r="B129" s="160" t="s">
        <v>289</v>
      </c>
      <c r="C129" s="177" t="s">
        <v>290</v>
      </c>
      <c r="D129" s="161" t="s">
        <v>163</v>
      </c>
      <c r="E129" s="162">
        <v>150.80000000000001</v>
      </c>
      <c r="F129" s="163"/>
      <c r="G129" s="164">
        <f>ROUND(E129*F129,2)</f>
        <v>0</v>
      </c>
      <c r="H129" s="163"/>
      <c r="I129" s="164">
        <f>ROUND(E129*H129,2)</f>
        <v>0</v>
      </c>
      <c r="J129" s="163"/>
      <c r="K129" s="164">
        <f>ROUND(E129*J129,2)</f>
        <v>0</v>
      </c>
      <c r="L129" s="164">
        <v>15</v>
      </c>
      <c r="M129" s="164">
        <f>G129*(1+L129/100)</f>
        <v>0</v>
      </c>
      <c r="N129" s="164">
        <v>0</v>
      </c>
      <c r="O129" s="164">
        <f>ROUND(E129*N129,2)</f>
        <v>0</v>
      </c>
      <c r="P129" s="164">
        <v>4.6000000000000006E-2</v>
      </c>
      <c r="Q129" s="164">
        <f>ROUND(E129*P129,2)</f>
        <v>6.94</v>
      </c>
      <c r="R129" s="164" t="s">
        <v>257</v>
      </c>
      <c r="S129" s="164" t="s">
        <v>149</v>
      </c>
      <c r="T129" s="165" t="s">
        <v>150</v>
      </c>
      <c r="U129" s="141">
        <v>0.26</v>
      </c>
      <c r="V129" s="141">
        <f>ROUND(E129*U129,2)</f>
        <v>39.21</v>
      </c>
      <c r="W129" s="141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 t="s">
        <v>151</v>
      </c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1" x14ac:dyDescent="0.25">
      <c r="A130" s="138"/>
      <c r="B130" s="139"/>
      <c r="C130" s="178" t="s">
        <v>195</v>
      </c>
      <c r="D130" s="147"/>
      <c r="E130" s="148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 t="s">
        <v>153</v>
      </c>
      <c r="AH130" s="135">
        <v>0</v>
      </c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5">
      <c r="A131" s="138"/>
      <c r="B131" s="139"/>
      <c r="C131" s="178" t="s">
        <v>196</v>
      </c>
      <c r="D131" s="147"/>
      <c r="E131" s="148">
        <v>66.400000000000006</v>
      </c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 t="s">
        <v>153</v>
      </c>
      <c r="AH131" s="135">
        <v>0</v>
      </c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5">
      <c r="A132" s="138"/>
      <c r="B132" s="139"/>
      <c r="C132" s="178" t="s">
        <v>197</v>
      </c>
      <c r="D132" s="147"/>
      <c r="E132" s="148">
        <v>36</v>
      </c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 t="s">
        <v>153</v>
      </c>
      <c r="AH132" s="135">
        <v>0</v>
      </c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5">
      <c r="A133" s="138"/>
      <c r="B133" s="139"/>
      <c r="C133" s="178" t="s">
        <v>198</v>
      </c>
      <c r="D133" s="147"/>
      <c r="E133" s="148">
        <v>48.400000000000006</v>
      </c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 t="s">
        <v>153</v>
      </c>
      <c r="AH133" s="135">
        <v>0</v>
      </c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ht="20.399999999999999" outlineLevel="1" x14ac:dyDescent="0.25">
      <c r="A134" s="159">
        <v>35</v>
      </c>
      <c r="B134" s="160" t="s">
        <v>291</v>
      </c>
      <c r="C134" s="177" t="s">
        <v>292</v>
      </c>
      <c r="D134" s="161" t="s">
        <v>163</v>
      </c>
      <c r="E134" s="162">
        <v>151.30000000000001</v>
      </c>
      <c r="F134" s="163"/>
      <c r="G134" s="164">
        <f>ROUND(E134*F134,2)</f>
        <v>0</v>
      </c>
      <c r="H134" s="163"/>
      <c r="I134" s="164">
        <f>ROUND(E134*H134,2)</f>
        <v>0</v>
      </c>
      <c r="J134" s="163"/>
      <c r="K134" s="164">
        <f>ROUND(E134*J134,2)</f>
        <v>0</v>
      </c>
      <c r="L134" s="164">
        <v>15</v>
      </c>
      <c r="M134" s="164">
        <f>G134*(1+L134/100)</f>
        <v>0</v>
      </c>
      <c r="N134" s="164">
        <v>0</v>
      </c>
      <c r="O134" s="164">
        <f>ROUND(E134*N134,2)</f>
        <v>0</v>
      </c>
      <c r="P134" s="164">
        <v>6.8000000000000005E-2</v>
      </c>
      <c r="Q134" s="164">
        <f>ROUND(E134*P134,2)</f>
        <v>10.29</v>
      </c>
      <c r="R134" s="164" t="s">
        <v>257</v>
      </c>
      <c r="S134" s="164" t="s">
        <v>149</v>
      </c>
      <c r="T134" s="165" t="s">
        <v>150</v>
      </c>
      <c r="U134" s="141">
        <v>0.30000000000000004</v>
      </c>
      <c r="V134" s="141">
        <f>ROUND(E134*U134,2)</f>
        <v>45.39</v>
      </c>
      <c r="W134" s="141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 t="s">
        <v>151</v>
      </c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 x14ac:dyDescent="0.25">
      <c r="A135" s="138"/>
      <c r="B135" s="139"/>
      <c r="C135" s="237" t="s">
        <v>293</v>
      </c>
      <c r="D135" s="238"/>
      <c r="E135" s="238"/>
      <c r="F135" s="238"/>
      <c r="G135" s="238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 t="s">
        <v>158</v>
      </c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1" x14ac:dyDescent="0.25">
      <c r="A136" s="138"/>
      <c r="B136" s="139"/>
      <c r="C136" s="178" t="s">
        <v>196</v>
      </c>
      <c r="D136" s="147"/>
      <c r="E136" s="148">
        <v>66.400000000000006</v>
      </c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 t="s">
        <v>153</v>
      </c>
      <c r="AH136" s="135">
        <v>0</v>
      </c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5">
      <c r="A137" s="138"/>
      <c r="B137" s="139"/>
      <c r="C137" s="178" t="s">
        <v>197</v>
      </c>
      <c r="D137" s="147"/>
      <c r="E137" s="148">
        <v>36</v>
      </c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 t="s">
        <v>153</v>
      </c>
      <c r="AH137" s="135">
        <v>0</v>
      </c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outlineLevel="1" x14ac:dyDescent="0.25">
      <c r="A138" s="138"/>
      <c r="B138" s="139"/>
      <c r="C138" s="178" t="s">
        <v>198</v>
      </c>
      <c r="D138" s="147"/>
      <c r="E138" s="148">
        <v>48.400000000000006</v>
      </c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 t="s">
        <v>153</v>
      </c>
      <c r="AH138" s="135">
        <v>0</v>
      </c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5">
      <c r="A139" s="138"/>
      <c r="B139" s="139"/>
      <c r="C139" s="178" t="s">
        <v>294</v>
      </c>
      <c r="D139" s="147"/>
      <c r="E139" s="148">
        <v>0.5</v>
      </c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 t="s">
        <v>153</v>
      </c>
      <c r="AH139" s="135">
        <v>0</v>
      </c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ht="20.399999999999999" outlineLevel="1" x14ac:dyDescent="0.25">
      <c r="A140" s="167">
        <v>36</v>
      </c>
      <c r="B140" s="168" t="s">
        <v>295</v>
      </c>
      <c r="C140" s="179" t="s">
        <v>296</v>
      </c>
      <c r="D140" s="169" t="s">
        <v>147</v>
      </c>
      <c r="E140" s="170">
        <v>1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15</v>
      </c>
      <c r="M140" s="172">
        <f>G140*(1+L140/100)</f>
        <v>0</v>
      </c>
      <c r="N140" s="172">
        <v>0</v>
      </c>
      <c r="O140" s="172">
        <f>ROUND(E140*N140,2)</f>
        <v>0</v>
      </c>
      <c r="P140" s="172">
        <v>0</v>
      </c>
      <c r="Q140" s="172">
        <f>ROUND(E140*P140,2)</f>
        <v>0</v>
      </c>
      <c r="R140" s="172" t="s">
        <v>257</v>
      </c>
      <c r="S140" s="172" t="s">
        <v>149</v>
      </c>
      <c r="T140" s="173" t="s">
        <v>150</v>
      </c>
      <c r="U140" s="141">
        <v>8.8400000000000016</v>
      </c>
      <c r="V140" s="141">
        <f>ROUND(E140*U140,2)</f>
        <v>8.84</v>
      </c>
      <c r="W140" s="141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 t="s">
        <v>151</v>
      </c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ht="20.399999999999999" outlineLevel="1" x14ac:dyDescent="0.25">
      <c r="A141" s="167">
        <v>37</v>
      </c>
      <c r="B141" s="168" t="s">
        <v>297</v>
      </c>
      <c r="C141" s="179" t="s">
        <v>298</v>
      </c>
      <c r="D141" s="169" t="s">
        <v>299</v>
      </c>
      <c r="E141" s="170">
        <v>1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15</v>
      </c>
      <c r="M141" s="172">
        <f>G141*(1+L141/100)</f>
        <v>0</v>
      </c>
      <c r="N141" s="172">
        <v>0</v>
      </c>
      <c r="O141" s="172">
        <f>ROUND(E141*N141,2)</f>
        <v>0</v>
      </c>
      <c r="P141" s="172">
        <v>0</v>
      </c>
      <c r="Q141" s="172">
        <f>ROUND(E141*P141,2)</f>
        <v>0</v>
      </c>
      <c r="R141" s="172" t="s">
        <v>257</v>
      </c>
      <c r="S141" s="172" t="s">
        <v>149</v>
      </c>
      <c r="T141" s="173" t="s">
        <v>150</v>
      </c>
      <c r="U141" s="141">
        <v>0.53500000000000003</v>
      </c>
      <c r="V141" s="141">
        <f>ROUND(E141*U141,2)</f>
        <v>0.54</v>
      </c>
      <c r="W141" s="141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 t="s">
        <v>151</v>
      </c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5">
      <c r="A142" s="159">
        <v>38</v>
      </c>
      <c r="B142" s="160" t="s">
        <v>300</v>
      </c>
      <c r="C142" s="177" t="s">
        <v>301</v>
      </c>
      <c r="D142" s="161" t="s">
        <v>302</v>
      </c>
      <c r="E142" s="162">
        <v>120</v>
      </c>
      <c r="F142" s="163"/>
      <c r="G142" s="164">
        <f>ROUND(E142*F142,2)</f>
        <v>0</v>
      </c>
      <c r="H142" s="163"/>
      <c r="I142" s="164">
        <f>ROUND(E142*H142,2)</f>
        <v>0</v>
      </c>
      <c r="J142" s="163"/>
      <c r="K142" s="164">
        <f>ROUND(E142*J142,2)</f>
        <v>0</v>
      </c>
      <c r="L142" s="164">
        <v>15</v>
      </c>
      <c r="M142" s="164">
        <f>G142*(1+L142/100)</f>
        <v>0</v>
      </c>
      <c r="N142" s="164">
        <v>0</v>
      </c>
      <c r="O142" s="164">
        <f>ROUND(E142*N142,2)</f>
        <v>0</v>
      </c>
      <c r="P142" s="164">
        <v>0</v>
      </c>
      <c r="Q142" s="164">
        <f>ROUND(E142*P142,2)</f>
        <v>0</v>
      </c>
      <c r="R142" s="164" t="s">
        <v>257</v>
      </c>
      <c r="S142" s="164" t="s">
        <v>149</v>
      </c>
      <c r="T142" s="165" t="s">
        <v>150</v>
      </c>
      <c r="U142" s="141">
        <v>0</v>
      </c>
      <c r="V142" s="141">
        <f>ROUND(E142*U142,2)</f>
        <v>0</v>
      </c>
      <c r="W142" s="141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 t="s">
        <v>151</v>
      </c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 x14ac:dyDescent="0.25">
      <c r="A143" s="138"/>
      <c r="B143" s="139"/>
      <c r="C143" s="178" t="s">
        <v>303</v>
      </c>
      <c r="D143" s="147"/>
      <c r="E143" s="148">
        <v>120</v>
      </c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 t="s">
        <v>153</v>
      </c>
      <c r="AH143" s="135">
        <v>0</v>
      </c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5">
      <c r="A144" s="159">
        <v>39</v>
      </c>
      <c r="B144" s="160" t="s">
        <v>304</v>
      </c>
      <c r="C144" s="177" t="s">
        <v>305</v>
      </c>
      <c r="D144" s="161" t="s">
        <v>302</v>
      </c>
      <c r="E144" s="162">
        <v>15</v>
      </c>
      <c r="F144" s="163"/>
      <c r="G144" s="164">
        <f>ROUND(E144*F144,2)</f>
        <v>0</v>
      </c>
      <c r="H144" s="163"/>
      <c r="I144" s="164">
        <f>ROUND(E144*H144,2)</f>
        <v>0</v>
      </c>
      <c r="J144" s="163"/>
      <c r="K144" s="164">
        <f>ROUND(E144*J144,2)</f>
        <v>0</v>
      </c>
      <c r="L144" s="164">
        <v>15</v>
      </c>
      <c r="M144" s="164">
        <f>G144*(1+L144/100)</f>
        <v>0</v>
      </c>
      <c r="N144" s="164">
        <v>0</v>
      </c>
      <c r="O144" s="164">
        <f>ROUND(E144*N144,2)</f>
        <v>0</v>
      </c>
      <c r="P144" s="164">
        <v>0</v>
      </c>
      <c r="Q144" s="164">
        <f>ROUND(E144*P144,2)</f>
        <v>0</v>
      </c>
      <c r="R144" s="164" t="s">
        <v>257</v>
      </c>
      <c r="S144" s="164" t="s">
        <v>149</v>
      </c>
      <c r="T144" s="165" t="s">
        <v>150</v>
      </c>
      <c r="U144" s="141">
        <v>0</v>
      </c>
      <c r="V144" s="141">
        <f>ROUND(E144*U144,2)</f>
        <v>0</v>
      </c>
      <c r="W144" s="141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 t="s">
        <v>151</v>
      </c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5">
      <c r="A145" s="138"/>
      <c r="B145" s="139"/>
      <c r="C145" s="178" t="s">
        <v>306</v>
      </c>
      <c r="D145" s="147"/>
      <c r="E145" s="148">
        <v>15</v>
      </c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 t="s">
        <v>153</v>
      </c>
      <c r="AH145" s="135">
        <v>0</v>
      </c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1" x14ac:dyDescent="0.25">
      <c r="A146" s="167">
        <v>40</v>
      </c>
      <c r="B146" s="168" t="s">
        <v>307</v>
      </c>
      <c r="C146" s="179" t="s">
        <v>308</v>
      </c>
      <c r="D146" s="169" t="s">
        <v>302</v>
      </c>
      <c r="E146" s="170">
        <v>15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15</v>
      </c>
      <c r="M146" s="172">
        <f>G146*(1+L146/100)</f>
        <v>0</v>
      </c>
      <c r="N146" s="172">
        <v>0</v>
      </c>
      <c r="O146" s="172">
        <f>ROUND(E146*N146,2)</f>
        <v>0</v>
      </c>
      <c r="P146" s="172">
        <v>0</v>
      </c>
      <c r="Q146" s="172">
        <f>ROUND(E146*P146,2)</f>
        <v>0</v>
      </c>
      <c r="R146" s="172" t="s">
        <v>257</v>
      </c>
      <c r="S146" s="172" t="s">
        <v>149</v>
      </c>
      <c r="T146" s="173" t="s">
        <v>150</v>
      </c>
      <c r="U146" s="141">
        <v>0</v>
      </c>
      <c r="V146" s="141">
        <f>ROUND(E146*U146,2)</f>
        <v>0</v>
      </c>
      <c r="W146" s="141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 t="s">
        <v>151</v>
      </c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x14ac:dyDescent="0.25">
      <c r="A147" s="153" t="s">
        <v>143</v>
      </c>
      <c r="B147" s="154" t="s">
        <v>79</v>
      </c>
      <c r="C147" s="176" t="s">
        <v>80</v>
      </c>
      <c r="D147" s="155"/>
      <c r="E147" s="156"/>
      <c r="F147" s="157"/>
      <c r="G147" s="157">
        <f>SUMIF(AG148:AG149,"&lt;&gt;NOR",G148:G149)</f>
        <v>0</v>
      </c>
      <c r="H147" s="157"/>
      <c r="I147" s="157">
        <f>SUM(I148:I149)</f>
        <v>0</v>
      </c>
      <c r="J147" s="157"/>
      <c r="K147" s="157">
        <f>SUM(K148:K149)</f>
        <v>0</v>
      </c>
      <c r="L147" s="157"/>
      <c r="M147" s="157">
        <f>SUM(M148:M149)</f>
        <v>0</v>
      </c>
      <c r="N147" s="157"/>
      <c r="O147" s="157">
        <f>SUM(O148:O149)</f>
        <v>0</v>
      </c>
      <c r="P147" s="157"/>
      <c r="Q147" s="157">
        <f>SUM(Q148:Q149)</f>
        <v>0</v>
      </c>
      <c r="R147" s="157"/>
      <c r="S147" s="157"/>
      <c r="T147" s="158"/>
      <c r="U147" s="152"/>
      <c r="V147" s="152">
        <f>SUM(V148:V149)</f>
        <v>8.1999999999999993</v>
      </c>
      <c r="W147" s="152"/>
      <c r="AG147" t="s">
        <v>144</v>
      </c>
    </row>
    <row r="148" spans="1:60" outlineLevel="1" x14ac:dyDescent="0.25">
      <c r="A148" s="159">
        <v>41</v>
      </c>
      <c r="B148" s="160" t="s">
        <v>309</v>
      </c>
      <c r="C148" s="177" t="s">
        <v>310</v>
      </c>
      <c r="D148" s="161" t="s">
        <v>311</v>
      </c>
      <c r="E148" s="162">
        <v>26.725470000000001</v>
      </c>
      <c r="F148" s="163"/>
      <c r="G148" s="164">
        <f>ROUND(E148*F148,2)</f>
        <v>0</v>
      </c>
      <c r="H148" s="163"/>
      <c r="I148" s="164">
        <f>ROUND(E148*H148,2)</f>
        <v>0</v>
      </c>
      <c r="J148" s="163"/>
      <c r="K148" s="164">
        <f>ROUND(E148*J148,2)</f>
        <v>0</v>
      </c>
      <c r="L148" s="164">
        <v>15</v>
      </c>
      <c r="M148" s="164">
        <f>G148*(1+L148/100)</f>
        <v>0</v>
      </c>
      <c r="N148" s="164">
        <v>0</v>
      </c>
      <c r="O148" s="164">
        <f>ROUND(E148*N148,2)</f>
        <v>0</v>
      </c>
      <c r="P148" s="164">
        <v>0</v>
      </c>
      <c r="Q148" s="164">
        <f>ROUND(E148*P148,2)</f>
        <v>0</v>
      </c>
      <c r="R148" s="164" t="s">
        <v>148</v>
      </c>
      <c r="S148" s="164" t="s">
        <v>149</v>
      </c>
      <c r="T148" s="165" t="s">
        <v>150</v>
      </c>
      <c r="U148" s="141">
        <v>0.30700000000000005</v>
      </c>
      <c r="V148" s="141">
        <f>ROUND(E148*U148,2)</f>
        <v>8.1999999999999993</v>
      </c>
      <c r="W148" s="141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 t="s">
        <v>312</v>
      </c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ht="21" outlineLevel="1" x14ac:dyDescent="0.25">
      <c r="A149" s="138"/>
      <c r="B149" s="139"/>
      <c r="C149" s="237" t="s">
        <v>313</v>
      </c>
      <c r="D149" s="238"/>
      <c r="E149" s="238"/>
      <c r="F149" s="238"/>
      <c r="G149" s="238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 t="s">
        <v>158</v>
      </c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66" t="str">
        <f>C149</f>
        <v>přesun hmot pro budovy občanské výstavby (JKSO 801), budovy pro bydlení (JKSO 803) budovy pro výrobu a služby (JKSO 812) s nosnou svislou konstrukcí zděnou z cihel nebo tvárnic nebo kovovou</v>
      </c>
      <c r="BB149" s="135"/>
      <c r="BC149" s="135"/>
      <c r="BD149" s="135"/>
      <c r="BE149" s="135"/>
      <c r="BF149" s="135"/>
      <c r="BG149" s="135"/>
      <c r="BH149" s="135"/>
    </row>
    <row r="150" spans="1:60" x14ac:dyDescent="0.25">
      <c r="A150" s="153" t="s">
        <v>143</v>
      </c>
      <c r="B150" s="154" t="s">
        <v>81</v>
      </c>
      <c r="C150" s="176" t="s">
        <v>82</v>
      </c>
      <c r="D150" s="155"/>
      <c r="E150" s="156"/>
      <c r="F150" s="157"/>
      <c r="G150" s="157">
        <f>SUMIF(AG151:AG169,"&lt;&gt;NOR",G151:G169)</f>
        <v>0</v>
      </c>
      <c r="H150" s="157"/>
      <c r="I150" s="157">
        <f>SUM(I151:I169)</f>
        <v>0</v>
      </c>
      <c r="J150" s="157"/>
      <c r="K150" s="157">
        <f>SUM(K151:K169)</f>
        <v>0</v>
      </c>
      <c r="L150" s="157"/>
      <c r="M150" s="157">
        <f>SUM(M151:M169)</f>
        <v>0</v>
      </c>
      <c r="N150" s="157"/>
      <c r="O150" s="157">
        <f>SUM(O151:O169)</f>
        <v>0.12</v>
      </c>
      <c r="P150" s="157"/>
      <c r="Q150" s="157">
        <f>SUM(Q151:Q169)</f>
        <v>0</v>
      </c>
      <c r="R150" s="157"/>
      <c r="S150" s="157"/>
      <c r="T150" s="158"/>
      <c r="U150" s="152"/>
      <c r="V150" s="152">
        <f>SUM(V151:V169)</f>
        <v>25.24</v>
      </c>
      <c r="W150" s="152"/>
      <c r="AG150" t="s">
        <v>144</v>
      </c>
    </row>
    <row r="151" spans="1:60" outlineLevel="1" x14ac:dyDescent="0.25">
      <c r="A151" s="159">
        <v>42</v>
      </c>
      <c r="B151" s="160" t="s">
        <v>314</v>
      </c>
      <c r="C151" s="177" t="s">
        <v>315</v>
      </c>
      <c r="D151" s="161" t="s">
        <v>163</v>
      </c>
      <c r="E151" s="162">
        <v>57.6</v>
      </c>
      <c r="F151" s="163"/>
      <c r="G151" s="164">
        <f>ROUND(E151*F151,2)</f>
        <v>0</v>
      </c>
      <c r="H151" s="163"/>
      <c r="I151" s="164">
        <f>ROUND(E151*H151,2)</f>
        <v>0</v>
      </c>
      <c r="J151" s="163"/>
      <c r="K151" s="164">
        <f>ROUND(E151*J151,2)</f>
        <v>0</v>
      </c>
      <c r="L151" s="164">
        <v>15</v>
      </c>
      <c r="M151" s="164">
        <f>G151*(1+L151/100)</f>
        <v>0</v>
      </c>
      <c r="N151" s="164">
        <v>2.1000000000000001E-4</v>
      </c>
      <c r="O151" s="164">
        <f>ROUND(E151*N151,2)</f>
        <v>0.01</v>
      </c>
      <c r="P151" s="164">
        <v>0</v>
      </c>
      <c r="Q151" s="164">
        <f>ROUND(E151*P151,2)</f>
        <v>0</v>
      </c>
      <c r="R151" s="164" t="s">
        <v>316</v>
      </c>
      <c r="S151" s="164" t="s">
        <v>149</v>
      </c>
      <c r="T151" s="165" t="s">
        <v>150</v>
      </c>
      <c r="U151" s="141">
        <v>9.5000000000000001E-2</v>
      </c>
      <c r="V151" s="141">
        <f>ROUND(E151*U151,2)</f>
        <v>5.47</v>
      </c>
      <c r="W151" s="141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 t="s">
        <v>317</v>
      </c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5">
      <c r="A152" s="138"/>
      <c r="B152" s="139"/>
      <c r="C152" s="178" t="s">
        <v>318</v>
      </c>
      <c r="D152" s="147"/>
      <c r="E152" s="148">
        <v>4.24</v>
      </c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 t="s">
        <v>153</v>
      </c>
      <c r="AH152" s="135">
        <v>0</v>
      </c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 x14ac:dyDescent="0.25">
      <c r="A153" s="138"/>
      <c r="B153" s="139"/>
      <c r="C153" s="178" t="s">
        <v>319</v>
      </c>
      <c r="D153" s="147"/>
      <c r="E153" s="148">
        <v>4.7200000000000006</v>
      </c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 t="s">
        <v>153</v>
      </c>
      <c r="AH153" s="135">
        <v>0</v>
      </c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5">
      <c r="A154" s="138"/>
      <c r="B154" s="139"/>
      <c r="C154" s="178" t="s">
        <v>320</v>
      </c>
      <c r="D154" s="147"/>
      <c r="E154" s="148">
        <v>4.6400000000000006</v>
      </c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 t="s">
        <v>153</v>
      </c>
      <c r="AH154" s="135">
        <v>0</v>
      </c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1" x14ac:dyDescent="0.25">
      <c r="A155" s="138"/>
      <c r="B155" s="139"/>
      <c r="C155" s="178" t="s">
        <v>321</v>
      </c>
      <c r="D155" s="147"/>
      <c r="E155" s="148">
        <v>28.16</v>
      </c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 t="s">
        <v>153</v>
      </c>
      <c r="AH155" s="135">
        <v>0</v>
      </c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5">
      <c r="A156" s="138"/>
      <c r="B156" s="139"/>
      <c r="C156" s="178" t="s">
        <v>322</v>
      </c>
      <c r="D156" s="147"/>
      <c r="E156" s="148">
        <v>15.840000000000002</v>
      </c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 t="s">
        <v>153</v>
      </c>
      <c r="AH156" s="135">
        <v>0</v>
      </c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5">
      <c r="A157" s="159">
        <v>43</v>
      </c>
      <c r="B157" s="160" t="s">
        <v>323</v>
      </c>
      <c r="C157" s="177" t="s">
        <v>324</v>
      </c>
      <c r="D157" s="161" t="s">
        <v>163</v>
      </c>
      <c r="E157" s="162">
        <v>57.6</v>
      </c>
      <c r="F157" s="163"/>
      <c r="G157" s="164">
        <f>ROUND(E157*F157,2)</f>
        <v>0</v>
      </c>
      <c r="H157" s="163"/>
      <c r="I157" s="164">
        <f>ROUND(E157*H157,2)</f>
        <v>0</v>
      </c>
      <c r="J157" s="163"/>
      <c r="K157" s="164">
        <f>ROUND(E157*J157,2)</f>
        <v>0</v>
      </c>
      <c r="L157" s="164">
        <v>15</v>
      </c>
      <c r="M157" s="164">
        <f>G157*(1+L157/100)</f>
        <v>0</v>
      </c>
      <c r="N157" s="164">
        <v>1.58E-3</v>
      </c>
      <c r="O157" s="164">
        <f>ROUND(E157*N157,2)</f>
        <v>0.09</v>
      </c>
      <c r="P157" s="164">
        <v>0</v>
      </c>
      <c r="Q157" s="164">
        <f>ROUND(E157*P157,2)</f>
        <v>0</v>
      </c>
      <c r="R157" s="164" t="s">
        <v>316</v>
      </c>
      <c r="S157" s="164" t="s">
        <v>149</v>
      </c>
      <c r="T157" s="165" t="s">
        <v>150</v>
      </c>
      <c r="U157" s="141">
        <v>0.24000000000000002</v>
      </c>
      <c r="V157" s="141">
        <f>ROUND(E157*U157,2)</f>
        <v>13.82</v>
      </c>
      <c r="W157" s="141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 t="s">
        <v>317</v>
      </c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 x14ac:dyDescent="0.25">
      <c r="A158" s="138"/>
      <c r="B158" s="139"/>
      <c r="C158" s="178" t="s">
        <v>318</v>
      </c>
      <c r="D158" s="147"/>
      <c r="E158" s="148">
        <v>4.24</v>
      </c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 t="s">
        <v>153</v>
      </c>
      <c r="AH158" s="135">
        <v>0</v>
      </c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1" x14ac:dyDescent="0.25">
      <c r="A159" s="138"/>
      <c r="B159" s="139"/>
      <c r="C159" s="178" t="s">
        <v>319</v>
      </c>
      <c r="D159" s="147"/>
      <c r="E159" s="148">
        <v>4.7200000000000006</v>
      </c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 t="s">
        <v>153</v>
      </c>
      <c r="AH159" s="135">
        <v>0</v>
      </c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outlineLevel="1" x14ac:dyDescent="0.25">
      <c r="A160" s="138"/>
      <c r="B160" s="139"/>
      <c r="C160" s="178" t="s">
        <v>320</v>
      </c>
      <c r="D160" s="147"/>
      <c r="E160" s="148">
        <v>4.6400000000000006</v>
      </c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 t="s">
        <v>153</v>
      </c>
      <c r="AH160" s="135">
        <v>0</v>
      </c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outlineLevel="1" x14ac:dyDescent="0.25">
      <c r="A161" s="138"/>
      <c r="B161" s="139"/>
      <c r="C161" s="178" t="s">
        <v>321</v>
      </c>
      <c r="D161" s="147"/>
      <c r="E161" s="148">
        <v>28.16</v>
      </c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 t="s">
        <v>153</v>
      </c>
      <c r="AH161" s="135">
        <v>0</v>
      </c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1" x14ac:dyDescent="0.25">
      <c r="A162" s="138"/>
      <c r="B162" s="139"/>
      <c r="C162" s="178" t="s">
        <v>322</v>
      </c>
      <c r="D162" s="147"/>
      <c r="E162" s="148">
        <v>15.840000000000002</v>
      </c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 t="s">
        <v>153</v>
      </c>
      <c r="AH162" s="135">
        <v>0</v>
      </c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ht="20.399999999999999" outlineLevel="1" x14ac:dyDescent="0.25">
      <c r="A163" s="159">
        <v>44</v>
      </c>
      <c r="B163" s="160" t="s">
        <v>325</v>
      </c>
      <c r="C163" s="177" t="s">
        <v>326</v>
      </c>
      <c r="D163" s="161" t="s">
        <v>172</v>
      </c>
      <c r="E163" s="162">
        <v>52.32</v>
      </c>
      <c r="F163" s="163"/>
      <c r="G163" s="164">
        <f>ROUND(E163*F163,2)</f>
        <v>0</v>
      </c>
      <c r="H163" s="163"/>
      <c r="I163" s="164">
        <f>ROUND(E163*H163,2)</f>
        <v>0</v>
      </c>
      <c r="J163" s="163"/>
      <c r="K163" s="164">
        <f>ROUND(E163*J163,2)</f>
        <v>0</v>
      </c>
      <c r="L163" s="164">
        <v>15</v>
      </c>
      <c r="M163" s="164">
        <f>G163*(1+L163/100)</f>
        <v>0</v>
      </c>
      <c r="N163" s="164">
        <v>2.9E-4</v>
      </c>
      <c r="O163" s="164">
        <f>ROUND(E163*N163,2)</f>
        <v>0.02</v>
      </c>
      <c r="P163" s="164">
        <v>0</v>
      </c>
      <c r="Q163" s="164">
        <f>ROUND(E163*P163,2)</f>
        <v>0</v>
      </c>
      <c r="R163" s="164" t="s">
        <v>316</v>
      </c>
      <c r="S163" s="164" t="s">
        <v>149</v>
      </c>
      <c r="T163" s="165" t="s">
        <v>150</v>
      </c>
      <c r="U163" s="141">
        <v>0.11</v>
      </c>
      <c r="V163" s="141">
        <f>ROUND(E163*U163,2)</f>
        <v>5.76</v>
      </c>
      <c r="W163" s="141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 t="s">
        <v>317</v>
      </c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1" x14ac:dyDescent="0.25">
      <c r="A164" s="138"/>
      <c r="B164" s="139"/>
      <c r="C164" s="178" t="s">
        <v>327</v>
      </c>
      <c r="D164" s="147"/>
      <c r="E164" s="148">
        <v>8.8000000000000007</v>
      </c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 t="s">
        <v>153</v>
      </c>
      <c r="AH164" s="135">
        <v>0</v>
      </c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outlineLevel="1" x14ac:dyDescent="0.25">
      <c r="A165" s="138"/>
      <c r="B165" s="139"/>
      <c r="C165" s="178" t="s">
        <v>328</v>
      </c>
      <c r="D165" s="147"/>
      <c r="E165" s="148">
        <v>17.600000000000001</v>
      </c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 t="s">
        <v>153</v>
      </c>
      <c r="AH165" s="135">
        <v>0</v>
      </c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5">
      <c r="A166" s="138"/>
      <c r="B166" s="139"/>
      <c r="C166" s="178" t="s">
        <v>329</v>
      </c>
      <c r="D166" s="147"/>
      <c r="E166" s="148">
        <v>21.200000000000003</v>
      </c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 t="s">
        <v>153</v>
      </c>
      <c r="AH166" s="135">
        <v>0</v>
      </c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5">
      <c r="A167" s="138"/>
      <c r="B167" s="139"/>
      <c r="C167" s="178" t="s">
        <v>319</v>
      </c>
      <c r="D167" s="147"/>
      <c r="E167" s="148">
        <v>4.7200000000000006</v>
      </c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 t="s">
        <v>153</v>
      </c>
      <c r="AH167" s="135">
        <v>0</v>
      </c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1" x14ac:dyDescent="0.25">
      <c r="A168" s="159">
        <v>45</v>
      </c>
      <c r="B168" s="160" t="s">
        <v>330</v>
      </c>
      <c r="C168" s="177" t="s">
        <v>331</v>
      </c>
      <c r="D168" s="161" t="s">
        <v>311</v>
      </c>
      <c r="E168" s="162">
        <v>0.11828000000000001</v>
      </c>
      <c r="F168" s="163"/>
      <c r="G168" s="164">
        <f>ROUND(E168*F168,2)</f>
        <v>0</v>
      </c>
      <c r="H168" s="163"/>
      <c r="I168" s="164">
        <f>ROUND(E168*H168,2)</f>
        <v>0</v>
      </c>
      <c r="J168" s="163"/>
      <c r="K168" s="164">
        <f>ROUND(E168*J168,2)</f>
        <v>0</v>
      </c>
      <c r="L168" s="164">
        <v>15</v>
      </c>
      <c r="M168" s="164">
        <f>G168*(1+L168/100)</f>
        <v>0</v>
      </c>
      <c r="N168" s="164">
        <v>0</v>
      </c>
      <c r="O168" s="164">
        <f>ROUND(E168*N168,2)</f>
        <v>0</v>
      </c>
      <c r="P168" s="164">
        <v>0</v>
      </c>
      <c r="Q168" s="164">
        <f>ROUND(E168*P168,2)</f>
        <v>0</v>
      </c>
      <c r="R168" s="164" t="s">
        <v>316</v>
      </c>
      <c r="S168" s="164" t="s">
        <v>149</v>
      </c>
      <c r="T168" s="165" t="s">
        <v>150</v>
      </c>
      <c r="U168" s="141">
        <v>1.5980000000000001</v>
      </c>
      <c r="V168" s="141">
        <f>ROUND(E168*U168,2)</f>
        <v>0.19</v>
      </c>
      <c r="W168" s="141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 t="s">
        <v>332</v>
      </c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5">
      <c r="A169" s="138"/>
      <c r="B169" s="139"/>
      <c r="C169" s="237" t="s">
        <v>333</v>
      </c>
      <c r="D169" s="238"/>
      <c r="E169" s="238"/>
      <c r="F169" s="238"/>
      <c r="G169" s="238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 t="s">
        <v>158</v>
      </c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x14ac:dyDescent="0.25">
      <c r="A170" s="153" t="s">
        <v>143</v>
      </c>
      <c r="B170" s="154" t="s">
        <v>83</v>
      </c>
      <c r="C170" s="176" t="s">
        <v>84</v>
      </c>
      <c r="D170" s="155"/>
      <c r="E170" s="156"/>
      <c r="F170" s="157"/>
      <c r="G170" s="157">
        <f>SUMIF(AG171:AG206,"&lt;&gt;NOR",G171:G206)</f>
        <v>0</v>
      </c>
      <c r="H170" s="157"/>
      <c r="I170" s="157">
        <f>SUM(I171:I206)</f>
        <v>0</v>
      </c>
      <c r="J170" s="157"/>
      <c r="K170" s="157">
        <f>SUM(K171:K206)</f>
        <v>0</v>
      </c>
      <c r="L170" s="157"/>
      <c r="M170" s="157">
        <f>SUM(M171:M206)</f>
        <v>0</v>
      </c>
      <c r="N170" s="157"/>
      <c r="O170" s="157">
        <f>SUM(O171:O206)</f>
        <v>0.04</v>
      </c>
      <c r="P170" s="157"/>
      <c r="Q170" s="157">
        <f>SUM(Q171:Q206)</f>
        <v>0</v>
      </c>
      <c r="R170" s="157"/>
      <c r="S170" s="157"/>
      <c r="T170" s="158"/>
      <c r="U170" s="152"/>
      <c r="V170" s="152">
        <f>SUM(V171:V206)</f>
        <v>30.38</v>
      </c>
      <c r="W170" s="152"/>
      <c r="AG170" t="s">
        <v>144</v>
      </c>
    </row>
    <row r="171" spans="1:60" outlineLevel="1" x14ac:dyDescent="0.25">
      <c r="A171" s="159">
        <v>46</v>
      </c>
      <c r="B171" s="160" t="s">
        <v>334</v>
      </c>
      <c r="C171" s="177" t="s">
        <v>335</v>
      </c>
      <c r="D171" s="161" t="s">
        <v>147</v>
      </c>
      <c r="E171" s="162">
        <v>6</v>
      </c>
      <c r="F171" s="163"/>
      <c r="G171" s="164">
        <f>ROUND(E171*F171,2)</f>
        <v>0</v>
      </c>
      <c r="H171" s="163"/>
      <c r="I171" s="164">
        <f>ROUND(E171*H171,2)</f>
        <v>0</v>
      </c>
      <c r="J171" s="163"/>
      <c r="K171" s="164">
        <f>ROUND(E171*J171,2)</f>
        <v>0</v>
      </c>
      <c r="L171" s="164">
        <v>15</v>
      </c>
      <c r="M171" s="164">
        <f>G171*(1+L171/100)</f>
        <v>0</v>
      </c>
      <c r="N171" s="164">
        <v>7.400000000000001E-4</v>
      </c>
      <c r="O171" s="164">
        <f>ROUND(E171*N171,2)</f>
        <v>0</v>
      </c>
      <c r="P171" s="164">
        <v>0</v>
      </c>
      <c r="Q171" s="164">
        <f>ROUND(E171*P171,2)</f>
        <v>0</v>
      </c>
      <c r="R171" s="164" t="s">
        <v>336</v>
      </c>
      <c r="S171" s="164" t="s">
        <v>149</v>
      </c>
      <c r="T171" s="165" t="s">
        <v>150</v>
      </c>
      <c r="U171" s="141">
        <v>0.92300000000000004</v>
      </c>
      <c r="V171" s="141">
        <f>ROUND(E171*U171,2)</f>
        <v>5.54</v>
      </c>
      <c r="W171" s="141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 t="s">
        <v>317</v>
      </c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outlineLevel="1" x14ac:dyDescent="0.25">
      <c r="A172" s="138"/>
      <c r="B172" s="139"/>
      <c r="C172" s="178" t="s">
        <v>337</v>
      </c>
      <c r="D172" s="147"/>
      <c r="E172" s="148">
        <v>6</v>
      </c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 t="s">
        <v>153</v>
      </c>
      <c r="AH172" s="135">
        <v>0</v>
      </c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outlineLevel="1" x14ac:dyDescent="0.25">
      <c r="A173" s="159">
        <v>47</v>
      </c>
      <c r="B173" s="160" t="s">
        <v>338</v>
      </c>
      <c r="C173" s="177" t="s">
        <v>339</v>
      </c>
      <c r="D173" s="161" t="s">
        <v>172</v>
      </c>
      <c r="E173" s="162">
        <v>37</v>
      </c>
      <c r="F173" s="163"/>
      <c r="G173" s="164">
        <f>ROUND(E173*F173,2)</f>
        <v>0</v>
      </c>
      <c r="H173" s="163"/>
      <c r="I173" s="164">
        <f>ROUND(E173*H173,2)</f>
        <v>0</v>
      </c>
      <c r="J173" s="163"/>
      <c r="K173" s="164">
        <f>ROUND(E173*J173,2)</f>
        <v>0</v>
      </c>
      <c r="L173" s="164">
        <v>15</v>
      </c>
      <c r="M173" s="164">
        <f>G173*(1+L173/100)</f>
        <v>0</v>
      </c>
      <c r="N173" s="164">
        <v>4.7000000000000004E-4</v>
      </c>
      <c r="O173" s="164">
        <f>ROUND(E173*N173,2)</f>
        <v>0.02</v>
      </c>
      <c r="P173" s="164">
        <v>0</v>
      </c>
      <c r="Q173" s="164">
        <f>ROUND(E173*P173,2)</f>
        <v>0</v>
      </c>
      <c r="R173" s="164" t="s">
        <v>336</v>
      </c>
      <c r="S173" s="164" t="s">
        <v>149</v>
      </c>
      <c r="T173" s="165" t="s">
        <v>150</v>
      </c>
      <c r="U173" s="141">
        <v>0.35900000000000004</v>
      </c>
      <c r="V173" s="141">
        <f>ROUND(E173*U173,2)</f>
        <v>13.28</v>
      </c>
      <c r="W173" s="141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 t="s">
        <v>317</v>
      </c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1" x14ac:dyDescent="0.25">
      <c r="A174" s="138"/>
      <c r="B174" s="139"/>
      <c r="C174" s="237" t="s">
        <v>340</v>
      </c>
      <c r="D174" s="238"/>
      <c r="E174" s="238"/>
      <c r="F174" s="238"/>
      <c r="G174" s="238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 t="s">
        <v>158</v>
      </c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outlineLevel="1" x14ac:dyDescent="0.25">
      <c r="A175" s="138"/>
      <c r="B175" s="139"/>
      <c r="C175" s="178" t="s">
        <v>341</v>
      </c>
      <c r="D175" s="147"/>
      <c r="E175" s="148">
        <v>37</v>
      </c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 t="s">
        <v>153</v>
      </c>
      <c r="AH175" s="135">
        <v>0</v>
      </c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outlineLevel="1" x14ac:dyDescent="0.25">
      <c r="A176" s="159">
        <v>48</v>
      </c>
      <c r="B176" s="160" t="s">
        <v>342</v>
      </c>
      <c r="C176" s="177" t="s">
        <v>343</v>
      </c>
      <c r="D176" s="161" t="s">
        <v>172</v>
      </c>
      <c r="E176" s="162">
        <v>6</v>
      </c>
      <c r="F176" s="163"/>
      <c r="G176" s="164">
        <f>ROUND(E176*F176,2)</f>
        <v>0</v>
      </c>
      <c r="H176" s="163"/>
      <c r="I176" s="164">
        <f>ROUND(E176*H176,2)</f>
        <v>0</v>
      </c>
      <c r="J176" s="163"/>
      <c r="K176" s="164">
        <f>ROUND(E176*J176,2)</f>
        <v>0</v>
      </c>
      <c r="L176" s="164">
        <v>15</v>
      </c>
      <c r="M176" s="164">
        <f>G176*(1+L176/100)</f>
        <v>0</v>
      </c>
      <c r="N176" s="164">
        <v>1.5200000000000001E-3</v>
      </c>
      <c r="O176" s="164">
        <f>ROUND(E176*N176,2)</f>
        <v>0.01</v>
      </c>
      <c r="P176" s="164">
        <v>0</v>
      </c>
      <c r="Q176" s="164">
        <f>ROUND(E176*P176,2)</f>
        <v>0</v>
      </c>
      <c r="R176" s="164" t="s">
        <v>336</v>
      </c>
      <c r="S176" s="164" t="s">
        <v>149</v>
      </c>
      <c r="T176" s="165" t="s">
        <v>150</v>
      </c>
      <c r="U176" s="141">
        <v>1.173</v>
      </c>
      <c r="V176" s="141">
        <f>ROUND(E176*U176,2)</f>
        <v>7.04</v>
      </c>
      <c r="W176" s="141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 t="s">
        <v>317</v>
      </c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1" x14ac:dyDescent="0.25">
      <c r="A177" s="138"/>
      <c r="B177" s="139"/>
      <c r="C177" s="237" t="s">
        <v>340</v>
      </c>
      <c r="D177" s="238"/>
      <c r="E177" s="238"/>
      <c r="F177" s="238"/>
      <c r="G177" s="238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 t="s">
        <v>158</v>
      </c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1" x14ac:dyDescent="0.25">
      <c r="A178" s="138"/>
      <c r="B178" s="139"/>
      <c r="C178" s="178" t="s">
        <v>337</v>
      </c>
      <c r="D178" s="147"/>
      <c r="E178" s="148">
        <v>6</v>
      </c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 t="s">
        <v>153</v>
      </c>
      <c r="AH178" s="135">
        <v>0</v>
      </c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outlineLevel="1" x14ac:dyDescent="0.25">
      <c r="A179" s="159">
        <v>49</v>
      </c>
      <c r="B179" s="160" t="s">
        <v>344</v>
      </c>
      <c r="C179" s="177" t="s">
        <v>345</v>
      </c>
      <c r="D179" s="161" t="s">
        <v>147</v>
      </c>
      <c r="E179" s="162">
        <v>20</v>
      </c>
      <c r="F179" s="163"/>
      <c r="G179" s="164">
        <f>ROUND(E179*F179,2)</f>
        <v>0</v>
      </c>
      <c r="H179" s="163"/>
      <c r="I179" s="164">
        <f>ROUND(E179*H179,2)</f>
        <v>0</v>
      </c>
      <c r="J179" s="163"/>
      <c r="K179" s="164">
        <f>ROUND(E179*J179,2)</f>
        <v>0</v>
      </c>
      <c r="L179" s="164">
        <v>15</v>
      </c>
      <c r="M179" s="164">
        <f>G179*(1+L179/100)</f>
        <v>0</v>
      </c>
      <c r="N179" s="164">
        <v>0</v>
      </c>
      <c r="O179" s="164">
        <f>ROUND(E179*N179,2)</f>
        <v>0</v>
      </c>
      <c r="P179" s="164">
        <v>0</v>
      </c>
      <c r="Q179" s="164">
        <f>ROUND(E179*P179,2)</f>
        <v>0</v>
      </c>
      <c r="R179" s="164" t="s">
        <v>336</v>
      </c>
      <c r="S179" s="164" t="s">
        <v>149</v>
      </c>
      <c r="T179" s="165" t="s">
        <v>150</v>
      </c>
      <c r="U179" s="141">
        <v>0.17400000000000002</v>
      </c>
      <c r="V179" s="141">
        <f>ROUND(E179*U179,2)</f>
        <v>3.48</v>
      </c>
      <c r="W179" s="141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 t="s">
        <v>317</v>
      </c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outlineLevel="1" x14ac:dyDescent="0.25">
      <c r="A180" s="138"/>
      <c r="B180" s="139"/>
      <c r="C180" s="237" t="s">
        <v>346</v>
      </c>
      <c r="D180" s="238"/>
      <c r="E180" s="238"/>
      <c r="F180" s="238"/>
      <c r="G180" s="238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 t="s">
        <v>158</v>
      </c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outlineLevel="1" x14ac:dyDescent="0.25">
      <c r="A181" s="138"/>
      <c r="B181" s="139"/>
      <c r="C181" s="178" t="s">
        <v>347</v>
      </c>
      <c r="D181" s="147"/>
      <c r="E181" s="148">
        <v>12</v>
      </c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 t="s">
        <v>153</v>
      </c>
      <c r="AH181" s="135">
        <v>0</v>
      </c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1" x14ac:dyDescent="0.25">
      <c r="A182" s="138"/>
      <c r="B182" s="139"/>
      <c r="C182" s="178" t="s">
        <v>348</v>
      </c>
      <c r="D182" s="147"/>
      <c r="E182" s="148">
        <v>8</v>
      </c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 t="s">
        <v>153</v>
      </c>
      <c r="AH182" s="135">
        <v>0</v>
      </c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outlineLevel="1" x14ac:dyDescent="0.25">
      <c r="A183" s="159">
        <v>50</v>
      </c>
      <c r="B183" s="160" t="s">
        <v>349</v>
      </c>
      <c r="C183" s="177" t="s">
        <v>350</v>
      </c>
      <c r="D183" s="161" t="s">
        <v>147</v>
      </c>
      <c r="E183" s="162">
        <v>4</v>
      </c>
      <c r="F183" s="163"/>
      <c r="G183" s="164">
        <f>ROUND(E183*F183,2)</f>
        <v>0</v>
      </c>
      <c r="H183" s="163"/>
      <c r="I183" s="164">
        <f>ROUND(E183*H183,2)</f>
        <v>0</v>
      </c>
      <c r="J183" s="163"/>
      <c r="K183" s="164">
        <f>ROUND(E183*J183,2)</f>
        <v>0</v>
      </c>
      <c r="L183" s="164">
        <v>15</v>
      </c>
      <c r="M183" s="164">
        <f>G183*(1+L183/100)</f>
        <v>0</v>
      </c>
      <c r="N183" s="164">
        <v>0</v>
      </c>
      <c r="O183" s="164">
        <f>ROUND(E183*N183,2)</f>
        <v>0</v>
      </c>
      <c r="P183" s="164">
        <v>0</v>
      </c>
      <c r="Q183" s="164">
        <f>ROUND(E183*P183,2)</f>
        <v>0</v>
      </c>
      <c r="R183" s="164" t="s">
        <v>336</v>
      </c>
      <c r="S183" s="164" t="s">
        <v>149</v>
      </c>
      <c r="T183" s="165" t="s">
        <v>150</v>
      </c>
      <c r="U183" s="141">
        <v>0.25900000000000001</v>
      </c>
      <c r="V183" s="141">
        <f>ROUND(E183*U183,2)</f>
        <v>1.04</v>
      </c>
      <c r="W183" s="141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 t="s">
        <v>317</v>
      </c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1" x14ac:dyDescent="0.25">
      <c r="A184" s="138"/>
      <c r="B184" s="139"/>
      <c r="C184" s="237" t="s">
        <v>346</v>
      </c>
      <c r="D184" s="238"/>
      <c r="E184" s="238"/>
      <c r="F184" s="238"/>
      <c r="G184" s="238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 t="s">
        <v>158</v>
      </c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1" x14ac:dyDescent="0.25">
      <c r="A185" s="138"/>
      <c r="B185" s="139"/>
      <c r="C185" s="178" t="s">
        <v>240</v>
      </c>
      <c r="D185" s="147"/>
      <c r="E185" s="148">
        <v>4</v>
      </c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 t="s">
        <v>153</v>
      </c>
      <c r="AH185" s="135">
        <v>0</v>
      </c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outlineLevel="1" x14ac:dyDescent="0.25">
      <c r="A186" s="159">
        <v>51</v>
      </c>
      <c r="B186" s="160" t="s">
        <v>351</v>
      </c>
      <c r="C186" s="177" t="s">
        <v>352</v>
      </c>
      <c r="D186" s="161" t="s">
        <v>147</v>
      </c>
      <c r="E186" s="162">
        <v>8</v>
      </c>
      <c r="F186" s="163"/>
      <c r="G186" s="164">
        <f>ROUND(E186*F186,2)</f>
        <v>0</v>
      </c>
      <c r="H186" s="163"/>
      <c r="I186" s="164">
        <f>ROUND(E186*H186,2)</f>
        <v>0</v>
      </c>
      <c r="J186" s="163"/>
      <c r="K186" s="164">
        <f>ROUND(E186*J186,2)</f>
        <v>0</v>
      </c>
      <c r="L186" s="164">
        <v>15</v>
      </c>
      <c r="M186" s="164">
        <f>G186*(1+L186/100)</f>
        <v>0</v>
      </c>
      <c r="N186" s="164">
        <v>1.8000000000000001E-4</v>
      </c>
      <c r="O186" s="164">
        <f>ROUND(E186*N186,2)</f>
        <v>0</v>
      </c>
      <c r="P186" s="164">
        <v>0</v>
      </c>
      <c r="Q186" s="164">
        <f>ROUND(E186*P186,2)</f>
        <v>0</v>
      </c>
      <c r="R186" s="164"/>
      <c r="S186" s="164" t="s">
        <v>353</v>
      </c>
      <c r="T186" s="165" t="s">
        <v>150</v>
      </c>
      <c r="U186" s="141">
        <v>0</v>
      </c>
      <c r="V186" s="141">
        <f>ROUND(E186*U186,2)</f>
        <v>0</v>
      </c>
      <c r="W186" s="141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 t="s">
        <v>317</v>
      </c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1" x14ac:dyDescent="0.25">
      <c r="A187" s="138"/>
      <c r="B187" s="139"/>
      <c r="C187" s="178" t="s">
        <v>354</v>
      </c>
      <c r="D187" s="147"/>
      <c r="E187" s="148">
        <v>8</v>
      </c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 t="s">
        <v>153</v>
      </c>
      <c r="AH187" s="135">
        <v>0</v>
      </c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ht="20.399999999999999" outlineLevel="1" x14ac:dyDescent="0.25">
      <c r="A188" s="159">
        <v>52</v>
      </c>
      <c r="B188" s="160" t="s">
        <v>355</v>
      </c>
      <c r="C188" s="177" t="s">
        <v>356</v>
      </c>
      <c r="D188" s="161" t="s">
        <v>147</v>
      </c>
      <c r="E188" s="162">
        <v>4</v>
      </c>
      <c r="F188" s="163"/>
      <c r="G188" s="164">
        <f>ROUND(E188*F188,2)</f>
        <v>0</v>
      </c>
      <c r="H188" s="163"/>
      <c r="I188" s="164">
        <f>ROUND(E188*H188,2)</f>
        <v>0</v>
      </c>
      <c r="J188" s="163"/>
      <c r="K188" s="164">
        <f>ROUND(E188*J188,2)</f>
        <v>0</v>
      </c>
      <c r="L188" s="164">
        <v>15</v>
      </c>
      <c r="M188" s="164">
        <f>G188*(1+L188/100)</f>
        <v>0</v>
      </c>
      <c r="N188" s="164">
        <v>3.3700000000000002E-3</v>
      </c>
      <c r="O188" s="164">
        <f>ROUND(E188*N188,2)</f>
        <v>0.01</v>
      </c>
      <c r="P188" s="164">
        <v>0</v>
      </c>
      <c r="Q188" s="164">
        <f>ROUND(E188*P188,2)</f>
        <v>0</v>
      </c>
      <c r="R188" s="164" t="s">
        <v>357</v>
      </c>
      <c r="S188" s="164" t="s">
        <v>149</v>
      </c>
      <c r="T188" s="165" t="s">
        <v>150</v>
      </c>
      <c r="U188" s="141">
        <v>0</v>
      </c>
      <c r="V188" s="141">
        <f>ROUND(E188*U188,2)</f>
        <v>0</v>
      </c>
      <c r="W188" s="141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 t="s">
        <v>358</v>
      </c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ht="21" outlineLevel="1" x14ac:dyDescent="0.25">
      <c r="A189" s="138"/>
      <c r="B189" s="139"/>
      <c r="C189" s="239" t="s">
        <v>359</v>
      </c>
      <c r="D189" s="240"/>
      <c r="E189" s="240"/>
      <c r="F189" s="240"/>
      <c r="G189" s="240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 t="s">
        <v>360</v>
      </c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66" t="str">
        <f>C189</f>
        <v>Plastový podlahový žlab je pro svou nízkou stavební výšku 62 mm vhodný zejména pro rekonstrukce a jiné stavby, kde je problém s nedostatkem místa v podlaze.</v>
      </c>
      <c r="BB189" s="135"/>
      <c r="BC189" s="135"/>
      <c r="BD189" s="135"/>
      <c r="BE189" s="135"/>
      <c r="BF189" s="135"/>
      <c r="BG189" s="135"/>
      <c r="BH189" s="135"/>
    </row>
    <row r="190" spans="1:60" outlineLevel="1" x14ac:dyDescent="0.25">
      <c r="A190" s="138"/>
      <c r="B190" s="139"/>
      <c r="C190" s="180" t="s">
        <v>361</v>
      </c>
      <c r="D190" s="149"/>
      <c r="E190" s="150"/>
      <c r="F190" s="151"/>
      <c r="G190" s="15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 t="s">
        <v>360</v>
      </c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1" x14ac:dyDescent="0.25">
      <c r="A191" s="138"/>
      <c r="B191" s="139"/>
      <c r="C191" s="241" t="s">
        <v>362</v>
      </c>
      <c r="D191" s="242"/>
      <c r="E191" s="242"/>
      <c r="F191" s="242"/>
      <c r="G191" s="242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 t="s">
        <v>360</v>
      </c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66" t="str">
        <f>C191</f>
        <v>Součástí každého žlabu je kompletní souprava žlabu s nerez roštem a výškově nastavitelných noh s kotvicími prvky a hydroizolační páskou.</v>
      </c>
      <c r="BB191" s="135"/>
      <c r="BC191" s="135"/>
      <c r="BD191" s="135"/>
      <c r="BE191" s="135"/>
      <c r="BF191" s="135"/>
      <c r="BG191" s="135"/>
      <c r="BH191" s="135"/>
    </row>
    <row r="192" spans="1:60" outlineLevel="1" x14ac:dyDescent="0.25">
      <c r="A192" s="138"/>
      <c r="B192" s="139"/>
      <c r="C192" s="178" t="s">
        <v>240</v>
      </c>
      <c r="D192" s="147"/>
      <c r="E192" s="148">
        <v>4</v>
      </c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 t="s">
        <v>153</v>
      </c>
      <c r="AH192" s="135">
        <v>0</v>
      </c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ht="20.399999999999999" outlineLevel="1" x14ac:dyDescent="0.25">
      <c r="A193" s="159">
        <v>53</v>
      </c>
      <c r="B193" s="160" t="s">
        <v>363</v>
      </c>
      <c r="C193" s="177" t="s">
        <v>364</v>
      </c>
      <c r="D193" s="161" t="s">
        <v>147</v>
      </c>
      <c r="E193" s="162">
        <v>4</v>
      </c>
      <c r="F193" s="163"/>
      <c r="G193" s="164">
        <f>ROUND(E193*F193,2)</f>
        <v>0</v>
      </c>
      <c r="H193" s="163"/>
      <c r="I193" s="164">
        <f>ROUND(E193*H193,2)</f>
        <v>0</v>
      </c>
      <c r="J193" s="163"/>
      <c r="K193" s="164">
        <f>ROUND(E193*J193,2)</f>
        <v>0</v>
      </c>
      <c r="L193" s="164">
        <v>15</v>
      </c>
      <c r="M193" s="164">
        <f>G193*(1+L193/100)</f>
        <v>0</v>
      </c>
      <c r="N193" s="164">
        <v>4.1000000000000005E-4</v>
      </c>
      <c r="O193" s="164">
        <f>ROUND(E193*N193,2)</f>
        <v>0</v>
      </c>
      <c r="P193" s="164">
        <v>0</v>
      </c>
      <c r="Q193" s="164">
        <f>ROUND(E193*P193,2)</f>
        <v>0</v>
      </c>
      <c r="R193" s="164" t="s">
        <v>357</v>
      </c>
      <c r="S193" s="164" t="s">
        <v>149</v>
      </c>
      <c r="T193" s="165" t="s">
        <v>150</v>
      </c>
      <c r="U193" s="141">
        <v>0</v>
      </c>
      <c r="V193" s="141">
        <f>ROUND(E193*U193,2)</f>
        <v>0</v>
      </c>
      <c r="W193" s="141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 t="s">
        <v>358</v>
      </c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outlineLevel="1" x14ac:dyDescent="0.25">
      <c r="A194" s="138"/>
      <c r="B194" s="139"/>
      <c r="C194" s="239" t="s">
        <v>654</v>
      </c>
      <c r="D194" s="240"/>
      <c r="E194" s="240"/>
      <c r="F194" s="240"/>
      <c r="G194" s="240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 t="s">
        <v>360</v>
      </c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outlineLevel="1" x14ac:dyDescent="0.25">
      <c r="A195" s="138"/>
      <c r="B195" s="139"/>
      <c r="C195" s="241" t="s">
        <v>655</v>
      </c>
      <c r="D195" s="242"/>
      <c r="E195" s="242"/>
      <c r="F195" s="242"/>
      <c r="G195" s="242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 t="s">
        <v>360</v>
      </c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outlineLevel="1" x14ac:dyDescent="0.25">
      <c r="A196" s="138"/>
      <c r="B196" s="139"/>
      <c r="C196" s="241" t="s">
        <v>656</v>
      </c>
      <c r="D196" s="242"/>
      <c r="E196" s="242"/>
      <c r="F196" s="242"/>
      <c r="G196" s="242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 t="s">
        <v>360</v>
      </c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1" x14ac:dyDescent="0.25">
      <c r="A197" s="138"/>
      <c r="B197" s="139"/>
      <c r="C197" s="241" t="s">
        <v>657</v>
      </c>
      <c r="D197" s="242"/>
      <c r="E197" s="242"/>
      <c r="F197" s="242"/>
      <c r="G197" s="242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 t="s">
        <v>360</v>
      </c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1" x14ac:dyDescent="0.25">
      <c r="A198" s="138"/>
      <c r="B198" s="139"/>
      <c r="C198" s="241" t="s">
        <v>658</v>
      </c>
      <c r="D198" s="242"/>
      <c r="E198" s="242"/>
      <c r="F198" s="242"/>
      <c r="G198" s="242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 t="s">
        <v>360</v>
      </c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1" x14ac:dyDescent="0.25">
      <c r="A199" s="138"/>
      <c r="B199" s="139"/>
      <c r="C199" s="241" t="s">
        <v>659</v>
      </c>
      <c r="D199" s="242"/>
      <c r="E199" s="242"/>
      <c r="F199" s="242"/>
      <c r="G199" s="242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 t="s">
        <v>360</v>
      </c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1" x14ac:dyDescent="0.25">
      <c r="A200" s="138"/>
      <c r="B200" s="139"/>
      <c r="C200" s="241" t="s">
        <v>660</v>
      </c>
      <c r="D200" s="242"/>
      <c r="E200" s="242"/>
      <c r="F200" s="242"/>
      <c r="G200" s="242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 t="s">
        <v>360</v>
      </c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1" x14ac:dyDescent="0.25">
      <c r="A201" s="138"/>
      <c r="B201" s="139"/>
      <c r="C201" s="241" t="s">
        <v>365</v>
      </c>
      <c r="D201" s="242"/>
      <c r="E201" s="242"/>
      <c r="F201" s="242"/>
      <c r="G201" s="242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 t="s">
        <v>360</v>
      </c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1" x14ac:dyDescent="0.25">
      <c r="A202" s="138"/>
      <c r="B202" s="139"/>
      <c r="C202" s="180" t="s">
        <v>361</v>
      </c>
      <c r="D202" s="149"/>
      <c r="E202" s="150"/>
      <c r="F202" s="151"/>
      <c r="G202" s="15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 t="s">
        <v>360</v>
      </c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outlineLevel="1" x14ac:dyDescent="0.25">
      <c r="A203" s="138"/>
      <c r="B203" s="139"/>
      <c r="C203" s="241" t="s">
        <v>366</v>
      </c>
      <c r="D203" s="242"/>
      <c r="E203" s="242"/>
      <c r="F203" s="242"/>
      <c r="G203" s="242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 t="s">
        <v>360</v>
      </c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1" x14ac:dyDescent="0.25">
      <c r="A204" s="138"/>
      <c r="B204" s="139"/>
      <c r="C204" s="178" t="s">
        <v>367</v>
      </c>
      <c r="D204" s="147"/>
      <c r="E204" s="148">
        <v>4</v>
      </c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 t="s">
        <v>153</v>
      </c>
      <c r="AH204" s="135">
        <v>0</v>
      </c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1" x14ac:dyDescent="0.25">
      <c r="A205" s="138">
        <v>54</v>
      </c>
      <c r="B205" s="139" t="s">
        <v>368</v>
      </c>
      <c r="C205" s="181" t="s">
        <v>369</v>
      </c>
      <c r="D205" s="140" t="s">
        <v>0</v>
      </c>
      <c r="E205" s="174"/>
      <c r="F205" s="146"/>
      <c r="G205" s="141">
        <f>ROUND(E205*F205,2)</f>
        <v>0</v>
      </c>
      <c r="H205" s="146"/>
      <c r="I205" s="141">
        <f>ROUND(E205*H205,2)</f>
        <v>0</v>
      </c>
      <c r="J205" s="146"/>
      <c r="K205" s="141">
        <f>ROUND(E205*J205,2)</f>
        <v>0</v>
      </c>
      <c r="L205" s="141">
        <v>15</v>
      </c>
      <c r="M205" s="141">
        <f>G205*(1+L205/100)</f>
        <v>0</v>
      </c>
      <c r="N205" s="141">
        <v>0</v>
      </c>
      <c r="O205" s="141">
        <f>ROUND(E205*N205,2)</f>
        <v>0</v>
      </c>
      <c r="P205" s="141">
        <v>0</v>
      </c>
      <c r="Q205" s="141">
        <f>ROUND(E205*P205,2)</f>
        <v>0</v>
      </c>
      <c r="R205" s="141" t="s">
        <v>336</v>
      </c>
      <c r="S205" s="141" t="s">
        <v>149</v>
      </c>
      <c r="T205" s="141" t="s">
        <v>150</v>
      </c>
      <c r="U205" s="141">
        <v>0</v>
      </c>
      <c r="V205" s="141">
        <f>ROUND(E205*U205,2)</f>
        <v>0</v>
      </c>
      <c r="W205" s="141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 t="s">
        <v>370</v>
      </c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outlineLevel="1" x14ac:dyDescent="0.25">
      <c r="A206" s="138"/>
      <c r="B206" s="139"/>
      <c r="C206" s="235" t="s">
        <v>371</v>
      </c>
      <c r="D206" s="236"/>
      <c r="E206" s="236"/>
      <c r="F206" s="236"/>
      <c r="G206" s="236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 t="s">
        <v>158</v>
      </c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x14ac:dyDescent="0.25">
      <c r="A207" s="153" t="s">
        <v>143</v>
      </c>
      <c r="B207" s="154" t="s">
        <v>85</v>
      </c>
      <c r="C207" s="176" t="s">
        <v>86</v>
      </c>
      <c r="D207" s="155"/>
      <c r="E207" s="156"/>
      <c r="F207" s="157"/>
      <c r="G207" s="157">
        <f>SUMIF(AG208:AG232,"&lt;&gt;NOR",G208:G232)</f>
        <v>0</v>
      </c>
      <c r="H207" s="157"/>
      <c r="I207" s="157">
        <f>SUM(I208:I232)</f>
        <v>0</v>
      </c>
      <c r="J207" s="157"/>
      <c r="K207" s="157">
        <f>SUM(K208:K232)</f>
        <v>0</v>
      </c>
      <c r="L207" s="157"/>
      <c r="M207" s="157">
        <f>SUM(M208:M232)</f>
        <v>0</v>
      </c>
      <c r="N207" s="157"/>
      <c r="O207" s="157">
        <f>SUM(O208:O232)</f>
        <v>0.28999999999999998</v>
      </c>
      <c r="P207" s="157"/>
      <c r="Q207" s="157">
        <f>SUM(Q208:Q232)</f>
        <v>0</v>
      </c>
      <c r="R207" s="157"/>
      <c r="S207" s="157"/>
      <c r="T207" s="158"/>
      <c r="U207" s="152"/>
      <c r="V207" s="152">
        <f>SUM(V208:V232)</f>
        <v>63.410000000000004</v>
      </c>
      <c r="W207" s="152"/>
      <c r="AG207" t="s">
        <v>144</v>
      </c>
    </row>
    <row r="208" spans="1:60" ht="20.399999999999999" outlineLevel="1" x14ac:dyDescent="0.25">
      <c r="A208" s="159">
        <v>55</v>
      </c>
      <c r="B208" s="160" t="s">
        <v>372</v>
      </c>
      <c r="C208" s="177" t="s">
        <v>373</v>
      </c>
      <c r="D208" s="161" t="s">
        <v>147</v>
      </c>
      <c r="E208" s="162">
        <v>12</v>
      </c>
      <c r="F208" s="163"/>
      <c r="G208" s="164">
        <f>ROUND(E208*F208,2)</f>
        <v>0</v>
      </c>
      <c r="H208" s="163"/>
      <c r="I208" s="164">
        <f>ROUND(E208*H208,2)</f>
        <v>0</v>
      </c>
      <c r="J208" s="163"/>
      <c r="K208" s="164">
        <f>ROUND(E208*J208,2)</f>
        <v>0</v>
      </c>
      <c r="L208" s="164">
        <v>15</v>
      </c>
      <c r="M208" s="164">
        <f>G208*(1+L208/100)</f>
        <v>0</v>
      </c>
      <c r="N208" s="164">
        <v>2.1000000000000001E-4</v>
      </c>
      <c r="O208" s="164">
        <f>ROUND(E208*N208,2)</f>
        <v>0</v>
      </c>
      <c r="P208" s="164">
        <v>0</v>
      </c>
      <c r="Q208" s="164">
        <f>ROUND(E208*P208,2)</f>
        <v>0</v>
      </c>
      <c r="R208" s="164" t="s">
        <v>336</v>
      </c>
      <c r="S208" s="164" t="s">
        <v>149</v>
      </c>
      <c r="T208" s="165" t="s">
        <v>150</v>
      </c>
      <c r="U208" s="141">
        <v>0.28600000000000003</v>
      </c>
      <c r="V208" s="141">
        <f>ROUND(E208*U208,2)</f>
        <v>3.43</v>
      </c>
      <c r="W208" s="141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 t="s">
        <v>317</v>
      </c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outlineLevel="1" x14ac:dyDescent="0.25">
      <c r="A209" s="138"/>
      <c r="B209" s="139"/>
      <c r="C209" s="178" t="s">
        <v>374</v>
      </c>
      <c r="D209" s="147"/>
      <c r="E209" s="148">
        <v>12</v>
      </c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 t="s">
        <v>153</v>
      </c>
      <c r="AH209" s="135">
        <v>0</v>
      </c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ht="20.399999999999999" outlineLevel="1" x14ac:dyDescent="0.25">
      <c r="A210" s="159">
        <v>56</v>
      </c>
      <c r="B210" s="160" t="s">
        <v>375</v>
      </c>
      <c r="C210" s="177" t="s">
        <v>376</v>
      </c>
      <c r="D210" s="161" t="s">
        <v>172</v>
      </c>
      <c r="E210" s="162">
        <v>8</v>
      </c>
      <c r="F210" s="163"/>
      <c r="G210" s="164">
        <f>ROUND(E210*F210,2)</f>
        <v>0</v>
      </c>
      <c r="H210" s="163"/>
      <c r="I210" s="164">
        <f>ROUND(E210*H210,2)</f>
        <v>0</v>
      </c>
      <c r="J210" s="163"/>
      <c r="K210" s="164">
        <f>ROUND(E210*J210,2)</f>
        <v>0</v>
      </c>
      <c r="L210" s="164">
        <v>15</v>
      </c>
      <c r="M210" s="164">
        <f>G210*(1+L210/100)</f>
        <v>0</v>
      </c>
      <c r="N210" s="164">
        <v>3.9900000000000005E-3</v>
      </c>
      <c r="O210" s="164">
        <f>ROUND(E210*N210,2)</f>
        <v>0.03</v>
      </c>
      <c r="P210" s="164">
        <v>0</v>
      </c>
      <c r="Q210" s="164">
        <f>ROUND(E210*P210,2)</f>
        <v>0</v>
      </c>
      <c r="R210" s="164" t="s">
        <v>336</v>
      </c>
      <c r="S210" s="164" t="s">
        <v>149</v>
      </c>
      <c r="T210" s="165" t="s">
        <v>150</v>
      </c>
      <c r="U210" s="141">
        <v>0.54290000000000005</v>
      </c>
      <c r="V210" s="141">
        <f>ROUND(E210*U210,2)</f>
        <v>4.34</v>
      </c>
      <c r="W210" s="141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 t="s">
        <v>317</v>
      </c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1" x14ac:dyDescent="0.25">
      <c r="A211" s="138"/>
      <c r="B211" s="139"/>
      <c r="C211" s="237" t="s">
        <v>377</v>
      </c>
      <c r="D211" s="238"/>
      <c r="E211" s="238"/>
      <c r="F211" s="238"/>
      <c r="G211" s="238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 t="s">
        <v>158</v>
      </c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outlineLevel="1" x14ac:dyDescent="0.25">
      <c r="A212" s="138"/>
      <c r="B212" s="139"/>
      <c r="C212" s="178" t="s">
        <v>354</v>
      </c>
      <c r="D212" s="147"/>
      <c r="E212" s="148">
        <v>8</v>
      </c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 t="s">
        <v>153</v>
      </c>
      <c r="AH212" s="135">
        <v>0</v>
      </c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ht="20.399999999999999" outlineLevel="1" x14ac:dyDescent="0.25">
      <c r="A213" s="159">
        <v>57</v>
      </c>
      <c r="B213" s="160" t="s">
        <v>378</v>
      </c>
      <c r="C213" s="177" t="s">
        <v>379</v>
      </c>
      <c r="D213" s="161" t="s">
        <v>172</v>
      </c>
      <c r="E213" s="162">
        <v>22.5</v>
      </c>
      <c r="F213" s="163"/>
      <c r="G213" s="164">
        <f>ROUND(E213*F213,2)</f>
        <v>0</v>
      </c>
      <c r="H213" s="163"/>
      <c r="I213" s="164">
        <f>ROUND(E213*H213,2)</f>
        <v>0</v>
      </c>
      <c r="J213" s="163"/>
      <c r="K213" s="164">
        <f>ROUND(E213*J213,2)</f>
        <v>0</v>
      </c>
      <c r="L213" s="164">
        <v>15</v>
      </c>
      <c r="M213" s="164">
        <f>G213*(1+L213/100)</f>
        <v>0</v>
      </c>
      <c r="N213" s="164">
        <v>5.1800000000000006E-3</v>
      </c>
      <c r="O213" s="164">
        <f>ROUND(E213*N213,2)</f>
        <v>0.12</v>
      </c>
      <c r="P213" s="164">
        <v>0</v>
      </c>
      <c r="Q213" s="164">
        <f>ROUND(E213*P213,2)</f>
        <v>0</v>
      </c>
      <c r="R213" s="164" t="s">
        <v>336</v>
      </c>
      <c r="S213" s="164" t="s">
        <v>149</v>
      </c>
      <c r="T213" s="165" t="s">
        <v>150</v>
      </c>
      <c r="U213" s="141">
        <v>0.63430000000000009</v>
      </c>
      <c r="V213" s="141">
        <f>ROUND(E213*U213,2)</f>
        <v>14.27</v>
      </c>
      <c r="W213" s="141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 t="s">
        <v>317</v>
      </c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1" x14ac:dyDescent="0.25">
      <c r="A214" s="138"/>
      <c r="B214" s="139"/>
      <c r="C214" s="237" t="s">
        <v>377</v>
      </c>
      <c r="D214" s="238"/>
      <c r="E214" s="238"/>
      <c r="F214" s="238"/>
      <c r="G214" s="238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 t="s">
        <v>158</v>
      </c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1" x14ac:dyDescent="0.25">
      <c r="A215" s="138"/>
      <c r="B215" s="139"/>
      <c r="C215" s="178" t="s">
        <v>380</v>
      </c>
      <c r="D215" s="147"/>
      <c r="E215" s="148">
        <v>22.5</v>
      </c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 t="s">
        <v>153</v>
      </c>
      <c r="AH215" s="135">
        <v>0</v>
      </c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ht="20.399999999999999" outlineLevel="1" x14ac:dyDescent="0.25">
      <c r="A216" s="159">
        <v>58</v>
      </c>
      <c r="B216" s="160" t="s">
        <v>381</v>
      </c>
      <c r="C216" s="177" t="s">
        <v>382</v>
      </c>
      <c r="D216" s="161" t="s">
        <v>172</v>
      </c>
      <c r="E216" s="162">
        <v>8</v>
      </c>
      <c r="F216" s="163"/>
      <c r="G216" s="164">
        <f>ROUND(E216*F216,2)</f>
        <v>0</v>
      </c>
      <c r="H216" s="163"/>
      <c r="I216" s="164">
        <f>ROUND(E216*H216,2)</f>
        <v>0</v>
      </c>
      <c r="J216" s="163"/>
      <c r="K216" s="164">
        <f>ROUND(E216*J216,2)</f>
        <v>0</v>
      </c>
      <c r="L216" s="164">
        <v>15</v>
      </c>
      <c r="M216" s="164">
        <f>G216*(1+L216/100)</f>
        <v>0</v>
      </c>
      <c r="N216" s="164">
        <v>4.0100000000000005E-3</v>
      </c>
      <c r="O216" s="164">
        <f>ROUND(E216*N216,2)</f>
        <v>0.03</v>
      </c>
      <c r="P216" s="164">
        <v>0</v>
      </c>
      <c r="Q216" s="164">
        <f>ROUND(E216*P216,2)</f>
        <v>0</v>
      </c>
      <c r="R216" s="164" t="s">
        <v>336</v>
      </c>
      <c r="S216" s="164" t="s">
        <v>149</v>
      </c>
      <c r="T216" s="165" t="s">
        <v>150</v>
      </c>
      <c r="U216" s="141">
        <v>0.54290000000000005</v>
      </c>
      <c r="V216" s="141">
        <f>ROUND(E216*U216,2)</f>
        <v>4.34</v>
      </c>
      <c r="W216" s="141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 t="s">
        <v>317</v>
      </c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1" x14ac:dyDescent="0.25">
      <c r="A217" s="138"/>
      <c r="B217" s="139"/>
      <c r="C217" s="237" t="s">
        <v>377</v>
      </c>
      <c r="D217" s="238"/>
      <c r="E217" s="238"/>
      <c r="F217" s="238"/>
      <c r="G217" s="238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 t="s">
        <v>158</v>
      </c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outlineLevel="1" x14ac:dyDescent="0.25">
      <c r="A218" s="138"/>
      <c r="B218" s="139"/>
      <c r="C218" s="178" t="s">
        <v>354</v>
      </c>
      <c r="D218" s="147"/>
      <c r="E218" s="148">
        <v>8</v>
      </c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 t="s">
        <v>153</v>
      </c>
      <c r="AH218" s="135">
        <v>0</v>
      </c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</row>
    <row r="219" spans="1:60" ht="20.399999999999999" outlineLevel="1" x14ac:dyDescent="0.25">
      <c r="A219" s="159">
        <v>59</v>
      </c>
      <c r="B219" s="160" t="s">
        <v>383</v>
      </c>
      <c r="C219" s="177" t="s">
        <v>384</v>
      </c>
      <c r="D219" s="161" t="s">
        <v>172</v>
      </c>
      <c r="E219" s="162">
        <v>21</v>
      </c>
      <c r="F219" s="163"/>
      <c r="G219" s="164">
        <f>ROUND(E219*F219,2)</f>
        <v>0</v>
      </c>
      <c r="H219" s="163"/>
      <c r="I219" s="164">
        <f>ROUND(E219*H219,2)</f>
        <v>0</v>
      </c>
      <c r="J219" s="163"/>
      <c r="K219" s="164">
        <f>ROUND(E219*J219,2)</f>
        <v>0</v>
      </c>
      <c r="L219" s="164">
        <v>15</v>
      </c>
      <c r="M219" s="164">
        <f>G219*(1+L219/100)</f>
        <v>0</v>
      </c>
      <c r="N219" s="164">
        <v>5.2200000000000007E-3</v>
      </c>
      <c r="O219" s="164">
        <f>ROUND(E219*N219,2)</f>
        <v>0.11</v>
      </c>
      <c r="P219" s="164">
        <v>0</v>
      </c>
      <c r="Q219" s="164">
        <f>ROUND(E219*P219,2)</f>
        <v>0</v>
      </c>
      <c r="R219" s="164" t="s">
        <v>336</v>
      </c>
      <c r="S219" s="164" t="s">
        <v>149</v>
      </c>
      <c r="T219" s="165" t="s">
        <v>150</v>
      </c>
      <c r="U219" s="141">
        <v>0.63430000000000009</v>
      </c>
      <c r="V219" s="141">
        <f>ROUND(E219*U219,2)</f>
        <v>13.32</v>
      </c>
      <c r="W219" s="141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 t="s">
        <v>317</v>
      </c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outlineLevel="1" x14ac:dyDescent="0.25">
      <c r="A220" s="138"/>
      <c r="B220" s="139"/>
      <c r="C220" s="237" t="s">
        <v>377</v>
      </c>
      <c r="D220" s="238"/>
      <c r="E220" s="238"/>
      <c r="F220" s="238"/>
      <c r="G220" s="238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 t="s">
        <v>158</v>
      </c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outlineLevel="1" x14ac:dyDescent="0.25">
      <c r="A221" s="138"/>
      <c r="B221" s="139"/>
      <c r="C221" s="178" t="s">
        <v>385</v>
      </c>
      <c r="D221" s="147"/>
      <c r="E221" s="148">
        <v>21</v>
      </c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 t="s">
        <v>153</v>
      </c>
      <c r="AH221" s="135">
        <v>0</v>
      </c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ht="20.399999999999999" outlineLevel="1" x14ac:dyDescent="0.25">
      <c r="A222" s="159">
        <v>60</v>
      </c>
      <c r="B222" s="160" t="s">
        <v>386</v>
      </c>
      <c r="C222" s="177" t="s">
        <v>387</v>
      </c>
      <c r="D222" s="161" t="s">
        <v>172</v>
      </c>
      <c r="E222" s="162">
        <v>16</v>
      </c>
      <c r="F222" s="163"/>
      <c r="G222" s="164">
        <f>ROUND(E222*F222,2)</f>
        <v>0</v>
      </c>
      <c r="H222" s="163"/>
      <c r="I222" s="164">
        <f>ROUND(E222*H222,2)</f>
        <v>0</v>
      </c>
      <c r="J222" s="163"/>
      <c r="K222" s="164">
        <f>ROUND(E222*J222,2)</f>
        <v>0</v>
      </c>
      <c r="L222" s="164">
        <v>15</v>
      </c>
      <c r="M222" s="164">
        <f>G222*(1+L222/100)</f>
        <v>0</v>
      </c>
      <c r="N222" s="164">
        <v>2.0000000000000002E-5</v>
      </c>
      <c r="O222" s="164">
        <f>ROUND(E222*N222,2)</f>
        <v>0</v>
      </c>
      <c r="P222" s="164">
        <v>0</v>
      </c>
      <c r="Q222" s="164">
        <f>ROUND(E222*P222,2)</f>
        <v>0</v>
      </c>
      <c r="R222" s="164" t="s">
        <v>336</v>
      </c>
      <c r="S222" s="164" t="s">
        <v>149</v>
      </c>
      <c r="T222" s="165" t="s">
        <v>150</v>
      </c>
      <c r="U222" s="141">
        <v>0.129</v>
      </c>
      <c r="V222" s="141">
        <f>ROUND(E222*U222,2)</f>
        <v>2.06</v>
      </c>
      <c r="W222" s="141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 t="s">
        <v>317</v>
      </c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outlineLevel="1" x14ac:dyDescent="0.25">
      <c r="A223" s="138"/>
      <c r="B223" s="139"/>
      <c r="C223" s="178" t="s">
        <v>388</v>
      </c>
      <c r="D223" s="147"/>
      <c r="E223" s="148">
        <v>16</v>
      </c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 t="s">
        <v>153</v>
      </c>
      <c r="AH223" s="135">
        <v>0</v>
      </c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ht="20.399999999999999" outlineLevel="1" x14ac:dyDescent="0.25">
      <c r="A224" s="159">
        <v>61</v>
      </c>
      <c r="B224" s="160" t="s">
        <v>389</v>
      </c>
      <c r="C224" s="177" t="s">
        <v>390</v>
      </c>
      <c r="D224" s="161" t="s">
        <v>172</v>
      </c>
      <c r="E224" s="162">
        <v>43.5</v>
      </c>
      <c r="F224" s="163"/>
      <c r="G224" s="164">
        <f>ROUND(E224*F224,2)</f>
        <v>0</v>
      </c>
      <c r="H224" s="163"/>
      <c r="I224" s="164">
        <f>ROUND(E224*H224,2)</f>
        <v>0</v>
      </c>
      <c r="J224" s="163"/>
      <c r="K224" s="164">
        <f>ROUND(E224*J224,2)</f>
        <v>0</v>
      </c>
      <c r="L224" s="164">
        <v>15</v>
      </c>
      <c r="M224" s="164">
        <f>G224*(1+L224/100)</f>
        <v>0</v>
      </c>
      <c r="N224" s="164">
        <v>6.0000000000000002E-5</v>
      </c>
      <c r="O224" s="164">
        <f>ROUND(E224*N224,2)</f>
        <v>0</v>
      </c>
      <c r="P224" s="164">
        <v>0</v>
      </c>
      <c r="Q224" s="164">
        <f>ROUND(E224*P224,2)</f>
        <v>0</v>
      </c>
      <c r="R224" s="164" t="s">
        <v>336</v>
      </c>
      <c r="S224" s="164" t="s">
        <v>149</v>
      </c>
      <c r="T224" s="165" t="s">
        <v>150</v>
      </c>
      <c r="U224" s="141">
        <v>0.129</v>
      </c>
      <c r="V224" s="141">
        <f>ROUND(E224*U224,2)</f>
        <v>5.61</v>
      </c>
      <c r="W224" s="141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 t="s">
        <v>317</v>
      </c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1" x14ac:dyDescent="0.25">
      <c r="A225" s="138"/>
      <c r="B225" s="139"/>
      <c r="C225" s="178" t="s">
        <v>391</v>
      </c>
      <c r="D225" s="147"/>
      <c r="E225" s="148">
        <v>43.5</v>
      </c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 t="s">
        <v>153</v>
      </c>
      <c r="AH225" s="135">
        <v>0</v>
      </c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outlineLevel="1" x14ac:dyDescent="0.25">
      <c r="A226" s="159">
        <v>62</v>
      </c>
      <c r="B226" s="160" t="s">
        <v>392</v>
      </c>
      <c r="C226" s="177" t="s">
        <v>393</v>
      </c>
      <c r="D226" s="161" t="s">
        <v>147</v>
      </c>
      <c r="E226" s="162">
        <v>32</v>
      </c>
      <c r="F226" s="163"/>
      <c r="G226" s="164">
        <f>ROUND(E226*F226,2)</f>
        <v>0</v>
      </c>
      <c r="H226" s="163"/>
      <c r="I226" s="164">
        <f>ROUND(E226*H226,2)</f>
        <v>0</v>
      </c>
      <c r="J226" s="163"/>
      <c r="K226" s="164">
        <f>ROUND(E226*J226,2)</f>
        <v>0</v>
      </c>
      <c r="L226" s="164">
        <v>15</v>
      </c>
      <c r="M226" s="164">
        <f>G226*(1+L226/100)</f>
        <v>0</v>
      </c>
      <c r="N226" s="164">
        <v>0</v>
      </c>
      <c r="O226" s="164">
        <f>ROUND(E226*N226,2)</f>
        <v>0</v>
      </c>
      <c r="P226" s="164">
        <v>0</v>
      </c>
      <c r="Q226" s="164">
        <f>ROUND(E226*P226,2)</f>
        <v>0</v>
      </c>
      <c r="R226" s="164" t="s">
        <v>336</v>
      </c>
      <c r="S226" s="164" t="s">
        <v>149</v>
      </c>
      <c r="T226" s="165" t="s">
        <v>150</v>
      </c>
      <c r="U226" s="141">
        <v>0.42500000000000004</v>
      </c>
      <c r="V226" s="141">
        <f>ROUND(E226*U226,2)</f>
        <v>13.6</v>
      </c>
      <c r="W226" s="141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 t="s">
        <v>317</v>
      </c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</row>
    <row r="227" spans="1:60" outlineLevel="1" x14ac:dyDescent="0.25">
      <c r="A227" s="138"/>
      <c r="B227" s="139"/>
      <c r="C227" s="178" t="s">
        <v>394</v>
      </c>
      <c r="D227" s="147"/>
      <c r="E227" s="148">
        <v>24</v>
      </c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 t="s">
        <v>153</v>
      </c>
      <c r="AH227" s="135">
        <v>0</v>
      </c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</row>
    <row r="228" spans="1:60" outlineLevel="1" x14ac:dyDescent="0.25">
      <c r="A228" s="138"/>
      <c r="B228" s="139"/>
      <c r="C228" s="178" t="s">
        <v>395</v>
      </c>
      <c r="D228" s="147"/>
      <c r="E228" s="148">
        <v>8</v>
      </c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 t="s">
        <v>153</v>
      </c>
      <c r="AH228" s="135">
        <v>0</v>
      </c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1" x14ac:dyDescent="0.25">
      <c r="A229" s="159">
        <v>63</v>
      </c>
      <c r="B229" s="160" t="s">
        <v>396</v>
      </c>
      <c r="C229" s="177" t="s">
        <v>397</v>
      </c>
      <c r="D229" s="161" t="s">
        <v>147</v>
      </c>
      <c r="E229" s="162">
        <v>8</v>
      </c>
      <c r="F229" s="163"/>
      <c r="G229" s="164">
        <f>ROUND(E229*F229,2)</f>
        <v>0</v>
      </c>
      <c r="H229" s="163"/>
      <c r="I229" s="164">
        <f>ROUND(E229*H229,2)</f>
        <v>0</v>
      </c>
      <c r="J229" s="163"/>
      <c r="K229" s="164">
        <f>ROUND(E229*J229,2)</f>
        <v>0</v>
      </c>
      <c r="L229" s="164">
        <v>15</v>
      </c>
      <c r="M229" s="164">
        <f>G229*(1+L229/100)</f>
        <v>0</v>
      </c>
      <c r="N229" s="164">
        <v>1E-4</v>
      </c>
      <c r="O229" s="164">
        <f>ROUND(E229*N229,2)</f>
        <v>0</v>
      </c>
      <c r="P229" s="164">
        <v>0</v>
      </c>
      <c r="Q229" s="164">
        <f>ROUND(E229*P229,2)</f>
        <v>0</v>
      </c>
      <c r="R229" s="164" t="s">
        <v>336</v>
      </c>
      <c r="S229" s="164" t="s">
        <v>398</v>
      </c>
      <c r="T229" s="165" t="s">
        <v>150</v>
      </c>
      <c r="U229" s="141">
        <v>0.254</v>
      </c>
      <c r="V229" s="141">
        <f>ROUND(E229*U229,2)</f>
        <v>2.0299999999999998</v>
      </c>
      <c r="W229" s="141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 t="s">
        <v>317</v>
      </c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outlineLevel="1" x14ac:dyDescent="0.25">
      <c r="A230" s="138"/>
      <c r="B230" s="139"/>
      <c r="C230" s="178" t="s">
        <v>348</v>
      </c>
      <c r="D230" s="147"/>
      <c r="E230" s="148">
        <v>8</v>
      </c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 t="s">
        <v>153</v>
      </c>
      <c r="AH230" s="135">
        <v>0</v>
      </c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</row>
    <row r="231" spans="1:60" outlineLevel="1" x14ac:dyDescent="0.25">
      <c r="A231" s="159">
        <v>64</v>
      </c>
      <c r="B231" s="160" t="s">
        <v>399</v>
      </c>
      <c r="C231" s="177" t="s">
        <v>400</v>
      </c>
      <c r="D231" s="161" t="s">
        <v>311</v>
      </c>
      <c r="E231" s="162">
        <v>0.29642000000000002</v>
      </c>
      <c r="F231" s="163"/>
      <c r="G231" s="164">
        <f>ROUND(E231*F231,2)</f>
        <v>0</v>
      </c>
      <c r="H231" s="163"/>
      <c r="I231" s="164">
        <f>ROUND(E231*H231,2)</f>
        <v>0</v>
      </c>
      <c r="J231" s="163"/>
      <c r="K231" s="164">
        <f>ROUND(E231*J231,2)</f>
        <v>0</v>
      </c>
      <c r="L231" s="164">
        <v>15</v>
      </c>
      <c r="M231" s="164">
        <f>G231*(1+L231/100)</f>
        <v>0</v>
      </c>
      <c r="N231" s="164">
        <v>0</v>
      </c>
      <c r="O231" s="164">
        <f>ROUND(E231*N231,2)</f>
        <v>0</v>
      </c>
      <c r="P231" s="164">
        <v>0</v>
      </c>
      <c r="Q231" s="164">
        <f>ROUND(E231*P231,2)</f>
        <v>0</v>
      </c>
      <c r="R231" s="164" t="s">
        <v>336</v>
      </c>
      <c r="S231" s="164" t="s">
        <v>149</v>
      </c>
      <c r="T231" s="165" t="s">
        <v>150</v>
      </c>
      <c r="U231" s="141">
        <v>1.3740000000000001</v>
      </c>
      <c r="V231" s="141">
        <f>ROUND(E231*U231,2)</f>
        <v>0.41</v>
      </c>
      <c r="W231" s="141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 t="s">
        <v>332</v>
      </c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</row>
    <row r="232" spans="1:60" outlineLevel="1" x14ac:dyDescent="0.25">
      <c r="A232" s="138"/>
      <c r="B232" s="139"/>
      <c r="C232" s="237" t="s">
        <v>401</v>
      </c>
      <c r="D232" s="238"/>
      <c r="E232" s="238"/>
      <c r="F232" s="238"/>
      <c r="G232" s="238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 t="s">
        <v>158</v>
      </c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x14ac:dyDescent="0.25">
      <c r="A233" s="153" t="s">
        <v>143</v>
      </c>
      <c r="B233" s="154" t="s">
        <v>87</v>
      </c>
      <c r="C233" s="176" t="s">
        <v>88</v>
      </c>
      <c r="D233" s="155"/>
      <c r="E233" s="156"/>
      <c r="F233" s="157"/>
      <c r="G233" s="157">
        <f>SUMIF(AG234:AG278,"&lt;&gt;NOR",G234:G278)</f>
        <v>0</v>
      </c>
      <c r="H233" s="157"/>
      <c r="I233" s="157">
        <f>SUM(I234:I278)</f>
        <v>0</v>
      </c>
      <c r="J233" s="157"/>
      <c r="K233" s="157">
        <f>SUM(K234:K278)</f>
        <v>0</v>
      </c>
      <c r="L233" s="157"/>
      <c r="M233" s="157">
        <f>SUM(M234:M278)</f>
        <v>0</v>
      </c>
      <c r="N233" s="157"/>
      <c r="O233" s="157">
        <f>SUM(O234:O278)</f>
        <v>0.47000000000000003</v>
      </c>
      <c r="P233" s="157"/>
      <c r="Q233" s="157">
        <f>SUM(Q234:Q278)</f>
        <v>2.34</v>
      </c>
      <c r="R233" s="157"/>
      <c r="S233" s="157"/>
      <c r="T233" s="158"/>
      <c r="U233" s="152"/>
      <c r="V233" s="152">
        <f>SUM(V234:V278)</f>
        <v>110.32999999999998</v>
      </c>
      <c r="W233" s="152"/>
      <c r="AG233" t="s">
        <v>144</v>
      </c>
    </row>
    <row r="234" spans="1:60" ht="20.399999999999999" outlineLevel="1" x14ac:dyDescent="0.25">
      <c r="A234" s="159">
        <v>65</v>
      </c>
      <c r="B234" s="160" t="s">
        <v>402</v>
      </c>
      <c r="C234" s="177" t="s">
        <v>403</v>
      </c>
      <c r="D234" s="161" t="s">
        <v>404</v>
      </c>
      <c r="E234" s="162">
        <v>32</v>
      </c>
      <c r="F234" s="163"/>
      <c r="G234" s="164">
        <f>ROUND(E234*F234,2)</f>
        <v>0</v>
      </c>
      <c r="H234" s="163"/>
      <c r="I234" s="164">
        <f>ROUND(E234*H234,2)</f>
        <v>0</v>
      </c>
      <c r="J234" s="163"/>
      <c r="K234" s="164">
        <f>ROUND(E234*J234,2)</f>
        <v>0</v>
      </c>
      <c r="L234" s="164">
        <v>15</v>
      </c>
      <c r="M234" s="164">
        <f>G234*(1+L234/100)</f>
        <v>0</v>
      </c>
      <c r="N234" s="164">
        <v>3.8000000000000002E-4</v>
      </c>
      <c r="O234" s="164">
        <f>ROUND(E234*N234,2)</f>
        <v>0.01</v>
      </c>
      <c r="P234" s="164">
        <v>0</v>
      </c>
      <c r="Q234" s="164">
        <f>ROUND(E234*P234,2)</f>
        <v>0</v>
      </c>
      <c r="R234" s="164" t="s">
        <v>405</v>
      </c>
      <c r="S234" s="164" t="s">
        <v>149</v>
      </c>
      <c r="T234" s="165" t="s">
        <v>150</v>
      </c>
      <c r="U234" s="141">
        <v>0.29000000000000004</v>
      </c>
      <c r="V234" s="141">
        <f>ROUND(E234*U234,2)</f>
        <v>9.2799999999999994</v>
      </c>
      <c r="W234" s="141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 t="s">
        <v>317</v>
      </c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</row>
    <row r="235" spans="1:60" outlineLevel="1" x14ac:dyDescent="0.25">
      <c r="A235" s="138"/>
      <c r="B235" s="139"/>
      <c r="C235" s="178" t="s">
        <v>406</v>
      </c>
      <c r="D235" s="147"/>
      <c r="E235" s="148">
        <v>24</v>
      </c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 t="s">
        <v>153</v>
      </c>
      <c r="AH235" s="135">
        <v>0</v>
      </c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outlineLevel="1" x14ac:dyDescent="0.25">
      <c r="A236" s="138"/>
      <c r="B236" s="139"/>
      <c r="C236" s="178" t="s">
        <v>395</v>
      </c>
      <c r="D236" s="147"/>
      <c r="E236" s="148">
        <v>8</v>
      </c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 t="s">
        <v>153</v>
      </c>
      <c r="AH236" s="135">
        <v>0</v>
      </c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</row>
    <row r="237" spans="1:60" outlineLevel="1" x14ac:dyDescent="0.25">
      <c r="A237" s="159">
        <v>66</v>
      </c>
      <c r="B237" s="160" t="s">
        <v>407</v>
      </c>
      <c r="C237" s="177" t="s">
        <v>408</v>
      </c>
      <c r="D237" s="161" t="s">
        <v>404</v>
      </c>
      <c r="E237" s="162">
        <v>12</v>
      </c>
      <c r="F237" s="163"/>
      <c r="G237" s="164">
        <f>ROUND(E237*F237,2)</f>
        <v>0</v>
      </c>
      <c r="H237" s="163"/>
      <c r="I237" s="164">
        <f>ROUND(E237*H237,2)</f>
        <v>0</v>
      </c>
      <c r="J237" s="163"/>
      <c r="K237" s="164">
        <f>ROUND(E237*J237,2)</f>
        <v>0</v>
      </c>
      <c r="L237" s="164">
        <v>15</v>
      </c>
      <c r="M237" s="164">
        <f>G237*(1+L237/100)</f>
        <v>0</v>
      </c>
      <c r="N237" s="164">
        <v>0</v>
      </c>
      <c r="O237" s="164">
        <f>ROUND(E237*N237,2)</f>
        <v>0</v>
      </c>
      <c r="P237" s="164">
        <v>3.4200000000000001E-2</v>
      </c>
      <c r="Q237" s="164">
        <f>ROUND(E237*P237,2)</f>
        <v>0.41</v>
      </c>
      <c r="R237" s="164" t="s">
        <v>336</v>
      </c>
      <c r="S237" s="164" t="s">
        <v>149</v>
      </c>
      <c r="T237" s="165" t="s">
        <v>150</v>
      </c>
      <c r="U237" s="141">
        <v>0.46500000000000002</v>
      </c>
      <c r="V237" s="141">
        <f>ROUND(E237*U237,2)</f>
        <v>5.58</v>
      </c>
      <c r="W237" s="141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 t="s">
        <v>317</v>
      </c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</row>
    <row r="238" spans="1:60" outlineLevel="1" x14ac:dyDescent="0.25">
      <c r="A238" s="138"/>
      <c r="B238" s="139"/>
      <c r="C238" s="178" t="s">
        <v>374</v>
      </c>
      <c r="D238" s="147"/>
      <c r="E238" s="148">
        <v>12</v>
      </c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 t="s">
        <v>153</v>
      </c>
      <c r="AH238" s="135">
        <v>0</v>
      </c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1" x14ac:dyDescent="0.25">
      <c r="A239" s="159">
        <v>67</v>
      </c>
      <c r="B239" s="160" t="s">
        <v>409</v>
      </c>
      <c r="C239" s="177" t="s">
        <v>410</v>
      </c>
      <c r="D239" s="161" t="s">
        <v>147</v>
      </c>
      <c r="E239" s="162">
        <v>8</v>
      </c>
      <c r="F239" s="163"/>
      <c r="G239" s="164">
        <f>ROUND(E239*F239,2)</f>
        <v>0</v>
      </c>
      <c r="H239" s="163"/>
      <c r="I239" s="164">
        <f>ROUND(E239*H239,2)</f>
        <v>0</v>
      </c>
      <c r="J239" s="163"/>
      <c r="K239" s="164">
        <f>ROUND(E239*J239,2)</f>
        <v>0</v>
      </c>
      <c r="L239" s="164">
        <v>15</v>
      </c>
      <c r="M239" s="164">
        <f>G239*(1+L239/100)</f>
        <v>0</v>
      </c>
      <c r="N239" s="164">
        <v>0</v>
      </c>
      <c r="O239" s="164">
        <f>ROUND(E239*N239,2)</f>
        <v>0</v>
      </c>
      <c r="P239" s="164">
        <v>0</v>
      </c>
      <c r="Q239" s="164">
        <f>ROUND(E239*P239,2)</f>
        <v>0</v>
      </c>
      <c r="R239" s="164" t="s">
        <v>336</v>
      </c>
      <c r="S239" s="164" t="s">
        <v>149</v>
      </c>
      <c r="T239" s="165" t="s">
        <v>150</v>
      </c>
      <c r="U239" s="141">
        <v>1.77</v>
      </c>
      <c r="V239" s="141">
        <f>ROUND(E239*U239,2)</f>
        <v>14.16</v>
      </c>
      <c r="W239" s="141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 t="s">
        <v>214</v>
      </c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outlineLevel="1" x14ac:dyDescent="0.25">
      <c r="A240" s="138"/>
      <c r="B240" s="139"/>
      <c r="C240" s="178" t="s">
        <v>411</v>
      </c>
      <c r="D240" s="147"/>
      <c r="E240" s="148">
        <v>8</v>
      </c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 t="s">
        <v>153</v>
      </c>
      <c r="AH240" s="135">
        <v>0</v>
      </c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ht="20.399999999999999" outlineLevel="1" x14ac:dyDescent="0.25">
      <c r="A241" s="159">
        <v>68</v>
      </c>
      <c r="B241" s="160" t="s">
        <v>412</v>
      </c>
      <c r="C241" s="177" t="s">
        <v>413</v>
      </c>
      <c r="D241" s="161" t="s">
        <v>404</v>
      </c>
      <c r="E241" s="162">
        <v>8</v>
      </c>
      <c r="F241" s="163"/>
      <c r="G241" s="164">
        <f>ROUND(E241*F241,2)</f>
        <v>0</v>
      </c>
      <c r="H241" s="163"/>
      <c r="I241" s="164">
        <f>ROUND(E241*H241,2)</f>
        <v>0</v>
      </c>
      <c r="J241" s="163"/>
      <c r="K241" s="164">
        <f>ROUND(E241*J241,2)</f>
        <v>0</v>
      </c>
      <c r="L241" s="164">
        <v>15</v>
      </c>
      <c r="M241" s="164">
        <f>G241*(1+L241/100)</f>
        <v>0</v>
      </c>
      <c r="N241" s="164">
        <v>1.8890000000000001E-2</v>
      </c>
      <c r="O241" s="164">
        <f>ROUND(E241*N241,2)</f>
        <v>0.15</v>
      </c>
      <c r="P241" s="164">
        <v>0</v>
      </c>
      <c r="Q241" s="164">
        <f>ROUND(E241*P241,2)</f>
        <v>0</v>
      </c>
      <c r="R241" s="164" t="s">
        <v>336</v>
      </c>
      <c r="S241" s="164" t="s">
        <v>149</v>
      </c>
      <c r="T241" s="165" t="s">
        <v>150</v>
      </c>
      <c r="U241" s="141">
        <v>0.97300000000000009</v>
      </c>
      <c r="V241" s="141">
        <f>ROUND(E241*U241,2)</f>
        <v>7.78</v>
      </c>
      <c r="W241" s="141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 t="s">
        <v>317</v>
      </c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outlineLevel="1" x14ac:dyDescent="0.25">
      <c r="A242" s="138"/>
      <c r="B242" s="139"/>
      <c r="C242" s="178" t="s">
        <v>411</v>
      </c>
      <c r="D242" s="147"/>
      <c r="E242" s="148">
        <v>8</v>
      </c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 t="s">
        <v>153</v>
      </c>
      <c r="AH242" s="135">
        <v>0</v>
      </c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outlineLevel="1" x14ac:dyDescent="0.25">
      <c r="A243" s="159">
        <v>69</v>
      </c>
      <c r="B243" s="160" t="s">
        <v>414</v>
      </c>
      <c r="C243" s="177" t="s">
        <v>415</v>
      </c>
      <c r="D243" s="161" t="s">
        <v>404</v>
      </c>
      <c r="E243" s="162">
        <v>12</v>
      </c>
      <c r="F243" s="163"/>
      <c r="G243" s="164">
        <f>ROUND(E243*F243,2)</f>
        <v>0</v>
      </c>
      <c r="H243" s="163"/>
      <c r="I243" s="164">
        <f>ROUND(E243*H243,2)</f>
        <v>0</v>
      </c>
      <c r="J243" s="163"/>
      <c r="K243" s="164">
        <f>ROUND(E243*J243,2)</f>
        <v>0</v>
      </c>
      <c r="L243" s="164">
        <v>15</v>
      </c>
      <c r="M243" s="164">
        <f>G243*(1+L243/100)</f>
        <v>0</v>
      </c>
      <c r="N243" s="164">
        <v>0</v>
      </c>
      <c r="O243" s="164">
        <f>ROUND(E243*N243,2)</f>
        <v>0</v>
      </c>
      <c r="P243" s="164">
        <v>1.9460000000000002E-2</v>
      </c>
      <c r="Q243" s="164">
        <f>ROUND(E243*P243,2)</f>
        <v>0.23</v>
      </c>
      <c r="R243" s="164" t="s">
        <v>336</v>
      </c>
      <c r="S243" s="164" t="s">
        <v>149</v>
      </c>
      <c r="T243" s="165" t="s">
        <v>150</v>
      </c>
      <c r="U243" s="141">
        <v>0.38200000000000001</v>
      </c>
      <c r="V243" s="141">
        <f>ROUND(E243*U243,2)</f>
        <v>4.58</v>
      </c>
      <c r="W243" s="141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 t="s">
        <v>317</v>
      </c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outlineLevel="1" x14ac:dyDescent="0.25">
      <c r="A244" s="138"/>
      <c r="B244" s="139"/>
      <c r="C244" s="178" t="s">
        <v>374</v>
      </c>
      <c r="D244" s="147"/>
      <c r="E244" s="148">
        <v>12</v>
      </c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 t="s">
        <v>153</v>
      </c>
      <c r="AH244" s="135">
        <v>0</v>
      </c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1" x14ac:dyDescent="0.25">
      <c r="A245" s="159">
        <v>70</v>
      </c>
      <c r="B245" s="160" t="s">
        <v>416</v>
      </c>
      <c r="C245" s="177" t="s">
        <v>417</v>
      </c>
      <c r="D245" s="161" t="s">
        <v>404</v>
      </c>
      <c r="E245" s="162">
        <v>8</v>
      </c>
      <c r="F245" s="163"/>
      <c r="G245" s="164">
        <f>ROUND(E245*F245,2)</f>
        <v>0</v>
      </c>
      <c r="H245" s="163"/>
      <c r="I245" s="164">
        <f>ROUND(E245*H245,2)</f>
        <v>0</v>
      </c>
      <c r="J245" s="163"/>
      <c r="K245" s="164">
        <f>ROUND(E245*J245,2)</f>
        <v>0</v>
      </c>
      <c r="L245" s="164">
        <v>15</v>
      </c>
      <c r="M245" s="164">
        <f>G245*(1+L245/100)</f>
        <v>0</v>
      </c>
      <c r="N245" s="164">
        <v>1.651E-2</v>
      </c>
      <c r="O245" s="164">
        <f>ROUND(E245*N245,2)</f>
        <v>0.13</v>
      </c>
      <c r="P245" s="164">
        <v>0</v>
      </c>
      <c r="Q245" s="164">
        <f>ROUND(E245*P245,2)</f>
        <v>0</v>
      </c>
      <c r="R245" s="164" t="s">
        <v>336</v>
      </c>
      <c r="S245" s="164" t="s">
        <v>149</v>
      </c>
      <c r="T245" s="165" t="s">
        <v>150</v>
      </c>
      <c r="U245" s="141">
        <v>1.1890000000000001</v>
      </c>
      <c r="V245" s="141">
        <f>ROUND(E245*U245,2)</f>
        <v>9.51</v>
      </c>
      <c r="W245" s="141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 t="s">
        <v>317</v>
      </c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1" x14ac:dyDescent="0.25">
      <c r="A246" s="138"/>
      <c r="B246" s="139"/>
      <c r="C246" s="178" t="s">
        <v>354</v>
      </c>
      <c r="D246" s="147"/>
      <c r="E246" s="148">
        <v>8</v>
      </c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 t="s">
        <v>153</v>
      </c>
      <c r="AH246" s="135">
        <v>0</v>
      </c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outlineLevel="1" x14ac:dyDescent="0.25">
      <c r="A247" s="167">
        <v>71</v>
      </c>
      <c r="B247" s="168" t="s">
        <v>418</v>
      </c>
      <c r="C247" s="179" t="s">
        <v>419</v>
      </c>
      <c r="D247" s="169" t="s">
        <v>404</v>
      </c>
      <c r="E247" s="170">
        <v>8</v>
      </c>
      <c r="F247" s="171"/>
      <c r="G247" s="172">
        <f>ROUND(E247*F247,2)</f>
        <v>0</v>
      </c>
      <c r="H247" s="171"/>
      <c r="I247" s="172">
        <f>ROUND(E247*H247,2)</f>
        <v>0</v>
      </c>
      <c r="J247" s="171"/>
      <c r="K247" s="172">
        <f>ROUND(E247*J247,2)</f>
        <v>0</v>
      </c>
      <c r="L247" s="172">
        <v>15</v>
      </c>
      <c r="M247" s="172">
        <f>G247*(1+L247/100)</f>
        <v>0</v>
      </c>
      <c r="N247" s="172">
        <v>4.7700000000000008E-3</v>
      </c>
      <c r="O247" s="172">
        <f>ROUND(E247*N247,2)</f>
        <v>0.04</v>
      </c>
      <c r="P247" s="172">
        <v>0</v>
      </c>
      <c r="Q247" s="172">
        <f>ROUND(E247*P247,2)</f>
        <v>0</v>
      </c>
      <c r="R247" s="172" t="s">
        <v>336</v>
      </c>
      <c r="S247" s="172" t="s">
        <v>149</v>
      </c>
      <c r="T247" s="173" t="s">
        <v>150</v>
      </c>
      <c r="U247" s="141">
        <v>0.32500000000000001</v>
      </c>
      <c r="V247" s="141">
        <f>ROUND(E247*U247,2)</f>
        <v>2.6</v>
      </c>
      <c r="W247" s="141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 t="s">
        <v>317</v>
      </c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</row>
    <row r="248" spans="1:60" outlineLevel="1" x14ac:dyDescent="0.25">
      <c r="A248" s="159">
        <v>72</v>
      </c>
      <c r="B248" s="160" t="s">
        <v>420</v>
      </c>
      <c r="C248" s="177" t="s">
        <v>421</v>
      </c>
      <c r="D248" s="161" t="s">
        <v>404</v>
      </c>
      <c r="E248" s="162">
        <v>4</v>
      </c>
      <c r="F248" s="163"/>
      <c r="G248" s="164">
        <f>ROUND(E248*F248,2)</f>
        <v>0</v>
      </c>
      <c r="H248" s="163"/>
      <c r="I248" s="164">
        <f>ROUND(E248*H248,2)</f>
        <v>0</v>
      </c>
      <c r="J248" s="163"/>
      <c r="K248" s="164">
        <f>ROUND(E248*J248,2)</f>
        <v>0</v>
      </c>
      <c r="L248" s="164">
        <v>15</v>
      </c>
      <c r="M248" s="164">
        <f>G248*(1+L248/100)</f>
        <v>0</v>
      </c>
      <c r="N248" s="164">
        <v>8.0000000000000002E-3</v>
      </c>
      <c r="O248" s="164">
        <f>ROUND(E248*N248,2)</f>
        <v>0.03</v>
      </c>
      <c r="P248" s="164">
        <v>0</v>
      </c>
      <c r="Q248" s="164">
        <f>ROUND(E248*P248,2)</f>
        <v>0</v>
      </c>
      <c r="R248" s="164" t="s">
        <v>336</v>
      </c>
      <c r="S248" s="164" t="s">
        <v>149</v>
      </c>
      <c r="T248" s="165" t="s">
        <v>150</v>
      </c>
      <c r="U248" s="141">
        <v>1.1890000000000001</v>
      </c>
      <c r="V248" s="141">
        <f>ROUND(E248*U248,2)</f>
        <v>4.76</v>
      </c>
      <c r="W248" s="141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 t="s">
        <v>317</v>
      </c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outlineLevel="1" x14ac:dyDescent="0.25">
      <c r="A249" s="138"/>
      <c r="B249" s="139"/>
      <c r="C249" s="178" t="s">
        <v>240</v>
      </c>
      <c r="D249" s="147"/>
      <c r="E249" s="148">
        <v>4</v>
      </c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 t="s">
        <v>153</v>
      </c>
      <c r="AH249" s="135">
        <v>0</v>
      </c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</row>
    <row r="250" spans="1:60" outlineLevel="1" x14ac:dyDescent="0.25">
      <c r="A250" s="159">
        <v>73</v>
      </c>
      <c r="B250" s="160" t="s">
        <v>422</v>
      </c>
      <c r="C250" s="177" t="s">
        <v>423</v>
      </c>
      <c r="D250" s="161" t="s">
        <v>404</v>
      </c>
      <c r="E250" s="162">
        <v>12</v>
      </c>
      <c r="F250" s="163"/>
      <c r="G250" s="164">
        <f>ROUND(E250*F250,2)</f>
        <v>0</v>
      </c>
      <c r="H250" s="163"/>
      <c r="I250" s="164">
        <f>ROUND(E250*H250,2)</f>
        <v>0</v>
      </c>
      <c r="J250" s="163"/>
      <c r="K250" s="164">
        <f>ROUND(E250*J250,2)</f>
        <v>0</v>
      </c>
      <c r="L250" s="164">
        <v>15</v>
      </c>
      <c r="M250" s="164">
        <f>G250*(1+L250/100)</f>
        <v>0</v>
      </c>
      <c r="N250" s="164">
        <v>0</v>
      </c>
      <c r="O250" s="164">
        <f>ROUND(E250*N250,2)</f>
        <v>0</v>
      </c>
      <c r="P250" s="164">
        <v>8.8000000000000009E-2</v>
      </c>
      <c r="Q250" s="164">
        <f>ROUND(E250*P250,2)</f>
        <v>1.06</v>
      </c>
      <c r="R250" s="164" t="s">
        <v>336</v>
      </c>
      <c r="S250" s="164" t="s">
        <v>149</v>
      </c>
      <c r="T250" s="165" t="s">
        <v>150</v>
      </c>
      <c r="U250" s="141">
        <v>0.69300000000000006</v>
      </c>
      <c r="V250" s="141">
        <f>ROUND(E250*U250,2)</f>
        <v>8.32</v>
      </c>
      <c r="W250" s="141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 t="s">
        <v>317</v>
      </c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</row>
    <row r="251" spans="1:60" outlineLevel="1" x14ac:dyDescent="0.25">
      <c r="A251" s="138"/>
      <c r="B251" s="139"/>
      <c r="C251" s="178" t="s">
        <v>374</v>
      </c>
      <c r="D251" s="147"/>
      <c r="E251" s="148">
        <v>12</v>
      </c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 t="s">
        <v>153</v>
      </c>
      <c r="AH251" s="135">
        <v>0</v>
      </c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</row>
    <row r="252" spans="1:60" outlineLevel="1" x14ac:dyDescent="0.25">
      <c r="A252" s="167">
        <v>74</v>
      </c>
      <c r="B252" s="168" t="s">
        <v>424</v>
      </c>
      <c r="C252" s="179" t="s">
        <v>425</v>
      </c>
      <c r="D252" s="169" t="s">
        <v>404</v>
      </c>
      <c r="E252" s="170">
        <v>12</v>
      </c>
      <c r="F252" s="171"/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15</v>
      </c>
      <c r="M252" s="172">
        <f>G252*(1+L252/100)</f>
        <v>0</v>
      </c>
      <c r="N252" s="172">
        <v>0</v>
      </c>
      <c r="O252" s="172">
        <f>ROUND(E252*N252,2)</f>
        <v>0</v>
      </c>
      <c r="P252" s="172">
        <v>2.4500000000000001E-2</v>
      </c>
      <c r="Q252" s="172">
        <f>ROUND(E252*P252,2)</f>
        <v>0.28999999999999998</v>
      </c>
      <c r="R252" s="172" t="s">
        <v>336</v>
      </c>
      <c r="S252" s="172" t="s">
        <v>149</v>
      </c>
      <c r="T252" s="173" t="s">
        <v>150</v>
      </c>
      <c r="U252" s="141">
        <v>0.38300000000000001</v>
      </c>
      <c r="V252" s="141">
        <f>ROUND(E252*U252,2)</f>
        <v>4.5999999999999996</v>
      </c>
      <c r="W252" s="141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 t="s">
        <v>317</v>
      </c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</row>
    <row r="253" spans="1:60" outlineLevel="1" x14ac:dyDescent="0.25">
      <c r="A253" s="159">
        <v>75</v>
      </c>
      <c r="B253" s="160" t="s">
        <v>426</v>
      </c>
      <c r="C253" s="177" t="s">
        <v>427</v>
      </c>
      <c r="D253" s="161" t="s">
        <v>404</v>
      </c>
      <c r="E253" s="162">
        <v>24</v>
      </c>
      <c r="F253" s="163"/>
      <c r="G253" s="164">
        <f>ROUND(E253*F253,2)</f>
        <v>0</v>
      </c>
      <c r="H253" s="163"/>
      <c r="I253" s="164">
        <f>ROUND(E253*H253,2)</f>
        <v>0</v>
      </c>
      <c r="J253" s="163"/>
      <c r="K253" s="164">
        <f>ROUND(E253*J253,2)</f>
        <v>0</v>
      </c>
      <c r="L253" s="164">
        <v>15</v>
      </c>
      <c r="M253" s="164">
        <f>G253*(1+L253/100)</f>
        <v>0</v>
      </c>
      <c r="N253" s="164">
        <v>1.1000000000000001E-3</v>
      </c>
      <c r="O253" s="164">
        <f>ROUND(E253*N253,2)</f>
        <v>0.03</v>
      </c>
      <c r="P253" s="164">
        <v>0</v>
      </c>
      <c r="Q253" s="164">
        <f>ROUND(E253*P253,2)</f>
        <v>0</v>
      </c>
      <c r="R253" s="164" t="s">
        <v>336</v>
      </c>
      <c r="S253" s="164" t="s">
        <v>149</v>
      </c>
      <c r="T253" s="165" t="s">
        <v>150</v>
      </c>
      <c r="U253" s="141">
        <v>0.33</v>
      </c>
      <c r="V253" s="141">
        <f>ROUND(E253*U253,2)</f>
        <v>7.92</v>
      </c>
      <c r="W253" s="141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 t="s">
        <v>214</v>
      </c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</row>
    <row r="254" spans="1:60" outlineLevel="1" x14ac:dyDescent="0.25">
      <c r="A254" s="138"/>
      <c r="B254" s="139"/>
      <c r="C254" s="178" t="s">
        <v>348</v>
      </c>
      <c r="D254" s="147"/>
      <c r="E254" s="148">
        <v>8</v>
      </c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 t="s">
        <v>153</v>
      </c>
      <c r="AH254" s="135">
        <v>0</v>
      </c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</row>
    <row r="255" spans="1:60" outlineLevel="1" x14ac:dyDescent="0.25">
      <c r="A255" s="138"/>
      <c r="B255" s="139"/>
      <c r="C255" s="178" t="s">
        <v>395</v>
      </c>
      <c r="D255" s="147"/>
      <c r="E255" s="148">
        <v>8</v>
      </c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 t="s">
        <v>153</v>
      </c>
      <c r="AH255" s="135">
        <v>0</v>
      </c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</row>
    <row r="256" spans="1:60" outlineLevel="1" x14ac:dyDescent="0.25">
      <c r="A256" s="138"/>
      <c r="B256" s="139"/>
      <c r="C256" s="178" t="s">
        <v>428</v>
      </c>
      <c r="D256" s="147"/>
      <c r="E256" s="148">
        <v>8</v>
      </c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 t="s">
        <v>153</v>
      </c>
      <c r="AH256" s="135">
        <v>0</v>
      </c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</row>
    <row r="257" spans="1:60" ht="20.399999999999999" outlineLevel="1" x14ac:dyDescent="0.25">
      <c r="A257" s="159">
        <v>76</v>
      </c>
      <c r="B257" s="160" t="s">
        <v>429</v>
      </c>
      <c r="C257" s="177" t="s">
        <v>430</v>
      </c>
      <c r="D257" s="161" t="s">
        <v>147</v>
      </c>
      <c r="E257" s="162">
        <v>12</v>
      </c>
      <c r="F257" s="163"/>
      <c r="G257" s="164">
        <f>ROUND(E257*F257,2)</f>
        <v>0</v>
      </c>
      <c r="H257" s="163"/>
      <c r="I257" s="164">
        <f>ROUND(E257*H257,2)</f>
        <v>0</v>
      </c>
      <c r="J257" s="163"/>
      <c r="K257" s="164">
        <f>ROUND(E257*J257,2)</f>
        <v>0</v>
      </c>
      <c r="L257" s="164">
        <v>15</v>
      </c>
      <c r="M257" s="164">
        <f>G257*(1+L257/100)</f>
        <v>0</v>
      </c>
      <c r="N257" s="164">
        <v>1E-3</v>
      </c>
      <c r="O257" s="164">
        <f>ROUND(E257*N257,2)</f>
        <v>0.01</v>
      </c>
      <c r="P257" s="164">
        <v>0</v>
      </c>
      <c r="Q257" s="164">
        <f>ROUND(E257*P257,2)</f>
        <v>0</v>
      </c>
      <c r="R257" s="164" t="s">
        <v>336</v>
      </c>
      <c r="S257" s="164" t="s">
        <v>149</v>
      </c>
      <c r="T257" s="165" t="s">
        <v>150</v>
      </c>
      <c r="U257" s="141">
        <v>0.44500000000000001</v>
      </c>
      <c r="V257" s="141">
        <f>ROUND(E257*U257,2)</f>
        <v>5.34</v>
      </c>
      <c r="W257" s="141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 t="s">
        <v>317</v>
      </c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</row>
    <row r="258" spans="1:60" outlineLevel="1" x14ac:dyDescent="0.25">
      <c r="A258" s="138"/>
      <c r="B258" s="139"/>
      <c r="C258" s="178" t="s">
        <v>431</v>
      </c>
      <c r="D258" s="147"/>
      <c r="E258" s="148">
        <v>12</v>
      </c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 t="s">
        <v>153</v>
      </c>
      <c r="AH258" s="135">
        <v>0</v>
      </c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</row>
    <row r="259" spans="1:60" outlineLevel="1" x14ac:dyDescent="0.25">
      <c r="A259" s="159">
        <v>77</v>
      </c>
      <c r="B259" s="160" t="s">
        <v>432</v>
      </c>
      <c r="C259" s="177" t="s">
        <v>433</v>
      </c>
      <c r="D259" s="161" t="s">
        <v>404</v>
      </c>
      <c r="E259" s="162">
        <v>12</v>
      </c>
      <c r="F259" s="163"/>
      <c r="G259" s="164">
        <f>ROUND(E259*F259,2)</f>
        <v>0</v>
      </c>
      <c r="H259" s="163"/>
      <c r="I259" s="164">
        <f>ROUND(E259*H259,2)</f>
        <v>0</v>
      </c>
      <c r="J259" s="163"/>
      <c r="K259" s="164">
        <f>ROUND(E259*J259,2)</f>
        <v>0</v>
      </c>
      <c r="L259" s="164">
        <v>15</v>
      </c>
      <c r="M259" s="164">
        <f>G259*(1+L259/100)</f>
        <v>0</v>
      </c>
      <c r="N259" s="164">
        <v>0</v>
      </c>
      <c r="O259" s="164">
        <f>ROUND(E259*N259,2)</f>
        <v>0</v>
      </c>
      <c r="P259" s="164">
        <v>1.5600000000000002E-3</v>
      </c>
      <c r="Q259" s="164">
        <f>ROUND(E259*P259,2)</f>
        <v>0.02</v>
      </c>
      <c r="R259" s="164" t="s">
        <v>336</v>
      </c>
      <c r="S259" s="164" t="s">
        <v>149</v>
      </c>
      <c r="T259" s="165" t="s">
        <v>150</v>
      </c>
      <c r="U259" s="141">
        <v>0.21700000000000003</v>
      </c>
      <c r="V259" s="141">
        <f>ROUND(E259*U259,2)</f>
        <v>2.6</v>
      </c>
      <c r="W259" s="141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 t="s">
        <v>317</v>
      </c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</row>
    <row r="260" spans="1:60" outlineLevel="1" x14ac:dyDescent="0.25">
      <c r="A260" s="138"/>
      <c r="B260" s="139"/>
      <c r="C260" s="178" t="s">
        <v>434</v>
      </c>
      <c r="D260" s="147"/>
      <c r="E260" s="148">
        <v>12</v>
      </c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 t="s">
        <v>153</v>
      </c>
      <c r="AH260" s="135">
        <v>0</v>
      </c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</row>
    <row r="261" spans="1:60" outlineLevel="1" x14ac:dyDescent="0.25">
      <c r="A261" s="159">
        <v>78</v>
      </c>
      <c r="B261" s="160" t="s">
        <v>435</v>
      </c>
      <c r="C261" s="177" t="s">
        <v>436</v>
      </c>
      <c r="D261" s="161" t="s">
        <v>404</v>
      </c>
      <c r="E261" s="162">
        <v>12</v>
      </c>
      <c r="F261" s="163"/>
      <c r="G261" s="164">
        <f>ROUND(E261*F261,2)</f>
        <v>0</v>
      </c>
      <c r="H261" s="163"/>
      <c r="I261" s="164">
        <f>ROUND(E261*H261,2)</f>
        <v>0</v>
      </c>
      <c r="J261" s="163"/>
      <c r="K261" s="164">
        <f>ROUND(E261*J261,2)</f>
        <v>0</v>
      </c>
      <c r="L261" s="164">
        <v>15</v>
      </c>
      <c r="M261" s="164">
        <f>G261*(1+L261/100)</f>
        <v>0</v>
      </c>
      <c r="N261" s="164">
        <v>0</v>
      </c>
      <c r="O261" s="164">
        <f>ROUND(E261*N261,2)</f>
        <v>0</v>
      </c>
      <c r="P261" s="164">
        <v>8.6000000000000009E-4</v>
      </c>
      <c r="Q261" s="164">
        <f>ROUND(E261*P261,2)</f>
        <v>0.01</v>
      </c>
      <c r="R261" s="164" t="s">
        <v>336</v>
      </c>
      <c r="S261" s="164" t="s">
        <v>149</v>
      </c>
      <c r="T261" s="165" t="s">
        <v>150</v>
      </c>
      <c r="U261" s="141">
        <v>0.222</v>
      </c>
      <c r="V261" s="141">
        <f>ROUND(E261*U261,2)</f>
        <v>2.66</v>
      </c>
      <c r="W261" s="141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 t="s">
        <v>317</v>
      </c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</row>
    <row r="262" spans="1:60" outlineLevel="1" x14ac:dyDescent="0.25">
      <c r="A262" s="138"/>
      <c r="B262" s="139"/>
      <c r="C262" s="178" t="s">
        <v>347</v>
      </c>
      <c r="D262" s="147"/>
      <c r="E262" s="148">
        <v>12</v>
      </c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 t="s">
        <v>153</v>
      </c>
      <c r="AH262" s="135">
        <v>0</v>
      </c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</row>
    <row r="263" spans="1:60" outlineLevel="1" x14ac:dyDescent="0.25">
      <c r="A263" s="159">
        <v>79</v>
      </c>
      <c r="B263" s="160" t="s">
        <v>437</v>
      </c>
      <c r="C263" s="177" t="s">
        <v>438</v>
      </c>
      <c r="D263" s="161" t="s">
        <v>147</v>
      </c>
      <c r="E263" s="162">
        <v>8</v>
      </c>
      <c r="F263" s="163"/>
      <c r="G263" s="164">
        <f>ROUND(E263*F263,2)</f>
        <v>0</v>
      </c>
      <c r="H263" s="163"/>
      <c r="I263" s="164">
        <f>ROUND(E263*H263,2)</f>
        <v>0</v>
      </c>
      <c r="J263" s="163"/>
      <c r="K263" s="164">
        <f>ROUND(E263*J263,2)</f>
        <v>0</v>
      </c>
      <c r="L263" s="164">
        <v>15</v>
      </c>
      <c r="M263" s="164">
        <f>G263*(1+L263/100)</f>
        <v>0</v>
      </c>
      <c r="N263" s="164">
        <v>9.2000000000000003E-4</v>
      </c>
      <c r="O263" s="164">
        <f>ROUND(E263*N263,2)</f>
        <v>0.01</v>
      </c>
      <c r="P263" s="164">
        <v>0</v>
      </c>
      <c r="Q263" s="164">
        <f>ROUND(E263*P263,2)</f>
        <v>0</v>
      </c>
      <c r="R263" s="164" t="s">
        <v>336</v>
      </c>
      <c r="S263" s="164" t="s">
        <v>149</v>
      </c>
      <c r="T263" s="165" t="s">
        <v>150</v>
      </c>
      <c r="U263" s="141">
        <v>0.58700000000000008</v>
      </c>
      <c r="V263" s="141">
        <f>ROUND(E263*U263,2)</f>
        <v>4.7</v>
      </c>
      <c r="W263" s="141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 t="s">
        <v>317</v>
      </c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</row>
    <row r="264" spans="1:60" outlineLevel="1" x14ac:dyDescent="0.25">
      <c r="A264" s="138"/>
      <c r="B264" s="139"/>
      <c r="C264" s="178" t="s">
        <v>354</v>
      </c>
      <c r="D264" s="147"/>
      <c r="E264" s="148">
        <v>8</v>
      </c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 t="s">
        <v>153</v>
      </c>
      <c r="AH264" s="135">
        <v>0</v>
      </c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</row>
    <row r="265" spans="1:60" outlineLevel="1" x14ac:dyDescent="0.25">
      <c r="A265" s="167">
        <v>80</v>
      </c>
      <c r="B265" s="168" t="s">
        <v>439</v>
      </c>
      <c r="C265" s="179" t="s">
        <v>440</v>
      </c>
      <c r="D265" s="169" t="s">
        <v>147</v>
      </c>
      <c r="E265" s="170">
        <v>8</v>
      </c>
      <c r="F265" s="171"/>
      <c r="G265" s="172">
        <f>ROUND(E265*F265,2)</f>
        <v>0</v>
      </c>
      <c r="H265" s="171"/>
      <c r="I265" s="172">
        <f>ROUND(E265*H265,2)</f>
        <v>0</v>
      </c>
      <c r="J265" s="171"/>
      <c r="K265" s="172">
        <f>ROUND(E265*J265,2)</f>
        <v>0</v>
      </c>
      <c r="L265" s="172">
        <v>15</v>
      </c>
      <c r="M265" s="172">
        <f>G265*(1+L265/100)</f>
        <v>0</v>
      </c>
      <c r="N265" s="172">
        <v>2.0000000000000002E-5</v>
      </c>
      <c r="O265" s="172">
        <f>ROUND(E265*N265,2)</f>
        <v>0</v>
      </c>
      <c r="P265" s="172">
        <v>0</v>
      </c>
      <c r="Q265" s="172">
        <f>ROUND(E265*P265,2)</f>
        <v>0</v>
      </c>
      <c r="R265" s="172" t="s">
        <v>336</v>
      </c>
      <c r="S265" s="172" t="s">
        <v>149</v>
      </c>
      <c r="T265" s="173" t="s">
        <v>150</v>
      </c>
      <c r="U265" s="141">
        <v>0.16800000000000001</v>
      </c>
      <c r="V265" s="141">
        <f>ROUND(E265*U265,2)</f>
        <v>1.34</v>
      </c>
      <c r="W265" s="141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 t="s">
        <v>317</v>
      </c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</row>
    <row r="266" spans="1:60" ht="20.399999999999999" outlineLevel="1" x14ac:dyDescent="0.25">
      <c r="A266" s="159">
        <v>81</v>
      </c>
      <c r="B266" s="160" t="s">
        <v>441</v>
      </c>
      <c r="C266" s="177" t="s">
        <v>442</v>
      </c>
      <c r="D266" s="161" t="s">
        <v>147</v>
      </c>
      <c r="E266" s="162">
        <v>12</v>
      </c>
      <c r="F266" s="163"/>
      <c r="G266" s="164">
        <f>ROUND(E266*F266,2)</f>
        <v>0</v>
      </c>
      <c r="H266" s="163"/>
      <c r="I266" s="164">
        <f>ROUND(E266*H266,2)</f>
        <v>0</v>
      </c>
      <c r="J266" s="163"/>
      <c r="K266" s="164">
        <f>ROUND(E266*J266,2)</f>
        <v>0</v>
      </c>
      <c r="L266" s="164">
        <v>15</v>
      </c>
      <c r="M266" s="164">
        <f>G266*(1+L266/100)</f>
        <v>0</v>
      </c>
      <c r="N266" s="164">
        <v>4.1000000000000005E-4</v>
      </c>
      <c r="O266" s="164">
        <f>ROUND(E266*N266,2)</f>
        <v>0</v>
      </c>
      <c r="P266" s="164">
        <v>0</v>
      </c>
      <c r="Q266" s="164">
        <f>ROUND(E266*P266,2)</f>
        <v>0</v>
      </c>
      <c r="R266" s="164" t="s">
        <v>336</v>
      </c>
      <c r="S266" s="164" t="s">
        <v>149</v>
      </c>
      <c r="T266" s="165" t="s">
        <v>150</v>
      </c>
      <c r="U266" s="141">
        <v>0.24600000000000002</v>
      </c>
      <c r="V266" s="141">
        <f>ROUND(E266*U266,2)</f>
        <v>2.95</v>
      </c>
      <c r="W266" s="141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 t="s">
        <v>317</v>
      </c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</row>
    <row r="267" spans="1:60" outlineLevel="1" x14ac:dyDescent="0.25">
      <c r="A267" s="138"/>
      <c r="B267" s="139"/>
      <c r="C267" s="178" t="s">
        <v>443</v>
      </c>
      <c r="D267" s="147"/>
      <c r="E267" s="148">
        <v>12</v>
      </c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 t="s">
        <v>153</v>
      </c>
      <c r="AH267" s="135">
        <v>0</v>
      </c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</row>
    <row r="268" spans="1:60" outlineLevel="1" x14ac:dyDescent="0.25">
      <c r="A268" s="159">
        <v>82</v>
      </c>
      <c r="B268" s="160" t="s">
        <v>444</v>
      </c>
      <c r="C268" s="177" t="s">
        <v>445</v>
      </c>
      <c r="D268" s="161" t="s">
        <v>147</v>
      </c>
      <c r="E268" s="162">
        <v>24</v>
      </c>
      <c r="F268" s="163"/>
      <c r="G268" s="164">
        <f>ROUND(E268*F268,2)</f>
        <v>0</v>
      </c>
      <c r="H268" s="163"/>
      <c r="I268" s="164">
        <f>ROUND(E268*H268,2)</f>
        <v>0</v>
      </c>
      <c r="J268" s="163"/>
      <c r="K268" s="164">
        <f>ROUND(E268*J268,2)</f>
        <v>0</v>
      </c>
      <c r="L268" s="164">
        <v>15</v>
      </c>
      <c r="M268" s="164">
        <f>G268*(1+L268/100)</f>
        <v>0</v>
      </c>
      <c r="N268" s="164">
        <v>0</v>
      </c>
      <c r="O268" s="164">
        <f>ROUND(E268*N268,2)</f>
        <v>0</v>
      </c>
      <c r="P268" s="164">
        <v>8.5000000000000006E-4</v>
      </c>
      <c r="Q268" s="164">
        <f>ROUND(E268*P268,2)</f>
        <v>0.02</v>
      </c>
      <c r="R268" s="164" t="s">
        <v>336</v>
      </c>
      <c r="S268" s="164" t="s">
        <v>149</v>
      </c>
      <c r="T268" s="165" t="s">
        <v>150</v>
      </c>
      <c r="U268" s="141">
        <v>3.8000000000000006E-2</v>
      </c>
      <c r="V268" s="141">
        <f>ROUND(E268*U268,2)</f>
        <v>0.91</v>
      </c>
      <c r="W268" s="141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 t="s">
        <v>317</v>
      </c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</row>
    <row r="269" spans="1:60" outlineLevel="1" x14ac:dyDescent="0.25">
      <c r="A269" s="138"/>
      <c r="B269" s="139"/>
      <c r="C269" s="178" t="s">
        <v>446</v>
      </c>
      <c r="D269" s="147"/>
      <c r="E269" s="148">
        <v>24</v>
      </c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 t="s">
        <v>153</v>
      </c>
      <c r="AH269" s="135">
        <v>0</v>
      </c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</row>
    <row r="270" spans="1:60" outlineLevel="1" x14ac:dyDescent="0.25">
      <c r="A270" s="159">
        <v>83</v>
      </c>
      <c r="B270" s="160" t="s">
        <v>447</v>
      </c>
      <c r="C270" s="177" t="s">
        <v>448</v>
      </c>
      <c r="D270" s="161" t="s">
        <v>449</v>
      </c>
      <c r="E270" s="162">
        <v>10</v>
      </c>
      <c r="F270" s="163"/>
      <c r="G270" s="164">
        <f>ROUND(E270*F270,2)</f>
        <v>0</v>
      </c>
      <c r="H270" s="163"/>
      <c r="I270" s="164">
        <f>ROUND(E270*H270,2)</f>
        <v>0</v>
      </c>
      <c r="J270" s="163"/>
      <c r="K270" s="164">
        <f>ROUND(E270*J270,2)</f>
        <v>0</v>
      </c>
      <c r="L270" s="164">
        <v>15</v>
      </c>
      <c r="M270" s="164">
        <f>G270*(1+L270/100)</f>
        <v>0</v>
      </c>
      <c r="N270" s="164">
        <v>0</v>
      </c>
      <c r="O270" s="164">
        <f>ROUND(E270*N270,2)</f>
        <v>0</v>
      </c>
      <c r="P270" s="164">
        <v>0</v>
      </c>
      <c r="Q270" s="164">
        <f>ROUND(E270*P270,2)</f>
        <v>0</v>
      </c>
      <c r="R270" s="164"/>
      <c r="S270" s="164" t="s">
        <v>353</v>
      </c>
      <c r="T270" s="165" t="s">
        <v>150</v>
      </c>
      <c r="U270" s="141">
        <v>1</v>
      </c>
      <c r="V270" s="141">
        <f>ROUND(E270*U270,2)</f>
        <v>10</v>
      </c>
      <c r="W270" s="141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 t="s">
        <v>151</v>
      </c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</row>
    <row r="271" spans="1:60" outlineLevel="1" x14ac:dyDescent="0.25">
      <c r="A271" s="138"/>
      <c r="B271" s="139"/>
      <c r="C271" s="178" t="s">
        <v>450</v>
      </c>
      <c r="D271" s="147"/>
      <c r="E271" s="148">
        <v>10</v>
      </c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 t="s">
        <v>153</v>
      </c>
      <c r="AH271" s="135">
        <v>0</v>
      </c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</row>
    <row r="272" spans="1:60" outlineLevel="1" x14ac:dyDescent="0.25">
      <c r="A272" s="167">
        <v>84</v>
      </c>
      <c r="B272" s="168" t="s">
        <v>451</v>
      </c>
      <c r="C272" s="179" t="s">
        <v>452</v>
      </c>
      <c r="D272" s="169" t="s">
        <v>147</v>
      </c>
      <c r="E272" s="170">
        <v>12</v>
      </c>
      <c r="F272" s="171"/>
      <c r="G272" s="172">
        <f>ROUND(E272*F272,2)</f>
        <v>0</v>
      </c>
      <c r="H272" s="171"/>
      <c r="I272" s="172">
        <f>ROUND(E272*H272,2)</f>
        <v>0</v>
      </c>
      <c r="J272" s="171"/>
      <c r="K272" s="172">
        <f>ROUND(E272*J272,2)</f>
        <v>0</v>
      </c>
      <c r="L272" s="172">
        <v>15</v>
      </c>
      <c r="M272" s="172">
        <f>G272*(1+L272/100)</f>
        <v>0</v>
      </c>
      <c r="N272" s="172">
        <v>0</v>
      </c>
      <c r="O272" s="172">
        <f>ROUND(E272*N272,2)</f>
        <v>0</v>
      </c>
      <c r="P272" s="172">
        <v>2.5000000000000001E-2</v>
      </c>
      <c r="Q272" s="172">
        <f>ROUND(E272*P272,2)</f>
        <v>0.3</v>
      </c>
      <c r="R272" s="172"/>
      <c r="S272" s="172" t="s">
        <v>353</v>
      </c>
      <c r="T272" s="173" t="s">
        <v>150</v>
      </c>
      <c r="U272" s="141">
        <v>0</v>
      </c>
      <c r="V272" s="141">
        <f>ROUND(E272*U272,2)</f>
        <v>0</v>
      </c>
      <c r="W272" s="141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 t="s">
        <v>151</v>
      </c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</row>
    <row r="273" spans="1:60" outlineLevel="1" x14ac:dyDescent="0.25">
      <c r="A273" s="159">
        <v>85</v>
      </c>
      <c r="B273" s="160" t="s">
        <v>453</v>
      </c>
      <c r="C273" s="177" t="s">
        <v>454</v>
      </c>
      <c r="D273" s="161" t="s">
        <v>147</v>
      </c>
      <c r="E273" s="162">
        <v>8</v>
      </c>
      <c r="F273" s="163"/>
      <c r="G273" s="164">
        <f>ROUND(E273*F273,2)</f>
        <v>0</v>
      </c>
      <c r="H273" s="163"/>
      <c r="I273" s="164">
        <f>ROUND(E273*H273,2)</f>
        <v>0</v>
      </c>
      <c r="J273" s="163"/>
      <c r="K273" s="164">
        <f>ROUND(E273*J273,2)</f>
        <v>0</v>
      </c>
      <c r="L273" s="164">
        <v>15</v>
      </c>
      <c r="M273" s="164">
        <f>G273*(1+L273/100)</f>
        <v>0</v>
      </c>
      <c r="N273" s="164">
        <v>7.0100000000000006E-3</v>
      </c>
      <c r="O273" s="164">
        <f>ROUND(E273*N273,2)</f>
        <v>0.06</v>
      </c>
      <c r="P273" s="164">
        <v>0</v>
      </c>
      <c r="Q273" s="164">
        <f>ROUND(E273*P273,2)</f>
        <v>0</v>
      </c>
      <c r="R273" s="164" t="s">
        <v>357</v>
      </c>
      <c r="S273" s="164" t="s">
        <v>149</v>
      </c>
      <c r="T273" s="165" t="s">
        <v>150</v>
      </c>
      <c r="U273" s="141">
        <v>0</v>
      </c>
      <c r="V273" s="141">
        <f>ROUND(E273*U273,2)</f>
        <v>0</v>
      </c>
      <c r="W273" s="141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 t="s">
        <v>455</v>
      </c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</row>
    <row r="274" spans="1:60" outlineLevel="1" x14ac:dyDescent="0.25">
      <c r="A274" s="138"/>
      <c r="B274" s="139"/>
      <c r="C274" s="178" t="s">
        <v>456</v>
      </c>
      <c r="D274" s="147"/>
      <c r="E274" s="148">
        <v>8</v>
      </c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 t="s">
        <v>153</v>
      </c>
      <c r="AH274" s="135">
        <v>5</v>
      </c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</row>
    <row r="275" spans="1:60" outlineLevel="1" x14ac:dyDescent="0.25">
      <c r="A275" s="159">
        <v>86</v>
      </c>
      <c r="B275" s="160" t="s">
        <v>457</v>
      </c>
      <c r="C275" s="177" t="s">
        <v>458</v>
      </c>
      <c r="D275" s="161" t="s">
        <v>147</v>
      </c>
      <c r="E275" s="162">
        <v>8</v>
      </c>
      <c r="F275" s="163"/>
      <c r="G275" s="164">
        <f>ROUND(E275*F275,2)</f>
        <v>0</v>
      </c>
      <c r="H275" s="163"/>
      <c r="I275" s="164">
        <f>ROUND(E275*H275,2)</f>
        <v>0</v>
      </c>
      <c r="J275" s="163"/>
      <c r="K275" s="164">
        <f>ROUND(E275*J275,2)</f>
        <v>0</v>
      </c>
      <c r="L275" s="164">
        <v>15</v>
      </c>
      <c r="M275" s="164">
        <f>G275*(1+L275/100)</f>
        <v>0</v>
      </c>
      <c r="N275" s="164">
        <v>0</v>
      </c>
      <c r="O275" s="164">
        <f>ROUND(E275*N275,2)</f>
        <v>0</v>
      </c>
      <c r="P275" s="164">
        <v>0</v>
      </c>
      <c r="Q275" s="164">
        <f>ROUND(E275*P275,2)</f>
        <v>0</v>
      </c>
      <c r="R275" s="164" t="s">
        <v>357</v>
      </c>
      <c r="S275" s="164" t="s">
        <v>149</v>
      </c>
      <c r="T275" s="165" t="s">
        <v>150</v>
      </c>
      <c r="U275" s="141">
        <v>0</v>
      </c>
      <c r="V275" s="141">
        <f>ROUND(E275*U275,2)</f>
        <v>0</v>
      </c>
      <c r="W275" s="141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 t="s">
        <v>358</v>
      </c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</row>
    <row r="276" spans="1:60" outlineLevel="1" x14ac:dyDescent="0.25">
      <c r="A276" s="138"/>
      <c r="B276" s="139"/>
      <c r="C276" s="178" t="s">
        <v>354</v>
      </c>
      <c r="D276" s="147"/>
      <c r="E276" s="148">
        <v>8</v>
      </c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 t="s">
        <v>153</v>
      </c>
      <c r="AH276" s="135">
        <v>0</v>
      </c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</row>
    <row r="277" spans="1:60" outlineLevel="1" x14ac:dyDescent="0.25">
      <c r="A277" s="159">
        <v>87</v>
      </c>
      <c r="B277" s="160" t="s">
        <v>459</v>
      </c>
      <c r="C277" s="177" t="s">
        <v>460</v>
      </c>
      <c r="D277" s="161" t="s">
        <v>311</v>
      </c>
      <c r="E277" s="162">
        <v>0.47244000000000003</v>
      </c>
      <c r="F277" s="163"/>
      <c r="G277" s="164">
        <f>ROUND(E277*F277,2)</f>
        <v>0</v>
      </c>
      <c r="H277" s="163"/>
      <c r="I277" s="164">
        <f>ROUND(E277*H277,2)</f>
        <v>0</v>
      </c>
      <c r="J277" s="163"/>
      <c r="K277" s="164">
        <f>ROUND(E277*J277,2)</f>
        <v>0</v>
      </c>
      <c r="L277" s="164">
        <v>15</v>
      </c>
      <c r="M277" s="164">
        <f>G277*(1+L277/100)</f>
        <v>0</v>
      </c>
      <c r="N277" s="164">
        <v>0</v>
      </c>
      <c r="O277" s="164">
        <f>ROUND(E277*N277,2)</f>
        <v>0</v>
      </c>
      <c r="P277" s="164">
        <v>0</v>
      </c>
      <c r="Q277" s="164">
        <f>ROUND(E277*P277,2)</f>
        <v>0</v>
      </c>
      <c r="R277" s="164" t="s">
        <v>336</v>
      </c>
      <c r="S277" s="164" t="s">
        <v>149</v>
      </c>
      <c r="T277" s="165" t="s">
        <v>150</v>
      </c>
      <c r="U277" s="141">
        <v>1.5730000000000002</v>
      </c>
      <c r="V277" s="141">
        <f>ROUND(E277*U277,2)</f>
        <v>0.74</v>
      </c>
      <c r="W277" s="141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 t="s">
        <v>332</v>
      </c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</row>
    <row r="278" spans="1:60" outlineLevel="1" x14ac:dyDescent="0.25">
      <c r="A278" s="138"/>
      <c r="B278" s="139"/>
      <c r="C278" s="237" t="s">
        <v>401</v>
      </c>
      <c r="D278" s="238"/>
      <c r="E278" s="238"/>
      <c r="F278" s="238"/>
      <c r="G278" s="238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 t="s">
        <v>158</v>
      </c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</row>
    <row r="279" spans="1:60" x14ac:dyDescent="0.25">
      <c r="A279" s="153" t="s">
        <v>143</v>
      </c>
      <c r="B279" s="154" t="s">
        <v>89</v>
      </c>
      <c r="C279" s="176" t="s">
        <v>90</v>
      </c>
      <c r="D279" s="155"/>
      <c r="E279" s="156"/>
      <c r="F279" s="157"/>
      <c r="G279" s="157">
        <f>SUMIF(AG280:AG286,"&lt;&gt;NOR",G280:G286)</f>
        <v>0</v>
      </c>
      <c r="H279" s="157"/>
      <c r="I279" s="157">
        <f>SUM(I280:I286)</f>
        <v>0</v>
      </c>
      <c r="J279" s="157"/>
      <c r="K279" s="157">
        <f>SUM(K280:K286)</f>
        <v>0</v>
      </c>
      <c r="L279" s="157"/>
      <c r="M279" s="157">
        <f>SUM(M280:M286)</f>
        <v>0</v>
      </c>
      <c r="N279" s="157"/>
      <c r="O279" s="157">
        <f>SUM(O280:O286)</f>
        <v>0.01</v>
      </c>
      <c r="P279" s="157"/>
      <c r="Q279" s="157">
        <f>SUM(Q280:Q286)</f>
        <v>0</v>
      </c>
      <c r="R279" s="157"/>
      <c r="S279" s="157"/>
      <c r="T279" s="158"/>
      <c r="U279" s="152"/>
      <c r="V279" s="152">
        <f>SUM(V280:V286)</f>
        <v>9.68</v>
      </c>
      <c r="W279" s="152"/>
      <c r="AG279" t="s">
        <v>144</v>
      </c>
    </row>
    <row r="280" spans="1:60" outlineLevel="1" x14ac:dyDescent="0.25">
      <c r="A280" s="159">
        <v>88</v>
      </c>
      <c r="B280" s="160" t="s">
        <v>461</v>
      </c>
      <c r="C280" s="177" t="s">
        <v>462</v>
      </c>
      <c r="D280" s="161" t="s">
        <v>147</v>
      </c>
      <c r="E280" s="162">
        <v>22</v>
      </c>
      <c r="F280" s="163"/>
      <c r="G280" s="164">
        <f>ROUND(E280*F280,2)</f>
        <v>0</v>
      </c>
      <c r="H280" s="163"/>
      <c r="I280" s="164">
        <f>ROUND(E280*H280,2)</f>
        <v>0</v>
      </c>
      <c r="J280" s="163"/>
      <c r="K280" s="164">
        <f>ROUND(E280*J280,2)</f>
        <v>0</v>
      </c>
      <c r="L280" s="164">
        <v>15</v>
      </c>
      <c r="M280" s="164">
        <f>G280*(1+L280/100)</f>
        <v>0</v>
      </c>
      <c r="N280" s="164">
        <v>0</v>
      </c>
      <c r="O280" s="164">
        <f>ROUND(E280*N280,2)</f>
        <v>0</v>
      </c>
      <c r="P280" s="164">
        <v>0</v>
      </c>
      <c r="Q280" s="164">
        <f>ROUND(E280*P280,2)</f>
        <v>0</v>
      </c>
      <c r="R280" s="164" t="s">
        <v>463</v>
      </c>
      <c r="S280" s="164" t="s">
        <v>149</v>
      </c>
      <c r="T280" s="165" t="s">
        <v>150</v>
      </c>
      <c r="U280" s="141">
        <v>0.44</v>
      </c>
      <c r="V280" s="141">
        <f>ROUND(E280*U280,2)</f>
        <v>9.68</v>
      </c>
      <c r="W280" s="141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 t="s">
        <v>214</v>
      </c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</row>
    <row r="281" spans="1:60" outlineLevel="1" x14ac:dyDescent="0.25">
      <c r="A281" s="138"/>
      <c r="B281" s="139"/>
      <c r="C281" s="178" t="s">
        <v>464</v>
      </c>
      <c r="D281" s="147"/>
      <c r="E281" s="148">
        <v>12</v>
      </c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 t="s">
        <v>153</v>
      </c>
      <c r="AH281" s="135">
        <v>0</v>
      </c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</row>
    <row r="282" spans="1:60" outlineLevel="1" x14ac:dyDescent="0.25">
      <c r="A282" s="138"/>
      <c r="B282" s="139"/>
      <c r="C282" s="178" t="s">
        <v>465</v>
      </c>
      <c r="D282" s="147"/>
      <c r="E282" s="148">
        <v>10</v>
      </c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 t="s">
        <v>153</v>
      </c>
      <c r="AH282" s="135">
        <v>0</v>
      </c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</row>
    <row r="283" spans="1:60" ht="30.6" outlineLevel="1" x14ac:dyDescent="0.25">
      <c r="A283" s="159">
        <v>89</v>
      </c>
      <c r="B283" s="160" t="s">
        <v>466</v>
      </c>
      <c r="C283" s="177" t="s">
        <v>467</v>
      </c>
      <c r="D283" s="161" t="s">
        <v>147</v>
      </c>
      <c r="E283" s="162">
        <v>22</v>
      </c>
      <c r="F283" s="163"/>
      <c r="G283" s="164">
        <f>ROUND(E283*F283,2)</f>
        <v>0</v>
      </c>
      <c r="H283" s="163"/>
      <c r="I283" s="164">
        <f>ROUND(E283*H283,2)</f>
        <v>0</v>
      </c>
      <c r="J283" s="163"/>
      <c r="K283" s="164">
        <f>ROUND(E283*J283,2)</f>
        <v>0</v>
      </c>
      <c r="L283" s="164">
        <v>15</v>
      </c>
      <c r="M283" s="164">
        <f>G283*(1+L283/100)</f>
        <v>0</v>
      </c>
      <c r="N283" s="164">
        <v>6.5000000000000008E-4</v>
      </c>
      <c r="O283" s="164">
        <f>ROUND(E283*N283,2)</f>
        <v>0.01</v>
      </c>
      <c r="P283" s="164">
        <v>0</v>
      </c>
      <c r="Q283" s="164">
        <f>ROUND(E283*P283,2)</f>
        <v>0</v>
      </c>
      <c r="R283" s="164" t="s">
        <v>357</v>
      </c>
      <c r="S283" s="164" t="s">
        <v>149</v>
      </c>
      <c r="T283" s="165" t="s">
        <v>150</v>
      </c>
      <c r="U283" s="141">
        <v>0</v>
      </c>
      <c r="V283" s="141">
        <f>ROUND(E283*U283,2)</f>
        <v>0</v>
      </c>
      <c r="W283" s="141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 t="s">
        <v>455</v>
      </c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</row>
    <row r="284" spans="1:60" outlineLevel="1" x14ac:dyDescent="0.25">
      <c r="A284" s="138"/>
      <c r="B284" s="139"/>
      <c r="C284" s="178" t="s">
        <v>468</v>
      </c>
      <c r="D284" s="147"/>
      <c r="E284" s="148">
        <v>22</v>
      </c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 t="s">
        <v>153</v>
      </c>
      <c r="AH284" s="135">
        <v>5</v>
      </c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</row>
    <row r="285" spans="1:60" outlineLevel="1" x14ac:dyDescent="0.25">
      <c r="A285" s="138">
        <v>90</v>
      </c>
      <c r="B285" s="139" t="s">
        <v>469</v>
      </c>
      <c r="C285" s="181" t="s">
        <v>470</v>
      </c>
      <c r="D285" s="140" t="s">
        <v>0</v>
      </c>
      <c r="E285" s="174"/>
      <c r="F285" s="146"/>
      <c r="G285" s="141">
        <f>ROUND(E285*F285,2)</f>
        <v>0</v>
      </c>
      <c r="H285" s="146"/>
      <c r="I285" s="141">
        <f>ROUND(E285*H285,2)</f>
        <v>0</v>
      </c>
      <c r="J285" s="146"/>
      <c r="K285" s="141">
        <f>ROUND(E285*J285,2)</f>
        <v>0</v>
      </c>
      <c r="L285" s="141">
        <v>15</v>
      </c>
      <c r="M285" s="141">
        <f>G285*(1+L285/100)</f>
        <v>0</v>
      </c>
      <c r="N285" s="141">
        <v>0</v>
      </c>
      <c r="O285" s="141">
        <f>ROUND(E285*N285,2)</f>
        <v>0</v>
      </c>
      <c r="P285" s="141">
        <v>0</v>
      </c>
      <c r="Q285" s="141">
        <f>ROUND(E285*P285,2)</f>
        <v>0</v>
      </c>
      <c r="R285" s="141" t="s">
        <v>463</v>
      </c>
      <c r="S285" s="141" t="s">
        <v>149</v>
      </c>
      <c r="T285" s="141" t="s">
        <v>150</v>
      </c>
      <c r="U285" s="141">
        <v>0</v>
      </c>
      <c r="V285" s="141">
        <f>ROUND(E285*U285,2)</f>
        <v>0</v>
      </c>
      <c r="W285" s="141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 t="s">
        <v>471</v>
      </c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</row>
    <row r="286" spans="1:60" outlineLevel="1" x14ac:dyDescent="0.25">
      <c r="A286" s="138"/>
      <c r="B286" s="139"/>
      <c r="C286" s="235" t="s">
        <v>401</v>
      </c>
      <c r="D286" s="236"/>
      <c r="E286" s="236"/>
      <c r="F286" s="236"/>
      <c r="G286" s="236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 t="s">
        <v>158</v>
      </c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</row>
    <row r="287" spans="1:60" x14ac:dyDescent="0.25">
      <c r="A287" s="153" t="s">
        <v>143</v>
      </c>
      <c r="B287" s="154" t="s">
        <v>91</v>
      </c>
      <c r="C287" s="176" t="s">
        <v>92</v>
      </c>
      <c r="D287" s="155"/>
      <c r="E287" s="156"/>
      <c r="F287" s="157"/>
      <c r="G287" s="157">
        <f>SUMIF(AG288:AG302,"&lt;&gt;NOR",G288:G302)</f>
        <v>0</v>
      </c>
      <c r="H287" s="157"/>
      <c r="I287" s="157">
        <f>SUM(I288:I302)</f>
        <v>0</v>
      </c>
      <c r="J287" s="157"/>
      <c r="K287" s="157">
        <f>SUM(K288:K302)</f>
        <v>0</v>
      </c>
      <c r="L287" s="157"/>
      <c r="M287" s="157">
        <f>SUM(M288:M302)</f>
        <v>0</v>
      </c>
      <c r="N287" s="157"/>
      <c r="O287" s="157">
        <f>SUM(O288:O302)</f>
        <v>0.02</v>
      </c>
      <c r="P287" s="157"/>
      <c r="Q287" s="157">
        <f>SUM(Q288:Q302)</f>
        <v>0.04</v>
      </c>
      <c r="R287" s="157"/>
      <c r="S287" s="157"/>
      <c r="T287" s="158"/>
      <c r="U287" s="152"/>
      <c r="V287" s="152">
        <f>SUM(V288:V302)</f>
        <v>20.619999999999997</v>
      </c>
      <c r="W287" s="152"/>
      <c r="AG287" t="s">
        <v>144</v>
      </c>
    </row>
    <row r="288" spans="1:60" ht="20.399999999999999" outlineLevel="1" x14ac:dyDescent="0.25">
      <c r="A288" s="159">
        <v>91</v>
      </c>
      <c r="B288" s="160" t="s">
        <v>472</v>
      </c>
      <c r="C288" s="177" t="s">
        <v>473</v>
      </c>
      <c r="D288" s="161" t="s">
        <v>172</v>
      </c>
      <c r="E288" s="162">
        <v>24</v>
      </c>
      <c r="F288" s="163"/>
      <c r="G288" s="164">
        <f>ROUND(E288*F288,2)</f>
        <v>0</v>
      </c>
      <c r="H288" s="163"/>
      <c r="I288" s="164">
        <f>ROUND(E288*H288,2)</f>
        <v>0</v>
      </c>
      <c r="J288" s="163"/>
      <c r="K288" s="164">
        <f>ROUND(E288*J288,2)</f>
        <v>0</v>
      </c>
      <c r="L288" s="164">
        <v>15</v>
      </c>
      <c r="M288" s="164">
        <f>G288*(1+L288/100)</f>
        <v>0</v>
      </c>
      <c r="N288" s="164">
        <v>1.0000000000000001E-5</v>
      </c>
      <c r="O288" s="164">
        <f>ROUND(E288*N288,2)</f>
        <v>0</v>
      </c>
      <c r="P288" s="164">
        <v>0</v>
      </c>
      <c r="Q288" s="164">
        <f>ROUND(E288*P288,2)</f>
        <v>0</v>
      </c>
      <c r="R288" s="164" t="s">
        <v>336</v>
      </c>
      <c r="S288" s="164" t="s">
        <v>149</v>
      </c>
      <c r="T288" s="165" t="s">
        <v>150</v>
      </c>
      <c r="U288" s="141">
        <v>0.13500000000000001</v>
      </c>
      <c r="V288" s="141">
        <f>ROUND(E288*U288,2)</f>
        <v>3.24</v>
      </c>
      <c r="W288" s="141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 t="s">
        <v>317</v>
      </c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</row>
    <row r="289" spans="1:60" outlineLevel="1" x14ac:dyDescent="0.25">
      <c r="A289" s="138"/>
      <c r="B289" s="139"/>
      <c r="C289" s="178" t="s">
        <v>474</v>
      </c>
      <c r="D289" s="147"/>
      <c r="E289" s="148">
        <v>24</v>
      </c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 t="s">
        <v>153</v>
      </c>
      <c r="AH289" s="135">
        <v>0</v>
      </c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</row>
    <row r="290" spans="1:60" outlineLevel="1" x14ac:dyDescent="0.25">
      <c r="A290" s="159">
        <v>92</v>
      </c>
      <c r="B290" s="160" t="s">
        <v>475</v>
      </c>
      <c r="C290" s="177" t="s">
        <v>476</v>
      </c>
      <c r="D290" s="161" t="s">
        <v>172</v>
      </c>
      <c r="E290" s="162">
        <v>40</v>
      </c>
      <c r="F290" s="163"/>
      <c r="G290" s="164">
        <f>ROUND(E290*F290,2)</f>
        <v>0</v>
      </c>
      <c r="H290" s="163"/>
      <c r="I290" s="164">
        <f>ROUND(E290*H290,2)</f>
        <v>0</v>
      </c>
      <c r="J290" s="163"/>
      <c r="K290" s="164">
        <f>ROUND(E290*J290,2)</f>
        <v>0</v>
      </c>
      <c r="L290" s="164">
        <v>15</v>
      </c>
      <c r="M290" s="164">
        <f>G290*(1+L290/100)</f>
        <v>0</v>
      </c>
      <c r="N290" s="164">
        <v>3.0000000000000001E-5</v>
      </c>
      <c r="O290" s="164">
        <f>ROUND(E290*N290,2)</f>
        <v>0</v>
      </c>
      <c r="P290" s="164">
        <v>1.1000000000000001E-3</v>
      </c>
      <c r="Q290" s="164">
        <f>ROUND(E290*P290,2)</f>
        <v>0.04</v>
      </c>
      <c r="R290" s="164" t="s">
        <v>477</v>
      </c>
      <c r="S290" s="164" t="s">
        <v>149</v>
      </c>
      <c r="T290" s="165" t="s">
        <v>150</v>
      </c>
      <c r="U290" s="141">
        <v>0.08</v>
      </c>
      <c r="V290" s="141">
        <f>ROUND(E290*U290,2)</f>
        <v>3.2</v>
      </c>
      <c r="W290" s="141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 t="s">
        <v>317</v>
      </c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</row>
    <row r="291" spans="1:60" outlineLevel="1" x14ac:dyDescent="0.25">
      <c r="A291" s="138"/>
      <c r="B291" s="139"/>
      <c r="C291" s="178" t="s">
        <v>478</v>
      </c>
      <c r="D291" s="147"/>
      <c r="E291" s="148">
        <v>40</v>
      </c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 t="s">
        <v>153</v>
      </c>
      <c r="AH291" s="135">
        <v>0</v>
      </c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</row>
    <row r="292" spans="1:60" outlineLevel="1" x14ac:dyDescent="0.25">
      <c r="A292" s="159">
        <v>93</v>
      </c>
      <c r="B292" s="160" t="s">
        <v>479</v>
      </c>
      <c r="C292" s="177" t="s">
        <v>480</v>
      </c>
      <c r="D292" s="161" t="s">
        <v>147</v>
      </c>
      <c r="E292" s="162">
        <v>8</v>
      </c>
      <c r="F292" s="163"/>
      <c r="G292" s="164">
        <f>ROUND(E292*F292,2)</f>
        <v>0</v>
      </c>
      <c r="H292" s="163"/>
      <c r="I292" s="164">
        <f>ROUND(E292*H292,2)</f>
        <v>0</v>
      </c>
      <c r="J292" s="163"/>
      <c r="K292" s="164">
        <f>ROUND(E292*J292,2)</f>
        <v>0</v>
      </c>
      <c r="L292" s="164">
        <v>15</v>
      </c>
      <c r="M292" s="164">
        <f>G292*(1+L292/100)</f>
        <v>0</v>
      </c>
      <c r="N292" s="164">
        <v>6.0000000000000002E-5</v>
      </c>
      <c r="O292" s="164">
        <f>ROUND(E292*N292,2)</f>
        <v>0</v>
      </c>
      <c r="P292" s="164">
        <v>0</v>
      </c>
      <c r="Q292" s="164">
        <f>ROUND(E292*P292,2)</f>
        <v>0</v>
      </c>
      <c r="R292" s="164" t="s">
        <v>477</v>
      </c>
      <c r="S292" s="164" t="s">
        <v>149</v>
      </c>
      <c r="T292" s="165" t="s">
        <v>150</v>
      </c>
      <c r="U292" s="141">
        <v>0.28000000000000003</v>
      </c>
      <c r="V292" s="141">
        <f>ROUND(E292*U292,2)</f>
        <v>2.2400000000000002</v>
      </c>
      <c r="W292" s="141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 t="s">
        <v>317</v>
      </c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</row>
    <row r="293" spans="1:60" outlineLevel="1" x14ac:dyDescent="0.25">
      <c r="A293" s="138"/>
      <c r="B293" s="139"/>
      <c r="C293" s="178" t="s">
        <v>481</v>
      </c>
      <c r="D293" s="147"/>
      <c r="E293" s="148">
        <v>8</v>
      </c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 t="s">
        <v>153</v>
      </c>
      <c r="AH293" s="135">
        <v>0</v>
      </c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</row>
    <row r="294" spans="1:60" ht="20.399999999999999" outlineLevel="1" x14ac:dyDescent="0.25">
      <c r="A294" s="159">
        <v>94</v>
      </c>
      <c r="B294" s="160" t="s">
        <v>482</v>
      </c>
      <c r="C294" s="177" t="s">
        <v>483</v>
      </c>
      <c r="D294" s="161" t="s">
        <v>147</v>
      </c>
      <c r="E294" s="162">
        <v>8</v>
      </c>
      <c r="F294" s="163"/>
      <c r="G294" s="164">
        <f>ROUND(E294*F294,2)</f>
        <v>0</v>
      </c>
      <c r="H294" s="163"/>
      <c r="I294" s="164">
        <f>ROUND(E294*H294,2)</f>
        <v>0</v>
      </c>
      <c r="J294" s="163"/>
      <c r="K294" s="164">
        <f>ROUND(E294*J294,2)</f>
        <v>0</v>
      </c>
      <c r="L294" s="164">
        <v>15</v>
      </c>
      <c r="M294" s="164">
        <f>G294*(1+L294/100)</f>
        <v>0</v>
      </c>
      <c r="N294" s="164">
        <v>8.0000000000000007E-5</v>
      </c>
      <c r="O294" s="164">
        <f>ROUND(E294*N294,2)</f>
        <v>0</v>
      </c>
      <c r="P294" s="164">
        <v>0</v>
      </c>
      <c r="Q294" s="164">
        <f>ROUND(E294*P294,2)</f>
        <v>0</v>
      </c>
      <c r="R294" s="164" t="s">
        <v>477</v>
      </c>
      <c r="S294" s="164" t="s">
        <v>149</v>
      </c>
      <c r="T294" s="165" t="s">
        <v>150</v>
      </c>
      <c r="U294" s="141">
        <v>0.28000000000000003</v>
      </c>
      <c r="V294" s="141">
        <f>ROUND(E294*U294,2)</f>
        <v>2.2400000000000002</v>
      </c>
      <c r="W294" s="141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 t="s">
        <v>317</v>
      </c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</row>
    <row r="295" spans="1:60" outlineLevel="1" x14ac:dyDescent="0.25">
      <c r="A295" s="138"/>
      <c r="B295" s="139"/>
      <c r="C295" s="178" t="s">
        <v>481</v>
      </c>
      <c r="D295" s="147"/>
      <c r="E295" s="148">
        <v>8</v>
      </c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 t="s">
        <v>153</v>
      </c>
      <c r="AH295" s="135">
        <v>0</v>
      </c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</row>
    <row r="296" spans="1:60" outlineLevel="1" x14ac:dyDescent="0.25">
      <c r="A296" s="159">
        <v>95</v>
      </c>
      <c r="B296" s="160" t="s">
        <v>484</v>
      </c>
      <c r="C296" s="177" t="s">
        <v>485</v>
      </c>
      <c r="D296" s="161" t="s">
        <v>147</v>
      </c>
      <c r="E296" s="162">
        <v>8</v>
      </c>
      <c r="F296" s="163"/>
      <c r="G296" s="164">
        <f>ROUND(E296*F296,2)</f>
        <v>0</v>
      </c>
      <c r="H296" s="163"/>
      <c r="I296" s="164">
        <f>ROUND(E296*H296,2)</f>
        <v>0</v>
      </c>
      <c r="J296" s="163"/>
      <c r="K296" s="164">
        <f>ROUND(E296*J296,2)</f>
        <v>0</v>
      </c>
      <c r="L296" s="164">
        <v>15</v>
      </c>
      <c r="M296" s="164">
        <f>G296*(1+L296/100)</f>
        <v>0</v>
      </c>
      <c r="N296" s="164">
        <v>6.0000000000000002E-5</v>
      </c>
      <c r="O296" s="164">
        <f>ROUND(E296*N296,2)</f>
        <v>0</v>
      </c>
      <c r="P296" s="164">
        <v>0</v>
      </c>
      <c r="Q296" s="164">
        <f>ROUND(E296*P296,2)</f>
        <v>0</v>
      </c>
      <c r="R296" s="164" t="s">
        <v>477</v>
      </c>
      <c r="S296" s="164" t="s">
        <v>149</v>
      </c>
      <c r="T296" s="165" t="s">
        <v>150</v>
      </c>
      <c r="U296" s="141">
        <v>0.28000000000000003</v>
      </c>
      <c r="V296" s="141">
        <f>ROUND(E296*U296,2)</f>
        <v>2.2400000000000002</v>
      </c>
      <c r="W296" s="141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 t="s">
        <v>317</v>
      </c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</row>
    <row r="297" spans="1:60" outlineLevel="1" x14ac:dyDescent="0.25">
      <c r="A297" s="138"/>
      <c r="B297" s="139"/>
      <c r="C297" s="178" t="s">
        <v>481</v>
      </c>
      <c r="D297" s="147"/>
      <c r="E297" s="148">
        <v>8</v>
      </c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 t="s">
        <v>153</v>
      </c>
      <c r="AH297" s="135">
        <v>0</v>
      </c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</row>
    <row r="298" spans="1:60" ht="20.399999999999999" outlineLevel="1" x14ac:dyDescent="0.25">
      <c r="A298" s="159">
        <v>96</v>
      </c>
      <c r="B298" s="160" t="s">
        <v>486</v>
      </c>
      <c r="C298" s="177" t="s">
        <v>487</v>
      </c>
      <c r="D298" s="161" t="s">
        <v>172</v>
      </c>
      <c r="E298" s="162">
        <v>24</v>
      </c>
      <c r="F298" s="163"/>
      <c r="G298" s="164">
        <f>ROUND(E298*F298,2)</f>
        <v>0</v>
      </c>
      <c r="H298" s="163"/>
      <c r="I298" s="164">
        <f>ROUND(E298*H298,2)</f>
        <v>0</v>
      </c>
      <c r="J298" s="163"/>
      <c r="K298" s="164">
        <f>ROUND(E298*J298,2)</f>
        <v>0</v>
      </c>
      <c r="L298" s="164">
        <v>15</v>
      </c>
      <c r="M298" s="164">
        <f>G298*(1+L298/100)</f>
        <v>0</v>
      </c>
      <c r="N298" s="164">
        <v>8.8000000000000003E-4</v>
      </c>
      <c r="O298" s="164">
        <f>ROUND(E298*N298,2)</f>
        <v>0.02</v>
      </c>
      <c r="P298" s="164">
        <v>0</v>
      </c>
      <c r="Q298" s="164">
        <f>ROUND(E298*P298,2)</f>
        <v>0</v>
      </c>
      <c r="R298" s="164" t="s">
        <v>477</v>
      </c>
      <c r="S298" s="164" t="s">
        <v>149</v>
      </c>
      <c r="T298" s="165" t="s">
        <v>150</v>
      </c>
      <c r="U298" s="141">
        <v>0.30738000000000004</v>
      </c>
      <c r="V298" s="141">
        <f>ROUND(E298*U298,2)</f>
        <v>7.38</v>
      </c>
      <c r="W298" s="141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 t="s">
        <v>317</v>
      </c>
      <c r="AH298" s="135"/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</row>
    <row r="299" spans="1:60" outlineLevel="1" x14ac:dyDescent="0.25">
      <c r="A299" s="138"/>
      <c r="B299" s="139"/>
      <c r="C299" s="237" t="s">
        <v>377</v>
      </c>
      <c r="D299" s="238"/>
      <c r="E299" s="238"/>
      <c r="F299" s="238"/>
      <c r="G299" s="238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 t="s">
        <v>158</v>
      </c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</row>
    <row r="300" spans="1:60" outlineLevel="1" x14ac:dyDescent="0.25">
      <c r="A300" s="138"/>
      <c r="B300" s="139"/>
      <c r="C300" s="241" t="s">
        <v>488</v>
      </c>
      <c r="D300" s="242"/>
      <c r="E300" s="242"/>
      <c r="F300" s="242"/>
      <c r="G300" s="242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 t="s">
        <v>360</v>
      </c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</row>
    <row r="301" spans="1:60" outlineLevel="1" x14ac:dyDescent="0.25">
      <c r="A301" s="138"/>
      <c r="B301" s="139"/>
      <c r="C301" s="178" t="s">
        <v>474</v>
      </c>
      <c r="D301" s="147"/>
      <c r="E301" s="148">
        <v>24</v>
      </c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 t="s">
        <v>153</v>
      </c>
      <c r="AH301" s="135">
        <v>0</v>
      </c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</row>
    <row r="302" spans="1:60" outlineLevel="1" x14ac:dyDescent="0.25">
      <c r="A302" s="167">
        <v>97</v>
      </c>
      <c r="B302" s="168" t="s">
        <v>489</v>
      </c>
      <c r="C302" s="179" t="s">
        <v>490</v>
      </c>
      <c r="D302" s="169" t="s">
        <v>311</v>
      </c>
      <c r="E302" s="170">
        <v>2.4160000000000001E-2</v>
      </c>
      <c r="F302" s="171"/>
      <c r="G302" s="172">
        <f>ROUND(E302*F302,2)</f>
        <v>0</v>
      </c>
      <c r="H302" s="171"/>
      <c r="I302" s="172">
        <f>ROUND(E302*H302,2)</f>
        <v>0</v>
      </c>
      <c r="J302" s="171"/>
      <c r="K302" s="172">
        <f>ROUND(E302*J302,2)</f>
        <v>0</v>
      </c>
      <c r="L302" s="172">
        <v>15</v>
      </c>
      <c r="M302" s="172">
        <f>G302*(1+L302/100)</f>
        <v>0</v>
      </c>
      <c r="N302" s="172">
        <v>0</v>
      </c>
      <c r="O302" s="172">
        <f>ROUND(E302*N302,2)</f>
        <v>0</v>
      </c>
      <c r="P302" s="172">
        <v>0</v>
      </c>
      <c r="Q302" s="172">
        <f>ROUND(E302*P302,2)</f>
        <v>0</v>
      </c>
      <c r="R302" s="172" t="s">
        <v>477</v>
      </c>
      <c r="S302" s="172" t="s">
        <v>149</v>
      </c>
      <c r="T302" s="173" t="s">
        <v>150</v>
      </c>
      <c r="U302" s="141">
        <v>3.2460000000000004</v>
      </c>
      <c r="V302" s="141">
        <f>ROUND(E302*U302,2)</f>
        <v>0.08</v>
      </c>
      <c r="W302" s="141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 t="s">
        <v>332</v>
      </c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</row>
    <row r="303" spans="1:60" x14ac:dyDescent="0.25">
      <c r="A303" s="153" t="s">
        <v>143</v>
      </c>
      <c r="B303" s="154" t="s">
        <v>93</v>
      </c>
      <c r="C303" s="176" t="s">
        <v>94</v>
      </c>
      <c r="D303" s="155"/>
      <c r="E303" s="156"/>
      <c r="F303" s="157"/>
      <c r="G303" s="157">
        <f>SUMIF(AG304:AG306,"&lt;&gt;NOR",G304:G306)</f>
        <v>0</v>
      </c>
      <c r="H303" s="157"/>
      <c r="I303" s="157">
        <f>SUM(I304:I306)</f>
        <v>0</v>
      </c>
      <c r="J303" s="157"/>
      <c r="K303" s="157">
        <f>SUM(K304:K306)</f>
        <v>0</v>
      </c>
      <c r="L303" s="157"/>
      <c r="M303" s="157">
        <f>SUM(M304:M306)</f>
        <v>0</v>
      </c>
      <c r="N303" s="157"/>
      <c r="O303" s="157">
        <f>SUM(O304:O306)</f>
        <v>0</v>
      </c>
      <c r="P303" s="157"/>
      <c r="Q303" s="157">
        <f>SUM(Q304:Q306)</f>
        <v>0</v>
      </c>
      <c r="R303" s="157"/>
      <c r="S303" s="157"/>
      <c r="T303" s="158"/>
      <c r="U303" s="152"/>
      <c r="V303" s="152">
        <f>SUM(V304:V306)</f>
        <v>2.2999999999999998</v>
      </c>
      <c r="W303" s="152"/>
      <c r="AG303" t="s">
        <v>144</v>
      </c>
    </row>
    <row r="304" spans="1:60" ht="20.399999999999999" outlineLevel="1" x14ac:dyDescent="0.25">
      <c r="A304" s="159">
        <v>98</v>
      </c>
      <c r="B304" s="160" t="s">
        <v>491</v>
      </c>
      <c r="C304" s="177" t="s">
        <v>492</v>
      </c>
      <c r="D304" s="161" t="s">
        <v>147</v>
      </c>
      <c r="E304" s="162">
        <v>8</v>
      </c>
      <c r="F304" s="163"/>
      <c r="G304" s="164">
        <f>ROUND(E304*F304,2)</f>
        <v>0</v>
      </c>
      <c r="H304" s="163"/>
      <c r="I304" s="164">
        <f>ROUND(E304*H304,2)</f>
        <v>0</v>
      </c>
      <c r="J304" s="163"/>
      <c r="K304" s="164">
        <f>ROUND(E304*J304,2)</f>
        <v>0</v>
      </c>
      <c r="L304" s="164">
        <v>15</v>
      </c>
      <c r="M304" s="164">
        <f>G304*(1+L304/100)</f>
        <v>0</v>
      </c>
      <c r="N304" s="164">
        <v>0</v>
      </c>
      <c r="O304" s="164">
        <f>ROUND(E304*N304,2)</f>
        <v>0</v>
      </c>
      <c r="P304" s="164">
        <v>0</v>
      </c>
      <c r="Q304" s="164">
        <f>ROUND(E304*P304,2)</f>
        <v>0</v>
      </c>
      <c r="R304" s="164" t="s">
        <v>477</v>
      </c>
      <c r="S304" s="164" t="s">
        <v>149</v>
      </c>
      <c r="T304" s="165" t="s">
        <v>150</v>
      </c>
      <c r="U304" s="141">
        <v>0.28800000000000003</v>
      </c>
      <c r="V304" s="141">
        <f>ROUND(E304*U304,2)</f>
        <v>2.2999999999999998</v>
      </c>
      <c r="W304" s="141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 t="s">
        <v>317</v>
      </c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</row>
    <row r="305" spans="1:60" outlineLevel="1" x14ac:dyDescent="0.25">
      <c r="A305" s="138"/>
      <c r="B305" s="139"/>
      <c r="C305" s="178" t="s">
        <v>493</v>
      </c>
      <c r="D305" s="147"/>
      <c r="E305" s="148">
        <v>8</v>
      </c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 t="s">
        <v>153</v>
      </c>
      <c r="AH305" s="135">
        <v>0</v>
      </c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</row>
    <row r="306" spans="1:60" outlineLevel="1" x14ac:dyDescent="0.25">
      <c r="A306" s="138">
        <v>99</v>
      </c>
      <c r="B306" s="139" t="s">
        <v>494</v>
      </c>
      <c r="C306" s="181" t="s">
        <v>495</v>
      </c>
      <c r="D306" s="140" t="s">
        <v>0</v>
      </c>
      <c r="E306" s="174"/>
      <c r="F306" s="146"/>
      <c r="G306" s="141">
        <f>ROUND(E306*F306,2)</f>
        <v>0</v>
      </c>
      <c r="H306" s="146"/>
      <c r="I306" s="141">
        <f>ROUND(E306*H306,2)</f>
        <v>0</v>
      </c>
      <c r="J306" s="146"/>
      <c r="K306" s="141">
        <f>ROUND(E306*J306,2)</f>
        <v>0</v>
      </c>
      <c r="L306" s="141">
        <v>15</v>
      </c>
      <c r="M306" s="141">
        <f>G306*(1+L306/100)</f>
        <v>0</v>
      </c>
      <c r="N306" s="141">
        <v>0</v>
      </c>
      <c r="O306" s="141">
        <f>ROUND(E306*N306,2)</f>
        <v>0</v>
      </c>
      <c r="P306" s="141">
        <v>0</v>
      </c>
      <c r="Q306" s="141">
        <f>ROUND(E306*P306,2)</f>
        <v>0</v>
      </c>
      <c r="R306" s="141" t="s">
        <v>477</v>
      </c>
      <c r="S306" s="141" t="s">
        <v>149</v>
      </c>
      <c r="T306" s="141" t="s">
        <v>150</v>
      </c>
      <c r="U306" s="141">
        <v>0</v>
      </c>
      <c r="V306" s="141">
        <f>ROUND(E306*U306,2)</f>
        <v>0</v>
      </c>
      <c r="W306" s="141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 t="s">
        <v>370</v>
      </c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</row>
    <row r="307" spans="1:60" x14ac:dyDescent="0.25">
      <c r="A307" s="153" t="s">
        <v>143</v>
      </c>
      <c r="B307" s="154" t="s">
        <v>95</v>
      </c>
      <c r="C307" s="176" t="s">
        <v>96</v>
      </c>
      <c r="D307" s="155"/>
      <c r="E307" s="156"/>
      <c r="F307" s="157"/>
      <c r="G307" s="157">
        <f>SUMIF(AG308:AG315,"&lt;&gt;NOR",G308:G315)</f>
        <v>0</v>
      </c>
      <c r="H307" s="157"/>
      <c r="I307" s="157">
        <f>SUM(I308:I315)</f>
        <v>0</v>
      </c>
      <c r="J307" s="157"/>
      <c r="K307" s="157">
        <f>SUM(K308:K315)</f>
        <v>0</v>
      </c>
      <c r="L307" s="157"/>
      <c r="M307" s="157">
        <f>SUM(M308:M315)</f>
        <v>0</v>
      </c>
      <c r="N307" s="157"/>
      <c r="O307" s="157">
        <f>SUM(O308:O315)</f>
        <v>0.18</v>
      </c>
      <c r="P307" s="157"/>
      <c r="Q307" s="157">
        <f>SUM(Q308:Q315)</f>
        <v>0.16</v>
      </c>
      <c r="R307" s="157"/>
      <c r="S307" s="157"/>
      <c r="T307" s="158"/>
      <c r="U307" s="152"/>
      <c r="V307" s="152">
        <f>SUM(V308:V315)</f>
        <v>10.08</v>
      </c>
      <c r="W307" s="152"/>
      <c r="AG307" t="s">
        <v>144</v>
      </c>
    </row>
    <row r="308" spans="1:60" outlineLevel="1" x14ac:dyDescent="0.25">
      <c r="A308" s="159">
        <v>100</v>
      </c>
      <c r="B308" s="160" t="s">
        <v>496</v>
      </c>
      <c r="C308" s="177" t="s">
        <v>497</v>
      </c>
      <c r="D308" s="161" t="s">
        <v>147</v>
      </c>
      <c r="E308" s="162">
        <v>8</v>
      </c>
      <c r="F308" s="163"/>
      <c r="G308" s="164">
        <f>ROUND(E308*F308,2)</f>
        <v>0</v>
      </c>
      <c r="H308" s="163"/>
      <c r="I308" s="164">
        <f>ROUND(E308*H308,2)</f>
        <v>0</v>
      </c>
      <c r="J308" s="163"/>
      <c r="K308" s="164">
        <f>ROUND(E308*J308,2)</f>
        <v>0</v>
      </c>
      <c r="L308" s="164">
        <v>15</v>
      </c>
      <c r="M308" s="164">
        <f>G308*(1+L308/100)</f>
        <v>0</v>
      </c>
      <c r="N308" s="164">
        <v>8.0000000000000007E-5</v>
      </c>
      <c r="O308" s="164">
        <f>ROUND(E308*N308,2)</f>
        <v>0</v>
      </c>
      <c r="P308" s="164">
        <v>2.06E-2</v>
      </c>
      <c r="Q308" s="164">
        <f>ROUND(E308*P308,2)</f>
        <v>0.16</v>
      </c>
      <c r="R308" s="164" t="s">
        <v>477</v>
      </c>
      <c r="S308" s="164" t="s">
        <v>149</v>
      </c>
      <c r="T308" s="165" t="s">
        <v>150</v>
      </c>
      <c r="U308" s="141">
        <v>0.33</v>
      </c>
      <c r="V308" s="141">
        <f>ROUND(E308*U308,2)</f>
        <v>2.64</v>
      </c>
      <c r="W308" s="141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 t="s">
        <v>317</v>
      </c>
      <c r="AH308" s="135"/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  <c r="AW308" s="135"/>
      <c r="AX308" s="135"/>
      <c r="AY308" s="135"/>
      <c r="AZ308" s="135"/>
      <c r="BA308" s="135"/>
      <c r="BB308" s="135"/>
      <c r="BC308" s="135"/>
      <c r="BD308" s="135"/>
      <c r="BE308" s="135"/>
      <c r="BF308" s="135"/>
      <c r="BG308" s="135"/>
      <c r="BH308" s="135"/>
    </row>
    <row r="309" spans="1:60" outlineLevel="1" x14ac:dyDescent="0.25">
      <c r="A309" s="138"/>
      <c r="B309" s="139"/>
      <c r="C309" s="237" t="s">
        <v>498</v>
      </c>
      <c r="D309" s="238"/>
      <c r="E309" s="238"/>
      <c r="F309" s="238"/>
      <c r="G309" s="238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 t="s">
        <v>158</v>
      </c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</row>
    <row r="310" spans="1:60" outlineLevel="1" x14ac:dyDescent="0.25">
      <c r="A310" s="138"/>
      <c r="B310" s="139"/>
      <c r="C310" s="178" t="s">
        <v>354</v>
      </c>
      <c r="D310" s="147"/>
      <c r="E310" s="148">
        <v>8</v>
      </c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 t="s">
        <v>153</v>
      </c>
      <c r="AH310" s="135">
        <v>0</v>
      </c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</row>
    <row r="311" spans="1:60" ht="20.399999999999999" outlineLevel="1" x14ac:dyDescent="0.25">
      <c r="A311" s="159">
        <v>101</v>
      </c>
      <c r="B311" s="160" t="s">
        <v>499</v>
      </c>
      <c r="C311" s="177" t="s">
        <v>500</v>
      </c>
      <c r="D311" s="161" t="s">
        <v>147</v>
      </c>
      <c r="E311" s="162">
        <v>8</v>
      </c>
      <c r="F311" s="163"/>
      <c r="G311" s="164">
        <f>ROUND(E311*F311,2)</f>
        <v>0</v>
      </c>
      <c r="H311" s="163"/>
      <c r="I311" s="164">
        <f>ROUND(E311*H311,2)</f>
        <v>0</v>
      </c>
      <c r="J311" s="163"/>
      <c r="K311" s="164">
        <f>ROUND(E311*J311,2)</f>
        <v>0</v>
      </c>
      <c r="L311" s="164">
        <v>15</v>
      </c>
      <c r="M311" s="164">
        <f>G311*(1+L311/100)</f>
        <v>0</v>
      </c>
      <c r="N311" s="164">
        <v>2.0000000000000002E-5</v>
      </c>
      <c r="O311" s="164">
        <f>ROUND(E311*N311,2)</f>
        <v>0</v>
      </c>
      <c r="P311" s="164">
        <v>0</v>
      </c>
      <c r="Q311" s="164">
        <f>ROUND(E311*P311,2)</f>
        <v>0</v>
      </c>
      <c r="R311" s="164" t="s">
        <v>477</v>
      </c>
      <c r="S311" s="164" t="s">
        <v>149</v>
      </c>
      <c r="T311" s="165" t="s">
        <v>150</v>
      </c>
      <c r="U311" s="141">
        <v>0.8680000000000001</v>
      </c>
      <c r="V311" s="141">
        <f>ROUND(E311*U311,2)</f>
        <v>6.94</v>
      </c>
      <c r="W311" s="141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 t="s">
        <v>317</v>
      </c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</row>
    <row r="312" spans="1:60" outlineLevel="1" x14ac:dyDescent="0.25">
      <c r="A312" s="138"/>
      <c r="B312" s="139"/>
      <c r="C312" s="178" t="s">
        <v>354</v>
      </c>
      <c r="D312" s="147"/>
      <c r="E312" s="148">
        <v>8</v>
      </c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 t="s">
        <v>153</v>
      </c>
      <c r="AH312" s="135">
        <v>0</v>
      </c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</row>
    <row r="313" spans="1:60" ht="20.399999999999999" outlineLevel="1" x14ac:dyDescent="0.25">
      <c r="A313" s="159">
        <v>102</v>
      </c>
      <c r="B313" s="160" t="s">
        <v>501</v>
      </c>
      <c r="C313" s="177" t="s">
        <v>502</v>
      </c>
      <c r="D313" s="161" t="s">
        <v>147</v>
      </c>
      <c r="E313" s="162">
        <v>8</v>
      </c>
      <c r="F313" s="163"/>
      <c r="G313" s="164">
        <f>ROUND(E313*F313,2)</f>
        <v>0</v>
      </c>
      <c r="H313" s="163"/>
      <c r="I313" s="164">
        <f>ROUND(E313*H313,2)</f>
        <v>0</v>
      </c>
      <c r="J313" s="163"/>
      <c r="K313" s="164">
        <f>ROUND(E313*J313,2)</f>
        <v>0</v>
      </c>
      <c r="L313" s="164">
        <v>15</v>
      </c>
      <c r="M313" s="164">
        <f>G313*(1+L313/100)</f>
        <v>0</v>
      </c>
      <c r="N313" s="164">
        <v>2.2800000000000001E-2</v>
      </c>
      <c r="O313" s="164">
        <f>ROUND(E313*N313,2)</f>
        <v>0.18</v>
      </c>
      <c r="P313" s="164">
        <v>0</v>
      </c>
      <c r="Q313" s="164">
        <f>ROUND(E313*P313,2)</f>
        <v>0</v>
      </c>
      <c r="R313" s="164" t="s">
        <v>357</v>
      </c>
      <c r="S313" s="164" t="s">
        <v>398</v>
      </c>
      <c r="T313" s="165" t="s">
        <v>150</v>
      </c>
      <c r="U313" s="141">
        <v>0</v>
      </c>
      <c r="V313" s="141">
        <f>ROUND(E313*U313,2)</f>
        <v>0</v>
      </c>
      <c r="W313" s="141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 t="s">
        <v>358</v>
      </c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</row>
    <row r="314" spans="1:60" outlineLevel="1" x14ac:dyDescent="0.25">
      <c r="A314" s="138"/>
      <c r="B314" s="139"/>
      <c r="C314" s="178" t="s">
        <v>354</v>
      </c>
      <c r="D314" s="147"/>
      <c r="E314" s="148">
        <v>8</v>
      </c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 t="s">
        <v>153</v>
      </c>
      <c r="AH314" s="135">
        <v>0</v>
      </c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/>
    </row>
    <row r="315" spans="1:60" outlineLevel="1" x14ac:dyDescent="0.25">
      <c r="A315" s="167">
        <v>103</v>
      </c>
      <c r="B315" s="168" t="s">
        <v>503</v>
      </c>
      <c r="C315" s="179" t="s">
        <v>504</v>
      </c>
      <c r="D315" s="169" t="s">
        <v>311</v>
      </c>
      <c r="E315" s="170">
        <v>0.1832</v>
      </c>
      <c r="F315" s="171"/>
      <c r="G315" s="172">
        <f>ROUND(E315*F315,2)</f>
        <v>0</v>
      </c>
      <c r="H315" s="171"/>
      <c r="I315" s="172">
        <f>ROUND(E315*H315,2)</f>
        <v>0</v>
      </c>
      <c r="J315" s="171"/>
      <c r="K315" s="172">
        <f>ROUND(E315*J315,2)</f>
        <v>0</v>
      </c>
      <c r="L315" s="172">
        <v>15</v>
      </c>
      <c r="M315" s="172">
        <f>G315*(1+L315/100)</f>
        <v>0</v>
      </c>
      <c r="N315" s="172">
        <v>0</v>
      </c>
      <c r="O315" s="172">
        <f>ROUND(E315*N315,2)</f>
        <v>0</v>
      </c>
      <c r="P315" s="172">
        <v>0</v>
      </c>
      <c r="Q315" s="172">
        <f>ROUND(E315*P315,2)</f>
        <v>0</v>
      </c>
      <c r="R315" s="172" t="s">
        <v>477</v>
      </c>
      <c r="S315" s="172" t="s">
        <v>149</v>
      </c>
      <c r="T315" s="173" t="s">
        <v>150</v>
      </c>
      <c r="U315" s="141">
        <v>2.7100000000000004</v>
      </c>
      <c r="V315" s="141">
        <f>ROUND(E315*U315,2)</f>
        <v>0.5</v>
      </c>
      <c r="W315" s="141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 t="s">
        <v>332</v>
      </c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</row>
    <row r="316" spans="1:60" x14ac:dyDescent="0.25">
      <c r="A316" s="153" t="s">
        <v>143</v>
      </c>
      <c r="B316" s="154" t="s">
        <v>97</v>
      </c>
      <c r="C316" s="176" t="s">
        <v>98</v>
      </c>
      <c r="D316" s="155"/>
      <c r="E316" s="156"/>
      <c r="F316" s="157"/>
      <c r="G316" s="157">
        <f>SUMIF(AG317:AG340,"&lt;&gt;NOR",G317:G340)</f>
        <v>0</v>
      </c>
      <c r="H316" s="157"/>
      <c r="I316" s="157">
        <f>SUM(I317:I340)</f>
        <v>0</v>
      </c>
      <c r="J316" s="157"/>
      <c r="K316" s="157">
        <f>SUM(K317:K340)</f>
        <v>0</v>
      </c>
      <c r="L316" s="157"/>
      <c r="M316" s="157">
        <f>SUM(M317:M340)</f>
        <v>0</v>
      </c>
      <c r="N316" s="157"/>
      <c r="O316" s="157">
        <f>SUM(O317:O340)</f>
        <v>0.49</v>
      </c>
      <c r="P316" s="157"/>
      <c r="Q316" s="157">
        <f>SUM(Q317:Q340)</f>
        <v>0</v>
      </c>
      <c r="R316" s="157"/>
      <c r="S316" s="157"/>
      <c r="T316" s="158"/>
      <c r="U316" s="152"/>
      <c r="V316" s="152">
        <f>SUM(V317:V340)</f>
        <v>45.89</v>
      </c>
      <c r="W316" s="152"/>
      <c r="AG316" t="s">
        <v>144</v>
      </c>
    </row>
    <row r="317" spans="1:60" ht="20.399999999999999" outlineLevel="1" x14ac:dyDescent="0.25">
      <c r="A317" s="159">
        <v>104</v>
      </c>
      <c r="B317" s="160" t="s">
        <v>505</v>
      </c>
      <c r="C317" s="177" t="s">
        <v>506</v>
      </c>
      <c r="D317" s="161" t="s">
        <v>147</v>
      </c>
      <c r="E317" s="162">
        <v>16</v>
      </c>
      <c r="F317" s="163"/>
      <c r="G317" s="164">
        <f>ROUND(E317*F317,2)</f>
        <v>0</v>
      </c>
      <c r="H317" s="163"/>
      <c r="I317" s="164">
        <f>ROUND(E317*H317,2)</f>
        <v>0</v>
      </c>
      <c r="J317" s="163"/>
      <c r="K317" s="164">
        <f>ROUND(E317*J317,2)</f>
        <v>0</v>
      </c>
      <c r="L317" s="164">
        <v>15</v>
      </c>
      <c r="M317" s="164">
        <f>G317*(1+L317/100)</f>
        <v>0</v>
      </c>
      <c r="N317" s="164">
        <v>0</v>
      </c>
      <c r="O317" s="164">
        <f>ROUND(E317*N317,2)</f>
        <v>0</v>
      </c>
      <c r="P317" s="164">
        <v>0</v>
      </c>
      <c r="Q317" s="164">
        <f>ROUND(E317*P317,2)</f>
        <v>0</v>
      </c>
      <c r="R317" s="164" t="s">
        <v>507</v>
      </c>
      <c r="S317" s="164" t="s">
        <v>149</v>
      </c>
      <c r="T317" s="165" t="s">
        <v>150</v>
      </c>
      <c r="U317" s="141">
        <v>1.4500000000000002</v>
      </c>
      <c r="V317" s="141">
        <f>ROUND(E317*U317,2)</f>
        <v>23.2</v>
      </c>
      <c r="W317" s="141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 t="s">
        <v>317</v>
      </c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</row>
    <row r="318" spans="1:60" outlineLevel="1" x14ac:dyDescent="0.25">
      <c r="A318" s="138"/>
      <c r="B318" s="139"/>
      <c r="C318" s="178" t="s">
        <v>275</v>
      </c>
      <c r="D318" s="147"/>
      <c r="E318" s="148">
        <v>16</v>
      </c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 t="s">
        <v>153</v>
      </c>
      <c r="AH318" s="135">
        <v>0</v>
      </c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  <c r="BE318" s="135"/>
      <c r="BF318" s="135"/>
      <c r="BG318" s="135"/>
      <c r="BH318" s="135"/>
    </row>
    <row r="319" spans="1:60" ht="20.399999999999999" outlineLevel="1" x14ac:dyDescent="0.25">
      <c r="A319" s="159">
        <v>105</v>
      </c>
      <c r="B319" s="160" t="s">
        <v>508</v>
      </c>
      <c r="C319" s="177" t="s">
        <v>509</v>
      </c>
      <c r="D319" s="161" t="s">
        <v>147</v>
      </c>
      <c r="E319" s="162">
        <v>4</v>
      </c>
      <c r="F319" s="163"/>
      <c r="G319" s="164">
        <f>ROUND(E319*F319,2)</f>
        <v>0</v>
      </c>
      <c r="H319" s="163"/>
      <c r="I319" s="164">
        <f>ROUND(E319*H319,2)</f>
        <v>0</v>
      </c>
      <c r="J319" s="163"/>
      <c r="K319" s="164">
        <f>ROUND(E319*J319,2)</f>
        <v>0</v>
      </c>
      <c r="L319" s="164">
        <v>15</v>
      </c>
      <c r="M319" s="164">
        <f>G319*(1+L319/100)</f>
        <v>0</v>
      </c>
      <c r="N319" s="164">
        <v>0</v>
      </c>
      <c r="O319" s="164">
        <f>ROUND(E319*N319,2)</f>
        <v>0</v>
      </c>
      <c r="P319" s="164">
        <v>0</v>
      </c>
      <c r="Q319" s="164">
        <f>ROUND(E319*P319,2)</f>
        <v>0</v>
      </c>
      <c r="R319" s="164" t="s">
        <v>507</v>
      </c>
      <c r="S319" s="164" t="s">
        <v>149</v>
      </c>
      <c r="T319" s="165" t="s">
        <v>150</v>
      </c>
      <c r="U319" s="141">
        <v>1.5</v>
      </c>
      <c r="V319" s="141">
        <f>ROUND(E319*U319,2)</f>
        <v>6</v>
      </c>
      <c r="W319" s="141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 t="s">
        <v>317</v>
      </c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</row>
    <row r="320" spans="1:60" outlineLevel="1" x14ac:dyDescent="0.25">
      <c r="A320" s="138"/>
      <c r="B320" s="139"/>
      <c r="C320" s="178" t="s">
        <v>240</v>
      </c>
      <c r="D320" s="147"/>
      <c r="E320" s="148">
        <v>4</v>
      </c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 t="s">
        <v>153</v>
      </c>
      <c r="AH320" s="135">
        <v>0</v>
      </c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</row>
    <row r="321" spans="1:60" outlineLevel="1" x14ac:dyDescent="0.25">
      <c r="A321" s="159">
        <v>106</v>
      </c>
      <c r="B321" s="160" t="s">
        <v>510</v>
      </c>
      <c r="C321" s="177" t="s">
        <v>511</v>
      </c>
      <c r="D321" s="161" t="s">
        <v>147</v>
      </c>
      <c r="E321" s="162">
        <v>20</v>
      </c>
      <c r="F321" s="163"/>
      <c r="G321" s="164">
        <f>ROUND(E321*F321,2)</f>
        <v>0</v>
      </c>
      <c r="H321" s="163"/>
      <c r="I321" s="164">
        <f>ROUND(E321*H321,2)</f>
        <v>0</v>
      </c>
      <c r="J321" s="163"/>
      <c r="K321" s="164">
        <f>ROUND(E321*J321,2)</f>
        <v>0</v>
      </c>
      <c r="L321" s="164">
        <v>15</v>
      </c>
      <c r="M321" s="164">
        <f>G321*(1+L321/100)</f>
        <v>0</v>
      </c>
      <c r="N321" s="164">
        <v>0</v>
      </c>
      <c r="O321" s="164">
        <f>ROUND(E321*N321,2)</f>
        <v>0</v>
      </c>
      <c r="P321" s="164">
        <v>0</v>
      </c>
      <c r="Q321" s="164">
        <f>ROUND(E321*P321,2)</f>
        <v>0</v>
      </c>
      <c r="R321" s="164" t="s">
        <v>507</v>
      </c>
      <c r="S321" s="164" t="s">
        <v>149</v>
      </c>
      <c r="T321" s="165" t="s">
        <v>150</v>
      </c>
      <c r="U321" s="141">
        <v>0.77500000000000002</v>
      </c>
      <c r="V321" s="141">
        <f>ROUND(E321*U321,2)</f>
        <v>15.5</v>
      </c>
      <c r="W321" s="141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 t="s">
        <v>317</v>
      </c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</row>
    <row r="322" spans="1:60" outlineLevel="1" x14ac:dyDescent="0.25">
      <c r="A322" s="138"/>
      <c r="B322" s="139"/>
      <c r="C322" s="178" t="s">
        <v>512</v>
      </c>
      <c r="D322" s="147"/>
      <c r="E322" s="148">
        <v>20</v>
      </c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 t="s">
        <v>153</v>
      </c>
      <c r="AH322" s="135">
        <v>0</v>
      </c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</row>
    <row r="323" spans="1:60" outlineLevel="1" x14ac:dyDescent="0.25">
      <c r="A323" s="159">
        <v>107</v>
      </c>
      <c r="B323" s="160" t="s">
        <v>513</v>
      </c>
      <c r="C323" s="177" t="s">
        <v>514</v>
      </c>
      <c r="D323" s="161" t="s">
        <v>147</v>
      </c>
      <c r="E323" s="162">
        <v>4</v>
      </c>
      <c r="F323" s="163"/>
      <c r="G323" s="164">
        <f>ROUND(E323*F323,2)</f>
        <v>0</v>
      </c>
      <c r="H323" s="163"/>
      <c r="I323" s="164">
        <f>ROUND(E323*H323,2)</f>
        <v>0</v>
      </c>
      <c r="J323" s="163"/>
      <c r="K323" s="164">
        <f>ROUND(E323*J323,2)</f>
        <v>0</v>
      </c>
      <c r="L323" s="164">
        <v>15</v>
      </c>
      <c r="M323" s="164">
        <f>G323*(1+L323/100)</f>
        <v>0</v>
      </c>
      <c r="N323" s="164">
        <v>0</v>
      </c>
      <c r="O323" s="164">
        <f>ROUND(E323*N323,2)</f>
        <v>0</v>
      </c>
      <c r="P323" s="164">
        <v>0</v>
      </c>
      <c r="Q323" s="164">
        <f>ROUND(E323*P323,2)</f>
        <v>0</v>
      </c>
      <c r="R323" s="164"/>
      <c r="S323" s="164" t="s">
        <v>353</v>
      </c>
      <c r="T323" s="165" t="s">
        <v>150</v>
      </c>
      <c r="U323" s="141">
        <v>0</v>
      </c>
      <c r="V323" s="141">
        <f>ROUND(E323*U323,2)</f>
        <v>0</v>
      </c>
      <c r="W323" s="141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 t="s">
        <v>151</v>
      </c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</row>
    <row r="324" spans="1:60" outlineLevel="1" x14ac:dyDescent="0.25">
      <c r="A324" s="138"/>
      <c r="B324" s="139"/>
      <c r="C324" s="178" t="s">
        <v>515</v>
      </c>
      <c r="D324" s="147"/>
      <c r="E324" s="148">
        <v>4</v>
      </c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 t="s">
        <v>153</v>
      </c>
      <c r="AH324" s="135">
        <v>0</v>
      </c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</row>
    <row r="325" spans="1:60" outlineLevel="1" x14ac:dyDescent="0.25">
      <c r="A325" s="159">
        <v>108</v>
      </c>
      <c r="B325" s="160" t="s">
        <v>516</v>
      </c>
      <c r="C325" s="177" t="s">
        <v>517</v>
      </c>
      <c r="D325" s="161" t="s">
        <v>147</v>
      </c>
      <c r="E325" s="162">
        <v>8</v>
      </c>
      <c r="F325" s="163"/>
      <c r="G325" s="164">
        <f>ROUND(E325*F325,2)</f>
        <v>0</v>
      </c>
      <c r="H325" s="163"/>
      <c r="I325" s="164">
        <f>ROUND(E325*H325,2)</f>
        <v>0</v>
      </c>
      <c r="J325" s="163"/>
      <c r="K325" s="164">
        <f>ROUND(E325*J325,2)</f>
        <v>0</v>
      </c>
      <c r="L325" s="164">
        <v>15</v>
      </c>
      <c r="M325" s="164">
        <f>G325*(1+L325/100)</f>
        <v>0</v>
      </c>
      <c r="N325" s="164">
        <v>0</v>
      </c>
      <c r="O325" s="164">
        <f>ROUND(E325*N325,2)</f>
        <v>0</v>
      </c>
      <c r="P325" s="164">
        <v>0</v>
      </c>
      <c r="Q325" s="164">
        <f>ROUND(E325*P325,2)</f>
        <v>0</v>
      </c>
      <c r="R325" s="164"/>
      <c r="S325" s="164" t="s">
        <v>353</v>
      </c>
      <c r="T325" s="165" t="s">
        <v>150</v>
      </c>
      <c r="U325" s="141">
        <v>0</v>
      </c>
      <c r="V325" s="141">
        <f>ROUND(E325*U325,2)</f>
        <v>0</v>
      </c>
      <c r="W325" s="141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 t="s">
        <v>214</v>
      </c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</row>
    <row r="326" spans="1:60" outlineLevel="1" x14ac:dyDescent="0.25">
      <c r="A326" s="138"/>
      <c r="B326" s="139"/>
      <c r="C326" s="178" t="s">
        <v>354</v>
      </c>
      <c r="D326" s="147"/>
      <c r="E326" s="148">
        <v>8</v>
      </c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 t="s">
        <v>153</v>
      </c>
      <c r="AH326" s="135">
        <v>0</v>
      </c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</row>
    <row r="327" spans="1:60" outlineLevel="1" x14ac:dyDescent="0.25">
      <c r="A327" s="159">
        <v>109</v>
      </c>
      <c r="B327" s="160" t="s">
        <v>518</v>
      </c>
      <c r="C327" s="177" t="s">
        <v>519</v>
      </c>
      <c r="D327" s="161" t="s">
        <v>147</v>
      </c>
      <c r="E327" s="162">
        <v>4</v>
      </c>
      <c r="F327" s="163"/>
      <c r="G327" s="164">
        <f>ROUND(E327*F327,2)</f>
        <v>0</v>
      </c>
      <c r="H327" s="163"/>
      <c r="I327" s="164">
        <f>ROUND(E327*H327,2)</f>
        <v>0</v>
      </c>
      <c r="J327" s="163"/>
      <c r="K327" s="164">
        <f>ROUND(E327*J327,2)</f>
        <v>0</v>
      </c>
      <c r="L327" s="164">
        <v>15</v>
      </c>
      <c r="M327" s="164">
        <f>G327*(1+L327/100)</f>
        <v>0</v>
      </c>
      <c r="N327" s="164">
        <v>0</v>
      </c>
      <c r="O327" s="164">
        <f>ROUND(E327*N327,2)</f>
        <v>0</v>
      </c>
      <c r="P327" s="164">
        <v>0</v>
      </c>
      <c r="Q327" s="164">
        <f>ROUND(E327*P327,2)</f>
        <v>0</v>
      </c>
      <c r="R327" s="164"/>
      <c r="S327" s="164" t="s">
        <v>353</v>
      </c>
      <c r="T327" s="165" t="s">
        <v>150</v>
      </c>
      <c r="U327" s="141">
        <v>0</v>
      </c>
      <c r="V327" s="141">
        <f>ROUND(E327*U327,2)</f>
        <v>0</v>
      </c>
      <c r="W327" s="141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 t="s">
        <v>214</v>
      </c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</row>
    <row r="328" spans="1:60" outlineLevel="1" x14ac:dyDescent="0.25">
      <c r="A328" s="138"/>
      <c r="B328" s="139"/>
      <c r="C328" s="178" t="s">
        <v>240</v>
      </c>
      <c r="D328" s="147"/>
      <c r="E328" s="148">
        <v>4</v>
      </c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 t="s">
        <v>153</v>
      </c>
      <c r="AH328" s="135">
        <v>0</v>
      </c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</row>
    <row r="329" spans="1:60" outlineLevel="1" x14ac:dyDescent="0.25">
      <c r="A329" s="159">
        <v>110</v>
      </c>
      <c r="B329" s="160" t="s">
        <v>520</v>
      </c>
      <c r="C329" s="177" t="s">
        <v>521</v>
      </c>
      <c r="D329" s="161" t="s">
        <v>147</v>
      </c>
      <c r="E329" s="162">
        <v>20</v>
      </c>
      <c r="F329" s="163"/>
      <c r="G329" s="164">
        <f>ROUND(E329*F329,2)</f>
        <v>0</v>
      </c>
      <c r="H329" s="163"/>
      <c r="I329" s="164">
        <f>ROUND(E329*H329,2)</f>
        <v>0</v>
      </c>
      <c r="J329" s="163"/>
      <c r="K329" s="164">
        <f>ROUND(E329*J329,2)</f>
        <v>0</v>
      </c>
      <c r="L329" s="164">
        <v>15</v>
      </c>
      <c r="M329" s="164">
        <f>G329*(1+L329/100)</f>
        <v>0</v>
      </c>
      <c r="N329" s="164">
        <v>7.5000000000000002E-4</v>
      </c>
      <c r="O329" s="164">
        <f>ROUND(E329*N329,2)</f>
        <v>0.02</v>
      </c>
      <c r="P329" s="164">
        <v>0</v>
      </c>
      <c r="Q329" s="164">
        <f>ROUND(E329*P329,2)</f>
        <v>0</v>
      </c>
      <c r="R329" s="164" t="s">
        <v>357</v>
      </c>
      <c r="S329" s="164" t="s">
        <v>149</v>
      </c>
      <c r="T329" s="165" t="s">
        <v>150</v>
      </c>
      <c r="U329" s="141">
        <v>0</v>
      </c>
      <c r="V329" s="141">
        <f>ROUND(E329*U329,2)</f>
        <v>0</v>
      </c>
      <c r="W329" s="141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 t="s">
        <v>358</v>
      </c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</row>
    <row r="330" spans="1:60" outlineLevel="1" x14ac:dyDescent="0.25">
      <c r="A330" s="138"/>
      <c r="B330" s="139"/>
      <c r="C330" s="178" t="s">
        <v>512</v>
      </c>
      <c r="D330" s="147"/>
      <c r="E330" s="148">
        <v>20</v>
      </c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 t="s">
        <v>153</v>
      </c>
      <c r="AH330" s="135">
        <v>0</v>
      </c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</row>
    <row r="331" spans="1:60" ht="20.399999999999999" outlineLevel="1" x14ac:dyDescent="0.25">
      <c r="A331" s="159">
        <v>111</v>
      </c>
      <c r="B331" s="160" t="s">
        <v>522</v>
      </c>
      <c r="C331" s="177" t="s">
        <v>523</v>
      </c>
      <c r="D331" s="161" t="s">
        <v>147</v>
      </c>
      <c r="E331" s="162">
        <v>8</v>
      </c>
      <c r="F331" s="163"/>
      <c r="G331" s="164">
        <f>ROUND(E331*F331,2)</f>
        <v>0</v>
      </c>
      <c r="H331" s="163"/>
      <c r="I331" s="164">
        <f>ROUND(E331*H331,2)</f>
        <v>0</v>
      </c>
      <c r="J331" s="163"/>
      <c r="K331" s="164">
        <f>ROUND(E331*J331,2)</f>
        <v>0</v>
      </c>
      <c r="L331" s="164">
        <v>15</v>
      </c>
      <c r="M331" s="164">
        <f>G331*(1+L331/100)</f>
        <v>0</v>
      </c>
      <c r="N331" s="164">
        <v>1.9000000000000003E-2</v>
      </c>
      <c r="O331" s="164">
        <f>ROUND(E331*N331,2)</f>
        <v>0.15</v>
      </c>
      <c r="P331" s="164">
        <v>0</v>
      </c>
      <c r="Q331" s="164">
        <f>ROUND(E331*P331,2)</f>
        <v>0</v>
      </c>
      <c r="R331" s="164" t="s">
        <v>357</v>
      </c>
      <c r="S331" s="164" t="s">
        <v>149</v>
      </c>
      <c r="T331" s="165" t="s">
        <v>150</v>
      </c>
      <c r="U331" s="141">
        <v>0</v>
      </c>
      <c r="V331" s="141">
        <f>ROUND(E331*U331,2)</f>
        <v>0</v>
      </c>
      <c r="W331" s="141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 t="s">
        <v>358</v>
      </c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</row>
    <row r="332" spans="1:60" outlineLevel="1" x14ac:dyDescent="0.25">
      <c r="A332" s="138"/>
      <c r="B332" s="139"/>
      <c r="C332" s="239" t="s">
        <v>524</v>
      </c>
      <c r="D332" s="240"/>
      <c r="E332" s="240"/>
      <c r="F332" s="240"/>
      <c r="G332" s="240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 t="s">
        <v>360</v>
      </c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</row>
    <row r="333" spans="1:60" outlineLevel="1" x14ac:dyDescent="0.25">
      <c r="A333" s="138"/>
      <c r="B333" s="139"/>
      <c r="C333" s="178" t="s">
        <v>525</v>
      </c>
      <c r="D333" s="147"/>
      <c r="E333" s="148">
        <v>8</v>
      </c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 t="s">
        <v>153</v>
      </c>
      <c r="AH333" s="135">
        <v>0</v>
      </c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</row>
    <row r="334" spans="1:60" ht="20.399999999999999" outlineLevel="1" x14ac:dyDescent="0.25">
      <c r="A334" s="159">
        <v>112</v>
      </c>
      <c r="B334" s="160" t="s">
        <v>526</v>
      </c>
      <c r="C334" s="177" t="s">
        <v>527</v>
      </c>
      <c r="D334" s="161" t="s">
        <v>147</v>
      </c>
      <c r="E334" s="162">
        <v>8</v>
      </c>
      <c r="F334" s="163"/>
      <c r="G334" s="164">
        <f>ROUND(E334*F334,2)</f>
        <v>0</v>
      </c>
      <c r="H334" s="163"/>
      <c r="I334" s="164">
        <f>ROUND(E334*H334,2)</f>
        <v>0</v>
      </c>
      <c r="J334" s="163"/>
      <c r="K334" s="164">
        <f>ROUND(E334*J334,2)</f>
        <v>0</v>
      </c>
      <c r="L334" s="164">
        <v>15</v>
      </c>
      <c r="M334" s="164">
        <f>G334*(1+L334/100)</f>
        <v>0</v>
      </c>
      <c r="N334" s="164">
        <v>2.3000000000000003E-2</v>
      </c>
      <c r="O334" s="164">
        <f>ROUND(E334*N334,2)</f>
        <v>0.18</v>
      </c>
      <c r="P334" s="164">
        <v>0</v>
      </c>
      <c r="Q334" s="164">
        <f>ROUND(E334*P334,2)</f>
        <v>0</v>
      </c>
      <c r="R334" s="164" t="s">
        <v>357</v>
      </c>
      <c r="S334" s="164" t="s">
        <v>149</v>
      </c>
      <c r="T334" s="165" t="s">
        <v>150</v>
      </c>
      <c r="U334" s="141">
        <v>0</v>
      </c>
      <c r="V334" s="141">
        <f>ROUND(E334*U334,2)</f>
        <v>0</v>
      </c>
      <c r="W334" s="141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 t="s">
        <v>358</v>
      </c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</row>
    <row r="335" spans="1:60" outlineLevel="1" x14ac:dyDescent="0.25">
      <c r="A335" s="138"/>
      <c r="B335" s="139"/>
      <c r="C335" s="239" t="s">
        <v>528</v>
      </c>
      <c r="D335" s="240"/>
      <c r="E335" s="240"/>
      <c r="F335" s="240"/>
      <c r="G335" s="240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 t="s">
        <v>360</v>
      </c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</row>
    <row r="336" spans="1:60" outlineLevel="1" x14ac:dyDescent="0.25">
      <c r="A336" s="138"/>
      <c r="B336" s="139"/>
      <c r="C336" s="178" t="s">
        <v>529</v>
      </c>
      <c r="D336" s="147"/>
      <c r="E336" s="148">
        <v>8</v>
      </c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 t="s">
        <v>153</v>
      </c>
      <c r="AH336" s="135">
        <v>0</v>
      </c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</row>
    <row r="337" spans="1:60" ht="20.399999999999999" outlineLevel="1" x14ac:dyDescent="0.25">
      <c r="A337" s="159">
        <v>113</v>
      </c>
      <c r="B337" s="160" t="s">
        <v>530</v>
      </c>
      <c r="C337" s="177" t="s">
        <v>531</v>
      </c>
      <c r="D337" s="161" t="s">
        <v>147</v>
      </c>
      <c r="E337" s="162">
        <v>4</v>
      </c>
      <c r="F337" s="163"/>
      <c r="G337" s="164">
        <f>ROUND(E337*F337,2)</f>
        <v>0</v>
      </c>
      <c r="H337" s="163"/>
      <c r="I337" s="164">
        <f>ROUND(E337*H337,2)</f>
        <v>0</v>
      </c>
      <c r="J337" s="163"/>
      <c r="K337" s="164">
        <f>ROUND(E337*J337,2)</f>
        <v>0</v>
      </c>
      <c r="L337" s="164">
        <v>15</v>
      </c>
      <c r="M337" s="164">
        <f>G337*(1+L337/100)</f>
        <v>0</v>
      </c>
      <c r="N337" s="164">
        <v>3.5000000000000003E-2</v>
      </c>
      <c r="O337" s="164">
        <f>ROUND(E337*N337,2)</f>
        <v>0.14000000000000001</v>
      </c>
      <c r="P337" s="164">
        <v>0</v>
      </c>
      <c r="Q337" s="164">
        <f>ROUND(E337*P337,2)</f>
        <v>0</v>
      </c>
      <c r="R337" s="164" t="s">
        <v>357</v>
      </c>
      <c r="S337" s="164" t="s">
        <v>149</v>
      </c>
      <c r="T337" s="165" t="s">
        <v>150</v>
      </c>
      <c r="U337" s="141">
        <v>0</v>
      </c>
      <c r="V337" s="141">
        <f>ROUND(E337*U337,2)</f>
        <v>0</v>
      </c>
      <c r="W337" s="141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 t="s">
        <v>358</v>
      </c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</row>
    <row r="338" spans="1:60" outlineLevel="1" x14ac:dyDescent="0.25">
      <c r="A338" s="138"/>
      <c r="B338" s="139"/>
      <c r="C338" s="178" t="s">
        <v>532</v>
      </c>
      <c r="D338" s="147"/>
      <c r="E338" s="148">
        <v>4</v>
      </c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 t="s">
        <v>153</v>
      </c>
      <c r="AH338" s="135">
        <v>0</v>
      </c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</row>
    <row r="339" spans="1:60" outlineLevel="1" x14ac:dyDescent="0.25">
      <c r="A339" s="159">
        <v>114</v>
      </c>
      <c r="B339" s="160" t="s">
        <v>533</v>
      </c>
      <c r="C339" s="177" t="s">
        <v>534</v>
      </c>
      <c r="D339" s="161" t="s">
        <v>311</v>
      </c>
      <c r="E339" s="162">
        <v>0.49100000000000005</v>
      </c>
      <c r="F339" s="163"/>
      <c r="G339" s="164">
        <f>ROUND(E339*F339,2)</f>
        <v>0</v>
      </c>
      <c r="H339" s="163"/>
      <c r="I339" s="164">
        <f>ROUND(E339*H339,2)</f>
        <v>0</v>
      </c>
      <c r="J339" s="163"/>
      <c r="K339" s="164">
        <f>ROUND(E339*J339,2)</f>
        <v>0</v>
      </c>
      <c r="L339" s="164">
        <v>15</v>
      </c>
      <c r="M339" s="164">
        <f>G339*(1+L339/100)</f>
        <v>0</v>
      </c>
      <c r="N339" s="164">
        <v>0</v>
      </c>
      <c r="O339" s="164">
        <f>ROUND(E339*N339,2)</f>
        <v>0</v>
      </c>
      <c r="P339" s="164">
        <v>0</v>
      </c>
      <c r="Q339" s="164">
        <f>ROUND(E339*P339,2)</f>
        <v>0</v>
      </c>
      <c r="R339" s="164" t="s">
        <v>507</v>
      </c>
      <c r="S339" s="164" t="s">
        <v>149</v>
      </c>
      <c r="T339" s="165" t="s">
        <v>150</v>
      </c>
      <c r="U339" s="141">
        <v>2.4210000000000003</v>
      </c>
      <c r="V339" s="141">
        <f>ROUND(E339*U339,2)</f>
        <v>1.19</v>
      </c>
      <c r="W339" s="141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 t="s">
        <v>332</v>
      </c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</row>
    <row r="340" spans="1:60" outlineLevel="1" x14ac:dyDescent="0.25">
      <c r="A340" s="138"/>
      <c r="B340" s="139"/>
      <c r="C340" s="237" t="s">
        <v>535</v>
      </c>
      <c r="D340" s="238"/>
      <c r="E340" s="238"/>
      <c r="F340" s="238"/>
      <c r="G340" s="238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 t="s">
        <v>158</v>
      </c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</row>
    <row r="341" spans="1:60" x14ac:dyDescent="0.25">
      <c r="A341" s="153" t="s">
        <v>143</v>
      </c>
      <c r="B341" s="154" t="s">
        <v>99</v>
      </c>
      <c r="C341" s="176" t="s">
        <v>100</v>
      </c>
      <c r="D341" s="155"/>
      <c r="E341" s="156"/>
      <c r="F341" s="157"/>
      <c r="G341" s="157">
        <f>SUMIF(AG342:AG357,"&lt;&gt;NOR",G342:G357)</f>
        <v>0</v>
      </c>
      <c r="H341" s="157"/>
      <c r="I341" s="157">
        <f>SUM(I342:I357)</f>
        <v>0</v>
      </c>
      <c r="J341" s="157"/>
      <c r="K341" s="157">
        <f>SUM(K342:K357)</f>
        <v>0</v>
      </c>
      <c r="L341" s="157"/>
      <c r="M341" s="157">
        <f>SUM(M342:M357)</f>
        <v>0</v>
      </c>
      <c r="N341" s="157"/>
      <c r="O341" s="157">
        <f>SUM(O342:O357)</f>
        <v>0.72</v>
      </c>
      <c r="P341" s="157"/>
      <c r="Q341" s="157">
        <f>SUM(Q342:Q357)</f>
        <v>0</v>
      </c>
      <c r="R341" s="157"/>
      <c r="S341" s="157"/>
      <c r="T341" s="158"/>
      <c r="U341" s="152"/>
      <c r="V341" s="152">
        <f>SUM(V342:V357)</f>
        <v>31.88</v>
      </c>
      <c r="W341" s="152"/>
      <c r="AG341" t="s">
        <v>144</v>
      </c>
    </row>
    <row r="342" spans="1:60" ht="20.399999999999999" outlineLevel="1" x14ac:dyDescent="0.25">
      <c r="A342" s="159">
        <v>115</v>
      </c>
      <c r="B342" s="160" t="s">
        <v>536</v>
      </c>
      <c r="C342" s="177" t="s">
        <v>537</v>
      </c>
      <c r="D342" s="161" t="s">
        <v>163</v>
      </c>
      <c r="E342" s="162">
        <v>31</v>
      </c>
      <c r="F342" s="163"/>
      <c r="G342" s="164">
        <f>ROUND(E342*F342,2)</f>
        <v>0</v>
      </c>
      <c r="H342" s="163"/>
      <c r="I342" s="164">
        <f>ROUND(E342*H342,2)</f>
        <v>0</v>
      </c>
      <c r="J342" s="163"/>
      <c r="K342" s="164">
        <f>ROUND(E342*J342,2)</f>
        <v>0</v>
      </c>
      <c r="L342" s="164">
        <v>15</v>
      </c>
      <c r="M342" s="164">
        <f>G342*(1+L342/100)</f>
        <v>0</v>
      </c>
      <c r="N342" s="164">
        <v>2.7300000000000002E-3</v>
      </c>
      <c r="O342" s="164">
        <f>ROUND(E342*N342,2)</f>
        <v>0.08</v>
      </c>
      <c r="P342" s="164">
        <v>0</v>
      </c>
      <c r="Q342" s="164">
        <f>ROUND(E342*P342,2)</f>
        <v>0</v>
      </c>
      <c r="R342" s="164" t="s">
        <v>538</v>
      </c>
      <c r="S342" s="164" t="s">
        <v>149</v>
      </c>
      <c r="T342" s="165" t="s">
        <v>150</v>
      </c>
      <c r="U342" s="141">
        <v>0.97000000000000008</v>
      </c>
      <c r="V342" s="141">
        <f>ROUND(E342*U342,2)</f>
        <v>30.07</v>
      </c>
      <c r="W342" s="141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 t="s">
        <v>317</v>
      </c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</row>
    <row r="343" spans="1:60" outlineLevel="1" x14ac:dyDescent="0.25">
      <c r="A343" s="138"/>
      <c r="B343" s="139"/>
      <c r="C343" s="178" t="s">
        <v>539</v>
      </c>
      <c r="D343" s="147"/>
      <c r="E343" s="148">
        <v>9</v>
      </c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 t="s">
        <v>153</v>
      </c>
      <c r="AH343" s="135">
        <v>0</v>
      </c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</row>
    <row r="344" spans="1:60" outlineLevel="1" x14ac:dyDescent="0.25">
      <c r="A344" s="138"/>
      <c r="B344" s="139"/>
      <c r="C344" s="178" t="s">
        <v>540</v>
      </c>
      <c r="D344" s="147"/>
      <c r="E344" s="148">
        <v>10.920000000000002</v>
      </c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 t="s">
        <v>153</v>
      </c>
      <c r="AH344" s="135">
        <v>0</v>
      </c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</row>
    <row r="345" spans="1:60" outlineLevel="1" x14ac:dyDescent="0.25">
      <c r="A345" s="138"/>
      <c r="B345" s="139"/>
      <c r="C345" s="178" t="s">
        <v>541</v>
      </c>
      <c r="D345" s="147"/>
      <c r="E345" s="148">
        <v>8.4</v>
      </c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 t="s">
        <v>153</v>
      </c>
      <c r="AH345" s="135">
        <v>0</v>
      </c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</row>
    <row r="346" spans="1:60" outlineLevel="1" x14ac:dyDescent="0.25">
      <c r="A346" s="138"/>
      <c r="B346" s="139"/>
      <c r="C346" s="178" t="s">
        <v>542</v>
      </c>
      <c r="D346" s="147"/>
      <c r="E346" s="148">
        <v>2.68</v>
      </c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 t="s">
        <v>153</v>
      </c>
      <c r="AH346" s="135">
        <v>0</v>
      </c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</row>
    <row r="347" spans="1:60" outlineLevel="1" x14ac:dyDescent="0.25">
      <c r="A347" s="159">
        <v>116</v>
      </c>
      <c r="B347" s="160" t="s">
        <v>543</v>
      </c>
      <c r="C347" s="177" t="s">
        <v>544</v>
      </c>
      <c r="D347" s="161" t="s">
        <v>172</v>
      </c>
      <c r="E347" s="162">
        <v>25.92</v>
      </c>
      <c r="F347" s="163"/>
      <c r="G347" s="164">
        <f>ROUND(E347*F347,2)</f>
        <v>0</v>
      </c>
      <c r="H347" s="163"/>
      <c r="I347" s="164">
        <f>ROUND(E347*H347,2)</f>
        <v>0</v>
      </c>
      <c r="J347" s="163"/>
      <c r="K347" s="164">
        <f>ROUND(E347*J347,2)</f>
        <v>0</v>
      </c>
      <c r="L347" s="164">
        <v>15</v>
      </c>
      <c r="M347" s="164">
        <f>G347*(1+L347/100)</f>
        <v>0</v>
      </c>
      <c r="N347" s="164">
        <v>4.0000000000000003E-5</v>
      </c>
      <c r="O347" s="164">
        <f>ROUND(E347*N347,2)</f>
        <v>0</v>
      </c>
      <c r="P347" s="164">
        <v>0</v>
      </c>
      <c r="Q347" s="164">
        <f>ROUND(E347*P347,2)</f>
        <v>0</v>
      </c>
      <c r="R347" s="164" t="s">
        <v>538</v>
      </c>
      <c r="S347" s="164" t="s">
        <v>149</v>
      </c>
      <c r="T347" s="165" t="s">
        <v>150</v>
      </c>
      <c r="U347" s="141">
        <v>7.0000000000000007E-2</v>
      </c>
      <c r="V347" s="141">
        <f>ROUND(E347*U347,2)</f>
        <v>1.81</v>
      </c>
      <c r="W347" s="141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 t="s">
        <v>317</v>
      </c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</row>
    <row r="348" spans="1:60" outlineLevel="1" x14ac:dyDescent="0.25">
      <c r="A348" s="138"/>
      <c r="B348" s="139"/>
      <c r="C348" s="178" t="s">
        <v>329</v>
      </c>
      <c r="D348" s="147"/>
      <c r="E348" s="148">
        <v>21.200000000000003</v>
      </c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 t="s">
        <v>153</v>
      </c>
      <c r="AH348" s="135">
        <v>0</v>
      </c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</row>
    <row r="349" spans="1:60" outlineLevel="1" x14ac:dyDescent="0.25">
      <c r="A349" s="138"/>
      <c r="B349" s="139"/>
      <c r="C349" s="178" t="s">
        <v>319</v>
      </c>
      <c r="D349" s="147"/>
      <c r="E349" s="148">
        <v>4.7200000000000006</v>
      </c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 t="s">
        <v>153</v>
      </c>
      <c r="AH349" s="135">
        <v>0</v>
      </c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</row>
    <row r="350" spans="1:60" ht="20.399999999999999" outlineLevel="1" x14ac:dyDescent="0.25">
      <c r="A350" s="159">
        <v>117</v>
      </c>
      <c r="B350" s="160" t="s">
        <v>545</v>
      </c>
      <c r="C350" s="177" t="s">
        <v>546</v>
      </c>
      <c r="D350" s="161" t="s">
        <v>163</v>
      </c>
      <c r="E350" s="162">
        <v>19.920000000000002</v>
      </c>
      <c r="F350" s="163"/>
      <c r="G350" s="164">
        <f>ROUND(E350*F350,2)</f>
        <v>0</v>
      </c>
      <c r="H350" s="163"/>
      <c r="I350" s="164">
        <f>ROUND(E350*H350,2)</f>
        <v>0</v>
      </c>
      <c r="J350" s="163"/>
      <c r="K350" s="164">
        <f>ROUND(E350*J350,2)</f>
        <v>0</v>
      </c>
      <c r="L350" s="164">
        <v>15</v>
      </c>
      <c r="M350" s="164">
        <f>G350*(1+L350/100)</f>
        <v>0</v>
      </c>
      <c r="N350" s="164">
        <v>8.0000000000000004E-4</v>
      </c>
      <c r="O350" s="164">
        <f>ROUND(E350*N350,2)</f>
        <v>0.02</v>
      </c>
      <c r="P350" s="164">
        <v>0</v>
      </c>
      <c r="Q350" s="164">
        <f>ROUND(E350*P350,2)</f>
        <v>0</v>
      </c>
      <c r="R350" s="164" t="s">
        <v>538</v>
      </c>
      <c r="S350" s="164" t="s">
        <v>149</v>
      </c>
      <c r="T350" s="165" t="s">
        <v>150</v>
      </c>
      <c r="U350" s="141">
        <v>0</v>
      </c>
      <c r="V350" s="141">
        <f>ROUND(E350*U350,2)</f>
        <v>0</v>
      </c>
      <c r="W350" s="141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 t="s">
        <v>317</v>
      </c>
      <c r="AH350" s="135"/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</row>
    <row r="351" spans="1:60" outlineLevel="1" x14ac:dyDescent="0.25">
      <c r="A351" s="138"/>
      <c r="B351" s="139"/>
      <c r="C351" s="178" t="s">
        <v>547</v>
      </c>
      <c r="D351" s="147"/>
      <c r="E351" s="148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 t="s">
        <v>153</v>
      </c>
      <c r="AH351" s="135">
        <v>0</v>
      </c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</row>
    <row r="352" spans="1:60" outlineLevel="1" x14ac:dyDescent="0.25">
      <c r="A352" s="138"/>
      <c r="B352" s="139"/>
      <c r="C352" s="178" t="s">
        <v>539</v>
      </c>
      <c r="D352" s="147"/>
      <c r="E352" s="148">
        <v>9</v>
      </c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 t="s">
        <v>153</v>
      </c>
      <c r="AH352" s="135">
        <v>0</v>
      </c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</row>
    <row r="353" spans="1:60" outlineLevel="1" x14ac:dyDescent="0.25">
      <c r="A353" s="138"/>
      <c r="B353" s="139"/>
      <c r="C353" s="178" t="s">
        <v>540</v>
      </c>
      <c r="D353" s="147"/>
      <c r="E353" s="148">
        <v>10.920000000000002</v>
      </c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 t="s">
        <v>153</v>
      </c>
      <c r="AH353" s="135">
        <v>0</v>
      </c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</row>
    <row r="354" spans="1:60" ht="20.399999999999999" outlineLevel="1" x14ac:dyDescent="0.25">
      <c r="A354" s="159">
        <v>118</v>
      </c>
      <c r="B354" s="160" t="s">
        <v>548</v>
      </c>
      <c r="C354" s="177" t="s">
        <v>549</v>
      </c>
      <c r="D354" s="161" t="s">
        <v>163</v>
      </c>
      <c r="E354" s="162">
        <v>32.550000000000004</v>
      </c>
      <c r="F354" s="163"/>
      <c r="G354" s="164">
        <f>ROUND(E354*F354,2)</f>
        <v>0</v>
      </c>
      <c r="H354" s="163"/>
      <c r="I354" s="164">
        <f>ROUND(E354*H354,2)</f>
        <v>0</v>
      </c>
      <c r="J354" s="163"/>
      <c r="K354" s="164">
        <f>ROUND(E354*J354,2)</f>
        <v>0</v>
      </c>
      <c r="L354" s="164">
        <v>15</v>
      </c>
      <c r="M354" s="164">
        <f>G354*(1+L354/100)</f>
        <v>0</v>
      </c>
      <c r="N354" s="164">
        <v>1.9200000000000002E-2</v>
      </c>
      <c r="O354" s="164">
        <f>ROUND(E354*N354,2)</f>
        <v>0.62</v>
      </c>
      <c r="P354" s="164">
        <v>0</v>
      </c>
      <c r="Q354" s="164">
        <f>ROUND(E354*P354,2)</f>
        <v>0</v>
      </c>
      <c r="R354" s="164" t="s">
        <v>357</v>
      </c>
      <c r="S354" s="164" t="s">
        <v>149</v>
      </c>
      <c r="T354" s="165" t="s">
        <v>150</v>
      </c>
      <c r="U354" s="141">
        <v>0</v>
      </c>
      <c r="V354" s="141">
        <f>ROUND(E354*U354,2)</f>
        <v>0</v>
      </c>
      <c r="W354" s="141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 t="s">
        <v>358</v>
      </c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</row>
    <row r="355" spans="1:60" outlineLevel="1" x14ac:dyDescent="0.25">
      <c r="A355" s="138"/>
      <c r="B355" s="139"/>
      <c r="C355" s="178" t="s">
        <v>550</v>
      </c>
      <c r="D355" s="147"/>
      <c r="E355" s="148">
        <v>32.550000000000004</v>
      </c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 t="s">
        <v>153</v>
      </c>
      <c r="AH355" s="135">
        <v>0</v>
      </c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</row>
    <row r="356" spans="1:60" outlineLevel="1" x14ac:dyDescent="0.25">
      <c r="A356" s="138">
        <v>119</v>
      </c>
      <c r="B356" s="139" t="s">
        <v>551</v>
      </c>
      <c r="C356" s="181" t="s">
        <v>552</v>
      </c>
      <c r="D356" s="140" t="s">
        <v>0</v>
      </c>
      <c r="E356" s="174"/>
      <c r="F356" s="146"/>
      <c r="G356" s="141">
        <f>ROUND(E356*F356,2)</f>
        <v>0</v>
      </c>
      <c r="H356" s="146"/>
      <c r="I356" s="141">
        <f>ROUND(E356*H356,2)</f>
        <v>0</v>
      </c>
      <c r="J356" s="146"/>
      <c r="K356" s="141">
        <f>ROUND(E356*J356,2)</f>
        <v>0</v>
      </c>
      <c r="L356" s="141">
        <v>15</v>
      </c>
      <c r="M356" s="141">
        <f>G356*(1+L356/100)</f>
        <v>0</v>
      </c>
      <c r="N356" s="141">
        <v>0</v>
      </c>
      <c r="O356" s="141">
        <f>ROUND(E356*N356,2)</f>
        <v>0</v>
      </c>
      <c r="P356" s="141">
        <v>0</v>
      </c>
      <c r="Q356" s="141">
        <f>ROUND(E356*P356,2)</f>
        <v>0</v>
      </c>
      <c r="R356" s="141" t="s">
        <v>538</v>
      </c>
      <c r="S356" s="141" t="s">
        <v>149</v>
      </c>
      <c r="T356" s="141" t="s">
        <v>150</v>
      </c>
      <c r="U356" s="141">
        <v>0</v>
      </c>
      <c r="V356" s="141">
        <f>ROUND(E356*U356,2)</f>
        <v>0</v>
      </c>
      <c r="W356" s="141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 t="s">
        <v>370</v>
      </c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/>
      <c r="BH356" s="135"/>
    </row>
    <row r="357" spans="1:60" outlineLevel="1" x14ac:dyDescent="0.25">
      <c r="A357" s="138"/>
      <c r="B357" s="139"/>
      <c r="C357" s="235" t="s">
        <v>535</v>
      </c>
      <c r="D357" s="236"/>
      <c r="E357" s="236"/>
      <c r="F357" s="236"/>
      <c r="G357" s="236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 t="s">
        <v>158</v>
      </c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</row>
    <row r="358" spans="1:60" x14ac:dyDescent="0.25">
      <c r="A358" s="153" t="s">
        <v>143</v>
      </c>
      <c r="B358" s="154" t="s">
        <v>101</v>
      </c>
      <c r="C358" s="176" t="s">
        <v>102</v>
      </c>
      <c r="D358" s="155"/>
      <c r="E358" s="156"/>
      <c r="F358" s="157"/>
      <c r="G358" s="157">
        <f>SUMIF(AG359:AG362,"&lt;&gt;NOR",G359:G362)</f>
        <v>0</v>
      </c>
      <c r="H358" s="157"/>
      <c r="I358" s="157">
        <f>SUM(I359:I362)</f>
        <v>0</v>
      </c>
      <c r="J358" s="157"/>
      <c r="K358" s="157">
        <f>SUM(K359:K362)</f>
        <v>0</v>
      </c>
      <c r="L358" s="157"/>
      <c r="M358" s="157">
        <f>SUM(M359:M362)</f>
        <v>0</v>
      </c>
      <c r="N358" s="157"/>
      <c r="O358" s="157">
        <f>SUM(O359:O362)</f>
        <v>0.01</v>
      </c>
      <c r="P358" s="157"/>
      <c r="Q358" s="157">
        <f>SUM(Q359:Q362)</f>
        <v>0</v>
      </c>
      <c r="R358" s="157"/>
      <c r="S358" s="157"/>
      <c r="T358" s="158"/>
      <c r="U358" s="152"/>
      <c r="V358" s="152">
        <f>SUM(V359:V362)</f>
        <v>2.92</v>
      </c>
      <c r="W358" s="152"/>
      <c r="AG358" t="s">
        <v>144</v>
      </c>
    </row>
    <row r="359" spans="1:60" ht="20.399999999999999" outlineLevel="1" x14ac:dyDescent="0.25">
      <c r="A359" s="159">
        <v>120</v>
      </c>
      <c r="B359" s="160" t="s">
        <v>553</v>
      </c>
      <c r="C359" s="177" t="s">
        <v>554</v>
      </c>
      <c r="D359" s="161" t="s">
        <v>172</v>
      </c>
      <c r="E359" s="162">
        <v>19.200000000000003</v>
      </c>
      <c r="F359" s="163"/>
      <c r="G359" s="164">
        <f>ROUND(E359*F359,2)</f>
        <v>0</v>
      </c>
      <c r="H359" s="163"/>
      <c r="I359" s="164">
        <f>ROUND(E359*H359,2)</f>
        <v>0</v>
      </c>
      <c r="J359" s="163"/>
      <c r="K359" s="164">
        <f>ROUND(E359*J359,2)</f>
        <v>0</v>
      </c>
      <c r="L359" s="164">
        <v>15</v>
      </c>
      <c r="M359" s="164">
        <f>G359*(1+L359/100)</f>
        <v>0</v>
      </c>
      <c r="N359" s="164">
        <v>4.4000000000000002E-4</v>
      </c>
      <c r="O359" s="164">
        <f>ROUND(E359*N359,2)</f>
        <v>0.01</v>
      </c>
      <c r="P359" s="164">
        <v>0</v>
      </c>
      <c r="Q359" s="164">
        <f>ROUND(E359*P359,2)</f>
        <v>0</v>
      </c>
      <c r="R359" s="164" t="s">
        <v>555</v>
      </c>
      <c r="S359" s="164" t="s">
        <v>149</v>
      </c>
      <c r="T359" s="165" t="s">
        <v>150</v>
      </c>
      <c r="U359" s="141">
        <v>0.15200000000000002</v>
      </c>
      <c r="V359" s="141">
        <f>ROUND(E359*U359,2)</f>
        <v>2.92</v>
      </c>
      <c r="W359" s="141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 t="s">
        <v>317</v>
      </c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</row>
    <row r="360" spans="1:60" outlineLevel="1" x14ac:dyDescent="0.25">
      <c r="A360" s="138"/>
      <c r="B360" s="139"/>
      <c r="C360" s="178" t="s">
        <v>556</v>
      </c>
      <c r="D360" s="147"/>
      <c r="E360" s="148">
        <v>19.200000000000003</v>
      </c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 t="s">
        <v>153</v>
      </c>
      <c r="AH360" s="135">
        <v>0</v>
      </c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/>
      <c r="BH360" s="135"/>
    </row>
    <row r="361" spans="1:60" outlineLevel="1" x14ac:dyDescent="0.25">
      <c r="A361" s="138">
        <v>121</v>
      </c>
      <c r="B361" s="139" t="s">
        <v>557</v>
      </c>
      <c r="C361" s="181" t="s">
        <v>558</v>
      </c>
      <c r="D361" s="140" t="s">
        <v>0</v>
      </c>
      <c r="E361" s="174"/>
      <c r="F361" s="146"/>
      <c r="G361" s="141">
        <f>ROUND(E361*F361,2)</f>
        <v>0</v>
      </c>
      <c r="H361" s="146"/>
      <c r="I361" s="141">
        <f>ROUND(E361*H361,2)</f>
        <v>0</v>
      </c>
      <c r="J361" s="146"/>
      <c r="K361" s="141">
        <f>ROUND(E361*J361,2)</f>
        <v>0</v>
      </c>
      <c r="L361" s="141">
        <v>15</v>
      </c>
      <c r="M361" s="141">
        <f>G361*(1+L361/100)</f>
        <v>0</v>
      </c>
      <c r="N361" s="141">
        <v>0</v>
      </c>
      <c r="O361" s="141">
        <f>ROUND(E361*N361,2)</f>
        <v>0</v>
      </c>
      <c r="P361" s="141">
        <v>0</v>
      </c>
      <c r="Q361" s="141">
        <f>ROUND(E361*P361,2)</f>
        <v>0</v>
      </c>
      <c r="R361" s="141" t="s">
        <v>555</v>
      </c>
      <c r="S361" s="141" t="s">
        <v>149</v>
      </c>
      <c r="T361" s="141" t="s">
        <v>150</v>
      </c>
      <c r="U361" s="141">
        <v>0</v>
      </c>
      <c r="V361" s="141">
        <f>ROUND(E361*U361,2)</f>
        <v>0</v>
      </c>
      <c r="W361" s="141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 t="s">
        <v>370</v>
      </c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</row>
    <row r="362" spans="1:60" outlineLevel="1" x14ac:dyDescent="0.25">
      <c r="A362" s="138"/>
      <c r="B362" s="139"/>
      <c r="C362" s="235" t="s">
        <v>535</v>
      </c>
      <c r="D362" s="236"/>
      <c r="E362" s="236"/>
      <c r="F362" s="236"/>
      <c r="G362" s="236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 t="s">
        <v>158</v>
      </c>
      <c r="AH362" s="135"/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</row>
    <row r="363" spans="1:60" x14ac:dyDescent="0.25">
      <c r="A363" s="153" t="s">
        <v>143</v>
      </c>
      <c r="B363" s="154" t="s">
        <v>103</v>
      </c>
      <c r="C363" s="176" t="s">
        <v>104</v>
      </c>
      <c r="D363" s="155"/>
      <c r="E363" s="156"/>
      <c r="F363" s="157"/>
      <c r="G363" s="157">
        <f>SUMIF(AG364:AG367,"&lt;&gt;NOR",G364:G367)</f>
        <v>0</v>
      </c>
      <c r="H363" s="157"/>
      <c r="I363" s="157">
        <f>SUM(I364:I367)</f>
        <v>0</v>
      </c>
      <c r="J363" s="157"/>
      <c r="K363" s="157">
        <f>SUM(K364:K367)</f>
        <v>0</v>
      </c>
      <c r="L363" s="157"/>
      <c r="M363" s="157">
        <f>SUM(M364:M367)</f>
        <v>0</v>
      </c>
      <c r="N363" s="157"/>
      <c r="O363" s="157">
        <f>SUM(O364:O367)</f>
        <v>0</v>
      </c>
      <c r="P363" s="157"/>
      <c r="Q363" s="157">
        <f>SUM(Q364:Q367)</f>
        <v>0</v>
      </c>
      <c r="R363" s="157"/>
      <c r="S363" s="157"/>
      <c r="T363" s="158"/>
      <c r="U363" s="152"/>
      <c r="V363" s="152">
        <f>SUM(V364:V367)</f>
        <v>0</v>
      </c>
      <c r="W363" s="152"/>
      <c r="AG363" t="s">
        <v>144</v>
      </c>
    </row>
    <row r="364" spans="1:60" outlineLevel="1" x14ac:dyDescent="0.25">
      <c r="A364" s="159">
        <v>122</v>
      </c>
      <c r="B364" s="160" t="s">
        <v>559</v>
      </c>
      <c r="C364" s="177" t="s">
        <v>560</v>
      </c>
      <c r="D364" s="161" t="s">
        <v>163</v>
      </c>
      <c r="E364" s="162">
        <v>8.4</v>
      </c>
      <c r="F364" s="163"/>
      <c r="G364" s="164">
        <f>ROUND(E364*F364,2)</f>
        <v>0</v>
      </c>
      <c r="H364" s="163"/>
      <c r="I364" s="164">
        <f>ROUND(E364*H364,2)</f>
        <v>0</v>
      </c>
      <c r="J364" s="163"/>
      <c r="K364" s="164">
        <f>ROUND(E364*J364,2)</f>
        <v>0</v>
      </c>
      <c r="L364" s="164">
        <v>15</v>
      </c>
      <c r="M364" s="164">
        <f>G364*(1+L364/100)</f>
        <v>0</v>
      </c>
      <c r="N364" s="164">
        <v>0</v>
      </c>
      <c r="O364" s="164">
        <f>ROUND(E364*N364,2)</f>
        <v>0</v>
      </c>
      <c r="P364" s="164">
        <v>0</v>
      </c>
      <c r="Q364" s="164">
        <f>ROUND(E364*P364,2)</f>
        <v>0</v>
      </c>
      <c r="R364" s="164"/>
      <c r="S364" s="164" t="s">
        <v>353</v>
      </c>
      <c r="T364" s="165" t="s">
        <v>150</v>
      </c>
      <c r="U364" s="141">
        <v>0</v>
      </c>
      <c r="V364" s="141">
        <f>ROUND(E364*U364,2)</f>
        <v>0</v>
      </c>
      <c r="W364" s="141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 t="s">
        <v>317</v>
      </c>
      <c r="AH364" s="135"/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</row>
    <row r="365" spans="1:60" outlineLevel="1" x14ac:dyDescent="0.25">
      <c r="A365" s="138"/>
      <c r="B365" s="139"/>
      <c r="C365" s="178" t="s">
        <v>561</v>
      </c>
      <c r="D365" s="147"/>
      <c r="E365" s="148">
        <v>8.4</v>
      </c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 t="s">
        <v>153</v>
      </c>
      <c r="AH365" s="135">
        <v>0</v>
      </c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</row>
    <row r="366" spans="1:60" outlineLevel="1" x14ac:dyDescent="0.25">
      <c r="A366" s="138">
        <v>123</v>
      </c>
      <c r="B366" s="139" t="s">
        <v>562</v>
      </c>
      <c r="C366" s="181" t="s">
        <v>563</v>
      </c>
      <c r="D366" s="140" t="s">
        <v>0</v>
      </c>
      <c r="E366" s="174"/>
      <c r="F366" s="146"/>
      <c r="G366" s="141">
        <f>ROUND(E366*F366,2)</f>
        <v>0</v>
      </c>
      <c r="H366" s="146"/>
      <c r="I366" s="141">
        <f>ROUND(E366*H366,2)</f>
        <v>0</v>
      </c>
      <c r="J366" s="146"/>
      <c r="K366" s="141">
        <f>ROUND(E366*J366,2)</f>
        <v>0</v>
      </c>
      <c r="L366" s="141">
        <v>15</v>
      </c>
      <c r="M366" s="141">
        <f>G366*(1+L366/100)</f>
        <v>0</v>
      </c>
      <c r="N366" s="141">
        <v>0</v>
      </c>
      <c r="O366" s="141">
        <f>ROUND(E366*N366,2)</f>
        <v>0</v>
      </c>
      <c r="P366" s="141">
        <v>0</v>
      </c>
      <c r="Q366" s="141">
        <f>ROUND(E366*P366,2)</f>
        <v>0</v>
      </c>
      <c r="R366" s="141" t="s">
        <v>555</v>
      </c>
      <c r="S366" s="141" t="s">
        <v>149</v>
      </c>
      <c r="T366" s="141" t="s">
        <v>150</v>
      </c>
      <c r="U366" s="141">
        <v>0</v>
      </c>
      <c r="V366" s="141">
        <f>ROUND(E366*U366,2)</f>
        <v>0</v>
      </c>
      <c r="W366" s="141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 t="s">
        <v>370</v>
      </c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</row>
    <row r="367" spans="1:60" outlineLevel="1" x14ac:dyDescent="0.25">
      <c r="A367" s="138"/>
      <c r="B367" s="139"/>
      <c r="C367" s="235" t="s">
        <v>401</v>
      </c>
      <c r="D367" s="236"/>
      <c r="E367" s="236"/>
      <c r="F367" s="236"/>
      <c r="G367" s="236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 t="s">
        <v>158</v>
      </c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</row>
    <row r="368" spans="1:60" x14ac:dyDescent="0.25">
      <c r="A368" s="153" t="s">
        <v>143</v>
      </c>
      <c r="B368" s="154" t="s">
        <v>105</v>
      </c>
      <c r="C368" s="176" t="s">
        <v>106</v>
      </c>
      <c r="D368" s="155"/>
      <c r="E368" s="156"/>
      <c r="F368" s="157"/>
      <c r="G368" s="157">
        <f>SUMIF(AG369:AG390,"&lt;&gt;NOR",G369:G390)</f>
        <v>0</v>
      </c>
      <c r="H368" s="157"/>
      <c r="I368" s="157">
        <f>SUM(I369:I390)</f>
        <v>0</v>
      </c>
      <c r="J368" s="157"/>
      <c r="K368" s="157">
        <f>SUM(K369:K390)</f>
        <v>0</v>
      </c>
      <c r="L368" s="157"/>
      <c r="M368" s="157">
        <f>SUM(M369:M390)</f>
        <v>0</v>
      </c>
      <c r="N368" s="157"/>
      <c r="O368" s="157">
        <f>SUM(O369:O390)</f>
        <v>2.15</v>
      </c>
      <c r="P368" s="157"/>
      <c r="Q368" s="157">
        <f>SUM(Q369:Q390)</f>
        <v>0</v>
      </c>
      <c r="R368" s="157"/>
      <c r="S368" s="157"/>
      <c r="T368" s="158"/>
      <c r="U368" s="152"/>
      <c r="V368" s="152">
        <f>SUM(V369:V390)</f>
        <v>146.32</v>
      </c>
      <c r="W368" s="152"/>
      <c r="AG368" t="s">
        <v>144</v>
      </c>
    </row>
    <row r="369" spans="1:60" ht="20.399999999999999" outlineLevel="1" x14ac:dyDescent="0.25">
      <c r="A369" s="159">
        <v>124</v>
      </c>
      <c r="B369" s="160" t="s">
        <v>564</v>
      </c>
      <c r="C369" s="177" t="s">
        <v>565</v>
      </c>
      <c r="D369" s="161" t="s">
        <v>163</v>
      </c>
      <c r="E369" s="162">
        <v>44</v>
      </c>
      <c r="F369" s="163"/>
      <c r="G369" s="164">
        <f>ROUND(E369*F369,2)</f>
        <v>0</v>
      </c>
      <c r="H369" s="163"/>
      <c r="I369" s="164">
        <f>ROUND(E369*H369,2)</f>
        <v>0</v>
      </c>
      <c r="J369" s="163"/>
      <c r="K369" s="164">
        <f>ROUND(E369*J369,2)</f>
        <v>0</v>
      </c>
      <c r="L369" s="164">
        <v>15</v>
      </c>
      <c r="M369" s="164">
        <f>G369*(1+L369/100)</f>
        <v>0</v>
      </c>
      <c r="N369" s="164">
        <v>1.1E-4</v>
      </c>
      <c r="O369" s="164">
        <f>ROUND(E369*N369,2)</f>
        <v>0</v>
      </c>
      <c r="P369" s="164">
        <v>0</v>
      </c>
      <c r="Q369" s="164">
        <f>ROUND(E369*P369,2)</f>
        <v>0</v>
      </c>
      <c r="R369" s="164" t="s">
        <v>538</v>
      </c>
      <c r="S369" s="164" t="s">
        <v>149</v>
      </c>
      <c r="T369" s="165" t="s">
        <v>150</v>
      </c>
      <c r="U369" s="141">
        <v>0</v>
      </c>
      <c r="V369" s="141">
        <f>ROUND(E369*U369,2)</f>
        <v>0</v>
      </c>
      <c r="W369" s="141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 t="s">
        <v>317</v>
      </c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</row>
    <row r="370" spans="1:60" outlineLevel="1" x14ac:dyDescent="0.25">
      <c r="A370" s="138"/>
      <c r="B370" s="139"/>
      <c r="C370" s="178" t="s">
        <v>321</v>
      </c>
      <c r="D370" s="147"/>
      <c r="E370" s="148">
        <v>28.16</v>
      </c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 t="s">
        <v>153</v>
      </c>
      <c r="AH370" s="135">
        <v>0</v>
      </c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</row>
    <row r="371" spans="1:60" outlineLevel="1" x14ac:dyDescent="0.25">
      <c r="A371" s="138"/>
      <c r="B371" s="139"/>
      <c r="C371" s="178" t="s">
        <v>322</v>
      </c>
      <c r="D371" s="147"/>
      <c r="E371" s="148">
        <v>15.840000000000002</v>
      </c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 t="s">
        <v>153</v>
      </c>
      <c r="AH371" s="135">
        <v>0</v>
      </c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</row>
    <row r="372" spans="1:60" ht="20.399999999999999" outlineLevel="1" x14ac:dyDescent="0.25">
      <c r="A372" s="159">
        <v>125</v>
      </c>
      <c r="B372" s="160" t="s">
        <v>566</v>
      </c>
      <c r="C372" s="177" t="s">
        <v>567</v>
      </c>
      <c r="D372" s="161" t="s">
        <v>172</v>
      </c>
      <c r="E372" s="162">
        <v>26.400000000000002</v>
      </c>
      <c r="F372" s="163"/>
      <c r="G372" s="164">
        <f>ROUND(E372*F372,2)</f>
        <v>0</v>
      </c>
      <c r="H372" s="163"/>
      <c r="I372" s="164">
        <f>ROUND(E372*H372,2)</f>
        <v>0</v>
      </c>
      <c r="J372" s="163"/>
      <c r="K372" s="164">
        <f>ROUND(E372*J372,2)</f>
        <v>0</v>
      </c>
      <c r="L372" s="164">
        <v>15</v>
      </c>
      <c r="M372" s="164">
        <f>G372*(1+L372/100)</f>
        <v>0</v>
      </c>
      <c r="N372" s="164">
        <v>3.0000000000000001E-5</v>
      </c>
      <c r="O372" s="164">
        <f>ROUND(E372*N372,2)</f>
        <v>0</v>
      </c>
      <c r="P372" s="164">
        <v>0</v>
      </c>
      <c r="Q372" s="164">
        <f>ROUND(E372*P372,2)</f>
        <v>0</v>
      </c>
      <c r="R372" s="164" t="s">
        <v>538</v>
      </c>
      <c r="S372" s="164" t="s">
        <v>149</v>
      </c>
      <c r="T372" s="165" t="s">
        <v>150</v>
      </c>
      <c r="U372" s="141">
        <v>0</v>
      </c>
      <c r="V372" s="141">
        <f>ROUND(E372*U372,2)</f>
        <v>0</v>
      </c>
      <c r="W372" s="141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 t="s">
        <v>232</v>
      </c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</row>
    <row r="373" spans="1:60" outlineLevel="1" x14ac:dyDescent="0.25">
      <c r="A373" s="138"/>
      <c r="B373" s="139"/>
      <c r="C373" s="178" t="s">
        <v>327</v>
      </c>
      <c r="D373" s="147"/>
      <c r="E373" s="148">
        <v>8.8000000000000007</v>
      </c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 t="s">
        <v>153</v>
      </c>
      <c r="AH373" s="135">
        <v>0</v>
      </c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</row>
    <row r="374" spans="1:60" outlineLevel="1" x14ac:dyDescent="0.25">
      <c r="A374" s="138"/>
      <c r="B374" s="139"/>
      <c r="C374" s="178" t="s">
        <v>328</v>
      </c>
      <c r="D374" s="147"/>
      <c r="E374" s="148">
        <v>17.600000000000001</v>
      </c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 t="s">
        <v>153</v>
      </c>
      <c r="AH374" s="135">
        <v>0</v>
      </c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</row>
    <row r="375" spans="1:60" ht="20.399999999999999" outlineLevel="1" x14ac:dyDescent="0.25">
      <c r="A375" s="159">
        <v>126</v>
      </c>
      <c r="B375" s="160" t="s">
        <v>568</v>
      </c>
      <c r="C375" s="177" t="s">
        <v>569</v>
      </c>
      <c r="D375" s="161" t="s">
        <v>163</v>
      </c>
      <c r="E375" s="162">
        <v>127.14</v>
      </c>
      <c r="F375" s="163"/>
      <c r="G375" s="164">
        <f>ROUND(E375*F375,2)</f>
        <v>0</v>
      </c>
      <c r="H375" s="163"/>
      <c r="I375" s="164">
        <f>ROUND(E375*H375,2)</f>
        <v>0</v>
      </c>
      <c r="J375" s="163"/>
      <c r="K375" s="164">
        <f>ROUND(E375*J375,2)</f>
        <v>0</v>
      </c>
      <c r="L375" s="164">
        <v>15</v>
      </c>
      <c r="M375" s="164">
        <f>G375*(1+L375/100)</f>
        <v>0</v>
      </c>
      <c r="N375" s="164">
        <v>3.98E-3</v>
      </c>
      <c r="O375" s="164">
        <f>ROUND(E375*N375,2)</f>
        <v>0.51</v>
      </c>
      <c r="P375" s="164">
        <v>0</v>
      </c>
      <c r="Q375" s="164">
        <f>ROUND(E375*P375,2)</f>
        <v>0</v>
      </c>
      <c r="R375" s="164" t="s">
        <v>538</v>
      </c>
      <c r="S375" s="164" t="s">
        <v>149</v>
      </c>
      <c r="T375" s="165" t="s">
        <v>150</v>
      </c>
      <c r="U375" s="141">
        <v>1.0746000000000002</v>
      </c>
      <c r="V375" s="141">
        <f>ROUND(E375*U375,2)</f>
        <v>136.62</v>
      </c>
      <c r="W375" s="141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 t="s">
        <v>317</v>
      </c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</row>
    <row r="376" spans="1:60" outlineLevel="1" x14ac:dyDescent="0.25">
      <c r="A376" s="138"/>
      <c r="B376" s="139"/>
      <c r="C376" s="178" t="s">
        <v>570</v>
      </c>
      <c r="D376" s="147"/>
      <c r="E376" s="148">
        <v>40.480000000000004</v>
      </c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 t="s">
        <v>153</v>
      </c>
      <c r="AH376" s="135">
        <v>0</v>
      </c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</row>
    <row r="377" spans="1:60" outlineLevel="1" x14ac:dyDescent="0.25">
      <c r="A377" s="138"/>
      <c r="B377" s="139"/>
      <c r="C377" s="178" t="s">
        <v>571</v>
      </c>
      <c r="D377" s="147"/>
      <c r="E377" s="148">
        <v>44.88</v>
      </c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 t="s">
        <v>153</v>
      </c>
      <c r="AH377" s="135">
        <v>0</v>
      </c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</row>
    <row r="378" spans="1:60" outlineLevel="1" x14ac:dyDescent="0.25">
      <c r="A378" s="138"/>
      <c r="B378" s="139"/>
      <c r="C378" s="178" t="s">
        <v>572</v>
      </c>
      <c r="D378" s="147"/>
      <c r="E378" s="148">
        <v>38.720000000000006</v>
      </c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 t="s">
        <v>153</v>
      </c>
      <c r="AH378" s="135">
        <v>0</v>
      </c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</row>
    <row r="379" spans="1:60" outlineLevel="1" x14ac:dyDescent="0.25">
      <c r="A379" s="138"/>
      <c r="B379" s="139"/>
      <c r="C379" s="178" t="s">
        <v>573</v>
      </c>
      <c r="D379" s="147"/>
      <c r="E379" s="148">
        <v>1.2000000000000002</v>
      </c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 t="s">
        <v>153</v>
      </c>
      <c r="AH379" s="135">
        <v>0</v>
      </c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</row>
    <row r="380" spans="1:60" outlineLevel="1" x14ac:dyDescent="0.25">
      <c r="A380" s="138"/>
      <c r="B380" s="139"/>
      <c r="C380" s="178" t="s">
        <v>237</v>
      </c>
      <c r="D380" s="147"/>
      <c r="E380" s="148">
        <v>1.36</v>
      </c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 t="s">
        <v>153</v>
      </c>
      <c r="AH380" s="135">
        <v>0</v>
      </c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</row>
    <row r="381" spans="1:60" outlineLevel="1" x14ac:dyDescent="0.25">
      <c r="A381" s="138"/>
      <c r="B381" s="139"/>
      <c r="C381" s="178" t="s">
        <v>294</v>
      </c>
      <c r="D381" s="147"/>
      <c r="E381" s="148">
        <v>0.5</v>
      </c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 t="s">
        <v>153</v>
      </c>
      <c r="AH381" s="135">
        <v>0</v>
      </c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</row>
    <row r="382" spans="1:60" outlineLevel="1" x14ac:dyDescent="0.25">
      <c r="A382" s="159">
        <v>127</v>
      </c>
      <c r="B382" s="160" t="s">
        <v>574</v>
      </c>
      <c r="C382" s="177" t="s">
        <v>575</v>
      </c>
      <c r="D382" s="161" t="s">
        <v>172</v>
      </c>
      <c r="E382" s="162">
        <v>80.800000000000011</v>
      </c>
      <c r="F382" s="163"/>
      <c r="G382" s="164">
        <f>ROUND(E382*F382,2)</f>
        <v>0</v>
      </c>
      <c r="H382" s="163"/>
      <c r="I382" s="164">
        <f>ROUND(E382*H382,2)</f>
        <v>0</v>
      </c>
      <c r="J382" s="163"/>
      <c r="K382" s="164">
        <f>ROUND(E382*J382,2)</f>
        <v>0</v>
      </c>
      <c r="L382" s="164">
        <v>15</v>
      </c>
      <c r="M382" s="164">
        <f>G382*(1+L382/100)</f>
        <v>0</v>
      </c>
      <c r="N382" s="164">
        <v>1E-4</v>
      </c>
      <c r="O382" s="164">
        <f>ROUND(E382*N382,2)</f>
        <v>0.01</v>
      </c>
      <c r="P382" s="164">
        <v>0</v>
      </c>
      <c r="Q382" s="164">
        <f>ROUND(E382*P382,2)</f>
        <v>0</v>
      </c>
      <c r="R382" s="164" t="s">
        <v>538</v>
      </c>
      <c r="S382" s="164" t="s">
        <v>149</v>
      </c>
      <c r="T382" s="165" t="s">
        <v>150</v>
      </c>
      <c r="U382" s="141">
        <v>0.12000000000000001</v>
      </c>
      <c r="V382" s="141">
        <f>ROUND(E382*U382,2)</f>
        <v>9.6999999999999993</v>
      </c>
      <c r="W382" s="141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 t="s">
        <v>317</v>
      </c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</row>
    <row r="383" spans="1:60" outlineLevel="1" x14ac:dyDescent="0.25">
      <c r="A383" s="138"/>
      <c r="B383" s="139"/>
      <c r="C383" s="178" t="s">
        <v>576</v>
      </c>
      <c r="D383" s="147"/>
      <c r="E383" s="148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 t="s">
        <v>153</v>
      </c>
      <c r="AH383" s="135">
        <v>0</v>
      </c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</row>
    <row r="384" spans="1:60" outlineLevel="1" x14ac:dyDescent="0.25">
      <c r="A384" s="138"/>
      <c r="B384" s="139"/>
      <c r="C384" s="178" t="s">
        <v>577</v>
      </c>
      <c r="D384" s="147"/>
      <c r="E384" s="148">
        <v>24</v>
      </c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 t="s">
        <v>153</v>
      </c>
      <c r="AH384" s="135">
        <v>0</v>
      </c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</row>
    <row r="385" spans="1:60" outlineLevel="1" x14ac:dyDescent="0.25">
      <c r="A385" s="138"/>
      <c r="B385" s="139"/>
      <c r="C385" s="178" t="s">
        <v>578</v>
      </c>
      <c r="D385" s="147"/>
      <c r="E385" s="148">
        <v>26.8</v>
      </c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 t="s">
        <v>153</v>
      </c>
      <c r="AH385" s="135">
        <v>0</v>
      </c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</row>
    <row r="386" spans="1:60" outlineLevel="1" x14ac:dyDescent="0.25">
      <c r="A386" s="138"/>
      <c r="B386" s="139"/>
      <c r="C386" s="178" t="s">
        <v>579</v>
      </c>
      <c r="D386" s="147"/>
      <c r="E386" s="148">
        <v>24</v>
      </c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 t="s">
        <v>153</v>
      </c>
      <c r="AH386" s="135">
        <v>0</v>
      </c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</row>
    <row r="387" spans="1:60" outlineLevel="1" x14ac:dyDescent="0.25">
      <c r="A387" s="138"/>
      <c r="B387" s="139"/>
      <c r="C387" s="178" t="s">
        <v>580</v>
      </c>
      <c r="D387" s="147"/>
      <c r="E387" s="148">
        <v>6</v>
      </c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 t="s">
        <v>153</v>
      </c>
      <c r="AH387" s="135">
        <v>0</v>
      </c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</row>
    <row r="388" spans="1:60" outlineLevel="1" x14ac:dyDescent="0.25">
      <c r="A388" s="159">
        <v>128</v>
      </c>
      <c r="B388" s="160" t="s">
        <v>581</v>
      </c>
      <c r="C388" s="177" t="s">
        <v>582</v>
      </c>
      <c r="D388" s="161" t="s">
        <v>163</v>
      </c>
      <c r="E388" s="162">
        <v>133.49700000000001</v>
      </c>
      <c r="F388" s="163"/>
      <c r="G388" s="164">
        <f>ROUND(E388*F388,2)</f>
        <v>0</v>
      </c>
      <c r="H388" s="163"/>
      <c r="I388" s="164">
        <f>ROUND(E388*H388,2)</f>
        <v>0</v>
      </c>
      <c r="J388" s="163"/>
      <c r="K388" s="164">
        <f>ROUND(E388*J388,2)</f>
        <v>0</v>
      </c>
      <c r="L388" s="164">
        <v>15</v>
      </c>
      <c r="M388" s="164">
        <f>G388*(1+L388/100)</f>
        <v>0</v>
      </c>
      <c r="N388" s="164">
        <v>1.2200000000000001E-2</v>
      </c>
      <c r="O388" s="164">
        <f>ROUND(E388*N388,2)</f>
        <v>1.63</v>
      </c>
      <c r="P388" s="164">
        <v>0</v>
      </c>
      <c r="Q388" s="164">
        <f>ROUND(E388*P388,2)</f>
        <v>0</v>
      </c>
      <c r="R388" s="164" t="s">
        <v>357</v>
      </c>
      <c r="S388" s="164" t="s">
        <v>149</v>
      </c>
      <c r="T388" s="165" t="s">
        <v>150</v>
      </c>
      <c r="U388" s="141">
        <v>0</v>
      </c>
      <c r="V388" s="141">
        <f>ROUND(E388*U388,2)</f>
        <v>0</v>
      </c>
      <c r="W388" s="141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 t="s">
        <v>358</v>
      </c>
      <c r="AH388" s="135"/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</row>
    <row r="389" spans="1:60" outlineLevel="1" x14ac:dyDescent="0.25">
      <c r="A389" s="138"/>
      <c r="B389" s="139"/>
      <c r="C389" s="178" t="s">
        <v>583</v>
      </c>
      <c r="D389" s="147"/>
      <c r="E389" s="148">
        <v>133.49700000000001</v>
      </c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 t="s">
        <v>153</v>
      </c>
      <c r="AH389" s="135">
        <v>5</v>
      </c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</row>
    <row r="390" spans="1:60" outlineLevel="1" x14ac:dyDescent="0.25">
      <c r="A390" s="138">
        <v>129</v>
      </c>
      <c r="B390" s="139" t="s">
        <v>584</v>
      </c>
      <c r="C390" s="181" t="s">
        <v>585</v>
      </c>
      <c r="D390" s="140" t="s">
        <v>0</v>
      </c>
      <c r="E390" s="174"/>
      <c r="F390" s="146"/>
      <c r="G390" s="141">
        <f>ROUND(E390*F390,2)</f>
        <v>0</v>
      </c>
      <c r="H390" s="146"/>
      <c r="I390" s="141">
        <f>ROUND(E390*H390,2)</f>
        <v>0</v>
      </c>
      <c r="J390" s="146"/>
      <c r="K390" s="141">
        <f>ROUND(E390*J390,2)</f>
        <v>0</v>
      </c>
      <c r="L390" s="141">
        <v>15</v>
      </c>
      <c r="M390" s="141">
        <f>G390*(1+L390/100)</f>
        <v>0</v>
      </c>
      <c r="N390" s="141">
        <v>0</v>
      </c>
      <c r="O390" s="141">
        <f>ROUND(E390*N390,2)</f>
        <v>0</v>
      </c>
      <c r="P390" s="141">
        <v>0</v>
      </c>
      <c r="Q390" s="141">
        <f>ROUND(E390*P390,2)</f>
        <v>0</v>
      </c>
      <c r="R390" s="141" t="s">
        <v>538</v>
      </c>
      <c r="S390" s="141" t="s">
        <v>149</v>
      </c>
      <c r="T390" s="141" t="s">
        <v>150</v>
      </c>
      <c r="U390" s="141">
        <v>0</v>
      </c>
      <c r="V390" s="141">
        <f>ROUND(E390*U390,2)</f>
        <v>0</v>
      </c>
      <c r="W390" s="141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 t="s">
        <v>370</v>
      </c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</row>
    <row r="391" spans="1:60" x14ac:dyDescent="0.25">
      <c r="A391" s="153" t="s">
        <v>143</v>
      </c>
      <c r="B391" s="154" t="s">
        <v>107</v>
      </c>
      <c r="C391" s="176" t="s">
        <v>108</v>
      </c>
      <c r="D391" s="155"/>
      <c r="E391" s="156"/>
      <c r="F391" s="157"/>
      <c r="G391" s="157">
        <f>SUMIF(AG392:AG396,"&lt;&gt;NOR",G392:G396)</f>
        <v>0</v>
      </c>
      <c r="H391" s="157"/>
      <c r="I391" s="157">
        <f>SUM(I392:I396)</f>
        <v>0</v>
      </c>
      <c r="J391" s="157"/>
      <c r="K391" s="157">
        <f>SUM(K392:K396)</f>
        <v>0</v>
      </c>
      <c r="L391" s="157"/>
      <c r="M391" s="157">
        <f>SUM(M392:M396)</f>
        <v>0</v>
      </c>
      <c r="N391" s="157"/>
      <c r="O391" s="157">
        <f>SUM(O392:O396)</f>
        <v>0.01</v>
      </c>
      <c r="P391" s="157"/>
      <c r="Q391" s="157">
        <f>SUM(Q392:Q396)</f>
        <v>0</v>
      </c>
      <c r="R391" s="157"/>
      <c r="S391" s="157"/>
      <c r="T391" s="158"/>
      <c r="U391" s="152"/>
      <c r="V391" s="152">
        <f>SUM(V392:V396)</f>
        <v>6.53</v>
      </c>
      <c r="W391" s="152"/>
      <c r="AG391" t="s">
        <v>144</v>
      </c>
    </row>
    <row r="392" spans="1:60" outlineLevel="1" x14ac:dyDescent="0.25">
      <c r="A392" s="159">
        <v>130</v>
      </c>
      <c r="B392" s="160" t="s">
        <v>586</v>
      </c>
      <c r="C392" s="177" t="s">
        <v>587</v>
      </c>
      <c r="D392" s="161" t="s">
        <v>163</v>
      </c>
      <c r="E392" s="162">
        <v>22.752000000000002</v>
      </c>
      <c r="F392" s="163"/>
      <c r="G392" s="164">
        <f>ROUND(E392*F392,2)</f>
        <v>0</v>
      </c>
      <c r="H392" s="163"/>
      <c r="I392" s="164">
        <f>ROUND(E392*H392,2)</f>
        <v>0</v>
      </c>
      <c r="J392" s="163"/>
      <c r="K392" s="164">
        <f>ROUND(E392*J392,2)</f>
        <v>0</v>
      </c>
      <c r="L392" s="164">
        <v>15</v>
      </c>
      <c r="M392" s="164">
        <f>G392*(1+L392/100)</f>
        <v>0</v>
      </c>
      <c r="N392" s="164">
        <v>2.4000000000000001E-4</v>
      </c>
      <c r="O392" s="164">
        <f>ROUND(E392*N392,2)</f>
        <v>0.01</v>
      </c>
      <c r="P392" s="164">
        <v>0</v>
      </c>
      <c r="Q392" s="164">
        <f>ROUND(E392*P392,2)</f>
        <v>0</v>
      </c>
      <c r="R392" s="164" t="s">
        <v>588</v>
      </c>
      <c r="S392" s="164" t="s">
        <v>149</v>
      </c>
      <c r="T392" s="165" t="s">
        <v>150</v>
      </c>
      <c r="U392" s="141">
        <v>0.28700000000000003</v>
      </c>
      <c r="V392" s="141">
        <f>ROUND(E392*U392,2)</f>
        <v>6.53</v>
      </c>
      <c r="W392" s="141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 t="s">
        <v>317</v>
      </c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</row>
    <row r="393" spans="1:60" outlineLevel="1" x14ac:dyDescent="0.25">
      <c r="A393" s="138"/>
      <c r="B393" s="139"/>
      <c r="C393" s="178" t="s">
        <v>589</v>
      </c>
      <c r="D393" s="147"/>
      <c r="E393" s="148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 t="s">
        <v>153</v>
      </c>
      <c r="AH393" s="135">
        <v>0</v>
      </c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</row>
    <row r="394" spans="1:60" outlineLevel="1" x14ac:dyDescent="0.25">
      <c r="A394" s="138"/>
      <c r="B394" s="139"/>
      <c r="C394" s="178" t="s">
        <v>590</v>
      </c>
      <c r="D394" s="147"/>
      <c r="E394" s="148">
        <v>3.7120000000000002</v>
      </c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 t="s">
        <v>153</v>
      </c>
      <c r="AH394" s="135">
        <v>0</v>
      </c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</row>
    <row r="395" spans="1:60" outlineLevel="1" x14ac:dyDescent="0.25">
      <c r="A395" s="138"/>
      <c r="B395" s="139"/>
      <c r="C395" s="178" t="s">
        <v>591</v>
      </c>
      <c r="D395" s="147"/>
      <c r="E395" s="148">
        <v>15.168000000000001</v>
      </c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 t="s">
        <v>153</v>
      </c>
      <c r="AH395" s="135">
        <v>0</v>
      </c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</row>
    <row r="396" spans="1:60" outlineLevel="1" x14ac:dyDescent="0.25">
      <c r="A396" s="138"/>
      <c r="B396" s="139"/>
      <c r="C396" s="178" t="s">
        <v>592</v>
      </c>
      <c r="D396" s="147"/>
      <c r="E396" s="148">
        <v>3.8720000000000003</v>
      </c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 t="s">
        <v>153</v>
      </c>
      <c r="AH396" s="135">
        <v>0</v>
      </c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</row>
    <row r="397" spans="1:60" x14ac:dyDescent="0.25">
      <c r="A397" s="153" t="s">
        <v>143</v>
      </c>
      <c r="B397" s="154" t="s">
        <v>109</v>
      </c>
      <c r="C397" s="176" t="s">
        <v>110</v>
      </c>
      <c r="D397" s="155"/>
      <c r="E397" s="156"/>
      <c r="F397" s="157"/>
      <c r="G397" s="157">
        <f>SUMIF(AG398:AG403,"&lt;&gt;NOR",G398:G403)</f>
        <v>0</v>
      </c>
      <c r="H397" s="157"/>
      <c r="I397" s="157">
        <f>SUM(I398:I403)</f>
        <v>0</v>
      </c>
      <c r="J397" s="157"/>
      <c r="K397" s="157">
        <f>SUM(K398:K403)</f>
        <v>0</v>
      </c>
      <c r="L397" s="157"/>
      <c r="M397" s="157">
        <f>SUM(M398:M403)</f>
        <v>0</v>
      </c>
      <c r="N397" s="157"/>
      <c r="O397" s="157">
        <f>SUM(O398:O403)</f>
        <v>0</v>
      </c>
      <c r="P397" s="157"/>
      <c r="Q397" s="157">
        <f>SUM(Q398:Q403)</f>
        <v>0</v>
      </c>
      <c r="R397" s="157"/>
      <c r="S397" s="157"/>
      <c r="T397" s="158"/>
      <c r="U397" s="152"/>
      <c r="V397" s="152">
        <f>SUM(V398:V403)</f>
        <v>4.7300000000000004</v>
      </c>
      <c r="W397" s="152"/>
      <c r="AG397" t="s">
        <v>144</v>
      </c>
    </row>
    <row r="398" spans="1:60" outlineLevel="1" x14ac:dyDescent="0.25">
      <c r="A398" s="159">
        <v>131</v>
      </c>
      <c r="B398" s="160" t="s">
        <v>593</v>
      </c>
      <c r="C398" s="177" t="s">
        <v>594</v>
      </c>
      <c r="D398" s="161" t="s">
        <v>163</v>
      </c>
      <c r="E398" s="162">
        <v>67.910000000000011</v>
      </c>
      <c r="F398" s="163"/>
      <c r="G398" s="164">
        <f>ROUND(E398*F398,2)</f>
        <v>0</v>
      </c>
      <c r="H398" s="163"/>
      <c r="I398" s="164">
        <f>ROUND(E398*H398,2)</f>
        <v>0</v>
      </c>
      <c r="J398" s="163"/>
      <c r="K398" s="164">
        <f>ROUND(E398*J398,2)</f>
        <v>0</v>
      </c>
      <c r="L398" s="164">
        <v>15</v>
      </c>
      <c r="M398" s="164">
        <f>G398*(1+L398/100)</f>
        <v>0</v>
      </c>
      <c r="N398" s="164">
        <v>0</v>
      </c>
      <c r="O398" s="164">
        <f>ROUND(E398*N398,2)</f>
        <v>0</v>
      </c>
      <c r="P398" s="164">
        <v>0</v>
      </c>
      <c r="Q398" s="164">
        <f>ROUND(E398*P398,2)</f>
        <v>0</v>
      </c>
      <c r="R398" s="164" t="s">
        <v>595</v>
      </c>
      <c r="S398" s="164" t="s">
        <v>149</v>
      </c>
      <c r="T398" s="165" t="s">
        <v>150</v>
      </c>
      <c r="U398" s="141">
        <v>6.9710000000000008E-2</v>
      </c>
      <c r="V398" s="141">
        <f>ROUND(E398*U398,2)</f>
        <v>4.7300000000000004</v>
      </c>
      <c r="W398" s="141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 t="s">
        <v>317</v>
      </c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</row>
    <row r="399" spans="1:60" outlineLevel="1" x14ac:dyDescent="0.25">
      <c r="A399" s="138"/>
      <c r="B399" s="139"/>
      <c r="C399" s="178" t="s">
        <v>596</v>
      </c>
      <c r="D399" s="147"/>
      <c r="E399" s="148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 t="s">
        <v>153</v>
      </c>
      <c r="AH399" s="135">
        <v>0</v>
      </c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</row>
    <row r="400" spans="1:60" outlineLevel="1" x14ac:dyDescent="0.25">
      <c r="A400" s="138"/>
      <c r="B400" s="139"/>
      <c r="C400" s="178" t="s">
        <v>191</v>
      </c>
      <c r="D400" s="147"/>
      <c r="E400" s="148">
        <v>19.110000000000003</v>
      </c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 t="s">
        <v>153</v>
      </c>
      <c r="AH400" s="135">
        <v>0</v>
      </c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</row>
    <row r="401" spans="1:60" outlineLevel="1" x14ac:dyDescent="0.25">
      <c r="A401" s="138"/>
      <c r="B401" s="139"/>
      <c r="C401" s="178" t="s">
        <v>597</v>
      </c>
      <c r="D401" s="147"/>
      <c r="E401" s="148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 t="s">
        <v>153</v>
      </c>
      <c r="AH401" s="135">
        <v>0</v>
      </c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</row>
    <row r="402" spans="1:60" outlineLevel="1" x14ac:dyDescent="0.25">
      <c r="A402" s="138"/>
      <c r="B402" s="139"/>
      <c r="C402" s="178" t="s">
        <v>207</v>
      </c>
      <c r="D402" s="147"/>
      <c r="E402" s="148">
        <v>38.400000000000006</v>
      </c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 t="s">
        <v>153</v>
      </c>
      <c r="AH402" s="135">
        <v>0</v>
      </c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</row>
    <row r="403" spans="1:60" outlineLevel="1" x14ac:dyDescent="0.25">
      <c r="A403" s="138"/>
      <c r="B403" s="139"/>
      <c r="C403" s="178" t="s">
        <v>208</v>
      </c>
      <c r="D403" s="147"/>
      <c r="E403" s="148">
        <v>10.4</v>
      </c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 t="s">
        <v>153</v>
      </c>
      <c r="AH403" s="135">
        <v>0</v>
      </c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</row>
    <row r="404" spans="1:60" x14ac:dyDescent="0.25">
      <c r="A404" s="153" t="s">
        <v>143</v>
      </c>
      <c r="B404" s="154" t="s">
        <v>111</v>
      </c>
      <c r="C404" s="176" t="s">
        <v>112</v>
      </c>
      <c r="D404" s="155"/>
      <c r="E404" s="156"/>
      <c r="F404" s="157"/>
      <c r="G404" s="157">
        <f>SUMIF(AG405:AG424,"&lt;&gt;NOR",G405:G424)</f>
        <v>0</v>
      </c>
      <c r="H404" s="157"/>
      <c r="I404" s="157">
        <f>SUM(I405:I424)</f>
        <v>0</v>
      </c>
      <c r="J404" s="157"/>
      <c r="K404" s="157">
        <f>SUM(K405:K424)</f>
        <v>0</v>
      </c>
      <c r="L404" s="157"/>
      <c r="M404" s="157">
        <f>SUM(M405:M424)</f>
        <v>0</v>
      </c>
      <c r="N404" s="157"/>
      <c r="O404" s="157">
        <f>SUM(O405:O424)</f>
        <v>0.05</v>
      </c>
      <c r="P404" s="157"/>
      <c r="Q404" s="157">
        <f>SUM(Q405:Q424)</f>
        <v>0</v>
      </c>
      <c r="R404" s="157"/>
      <c r="S404" s="157"/>
      <c r="T404" s="158"/>
      <c r="U404" s="152"/>
      <c r="V404" s="152">
        <f>SUM(V405:V424)</f>
        <v>48.15</v>
      </c>
      <c r="W404" s="152"/>
      <c r="AG404" t="s">
        <v>144</v>
      </c>
    </row>
    <row r="405" spans="1:60" ht="20.399999999999999" outlineLevel="1" x14ac:dyDescent="0.25">
      <c r="A405" s="159">
        <v>132</v>
      </c>
      <c r="B405" s="160" t="s">
        <v>598</v>
      </c>
      <c r="C405" s="177" t="s">
        <v>599</v>
      </c>
      <c r="D405" s="161" t="s">
        <v>147</v>
      </c>
      <c r="E405" s="162">
        <v>38</v>
      </c>
      <c r="F405" s="163"/>
      <c r="G405" s="164">
        <f>ROUND(E405*F405,2)</f>
        <v>0</v>
      </c>
      <c r="H405" s="163"/>
      <c r="I405" s="164">
        <f>ROUND(E405*H405,2)</f>
        <v>0</v>
      </c>
      <c r="J405" s="163"/>
      <c r="K405" s="164">
        <f>ROUND(E405*J405,2)</f>
        <v>0</v>
      </c>
      <c r="L405" s="164">
        <v>15</v>
      </c>
      <c r="M405" s="164">
        <f>G405*(1+L405/100)</f>
        <v>0</v>
      </c>
      <c r="N405" s="164">
        <v>9.0000000000000006E-5</v>
      </c>
      <c r="O405" s="164">
        <f>ROUND(E405*N405,2)</f>
        <v>0</v>
      </c>
      <c r="P405" s="164">
        <v>0</v>
      </c>
      <c r="Q405" s="164">
        <f>ROUND(E405*P405,2)</f>
        <v>0</v>
      </c>
      <c r="R405" s="164" t="s">
        <v>111</v>
      </c>
      <c r="S405" s="164" t="s">
        <v>149</v>
      </c>
      <c r="T405" s="165" t="s">
        <v>150</v>
      </c>
      <c r="U405" s="141">
        <v>0.39017000000000002</v>
      </c>
      <c r="V405" s="141">
        <f>ROUND(E405*U405,2)</f>
        <v>14.83</v>
      </c>
      <c r="W405" s="141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 t="s">
        <v>600</v>
      </c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</row>
    <row r="406" spans="1:60" outlineLevel="1" x14ac:dyDescent="0.25">
      <c r="A406" s="138"/>
      <c r="B406" s="139"/>
      <c r="C406" s="178" t="s">
        <v>601</v>
      </c>
      <c r="D406" s="147"/>
      <c r="E406" s="148">
        <v>38</v>
      </c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 t="s">
        <v>153</v>
      </c>
      <c r="AH406" s="135">
        <v>0</v>
      </c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</row>
    <row r="407" spans="1:60" ht="20.399999999999999" outlineLevel="1" x14ac:dyDescent="0.25">
      <c r="A407" s="159">
        <v>133</v>
      </c>
      <c r="B407" s="160" t="s">
        <v>602</v>
      </c>
      <c r="C407" s="177" t="s">
        <v>603</v>
      </c>
      <c r="D407" s="161" t="s">
        <v>147</v>
      </c>
      <c r="E407" s="162">
        <v>6</v>
      </c>
      <c r="F407" s="163"/>
      <c r="G407" s="164">
        <f>ROUND(E407*F407,2)</f>
        <v>0</v>
      </c>
      <c r="H407" s="163"/>
      <c r="I407" s="164">
        <f>ROUND(E407*H407,2)</f>
        <v>0</v>
      </c>
      <c r="J407" s="163"/>
      <c r="K407" s="164">
        <f>ROUND(E407*J407,2)</f>
        <v>0</v>
      </c>
      <c r="L407" s="164">
        <v>15</v>
      </c>
      <c r="M407" s="164">
        <f>G407*(1+L407/100)</f>
        <v>0</v>
      </c>
      <c r="N407" s="164">
        <v>0</v>
      </c>
      <c r="O407" s="164">
        <f>ROUND(E407*N407,2)</f>
        <v>0</v>
      </c>
      <c r="P407" s="164">
        <v>0</v>
      </c>
      <c r="Q407" s="164">
        <f>ROUND(E407*P407,2)</f>
        <v>0</v>
      </c>
      <c r="R407" s="164" t="s">
        <v>111</v>
      </c>
      <c r="S407" s="164" t="s">
        <v>149</v>
      </c>
      <c r="T407" s="165" t="s">
        <v>150</v>
      </c>
      <c r="U407" s="141">
        <v>0.40083000000000002</v>
      </c>
      <c r="V407" s="141">
        <f>ROUND(E407*U407,2)</f>
        <v>2.4</v>
      </c>
      <c r="W407" s="141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 t="s">
        <v>600</v>
      </c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</row>
    <row r="408" spans="1:60" outlineLevel="1" x14ac:dyDescent="0.25">
      <c r="A408" s="138"/>
      <c r="B408" s="139"/>
      <c r="C408" s="178" t="s">
        <v>604</v>
      </c>
      <c r="D408" s="147"/>
      <c r="E408" s="148">
        <v>6</v>
      </c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 t="s">
        <v>153</v>
      </c>
      <c r="AH408" s="135">
        <v>0</v>
      </c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</row>
    <row r="409" spans="1:60" ht="20.399999999999999" outlineLevel="1" x14ac:dyDescent="0.25">
      <c r="A409" s="159">
        <v>134</v>
      </c>
      <c r="B409" s="160" t="s">
        <v>605</v>
      </c>
      <c r="C409" s="177" t="s">
        <v>606</v>
      </c>
      <c r="D409" s="161" t="s">
        <v>147</v>
      </c>
      <c r="E409" s="162">
        <v>8</v>
      </c>
      <c r="F409" s="163"/>
      <c r="G409" s="164">
        <f>ROUND(E409*F409,2)</f>
        <v>0</v>
      </c>
      <c r="H409" s="163"/>
      <c r="I409" s="164">
        <f>ROUND(E409*H409,2)</f>
        <v>0</v>
      </c>
      <c r="J409" s="163"/>
      <c r="K409" s="164">
        <f>ROUND(E409*J409,2)</f>
        <v>0</v>
      </c>
      <c r="L409" s="164">
        <v>15</v>
      </c>
      <c r="M409" s="164">
        <f>G409*(1+L409/100)</f>
        <v>0</v>
      </c>
      <c r="N409" s="164">
        <v>1.1E-4</v>
      </c>
      <c r="O409" s="164">
        <f>ROUND(E409*N409,2)</f>
        <v>0</v>
      </c>
      <c r="P409" s="164">
        <v>0</v>
      </c>
      <c r="Q409" s="164">
        <f>ROUND(E409*P409,2)</f>
        <v>0</v>
      </c>
      <c r="R409" s="164" t="s">
        <v>111</v>
      </c>
      <c r="S409" s="164" t="s">
        <v>149</v>
      </c>
      <c r="T409" s="165" t="s">
        <v>150</v>
      </c>
      <c r="U409" s="141">
        <v>0.13</v>
      </c>
      <c r="V409" s="141">
        <f>ROUND(E409*U409,2)</f>
        <v>1.04</v>
      </c>
      <c r="W409" s="141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 t="s">
        <v>600</v>
      </c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</row>
    <row r="410" spans="1:60" outlineLevel="1" x14ac:dyDescent="0.25">
      <c r="A410" s="138"/>
      <c r="B410" s="139"/>
      <c r="C410" s="178" t="s">
        <v>481</v>
      </c>
      <c r="D410" s="147"/>
      <c r="E410" s="148">
        <v>8</v>
      </c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 t="s">
        <v>153</v>
      </c>
      <c r="AH410" s="135">
        <v>0</v>
      </c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</row>
    <row r="411" spans="1:60" ht="20.399999999999999" outlineLevel="1" x14ac:dyDescent="0.25">
      <c r="A411" s="159">
        <v>135</v>
      </c>
      <c r="B411" s="160" t="s">
        <v>607</v>
      </c>
      <c r="C411" s="177" t="s">
        <v>608</v>
      </c>
      <c r="D411" s="161" t="s">
        <v>147</v>
      </c>
      <c r="E411" s="162">
        <v>12</v>
      </c>
      <c r="F411" s="163"/>
      <c r="G411" s="164">
        <f>ROUND(E411*F411,2)</f>
        <v>0</v>
      </c>
      <c r="H411" s="163"/>
      <c r="I411" s="164">
        <f>ROUND(E411*H411,2)</f>
        <v>0</v>
      </c>
      <c r="J411" s="163"/>
      <c r="K411" s="164">
        <f>ROUND(E411*J411,2)</f>
        <v>0</v>
      </c>
      <c r="L411" s="164">
        <v>15</v>
      </c>
      <c r="M411" s="164">
        <f>G411*(1+L411/100)</f>
        <v>0</v>
      </c>
      <c r="N411" s="164">
        <v>1.1E-4</v>
      </c>
      <c r="O411" s="164">
        <f>ROUND(E411*N411,2)</f>
        <v>0</v>
      </c>
      <c r="P411" s="164">
        <v>0</v>
      </c>
      <c r="Q411" s="164">
        <f>ROUND(E411*P411,2)</f>
        <v>0</v>
      </c>
      <c r="R411" s="164" t="s">
        <v>111</v>
      </c>
      <c r="S411" s="164" t="s">
        <v>149</v>
      </c>
      <c r="T411" s="165" t="s">
        <v>150</v>
      </c>
      <c r="U411" s="141">
        <v>0.15620000000000001</v>
      </c>
      <c r="V411" s="141">
        <f>ROUND(E411*U411,2)</f>
        <v>1.87</v>
      </c>
      <c r="W411" s="141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 t="s">
        <v>600</v>
      </c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</row>
    <row r="412" spans="1:60" outlineLevel="1" x14ac:dyDescent="0.25">
      <c r="A412" s="138"/>
      <c r="B412" s="139"/>
      <c r="C412" s="178" t="s">
        <v>609</v>
      </c>
      <c r="D412" s="147"/>
      <c r="E412" s="148">
        <v>12</v>
      </c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 t="s">
        <v>153</v>
      </c>
      <c r="AH412" s="135">
        <v>0</v>
      </c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</row>
    <row r="413" spans="1:60" ht="20.399999999999999" outlineLevel="1" x14ac:dyDescent="0.25">
      <c r="A413" s="159">
        <v>136</v>
      </c>
      <c r="B413" s="160" t="s">
        <v>610</v>
      </c>
      <c r="C413" s="177" t="s">
        <v>611</v>
      </c>
      <c r="D413" s="161" t="s">
        <v>147</v>
      </c>
      <c r="E413" s="162">
        <v>18</v>
      </c>
      <c r="F413" s="163"/>
      <c r="G413" s="164">
        <f>ROUND(E413*F413,2)</f>
        <v>0</v>
      </c>
      <c r="H413" s="163"/>
      <c r="I413" s="164">
        <f>ROUND(E413*H413,2)</f>
        <v>0</v>
      </c>
      <c r="J413" s="163"/>
      <c r="K413" s="164">
        <f>ROUND(E413*J413,2)</f>
        <v>0</v>
      </c>
      <c r="L413" s="164">
        <v>15</v>
      </c>
      <c r="M413" s="164">
        <f>G413*(1+L413/100)</f>
        <v>0</v>
      </c>
      <c r="N413" s="164">
        <v>9.0000000000000006E-5</v>
      </c>
      <c r="O413" s="164">
        <f>ROUND(E413*N413,2)</f>
        <v>0</v>
      </c>
      <c r="P413" s="164">
        <v>0</v>
      </c>
      <c r="Q413" s="164">
        <f>ROUND(E413*P413,2)</f>
        <v>0</v>
      </c>
      <c r="R413" s="164" t="s">
        <v>111</v>
      </c>
      <c r="S413" s="164" t="s">
        <v>149</v>
      </c>
      <c r="T413" s="165" t="s">
        <v>150</v>
      </c>
      <c r="U413" s="141">
        <v>0.24750000000000003</v>
      </c>
      <c r="V413" s="141">
        <f>ROUND(E413*U413,2)</f>
        <v>4.46</v>
      </c>
      <c r="W413" s="141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 t="s">
        <v>600</v>
      </c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/>
      <c r="BF413" s="135"/>
      <c r="BG413" s="135"/>
      <c r="BH413" s="135"/>
    </row>
    <row r="414" spans="1:60" outlineLevel="1" x14ac:dyDescent="0.25">
      <c r="A414" s="138"/>
      <c r="B414" s="139"/>
      <c r="C414" s="178" t="s">
        <v>609</v>
      </c>
      <c r="D414" s="147"/>
      <c r="E414" s="148">
        <v>12</v>
      </c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 t="s">
        <v>153</v>
      </c>
      <c r="AH414" s="135">
        <v>0</v>
      </c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</row>
    <row r="415" spans="1:60" outlineLevel="1" x14ac:dyDescent="0.25">
      <c r="A415" s="138"/>
      <c r="B415" s="139"/>
      <c r="C415" s="178" t="s">
        <v>337</v>
      </c>
      <c r="D415" s="147"/>
      <c r="E415" s="148">
        <v>6</v>
      </c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 t="s">
        <v>153</v>
      </c>
      <c r="AH415" s="135">
        <v>0</v>
      </c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</row>
    <row r="416" spans="1:60" outlineLevel="1" x14ac:dyDescent="0.25">
      <c r="A416" s="159">
        <v>137</v>
      </c>
      <c r="B416" s="160" t="s">
        <v>612</v>
      </c>
      <c r="C416" s="177" t="s">
        <v>613</v>
      </c>
      <c r="D416" s="161" t="s">
        <v>172</v>
      </c>
      <c r="E416" s="162">
        <v>160</v>
      </c>
      <c r="F416" s="163"/>
      <c r="G416" s="164">
        <f>ROUND(E416*F416,2)</f>
        <v>0</v>
      </c>
      <c r="H416" s="163"/>
      <c r="I416" s="164">
        <f>ROUND(E416*H416,2)</f>
        <v>0</v>
      </c>
      <c r="J416" s="163"/>
      <c r="K416" s="164">
        <f>ROUND(E416*J416,2)</f>
        <v>0</v>
      </c>
      <c r="L416" s="164">
        <v>15</v>
      </c>
      <c r="M416" s="164">
        <f>G416*(1+L416/100)</f>
        <v>0</v>
      </c>
      <c r="N416" s="164">
        <v>1.6000000000000001E-4</v>
      </c>
      <c r="O416" s="164">
        <f>ROUND(E416*N416,2)</f>
        <v>0.03</v>
      </c>
      <c r="P416" s="164">
        <v>0</v>
      </c>
      <c r="Q416" s="164">
        <f>ROUND(E416*P416,2)</f>
        <v>0</v>
      </c>
      <c r="R416" s="164" t="s">
        <v>111</v>
      </c>
      <c r="S416" s="164" t="s">
        <v>149</v>
      </c>
      <c r="T416" s="165" t="s">
        <v>150</v>
      </c>
      <c r="U416" s="141">
        <v>7.0000000000000007E-2</v>
      </c>
      <c r="V416" s="141">
        <f>ROUND(E416*U416,2)</f>
        <v>11.2</v>
      </c>
      <c r="W416" s="141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 t="s">
        <v>600</v>
      </c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</row>
    <row r="417" spans="1:60" outlineLevel="1" x14ac:dyDescent="0.25">
      <c r="A417" s="138"/>
      <c r="B417" s="139"/>
      <c r="C417" s="178" t="s">
        <v>614</v>
      </c>
      <c r="D417" s="147"/>
      <c r="E417" s="148">
        <v>160</v>
      </c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 t="s">
        <v>153</v>
      </c>
      <c r="AH417" s="135">
        <v>0</v>
      </c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</row>
    <row r="418" spans="1:60" outlineLevel="1" x14ac:dyDescent="0.25">
      <c r="A418" s="159">
        <v>138</v>
      </c>
      <c r="B418" s="160" t="s">
        <v>615</v>
      </c>
      <c r="C418" s="177" t="s">
        <v>616</v>
      </c>
      <c r="D418" s="161" t="s">
        <v>172</v>
      </c>
      <c r="E418" s="162">
        <v>105</v>
      </c>
      <c r="F418" s="163"/>
      <c r="G418" s="164">
        <f>ROUND(E418*F418,2)</f>
        <v>0</v>
      </c>
      <c r="H418" s="163"/>
      <c r="I418" s="164">
        <f>ROUND(E418*H418,2)</f>
        <v>0</v>
      </c>
      <c r="J418" s="163"/>
      <c r="K418" s="164">
        <f>ROUND(E418*J418,2)</f>
        <v>0</v>
      </c>
      <c r="L418" s="164">
        <v>15</v>
      </c>
      <c r="M418" s="164">
        <f>G418*(1+L418/100)</f>
        <v>0</v>
      </c>
      <c r="N418" s="164">
        <v>2.1000000000000001E-4</v>
      </c>
      <c r="O418" s="164">
        <f>ROUND(E418*N418,2)</f>
        <v>0.02</v>
      </c>
      <c r="P418" s="164">
        <v>0</v>
      </c>
      <c r="Q418" s="164">
        <f>ROUND(E418*P418,2)</f>
        <v>0</v>
      </c>
      <c r="R418" s="164" t="s">
        <v>111</v>
      </c>
      <c r="S418" s="164" t="s">
        <v>149</v>
      </c>
      <c r="T418" s="165" t="s">
        <v>150</v>
      </c>
      <c r="U418" s="141">
        <v>7.0000000000000007E-2</v>
      </c>
      <c r="V418" s="141">
        <f>ROUND(E418*U418,2)</f>
        <v>7.35</v>
      </c>
      <c r="W418" s="141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 t="s">
        <v>600</v>
      </c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</row>
    <row r="419" spans="1:60" outlineLevel="1" x14ac:dyDescent="0.25">
      <c r="A419" s="138"/>
      <c r="B419" s="139"/>
      <c r="C419" s="178" t="s">
        <v>617</v>
      </c>
      <c r="D419" s="147"/>
      <c r="E419" s="148">
        <v>80</v>
      </c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 t="s">
        <v>153</v>
      </c>
      <c r="AH419" s="135">
        <v>0</v>
      </c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</row>
    <row r="420" spans="1:60" outlineLevel="1" x14ac:dyDescent="0.25">
      <c r="A420" s="138"/>
      <c r="B420" s="139"/>
      <c r="C420" s="178" t="s">
        <v>618</v>
      </c>
      <c r="D420" s="147"/>
      <c r="E420" s="148">
        <v>25</v>
      </c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 t="s">
        <v>153</v>
      </c>
      <c r="AH420" s="135">
        <v>0</v>
      </c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</row>
    <row r="421" spans="1:60" outlineLevel="1" x14ac:dyDescent="0.25">
      <c r="A421" s="167">
        <v>139</v>
      </c>
      <c r="B421" s="168" t="s">
        <v>619</v>
      </c>
      <c r="C421" s="179" t="s">
        <v>620</v>
      </c>
      <c r="D421" s="169" t="s">
        <v>449</v>
      </c>
      <c r="E421" s="170">
        <v>5</v>
      </c>
      <c r="F421" s="171"/>
      <c r="G421" s="172">
        <f>ROUND(E421*F421,2)</f>
        <v>0</v>
      </c>
      <c r="H421" s="171"/>
      <c r="I421" s="172">
        <f>ROUND(E421*H421,2)</f>
        <v>0</v>
      </c>
      <c r="J421" s="171"/>
      <c r="K421" s="172">
        <f>ROUND(E421*J421,2)</f>
        <v>0</v>
      </c>
      <c r="L421" s="172">
        <v>15</v>
      </c>
      <c r="M421" s="172">
        <f>G421*(1+L421/100)</f>
        <v>0</v>
      </c>
      <c r="N421" s="172">
        <v>0</v>
      </c>
      <c r="O421" s="172">
        <f>ROUND(E421*N421,2)</f>
        <v>0</v>
      </c>
      <c r="P421" s="172">
        <v>0</v>
      </c>
      <c r="Q421" s="172">
        <f>ROUND(E421*P421,2)</f>
        <v>0</v>
      </c>
      <c r="R421" s="172"/>
      <c r="S421" s="172" t="s">
        <v>149</v>
      </c>
      <c r="T421" s="173" t="s">
        <v>150</v>
      </c>
      <c r="U421" s="141">
        <v>1</v>
      </c>
      <c r="V421" s="141">
        <f>ROUND(E421*U421,2)</f>
        <v>5</v>
      </c>
      <c r="W421" s="141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 t="s">
        <v>232</v>
      </c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</row>
    <row r="422" spans="1:60" outlineLevel="1" x14ac:dyDescent="0.25">
      <c r="A422" s="167">
        <v>140</v>
      </c>
      <c r="B422" s="168" t="s">
        <v>621</v>
      </c>
      <c r="C422" s="179" t="s">
        <v>622</v>
      </c>
      <c r="D422" s="169" t="s">
        <v>623</v>
      </c>
      <c r="E422" s="170">
        <v>2</v>
      </c>
      <c r="F422" s="171"/>
      <c r="G422" s="172">
        <f>ROUND(E422*F422,2)</f>
        <v>0</v>
      </c>
      <c r="H422" s="171"/>
      <c r="I422" s="172">
        <f>ROUND(E422*H422,2)</f>
        <v>0</v>
      </c>
      <c r="J422" s="171"/>
      <c r="K422" s="172">
        <f>ROUND(E422*J422,2)</f>
        <v>0</v>
      </c>
      <c r="L422" s="172">
        <v>15</v>
      </c>
      <c r="M422" s="172">
        <f>G422*(1+L422/100)</f>
        <v>0</v>
      </c>
      <c r="N422" s="172">
        <v>0</v>
      </c>
      <c r="O422" s="172">
        <f>ROUND(E422*N422,2)</f>
        <v>0</v>
      </c>
      <c r="P422" s="172">
        <v>0</v>
      </c>
      <c r="Q422" s="172">
        <f>ROUND(E422*P422,2)</f>
        <v>0</v>
      </c>
      <c r="R422" s="172"/>
      <c r="S422" s="172" t="s">
        <v>353</v>
      </c>
      <c r="T422" s="173" t="s">
        <v>150</v>
      </c>
      <c r="U422" s="141">
        <v>0</v>
      </c>
      <c r="V422" s="141">
        <f>ROUND(E422*U422,2)</f>
        <v>0</v>
      </c>
      <c r="W422" s="141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 t="s">
        <v>151</v>
      </c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</row>
    <row r="423" spans="1:60" outlineLevel="1" x14ac:dyDescent="0.25">
      <c r="A423" s="159">
        <v>141</v>
      </c>
      <c r="B423" s="160" t="s">
        <v>624</v>
      </c>
      <c r="C423" s="177" t="s">
        <v>625</v>
      </c>
      <c r="D423" s="161" t="s">
        <v>626</v>
      </c>
      <c r="E423" s="162">
        <v>25</v>
      </c>
      <c r="F423" s="163"/>
      <c r="G423" s="164">
        <f>ROUND(E423*F423,2)</f>
        <v>0</v>
      </c>
      <c r="H423" s="163"/>
      <c r="I423" s="164">
        <f>ROUND(E423*H423,2)</f>
        <v>0</v>
      </c>
      <c r="J423" s="163"/>
      <c r="K423" s="164">
        <f>ROUND(E423*J423,2)</f>
        <v>0</v>
      </c>
      <c r="L423" s="164">
        <v>15</v>
      </c>
      <c r="M423" s="164">
        <f>G423*(1+L423/100)</f>
        <v>0</v>
      </c>
      <c r="N423" s="164">
        <v>0</v>
      </c>
      <c r="O423" s="164">
        <f>ROUND(E423*N423,2)</f>
        <v>0</v>
      </c>
      <c r="P423" s="164">
        <v>0</v>
      </c>
      <c r="Q423" s="164">
        <f>ROUND(E423*P423,2)</f>
        <v>0</v>
      </c>
      <c r="R423" s="164"/>
      <c r="S423" s="164" t="s">
        <v>353</v>
      </c>
      <c r="T423" s="165" t="s">
        <v>150</v>
      </c>
      <c r="U423" s="141">
        <v>0</v>
      </c>
      <c r="V423" s="141">
        <f>ROUND(E423*U423,2)</f>
        <v>0</v>
      </c>
      <c r="W423" s="141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 t="s">
        <v>627</v>
      </c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</row>
    <row r="424" spans="1:60" outlineLevel="1" x14ac:dyDescent="0.25">
      <c r="A424" s="138"/>
      <c r="B424" s="139"/>
      <c r="C424" s="178" t="s">
        <v>618</v>
      </c>
      <c r="D424" s="147"/>
      <c r="E424" s="148">
        <v>25</v>
      </c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 t="s">
        <v>153</v>
      </c>
      <c r="AH424" s="135">
        <v>0</v>
      </c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</row>
    <row r="425" spans="1:60" x14ac:dyDescent="0.25">
      <c r="A425" s="153" t="s">
        <v>143</v>
      </c>
      <c r="B425" s="154" t="s">
        <v>113</v>
      </c>
      <c r="C425" s="176" t="s">
        <v>114</v>
      </c>
      <c r="D425" s="155"/>
      <c r="E425" s="156"/>
      <c r="F425" s="157"/>
      <c r="G425" s="157">
        <f>SUMIF(AG426:AG435,"&lt;&gt;NOR",G426:G435)</f>
        <v>0</v>
      </c>
      <c r="H425" s="157"/>
      <c r="I425" s="157">
        <f>SUM(I426:I435)</f>
        <v>0</v>
      </c>
      <c r="J425" s="157"/>
      <c r="K425" s="157">
        <f>SUM(K426:K435)</f>
        <v>0</v>
      </c>
      <c r="L425" s="157"/>
      <c r="M425" s="157">
        <f>SUM(M426:M435)</f>
        <v>0</v>
      </c>
      <c r="N425" s="157"/>
      <c r="O425" s="157">
        <f>SUM(O426:O435)</f>
        <v>0</v>
      </c>
      <c r="P425" s="157"/>
      <c r="Q425" s="157">
        <f>SUM(Q426:Q435)</f>
        <v>0</v>
      </c>
      <c r="R425" s="157"/>
      <c r="S425" s="157"/>
      <c r="T425" s="158"/>
      <c r="U425" s="152"/>
      <c r="V425" s="152">
        <f>SUM(V426:V435)</f>
        <v>90.390000000000015</v>
      </c>
      <c r="W425" s="152"/>
      <c r="AG425" t="s">
        <v>144</v>
      </c>
    </row>
    <row r="426" spans="1:60" outlineLevel="1" x14ac:dyDescent="0.25">
      <c r="A426" s="167">
        <v>142</v>
      </c>
      <c r="B426" s="168" t="s">
        <v>628</v>
      </c>
      <c r="C426" s="179" t="s">
        <v>629</v>
      </c>
      <c r="D426" s="169" t="s">
        <v>311</v>
      </c>
      <c r="E426" s="170">
        <v>39.347190000000005</v>
      </c>
      <c r="F426" s="171"/>
      <c r="G426" s="172">
        <f t="shared" ref="G426:G432" si="0">ROUND(E426*F426,2)</f>
        <v>0</v>
      </c>
      <c r="H426" s="171"/>
      <c r="I426" s="172">
        <f t="shared" ref="I426:I432" si="1">ROUND(E426*H426,2)</f>
        <v>0</v>
      </c>
      <c r="J426" s="171"/>
      <c r="K426" s="172">
        <f t="shared" ref="K426:K432" si="2">ROUND(E426*J426,2)</f>
        <v>0</v>
      </c>
      <c r="L426" s="172">
        <v>15</v>
      </c>
      <c r="M426" s="172">
        <f t="shared" ref="M426:M432" si="3">G426*(1+L426/100)</f>
        <v>0</v>
      </c>
      <c r="N426" s="172">
        <v>0</v>
      </c>
      <c r="O426" s="172">
        <f t="shared" ref="O426:O432" si="4">ROUND(E426*N426,2)</f>
        <v>0</v>
      </c>
      <c r="P426" s="172">
        <v>0</v>
      </c>
      <c r="Q426" s="172">
        <f t="shared" ref="Q426:Q432" si="5">ROUND(E426*P426,2)</f>
        <v>0</v>
      </c>
      <c r="R426" s="172" t="s">
        <v>257</v>
      </c>
      <c r="S426" s="172" t="s">
        <v>149</v>
      </c>
      <c r="T426" s="173" t="s">
        <v>150</v>
      </c>
      <c r="U426" s="141">
        <v>0.55000000000000004</v>
      </c>
      <c r="V426" s="141">
        <f t="shared" ref="V426:V432" si="6">ROUND(E426*U426,2)</f>
        <v>21.64</v>
      </c>
      <c r="W426" s="141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 t="s">
        <v>630</v>
      </c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</row>
    <row r="427" spans="1:60" outlineLevel="1" x14ac:dyDescent="0.25">
      <c r="A427" s="167">
        <v>143</v>
      </c>
      <c r="B427" s="168" t="s">
        <v>631</v>
      </c>
      <c r="C427" s="179" t="s">
        <v>632</v>
      </c>
      <c r="D427" s="169" t="s">
        <v>311</v>
      </c>
      <c r="E427" s="170">
        <v>39.347190000000005</v>
      </c>
      <c r="F427" s="171"/>
      <c r="G427" s="172">
        <f t="shared" si="0"/>
        <v>0</v>
      </c>
      <c r="H427" s="171"/>
      <c r="I427" s="172">
        <f t="shared" si="1"/>
        <v>0</v>
      </c>
      <c r="J427" s="171"/>
      <c r="K427" s="172">
        <f t="shared" si="2"/>
        <v>0</v>
      </c>
      <c r="L427" s="172">
        <v>15</v>
      </c>
      <c r="M427" s="172">
        <f t="shared" si="3"/>
        <v>0</v>
      </c>
      <c r="N427" s="172">
        <v>0</v>
      </c>
      <c r="O427" s="172">
        <f t="shared" si="4"/>
        <v>0</v>
      </c>
      <c r="P427" s="172">
        <v>0</v>
      </c>
      <c r="Q427" s="172">
        <f t="shared" si="5"/>
        <v>0</v>
      </c>
      <c r="R427" s="172" t="s">
        <v>257</v>
      </c>
      <c r="S427" s="172" t="s">
        <v>149</v>
      </c>
      <c r="T427" s="173" t="s">
        <v>150</v>
      </c>
      <c r="U427" s="141">
        <v>0.49000000000000005</v>
      </c>
      <c r="V427" s="141">
        <f t="shared" si="6"/>
        <v>19.28</v>
      </c>
      <c r="W427" s="141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 t="s">
        <v>630</v>
      </c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</row>
    <row r="428" spans="1:60" outlineLevel="1" x14ac:dyDescent="0.25">
      <c r="A428" s="167">
        <v>144</v>
      </c>
      <c r="B428" s="168" t="s">
        <v>633</v>
      </c>
      <c r="C428" s="179" t="s">
        <v>634</v>
      </c>
      <c r="D428" s="169" t="s">
        <v>311</v>
      </c>
      <c r="E428" s="170">
        <v>1141.0684100000001</v>
      </c>
      <c r="F428" s="171"/>
      <c r="G428" s="172">
        <f t="shared" si="0"/>
        <v>0</v>
      </c>
      <c r="H428" s="171"/>
      <c r="I428" s="172">
        <f t="shared" si="1"/>
        <v>0</v>
      </c>
      <c r="J428" s="171"/>
      <c r="K428" s="172">
        <f t="shared" si="2"/>
        <v>0</v>
      </c>
      <c r="L428" s="172">
        <v>15</v>
      </c>
      <c r="M428" s="172">
        <f t="shared" si="3"/>
        <v>0</v>
      </c>
      <c r="N428" s="172">
        <v>0</v>
      </c>
      <c r="O428" s="172">
        <f t="shared" si="4"/>
        <v>0</v>
      </c>
      <c r="P428" s="172">
        <v>0</v>
      </c>
      <c r="Q428" s="172">
        <f t="shared" si="5"/>
        <v>0</v>
      </c>
      <c r="R428" s="172" t="s">
        <v>257</v>
      </c>
      <c r="S428" s="172" t="s">
        <v>149</v>
      </c>
      <c r="T428" s="173" t="s">
        <v>150</v>
      </c>
      <c r="U428" s="141">
        <v>0</v>
      </c>
      <c r="V428" s="141">
        <f t="shared" si="6"/>
        <v>0</v>
      </c>
      <c r="W428" s="141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 t="s">
        <v>630</v>
      </c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</row>
    <row r="429" spans="1:60" outlineLevel="1" x14ac:dyDescent="0.25">
      <c r="A429" s="167">
        <v>145</v>
      </c>
      <c r="B429" s="168" t="s">
        <v>635</v>
      </c>
      <c r="C429" s="179" t="s">
        <v>636</v>
      </c>
      <c r="D429" s="169" t="s">
        <v>311</v>
      </c>
      <c r="E429" s="170">
        <v>39.347190000000005</v>
      </c>
      <c r="F429" s="171"/>
      <c r="G429" s="172">
        <f t="shared" si="0"/>
        <v>0</v>
      </c>
      <c r="H429" s="171"/>
      <c r="I429" s="172">
        <f t="shared" si="1"/>
        <v>0</v>
      </c>
      <c r="J429" s="171"/>
      <c r="K429" s="172">
        <f t="shared" si="2"/>
        <v>0</v>
      </c>
      <c r="L429" s="172">
        <v>15</v>
      </c>
      <c r="M429" s="172">
        <f t="shared" si="3"/>
        <v>0</v>
      </c>
      <c r="N429" s="172">
        <v>0</v>
      </c>
      <c r="O429" s="172">
        <f t="shared" si="4"/>
        <v>0</v>
      </c>
      <c r="P429" s="172">
        <v>0</v>
      </c>
      <c r="Q429" s="172">
        <f t="shared" si="5"/>
        <v>0</v>
      </c>
      <c r="R429" s="172" t="s">
        <v>257</v>
      </c>
      <c r="S429" s="172" t="s">
        <v>149</v>
      </c>
      <c r="T429" s="173" t="s">
        <v>150</v>
      </c>
      <c r="U429" s="141">
        <v>0.94200000000000006</v>
      </c>
      <c r="V429" s="141">
        <f t="shared" si="6"/>
        <v>37.07</v>
      </c>
      <c r="W429" s="141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 t="s">
        <v>630</v>
      </c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</row>
    <row r="430" spans="1:60" outlineLevel="1" x14ac:dyDescent="0.25">
      <c r="A430" s="167">
        <v>146</v>
      </c>
      <c r="B430" s="168" t="s">
        <v>637</v>
      </c>
      <c r="C430" s="179" t="s">
        <v>638</v>
      </c>
      <c r="D430" s="169" t="s">
        <v>311</v>
      </c>
      <c r="E430" s="170">
        <v>78.694370000000006</v>
      </c>
      <c r="F430" s="171"/>
      <c r="G430" s="172">
        <f t="shared" si="0"/>
        <v>0</v>
      </c>
      <c r="H430" s="171"/>
      <c r="I430" s="172">
        <f t="shared" si="1"/>
        <v>0</v>
      </c>
      <c r="J430" s="171"/>
      <c r="K430" s="172">
        <f t="shared" si="2"/>
        <v>0</v>
      </c>
      <c r="L430" s="172">
        <v>15</v>
      </c>
      <c r="M430" s="172">
        <f t="shared" si="3"/>
        <v>0</v>
      </c>
      <c r="N430" s="172">
        <v>0</v>
      </c>
      <c r="O430" s="172">
        <f t="shared" si="4"/>
        <v>0</v>
      </c>
      <c r="P430" s="172">
        <v>0</v>
      </c>
      <c r="Q430" s="172">
        <f t="shared" si="5"/>
        <v>0</v>
      </c>
      <c r="R430" s="172" t="s">
        <v>257</v>
      </c>
      <c r="S430" s="172" t="s">
        <v>149</v>
      </c>
      <c r="T430" s="173" t="s">
        <v>150</v>
      </c>
      <c r="U430" s="141">
        <v>0.10500000000000001</v>
      </c>
      <c r="V430" s="141">
        <f t="shared" si="6"/>
        <v>8.26</v>
      </c>
      <c r="W430" s="141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 t="s">
        <v>630</v>
      </c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</row>
    <row r="431" spans="1:60" outlineLevel="1" x14ac:dyDescent="0.25">
      <c r="A431" s="167">
        <v>147</v>
      </c>
      <c r="B431" s="168" t="s">
        <v>639</v>
      </c>
      <c r="C431" s="179" t="s">
        <v>640</v>
      </c>
      <c r="D431" s="169" t="s">
        <v>311</v>
      </c>
      <c r="E431" s="170">
        <v>39.347190000000005</v>
      </c>
      <c r="F431" s="171"/>
      <c r="G431" s="172">
        <f t="shared" si="0"/>
        <v>0</v>
      </c>
      <c r="H431" s="171"/>
      <c r="I431" s="172">
        <f t="shared" si="1"/>
        <v>0</v>
      </c>
      <c r="J431" s="171"/>
      <c r="K431" s="172">
        <f t="shared" si="2"/>
        <v>0</v>
      </c>
      <c r="L431" s="172">
        <v>15</v>
      </c>
      <c r="M431" s="172">
        <f t="shared" si="3"/>
        <v>0</v>
      </c>
      <c r="N431" s="172">
        <v>0</v>
      </c>
      <c r="O431" s="172">
        <f t="shared" si="4"/>
        <v>0</v>
      </c>
      <c r="P431" s="172">
        <v>0</v>
      </c>
      <c r="Q431" s="172">
        <f t="shared" si="5"/>
        <v>0</v>
      </c>
      <c r="R431" s="172" t="s">
        <v>257</v>
      </c>
      <c r="S431" s="172" t="s">
        <v>149</v>
      </c>
      <c r="T431" s="173" t="s">
        <v>150</v>
      </c>
      <c r="U431" s="141">
        <v>0</v>
      </c>
      <c r="V431" s="141">
        <f t="shared" si="6"/>
        <v>0</v>
      </c>
      <c r="W431" s="141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 t="s">
        <v>630</v>
      </c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</row>
    <row r="432" spans="1:60" ht="20.399999999999999" outlineLevel="1" x14ac:dyDescent="0.25">
      <c r="A432" s="159">
        <v>148</v>
      </c>
      <c r="B432" s="160" t="s">
        <v>641</v>
      </c>
      <c r="C432" s="177" t="s">
        <v>642</v>
      </c>
      <c r="D432" s="161" t="s">
        <v>311</v>
      </c>
      <c r="E432" s="162">
        <v>39.347190000000005</v>
      </c>
      <c r="F432" s="163"/>
      <c r="G432" s="164">
        <f t="shared" si="0"/>
        <v>0</v>
      </c>
      <c r="H432" s="163"/>
      <c r="I432" s="164">
        <f t="shared" si="1"/>
        <v>0</v>
      </c>
      <c r="J432" s="163"/>
      <c r="K432" s="164">
        <f t="shared" si="2"/>
        <v>0</v>
      </c>
      <c r="L432" s="164">
        <v>15</v>
      </c>
      <c r="M432" s="164">
        <f t="shared" si="3"/>
        <v>0</v>
      </c>
      <c r="N432" s="164">
        <v>0</v>
      </c>
      <c r="O432" s="164">
        <f t="shared" si="4"/>
        <v>0</v>
      </c>
      <c r="P432" s="164">
        <v>0</v>
      </c>
      <c r="Q432" s="164">
        <f t="shared" si="5"/>
        <v>0</v>
      </c>
      <c r="R432" s="164" t="s">
        <v>643</v>
      </c>
      <c r="S432" s="164" t="s">
        <v>149</v>
      </c>
      <c r="T432" s="165" t="s">
        <v>150</v>
      </c>
      <c r="U432" s="141">
        <v>9.9000000000000005E-2</v>
      </c>
      <c r="V432" s="141">
        <f t="shared" si="6"/>
        <v>3.9</v>
      </c>
      <c r="W432" s="141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 t="s">
        <v>630</v>
      </c>
      <c r="AH432" s="135"/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/>
      <c r="BE432" s="135"/>
      <c r="BF432" s="135"/>
      <c r="BG432" s="135"/>
      <c r="BH432" s="135"/>
    </row>
    <row r="433" spans="1:60" outlineLevel="1" x14ac:dyDescent="0.25">
      <c r="A433" s="138"/>
      <c r="B433" s="139"/>
      <c r="C433" s="237" t="s">
        <v>644</v>
      </c>
      <c r="D433" s="238"/>
      <c r="E433" s="238"/>
      <c r="F433" s="238"/>
      <c r="G433" s="238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 t="s">
        <v>158</v>
      </c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  <c r="BE433" s="135"/>
      <c r="BF433" s="135"/>
      <c r="BG433" s="135"/>
      <c r="BH433" s="135"/>
    </row>
    <row r="434" spans="1:60" outlineLevel="1" x14ac:dyDescent="0.25">
      <c r="A434" s="159">
        <v>149</v>
      </c>
      <c r="B434" s="160" t="s">
        <v>645</v>
      </c>
      <c r="C434" s="177" t="s">
        <v>646</v>
      </c>
      <c r="D434" s="161" t="s">
        <v>311</v>
      </c>
      <c r="E434" s="162">
        <v>39.347190000000005</v>
      </c>
      <c r="F434" s="163"/>
      <c r="G434" s="164">
        <f>ROUND(E434*F434,2)</f>
        <v>0</v>
      </c>
      <c r="H434" s="163"/>
      <c r="I434" s="164">
        <f>ROUND(E434*H434,2)</f>
        <v>0</v>
      </c>
      <c r="J434" s="163"/>
      <c r="K434" s="164">
        <f>ROUND(E434*J434,2)</f>
        <v>0</v>
      </c>
      <c r="L434" s="164">
        <v>15</v>
      </c>
      <c r="M434" s="164">
        <f>G434*(1+L434/100)</f>
        <v>0</v>
      </c>
      <c r="N434" s="164">
        <v>0</v>
      </c>
      <c r="O434" s="164">
        <f>ROUND(E434*N434,2)</f>
        <v>0</v>
      </c>
      <c r="P434" s="164">
        <v>0</v>
      </c>
      <c r="Q434" s="164">
        <f>ROUND(E434*P434,2)</f>
        <v>0</v>
      </c>
      <c r="R434" s="164" t="s">
        <v>647</v>
      </c>
      <c r="S434" s="164" t="s">
        <v>149</v>
      </c>
      <c r="T434" s="165" t="s">
        <v>150</v>
      </c>
      <c r="U434" s="141">
        <v>6.0000000000000001E-3</v>
      </c>
      <c r="V434" s="141">
        <f>ROUND(E434*U434,2)</f>
        <v>0.24</v>
      </c>
      <c r="W434" s="141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 t="s">
        <v>630</v>
      </c>
      <c r="AH434" s="135"/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/>
      <c r="BE434" s="135"/>
      <c r="BF434" s="135"/>
      <c r="BG434" s="135"/>
      <c r="BH434" s="135"/>
    </row>
    <row r="435" spans="1:60" outlineLevel="1" x14ac:dyDescent="0.25">
      <c r="A435" s="138"/>
      <c r="B435" s="139"/>
      <c r="C435" s="237" t="s">
        <v>648</v>
      </c>
      <c r="D435" s="238"/>
      <c r="E435" s="238"/>
      <c r="F435" s="238"/>
      <c r="G435" s="238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 t="s">
        <v>158</v>
      </c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/>
      <c r="BF435" s="135"/>
      <c r="BG435" s="135"/>
      <c r="BH435" s="135"/>
    </row>
    <row r="436" spans="1:60" x14ac:dyDescent="0.25">
      <c r="A436" s="153" t="s">
        <v>143</v>
      </c>
      <c r="B436" s="154" t="s">
        <v>116</v>
      </c>
      <c r="C436" s="176" t="s">
        <v>27</v>
      </c>
      <c r="D436" s="155"/>
      <c r="E436" s="156"/>
      <c r="F436" s="157"/>
      <c r="G436" s="157">
        <f>SUMIF(AG437:AG437,"&lt;&gt;NOR",G437:G437)</f>
        <v>0</v>
      </c>
      <c r="H436" s="157"/>
      <c r="I436" s="157">
        <f>SUM(I437:I437)</f>
        <v>0</v>
      </c>
      <c r="J436" s="157"/>
      <c r="K436" s="157">
        <f>SUM(K437:K437)</f>
        <v>0</v>
      </c>
      <c r="L436" s="157"/>
      <c r="M436" s="157">
        <f>SUM(M437:M437)</f>
        <v>0</v>
      </c>
      <c r="N436" s="157"/>
      <c r="O436" s="157">
        <f>SUM(O437:O437)</f>
        <v>0</v>
      </c>
      <c r="P436" s="157"/>
      <c r="Q436" s="157">
        <f>SUM(Q437:Q437)</f>
        <v>0</v>
      </c>
      <c r="R436" s="157"/>
      <c r="S436" s="157"/>
      <c r="T436" s="158"/>
      <c r="U436" s="152"/>
      <c r="V436" s="152">
        <f>SUM(V437:V437)</f>
        <v>0</v>
      </c>
      <c r="W436" s="152"/>
      <c r="AG436" t="s">
        <v>144</v>
      </c>
    </row>
    <row r="437" spans="1:60" outlineLevel="1" x14ac:dyDescent="0.25">
      <c r="A437" s="159">
        <v>150</v>
      </c>
      <c r="B437" s="160" t="s">
        <v>649</v>
      </c>
      <c r="C437" s="177" t="s">
        <v>650</v>
      </c>
      <c r="D437" s="161" t="s">
        <v>651</v>
      </c>
      <c r="E437" s="162">
        <v>1</v>
      </c>
      <c r="F437" s="163"/>
      <c r="G437" s="164">
        <f>ROUND(E437*F437,2)</f>
        <v>0</v>
      </c>
      <c r="H437" s="163"/>
      <c r="I437" s="164">
        <f>ROUND(E437*H437,2)</f>
        <v>0</v>
      </c>
      <c r="J437" s="163"/>
      <c r="K437" s="164">
        <f>ROUND(E437*J437,2)</f>
        <v>0</v>
      </c>
      <c r="L437" s="164">
        <v>15</v>
      </c>
      <c r="M437" s="164">
        <f>G437*(1+L437/100)</f>
        <v>0</v>
      </c>
      <c r="N437" s="164">
        <v>0</v>
      </c>
      <c r="O437" s="164">
        <f>ROUND(E437*N437,2)</f>
        <v>0</v>
      </c>
      <c r="P437" s="164">
        <v>0</v>
      </c>
      <c r="Q437" s="164">
        <f>ROUND(E437*P437,2)</f>
        <v>0</v>
      </c>
      <c r="R437" s="164"/>
      <c r="S437" s="164" t="s">
        <v>149</v>
      </c>
      <c r="T437" s="165" t="s">
        <v>150</v>
      </c>
      <c r="U437" s="141">
        <v>0</v>
      </c>
      <c r="V437" s="141">
        <f>ROUND(E437*U437,2)</f>
        <v>0</v>
      </c>
      <c r="W437" s="141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 t="s">
        <v>652</v>
      </c>
      <c r="AH437" s="135"/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  <c r="AV437" s="135"/>
      <c r="AW437" s="135"/>
      <c r="AX437" s="135"/>
      <c r="AY437" s="135"/>
      <c r="AZ437" s="135"/>
      <c r="BA437" s="135"/>
      <c r="BB437" s="135"/>
      <c r="BC437" s="135"/>
      <c r="BD437" s="135"/>
      <c r="BE437" s="135"/>
      <c r="BF437" s="135"/>
      <c r="BG437" s="135"/>
      <c r="BH437" s="135"/>
    </row>
    <row r="438" spans="1:60" x14ac:dyDescent="0.25">
      <c r="A438" s="3"/>
      <c r="B438" s="4"/>
      <c r="C438" s="182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AE438">
        <v>15</v>
      </c>
      <c r="AF438">
        <v>21</v>
      </c>
    </row>
    <row r="439" spans="1:60" x14ac:dyDescent="0.25">
      <c r="A439" s="142"/>
      <c r="B439" s="143" t="s">
        <v>29</v>
      </c>
      <c r="C439" s="183"/>
      <c r="D439" s="144"/>
      <c r="E439" s="145"/>
      <c r="F439" s="145"/>
      <c r="G439" s="175">
        <f>G8+G34+G84+G90+G94+G98+G120+G147+G150+G170+G207+G233+G279+G287+G303+G307+G316+G341+G358+G363+G368+G391+G397+G404+G425+G436</f>
        <v>0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AE439">
        <f>SUMIF(L7:L437,AE438,G7:G437)</f>
        <v>0</v>
      </c>
      <c r="AF439">
        <f>SUMIF(L7:L437,AF438,G7:G437)</f>
        <v>0</v>
      </c>
      <c r="AG439" t="s">
        <v>653</v>
      </c>
    </row>
    <row r="440" spans="1:60" x14ac:dyDescent="0.25">
      <c r="C440" s="184"/>
      <c r="D440" s="10"/>
      <c r="AG440" t="s">
        <v>661</v>
      </c>
    </row>
    <row r="441" spans="1:60" x14ac:dyDescent="0.25">
      <c r="D441" s="10"/>
    </row>
    <row r="442" spans="1:60" x14ac:dyDescent="0.25">
      <c r="D442" s="10"/>
    </row>
    <row r="443" spans="1:60" x14ac:dyDescent="0.25">
      <c r="D443" s="10"/>
    </row>
    <row r="444" spans="1:60" x14ac:dyDescent="0.25">
      <c r="D444" s="10"/>
    </row>
    <row r="445" spans="1:60" x14ac:dyDescent="0.25">
      <c r="D445" s="10"/>
    </row>
    <row r="446" spans="1:60" x14ac:dyDescent="0.25">
      <c r="D446" s="10"/>
    </row>
    <row r="447" spans="1:60" x14ac:dyDescent="0.25">
      <c r="D447" s="10"/>
    </row>
    <row r="448" spans="1:60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LCYpsBijN84a2PrkFc9Hq2aq0ln35yFQQkSxOswSNX3vj2ogvRVF9YM4c2ER+H5vJ8FbIIQORfsD3bCwMC69A==" saltValue="FFXjVnYjGNOsh8gKkZ9xLg==" spinCount="100000" sheet="1"/>
  <mergeCells count="63">
    <mergeCell ref="C16:G16"/>
    <mergeCell ref="A1:G1"/>
    <mergeCell ref="C2:G2"/>
    <mergeCell ref="C3:G3"/>
    <mergeCell ref="C4:G4"/>
    <mergeCell ref="C12:G12"/>
    <mergeCell ref="C70:G70"/>
    <mergeCell ref="C19:G19"/>
    <mergeCell ref="C25:G25"/>
    <mergeCell ref="C28:G28"/>
    <mergeCell ref="C36:G36"/>
    <mergeCell ref="C39:G39"/>
    <mergeCell ref="C46:G46"/>
    <mergeCell ref="C53:G53"/>
    <mergeCell ref="C57:G57"/>
    <mergeCell ref="C61:G61"/>
    <mergeCell ref="C64:G64"/>
    <mergeCell ref="C67:G67"/>
    <mergeCell ref="C174:G174"/>
    <mergeCell ref="C75:G75"/>
    <mergeCell ref="C78:G78"/>
    <mergeCell ref="C88:G88"/>
    <mergeCell ref="C92:G92"/>
    <mergeCell ref="C100:G100"/>
    <mergeCell ref="C105:G105"/>
    <mergeCell ref="C115:G115"/>
    <mergeCell ref="C122:G122"/>
    <mergeCell ref="C135:G135"/>
    <mergeCell ref="C149:G149"/>
    <mergeCell ref="C169:G169"/>
    <mergeCell ref="C200:G200"/>
    <mergeCell ref="C177:G177"/>
    <mergeCell ref="C180:G180"/>
    <mergeCell ref="C184:G184"/>
    <mergeCell ref="C189:G189"/>
    <mergeCell ref="C191:G191"/>
    <mergeCell ref="C194:G194"/>
    <mergeCell ref="C195:G195"/>
    <mergeCell ref="C196:G196"/>
    <mergeCell ref="C197:G197"/>
    <mergeCell ref="C198:G198"/>
    <mergeCell ref="C199:G199"/>
    <mergeCell ref="C300:G300"/>
    <mergeCell ref="C201:G201"/>
    <mergeCell ref="C203:G203"/>
    <mergeCell ref="C206:G206"/>
    <mergeCell ref="C211:G211"/>
    <mergeCell ref="C214:G214"/>
    <mergeCell ref="C217:G217"/>
    <mergeCell ref="C220:G220"/>
    <mergeCell ref="C232:G232"/>
    <mergeCell ref="C278:G278"/>
    <mergeCell ref="C286:G286"/>
    <mergeCell ref="C299:G299"/>
    <mergeCell ref="C367:G367"/>
    <mergeCell ref="C433:G433"/>
    <mergeCell ref="C435:G435"/>
    <mergeCell ref="C309:G309"/>
    <mergeCell ref="C332:G332"/>
    <mergeCell ref="C335:G335"/>
    <mergeCell ref="C340:G340"/>
    <mergeCell ref="C357:G357"/>
    <mergeCell ref="C362:G3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84" activePane="bottomLeft" state="frozen"/>
      <selection pane="bottomLeft" activeCell="E289" sqref="E289"/>
    </sheetView>
  </sheetViews>
  <sheetFormatPr defaultRowHeight="13.2" outlineLevelRow="1" x14ac:dyDescent="0.25"/>
  <cols>
    <col min="1" max="1" width="3.44140625" customWidth="1"/>
    <col min="2" max="2" width="12.5546875" style="77" customWidth="1"/>
    <col min="3" max="3" width="63.33203125" style="7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118</v>
      </c>
      <c r="B1" s="243"/>
      <c r="C1" s="243"/>
      <c r="D1" s="243"/>
      <c r="E1" s="243"/>
      <c r="F1" s="243"/>
      <c r="G1" s="243"/>
      <c r="AG1" t="s">
        <v>119</v>
      </c>
    </row>
    <row r="2" spans="1:60" ht="24.9" customHeight="1" x14ac:dyDescent="0.25">
      <c r="A2" s="66" t="s">
        <v>7</v>
      </c>
      <c r="B2" s="65" t="s">
        <v>43</v>
      </c>
      <c r="C2" s="244" t="s">
        <v>44</v>
      </c>
      <c r="D2" s="245"/>
      <c r="E2" s="245"/>
      <c r="F2" s="245"/>
      <c r="G2" s="246"/>
      <c r="AG2" t="s">
        <v>120</v>
      </c>
    </row>
    <row r="3" spans="1:60" ht="24.9" customHeight="1" x14ac:dyDescent="0.25">
      <c r="A3" s="66" t="s">
        <v>8</v>
      </c>
      <c r="B3" s="65" t="s">
        <v>50</v>
      </c>
      <c r="C3" s="244" t="s">
        <v>51</v>
      </c>
      <c r="D3" s="245"/>
      <c r="E3" s="245"/>
      <c r="F3" s="245"/>
      <c r="G3" s="246"/>
      <c r="AC3" s="77" t="s">
        <v>120</v>
      </c>
      <c r="AG3" t="s">
        <v>121</v>
      </c>
    </row>
    <row r="4" spans="1:60" ht="24.9" customHeight="1" x14ac:dyDescent="0.25">
      <c r="A4" s="128" t="s">
        <v>9</v>
      </c>
      <c r="B4" s="129" t="s">
        <v>48</v>
      </c>
      <c r="C4" s="247" t="s">
        <v>52</v>
      </c>
      <c r="D4" s="248"/>
      <c r="E4" s="248"/>
      <c r="F4" s="248"/>
      <c r="G4" s="249"/>
      <c r="AG4" t="s">
        <v>122</v>
      </c>
    </row>
    <row r="5" spans="1:60" x14ac:dyDescent="0.25">
      <c r="D5" s="10"/>
    </row>
    <row r="6" spans="1:60" ht="39.6" x14ac:dyDescent="0.25">
      <c r="A6" s="131" t="s">
        <v>123</v>
      </c>
      <c r="B6" s="133" t="s">
        <v>124</v>
      </c>
      <c r="C6" s="133" t="s">
        <v>125</v>
      </c>
      <c r="D6" s="132" t="s">
        <v>126</v>
      </c>
      <c r="E6" s="131" t="s">
        <v>127</v>
      </c>
      <c r="F6" s="130" t="s">
        <v>128</v>
      </c>
      <c r="G6" s="131" t="s">
        <v>29</v>
      </c>
      <c r="H6" s="134" t="s">
        <v>30</v>
      </c>
      <c r="I6" s="134" t="s">
        <v>129</v>
      </c>
      <c r="J6" s="134" t="s">
        <v>31</v>
      </c>
      <c r="K6" s="134" t="s">
        <v>130</v>
      </c>
      <c r="L6" s="134" t="s">
        <v>131</v>
      </c>
      <c r="M6" s="134" t="s">
        <v>132</v>
      </c>
      <c r="N6" s="134" t="s">
        <v>133</v>
      </c>
      <c r="O6" s="134" t="s">
        <v>134</v>
      </c>
      <c r="P6" s="134" t="s">
        <v>135</v>
      </c>
      <c r="Q6" s="134" t="s">
        <v>136</v>
      </c>
      <c r="R6" s="134" t="s">
        <v>137</v>
      </c>
      <c r="S6" s="134" t="s">
        <v>138</v>
      </c>
      <c r="T6" s="134" t="s">
        <v>139</v>
      </c>
      <c r="U6" s="134" t="s">
        <v>140</v>
      </c>
      <c r="V6" s="134" t="s">
        <v>141</v>
      </c>
      <c r="W6" s="134" t="s">
        <v>142</v>
      </c>
    </row>
    <row r="7" spans="1:60" hidden="1" x14ac:dyDescent="0.25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 x14ac:dyDescent="0.25">
      <c r="A8" s="153" t="s">
        <v>143</v>
      </c>
      <c r="B8" s="154" t="s">
        <v>62</v>
      </c>
      <c r="C8" s="176" t="s">
        <v>63</v>
      </c>
      <c r="D8" s="155"/>
      <c r="E8" s="156"/>
      <c r="F8" s="157"/>
      <c r="G8" s="157">
        <f>SUMIF(AG9:AG32,"&lt;&gt;NOR",G9:G32)</f>
        <v>0</v>
      </c>
      <c r="H8" s="157"/>
      <c r="I8" s="157">
        <f>SUM(I9:I32)</f>
        <v>0</v>
      </c>
      <c r="J8" s="157"/>
      <c r="K8" s="157">
        <f>SUM(K9:K32)</f>
        <v>0</v>
      </c>
      <c r="L8" s="157"/>
      <c r="M8" s="157">
        <f>SUM(M9:M32)</f>
        <v>0</v>
      </c>
      <c r="N8" s="157"/>
      <c r="O8" s="157">
        <f>SUM(O9:O32)</f>
        <v>7.9599999999999991</v>
      </c>
      <c r="P8" s="157"/>
      <c r="Q8" s="157">
        <f>SUM(Q9:Q32)</f>
        <v>0</v>
      </c>
      <c r="R8" s="157"/>
      <c r="S8" s="157"/>
      <c r="T8" s="158"/>
      <c r="U8" s="152"/>
      <c r="V8" s="152">
        <f>SUM(V9:V32)</f>
        <v>86.190000000000012</v>
      </c>
      <c r="W8" s="152"/>
      <c r="AG8" t="s">
        <v>144</v>
      </c>
    </row>
    <row r="9" spans="1:60" outlineLevel="1" x14ac:dyDescent="0.25">
      <c r="A9" s="159">
        <v>1</v>
      </c>
      <c r="B9" s="160" t="s">
        <v>145</v>
      </c>
      <c r="C9" s="177" t="s">
        <v>146</v>
      </c>
      <c r="D9" s="161" t="s">
        <v>147</v>
      </c>
      <c r="E9" s="162">
        <v>22</v>
      </c>
      <c r="F9" s="163"/>
      <c r="G9" s="164">
        <f>ROUND(E9*F9,2)</f>
        <v>0</v>
      </c>
      <c r="H9" s="163"/>
      <c r="I9" s="164">
        <f>ROUND(E9*H9,2)</f>
        <v>0</v>
      </c>
      <c r="J9" s="163"/>
      <c r="K9" s="164">
        <f>ROUND(E9*J9,2)</f>
        <v>0</v>
      </c>
      <c r="L9" s="164">
        <v>15</v>
      </c>
      <c r="M9" s="164">
        <f>G9*(1+L9/100)</f>
        <v>0</v>
      </c>
      <c r="N9" s="164">
        <v>2.0840000000000001E-2</v>
      </c>
      <c r="O9" s="164">
        <f>ROUND(E9*N9,2)</f>
        <v>0.46</v>
      </c>
      <c r="P9" s="164">
        <v>0</v>
      </c>
      <c r="Q9" s="164">
        <f>ROUND(E9*P9,2)</f>
        <v>0</v>
      </c>
      <c r="R9" s="164" t="s">
        <v>148</v>
      </c>
      <c r="S9" s="164" t="s">
        <v>149</v>
      </c>
      <c r="T9" s="165" t="s">
        <v>150</v>
      </c>
      <c r="U9" s="141">
        <v>0.3175</v>
      </c>
      <c r="V9" s="141">
        <f>ROUND(E9*U9,2)</f>
        <v>6.99</v>
      </c>
      <c r="W9" s="141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151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5">
      <c r="A10" s="138"/>
      <c r="B10" s="139"/>
      <c r="C10" s="178" t="s">
        <v>662</v>
      </c>
      <c r="D10" s="147"/>
      <c r="E10" s="148">
        <v>4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35"/>
      <c r="Y10" s="135"/>
      <c r="Z10" s="135"/>
      <c r="AA10" s="135"/>
      <c r="AB10" s="135"/>
      <c r="AC10" s="135"/>
      <c r="AD10" s="135"/>
      <c r="AE10" s="135"/>
      <c r="AF10" s="135"/>
      <c r="AG10" s="135" t="s">
        <v>153</v>
      </c>
      <c r="AH10" s="135">
        <v>0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5">
      <c r="A11" s="138"/>
      <c r="B11" s="139"/>
      <c r="C11" s="178" t="s">
        <v>663</v>
      </c>
      <c r="D11" s="147"/>
      <c r="E11" s="148">
        <v>18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35"/>
      <c r="Y11" s="135"/>
      <c r="Z11" s="135"/>
      <c r="AA11" s="135"/>
      <c r="AB11" s="135"/>
      <c r="AC11" s="135"/>
      <c r="AD11" s="135"/>
      <c r="AE11" s="135"/>
      <c r="AF11" s="135"/>
      <c r="AG11" s="135" t="s">
        <v>153</v>
      </c>
      <c r="AH11" s="135">
        <v>0</v>
      </c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ht="20.399999999999999" outlineLevel="1" x14ac:dyDescent="0.25">
      <c r="A12" s="159">
        <v>2</v>
      </c>
      <c r="B12" s="160" t="s">
        <v>154</v>
      </c>
      <c r="C12" s="177" t="s">
        <v>155</v>
      </c>
      <c r="D12" s="161" t="s">
        <v>147</v>
      </c>
      <c r="E12" s="162">
        <v>14</v>
      </c>
      <c r="F12" s="163"/>
      <c r="G12" s="164">
        <f>ROUND(E12*F12,2)</f>
        <v>0</v>
      </c>
      <c r="H12" s="163"/>
      <c r="I12" s="164">
        <f>ROUND(E12*H12,2)</f>
        <v>0</v>
      </c>
      <c r="J12" s="163"/>
      <c r="K12" s="164">
        <f>ROUND(E12*J12,2)</f>
        <v>0</v>
      </c>
      <c r="L12" s="164">
        <v>15</v>
      </c>
      <c r="M12" s="164">
        <f>G12*(1+L12/100)</f>
        <v>0</v>
      </c>
      <c r="N12" s="164">
        <v>2.2850000000000002E-2</v>
      </c>
      <c r="O12" s="164">
        <f>ROUND(E12*N12,2)</f>
        <v>0.32</v>
      </c>
      <c r="P12" s="164">
        <v>0</v>
      </c>
      <c r="Q12" s="164">
        <f>ROUND(E12*P12,2)</f>
        <v>0</v>
      </c>
      <c r="R12" s="164" t="s">
        <v>156</v>
      </c>
      <c r="S12" s="164" t="s">
        <v>149</v>
      </c>
      <c r="T12" s="165" t="s">
        <v>150</v>
      </c>
      <c r="U12" s="141">
        <v>0.36220000000000002</v>
      </c>
      <c r="V12" s="141">
        <f>ROUND(E12*U12,2)</f>
        <v>5.07</v>
      </c>
      <c r="W12" s="141"/>
      <c r="X12" s="135"/>
      <c r="Y12" s="135"/>
      <c r="Z12" s="135"/>
      <c r="AA12" s="135"/>
      <c r="AB12" s="135"/>
      <c r="AC12" s="135"/>
      <c r="AD12" s="135"/>
      <c r="AE12" s="135"/>
      <c r="AF12" s="135"/>
      <c r="AG12" s="135" t="s">
        <v>151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5">
      <c r="A13" s="138"/>
      <c r="B13" s="139"/>
      <c r="C13" s="237" t="s">
        <v>157</v>
      </c>
      <c r="D13" s="238"/>
      <c r="E13" s="238"/>
      <c r="F13" s="238"/>
      <c r="G13" s="238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35"/>
      <c r="Y13" s="135"/>
      <c r="Z13" s="135"/>
      <c r="AA13" s="135"/>
      <c r="AB13" s="135"/>
      <c r="AC13" s="135"/>
      <c r="AD13" s="135"/>
      <c r="AE13" s="135"/>
      <c r="AF13" s="135"/>
      <c r="AG13" s="135" t="s">
        <v>158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5">
      <c r="A14" s="138"/>
      <c r="B14" s="139"/>
      <c r="C14" s="178" t="s">
        <v>664</v>
      </c>
      <c r="D14" s="147"/>
      <c r="E14" s="148">
        <v>14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35"/>
      <c r="Y14" s="135"/>
      <c r="Z14" s="135"/>
      <c r="AA14" s="135"/>
      <c r="AB14" s="135"/>
      <c r="AC14" s="135"/>
      <c r="AD14" s="135"/>
      <c r="AE14" s="135"/>
      <c r="AF14" s="135"/>
      <c r="AG14" s="135" t="s">
        <v>153</v>
      </c>
      <c r="AH14" s="135">
        <v>0</v>
      </c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ht="20.399999999999999" outlineLevel="1" x14ac:dyDescent="0.25">
      <c r="A15" s="159">
        <v>3</v>
      </c>
      <c r="B15" s="160" t="s">
        <v>161</v>
      </c>
      <c r="C15" s="177" t="s">
        <v>162</v>
      </c>
      <c r="D15" s="161" t="s">
        <v>163</v>
      </c>
      <c r="E15" s="162">
        <v>3.6</v>
      </c>
      <c r="F15" s="163"/>
      <c r="G15" s="164">
        <f>ROUND(E15*F15,2)</f>
        <v>0</v>
      </c>
      <c r="H15" s="163"/>
      <c r="I15" s="164">
        <f>ROUND(E15*H15,2)</f>
        <v>0</v>
      </c>
      <c r="J15" s="163"/>
      <c r="K15" s="164">
        <f>ROUND(E15*J15,2)</f>
        <v>0</v>
      </c>
      <c r="L15" s="164">
        <v>15</v>
      </c>
      <c r="M15" s="164">
        <f>G15*(1+L15/100)</f>
        <v>0</v>
      </c>
      <c r="N15" s="164">
        <v>8.7610000000000007E-2</v>
      </c>
      <c r="O15" s="164">
        <f>ROUND(E15*N15,2)</f>
        <v>0.32</v>
      </c>
      <c r="P15" s="164">
        <v>0</v>
      </c>
      <c r="Q15" s="164">
        <f>ROUND(E15*P15,2)</f>
        <v>0</v>
      </c>
      <c r="R15" s="164" t="s">
        <v>148</v>
      </c>
      <c r="S15" s="164" t="s">
        <v>164</v>
      </c>
      <c r="T15" s="165" t="s">
        <v>150</v>
      </c>
      <c r="U15" s="141">
        <v>0.52090000000000003</v>
      </c>
      <c r="V15" s="141">
        <f>ROUND(E15*U15,2)</f>
        <v>1.88</v>
      </c>
      <c r="W15" s="141"/>
      <c r="X15" s="135"/>
      <c r="Y15" s="135"/>
      <c r="Z15" s="135"/>
      <c r="AA15" s="135"/>
      <c r="AB15" s="135"/>
      <c r="AC15" s="135"/>
      <c r="AD15" s="135"/>
      <c r="AE15" s="135"/>
      <c r="AF15" s="135"/>
      <c r="AG15" s="135" t="s">
        <v>151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ht="21" outlineLevel="1" x14ac:dyDescent="0.25">
      <c r="A16" s="138"/>
      <c r="B16" s="139"/>
      <c r="C16" s="237" t="s">
        <v>165</v>
      </c>
      <c r="D16" s="238"/>
      <c r="E16" s="238"/>
      <c r="F16" s="238"/>
      <c r="G16" s="238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35"/>
      <c r="Y16" s="135"/>
      <c r="Z16" s="135"/>
      <c r="AA16" s="135"/>
      <c r="AB16" s="135"/>
      <c r="AC16" s="135"/>
      <c r="AD16" s="135"/>
      <c r="AE16" s="135"/>
      <c r="AF16" s="135"/>
      <c r="AG16" s="135" t="s">
        <v>158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66" t="str">
        <f>C16</f>
        <v>jednoduché nebo příčky zděné do svislé dřevěné, cihelné, betonové nebo ocelové konstrukce na jakoukoliv maltu vápenocementovou (MVC) nebo cementovou (MC),</v>
      </c>
      <c r="BB16" s="135"/>
      <c r="BC16" s="135"/>
      <c r="BD16" s="135"/>
      <c r="BE16" s="135"/>
      <c r="BF16" s="135"/>
      <c r="BG16" s="135"/>
      <c r="BH16" s="135"/>
    </row>
    <row r="17" spans="1:60" outlineLevel="1" x14ac:dyDescent="0.25">
      <c r="A17" s="138"/>
      <c r="B17" s="139"/>
      <c r="C17" s="178" t="s">
        <v>665</v>
      </c>
      <c r="D17" s="147"/>
      <c r="E17" s="148">
        <v>3.6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35"/>
      <c r="Y17" s="135"/>
      <c r="Z17" s="135"/>
      <c r="AA17" s="135"/>
      <c r="AB17" s="135"/>
      <c r="AC17" s="135"/>
      <c r="AD17" s="135"/>
      <c r="AE17" s="135"/>
      <c r="AF17" s="135"/>
      <c r="AG17" s="135" t="s">
        <v>153</v>
      </c>
      <c r="AH17" s="135">
        <v>0</v>
      </c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ht="20.399999999999999" outlineLevel="1" x14ac:dyDescent="0.25">
      <c r="A18" s="159">
        <v>4</v>
      </c>
      <c r="B18" s="160" t="s">
        <v>167</v>
      </c>
      <c r="C18" s="177" t="s">
        <v>168</v>
      </c>
      <c r="D18" s="161" t="s">
        <v>163</v>
      </c>
      <c r="E18" s="162">
        <v>58.800000000000004</v>
      </c>
      <c r="F18" s="163"/>
      <c r="G18" s="164">
        <f>ROUND(E18*F18,2)</f>
        <v>0</v>
      </c>
      <c r="H18" s="163"/>
      <c r="I18" s="164">
        <f>ROUND(E18*H18,2)</f>
        <v>0</v>
      </c>
      <c r="J18" s="163"/>
      <c r="K18" s="164">
        <f>ROUND(E18*J18,2)</f>
        <v>0</v>
      </c>
      <c r="L18" s="164">
        <v>15</v>
      </c>
      <c r="M18" s="164">
        <f>G18*(1+L18/100)</f>
        <v>0</v>
      </c>
      <c r="N18" s="164">
        <v>0.10638</v>
      </c>
      <c r="O18" s="164">
        <f>ROUND(E18*N18,2)</f>
        <v>6.26</v>
      </c>
      <c r="P18" s="164">
        <v>0</v>
      </c>
      <c r="Q18" s="164">
        <f>ROUND(E18*P18,2)</f>
        <v>0</v>
      </c>
      <c r="R18" s="164" t="s">
        <v>148</v>
      </c>
      <c r="S18" s="164" t="s">
        <v>149</v>
      </c>
      <c r="T18" s="165" t="s">
        <v>150</v>
      </c>
      <c r="U18" s="141">
        <v>0.55675000000000008</v>
      </c>
      <c r="V18" s="141">
        <f>ROUND(E18*U18,2)</f>
        <v>32.74</v>
      </c>
      <c r="W18" s="141"/>
      <c r="X18" s="135"/>
      <c r="Y18" s="135"/>
      <c r="Z18" s="135"/>
      <c r="AA18" s="135"/>
      <c r="AB18" s="135"/>
      <c r="AC18" s="135"/>
      <c r="AD18" s="135"/>
      <c r="AE18" s="135"/>
      <c r="AF18" s="135"/>
      <c r="AG18" s="135" t="s">
        <v>151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ht="21" outlineLevel="1" x14ac:dyDescent="0.25">
      <c r="A19" s="138"/>
      <c r="B19" s="139"/>
      <c r="C19" s="237" t="s">
        <v>165</v>
      </c>
      <c r="D19" s="238"/>
      <c r="E19" s="238"/>
      <c r="F19" s="238"/>
      <c r="G19" s="238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35"/>
      <c r="Y19" s="135"/>
      <c r="Z19" s="135"/>
      <c r="AA19" s="135"/>
      <c r="AB19" s="135"/>
      <c r="AC19" s="135"/>
      <c r="AD19" s="135"/>
      <c r="AE19" s="135"/>
      <c r="AF19" s="135"/>
      <c r="AG19" s="135" t="s">
        <v>158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66" t="str">
        <f>C19</f>
        <v>jednoduché nebo příčky zděné do svislé dřevěné, cihelné, betonové nebo ocelové konstrukce na jakoukoliv maltu vápenocementovou (MVC) nebo cementovou (MC),</v>
      </c>
      <c r="BB19" s="135"/>
      <c r="BC19" s="135"/>
      <c r="BD19" s="135"/>
      <c r="BE19" s="135"/>
      <c r="BF19" s="135"/>
      <c r="BG19" s="135"/>
      <c r="BH19" s="135"/>
    </row>
    <row r="20" spans="1:60" outlineLevel="1" x14ac:dyDescent="0.25">
      <c r="A20" s="138"/>
      <c r="B20" s="139"/>
      <c r="C20" s="178" t="s">
        <v>666</v>
      </c>
      <c r="D20" s="147"/>
      <c r="E20" s="148">
        <v>58.800000000000004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35"/>
      <c r="Y20" s="135"/>
      <c r="Z20" s="135"/>
      <c r="AA20" s="135"/>
      <c r="AB20" s="135"/>
      <c r="AC20" s="135"/>
      <c r="AD20" s="135"/>
      <c r="AE20" s="135"/>
      <c r="AF20" s="135"/>
      <c r="AG20" s="135" t="s">
        <v>153</v>
      </c>
      <c r="AH20" s="135">
        <v>0</v>
      </c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5">
      <c r="A21" s="159">
        <v>5</v>
      </c>
      <c r="B21" s="160" t="s">
        <v>170</v>
      </c>
      <c r="C21" s="177" t="s">
        <v>171</v>
      </c>
      <c r="D21" s="161" t="s">
        <v>172</v>
      </c>
      <c r="E21" s="162">
        <v>26.8</v>
      </c>
      <c r="F21" s="163"/>
      <c r="G21" s="164">
        <f>ROUND(E21*F21,2)</f>
        <v>0</v>
      </c>
      <c r="H21" s="163"/>
      <c r="I21" s="164">
        <f>ROUND(E21*H21,2)</f>
        <v>0</v>
      </c>
      <c r="J21" s="163"/>
      <c r="K21" s="164">
        <f>ROUND(E21*J21,2)</f>
        <v>0</v>
      </c>
      <c r="L21" s="164">
        <v>15</v>
      </c>
      <c r="M21" s="164">
        <f>G21*(1+L21/100)</f>
        <v>0</v>
      </c>
      <c r="N21" s="164">
        <v>8.0000000000000007E-5</v>
      </c>
      <c r="O21" s="164">
        <f>ROUND(E21*N21,2)</f>
        <v>0</v>
      </c>
      <c r="P21" s="164">
        <v>0</v>
      </c>
      <c r="Q21" s="164">
        <f>ROUND(E21*P21,2)</f>
        <v>0</v>
      </c>
      <c r="R21" s="164" t="s">
        <v>156</v>
      </c>
      <c r="S21" s="164" t="s">
        <v>149</v>
      </c>
      <c r="T21" s="165" t="s">
        <v>150</v>
      </c>
      <c r="U21" s="141">
        <v>0.18000000000000002</v>
      </c>
      <c r="V21" s="141">
        <f>ROUND(E21*U21,2)</f>
        <v>4.82</v>
      </c>
      <c r="W21" s="141"/>
      <c r="X21" s="135"/>
      <c r="Y21" s="135"/>
      <c r="Z21" s="135"/>
      <c r="AA21" s="135"/>
      <c r="AB21" s="135"/>
      <c r="AC21" s="135"/>
      <c r="AD21" s="135"/>
      <c r="AE21" s="135"/>
      <c r="AF21" s="135"/>
      <c r="AG21" s="135" t="s">
        <v>151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5">
      <c r="A22" s="138"/>
      <c r="B22" s="139"/>
      <c r="C22" s="178" t="s">
        <v>667</v>
      </c>
      <c r="D22" s="147"/>
      <c r="E22" s="148">
        <v>26.8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35"/>
      <c r="Y22" s="135"/>
      <c r="Z22" s="135"/>
      <c r="AA22" s="135"/>
      <c r="AB22" s="135"/>
      <c r="AC22" s="135"/>
      <c r="AD22" s="135"/>
      <c r="AE22" s="135"/>
      <c r="AF22" s="135"/>
      <c r="AG22" s="135" t="s">
        <v>153</v>
      </c>
      <c r="AH22" s="135">
        <v>0</v>
      </c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5">
      <c r="A23" s="159">
        <v>6</v>
      </c>
      <c r="B23" s="160" t="s">
        <v>175</v>
      </c>
      <c r="C23" s="177" t="s">
        <v>176</v>
      </c>
      <c r="D23" s="161" t="s">
        <v>172</v>
      </c>
      <c r="E23" s="162">
        <v>24</v>
      </c>
      <c r="F23" s="163"/>
      <c r="G23" s="164">
        <f>ROUND(E23*F23,2)</f>
        <v>0</v>
      </c>
      <c r="H23" s="163"/>
      <c r="I23" s="164">
        <f>ROUND(E23*H23,2)</f>
        <v>0</v>
      </c>
      <c r="J23" s="163"/>
      <c r="K23" s="164">
        <f>ROUND(E23*J23,2)</f>
        <v>0</v>
      </c>
      <c r="L23" s="164">
        <v>15</v>
      </c>
      <c r="M23" s="164">
        <f>G23*(1+L23/100)</f>
        <v>0</v>
      </c>
      <c r="N23" s="164">
        <v>1.0200000000000001E-3</v>
      </c>
      <c r="O23" s="164">
        <f>ROUND(E23*N23,2)</f>
        <v>0.02</v>
      </c>
      <c r="P23" s="164">
        <v>0</v>
      </c>
      <c r="Q23" s="164">
        <f>ROUND(E23*P23,2)</f>
        <v>0</v>
      </c>
      <c r="R23" s="164" t="s">
        <v>148</v>
      </c>
      <c r="S23" s="164" t="s">
        <v>149</v>
      </c>
      <c r="T23" s="165" t="s">
        <v>150</v>
      </c>
      <c r="U23" s="141">
        <v>0.223</v>
      </c>
      <c r="V23" s="141">
        <f>ROUND(E23*U23,2)</f>
        <v>5.35</v>
      </c>
      <c r="W23" s="141"/>
      <c r="X23" s="135"/>
      <c r="Y23" s="135"/>
      <c r="Z23" s="135"/>
      <c r="AA23" s="135"/>
      <c r="AB23" s="135"/>
      <c r="AC23" s="135"/>
      <c r="AD23" s="135"/>
      <c r="AE23" s="135"/>
      <c r="AF23" s="135"/>
      <c r="AG23" s="135" t="s">
        <v>151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5">
      <c r="A24" s="138"/>
      <c r="B24" s="139"/>
      <c r="C24" s="237" t="s">
        <v>177</v>
      </c>
      <c r="D24" s="238"/>
      <c r="E24" s="238"/>
      <c r="F24" s="238"/>
      <c r="G24" s="238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35"/>
      <c r="Y24" s="135"/>
      <c r="Z24" s="135"/>
      <c r="AA24" s="135"/>
      <c r="AB24" s="135"/>
      <c r="AC24" s="135"/>
      <c r="AD24" s="135"/>
      <c r="AE24" s="135"/>
      <c r="AF24" s="135"/>
      <c r="AG24" s="135" t="s">
        <v>158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5">
      <c r="A25" s="138"/>
      <c r="B25" s="139"/>
      <c r="C25" s="178" t="s">
        <v>668</v>
      </c>
      <c r="D25" s="147"/>
      <c r="E25" s="148">
        <v>24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35"/>
      <c r="Y25" s="135"/>
      <c r="Z25" s="135"/>
      <c r="AA25" s="135"/>
      <c r="AB25" s="135"/>
      <c r="AC25" s="135"/>
      <c r="AD25" s="135"/>
      <c r="AE25" s="135"/>
      <c r="AF25" s="135"/>
      <c r="AG25" s="135" t="s">
        <v>153</v>
      </c>
      <c r="AH25" s="135">
        <v>0</v>
      </c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ht="30.6" outlineLevel="1" x14ac:dyDescent="0.25">
      <c r="A26" s="159">
        <v>7</v>
      </c>
      <c r="B26" s="160" t="s">
        <v>179</v>
      </c>
      <c r="C26" s="177" t="s">
        <v>180</v>
      </c>
      <c r="D26" s="161" t="s">
        <v>163</v>
      </c>
      <c r="E26" s="162">
        <v>14.680000000000001</v>
      </c>
      <c r="F26" s="163"/>
      <c r="G26" s="164">
        <f>ROUND(E26*F26,2)</f>
        <v>0</v>
      </c>
      <c r="H26" s="163"/>
      <c r="I26" s="164">
        <f>ROUND(E26*H26,2)</f>
        <v>0</v>
      </c>
      <c r="J26" s="163"/>
      <c r="K26" s="164">
        <f>ROUND(E26*J26,2)</f>
        <v>0</v>
      </c>
      <c r="L26" s="164">
        <v>15</v>
      </c>
      <c r="M26" s="164">
        <f>G26*(1+L26/100)</f>
        <v>0</v>
      </c>
      <c r="N26" s="164">
        <v>2.5930000000000002E-2</v>
      </c>
      <c r="O26" s="164">
        <f>ROUND(E26*N26,2)</f>
        <v>0.38</v>
      </c>
      <c r="P26" s="164">
        <v>0</v>
      </c>
      <c r="Q26" s="164">
        <f>ROUND(E26*P26,2)</f>
        <v>0</v>
      </c>
      <c r="R26" s="164" t="s">
        <v>148</v>
      </c>
      <c r="S26" s="164" t="s">
        <v>164</v>
      </c>
      <c r="T26" s="165" t="s">
        <v>150</v>
      </c>
      <c r="U26" s="141">
        <v>0.89100000000000001</v>
      </c>
      <c r="V26" s="141">
        <f>ROUND(E26*U26,2)</f>
        <v>13.08</v>
      </c>
      <c r="W26" s="141"/>
      <c r="X26" s="135"/>
      <c r="Y26" s="135"/>
      <c r="Z26" s="135"/>
      <c r="AA26" s="135"/>
      <c r="AB26" s="135"/>
      <c r="AC26" s="135"/>
      <c r="AD26" s="135"/>
      <c r="AE26" s="135"/>
      <c r="AF26" s="135"/>
      <c r="AG26" s="135" t="s">
        <v>151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5">
      <c r="A27" s="138"/>
      <c r="B27" s="139"/>
      <c r="C27" s="237" t="s">
        <v>181</v>
      </c>
      <c r="D27" s="238"/>
      <c r="E27" s="238"/>
      <c r="F27" s="238"/>
      <c r="G27" s="238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35"/>
      <c r="Y27" s="135"/>
      <c r="Z27" s="135"/>
      <c r="AA27" s="135"/>
      <c r="AB27" s="135"/>
      <c r="AC27" s="135"/>
      <c r="AD27" s="135"/>
      <c r="AE27" s="135"/>
      <c r="AF27" s="135"/>
      <c r="AG27" s="135" t="s">
        <v>158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5">
      <c r="A28" s="138"/>
      <c r="B28" s="139"/>
      <c r="C28" s="178" t="s">
        <v>669</v>
      </c>
      <c r="D28" s="147"/>
      <c r="E28" s="148">
        <v>3.06</v>
      </c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35"/>
      <c r="Y28" s="135"/>
      <c r="Z28" s="135"/>
      <c r="AA28" s="135"/>
      <c r="AB28" s="135"/>
      <c r="AC28" s="135"/>
      <c r="AD28" s="135"/>
      <c r="AE28" s="135"/>
      <c r="AF28" s="135"/>
      <c r="AG28" s="135" t="s">
        <v>153</v>
      </c>
      <c r="AH28" s="135">
        <v>0</v>
      </c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5">
      <c r="A29" s="138"/>
      <c r="B29" s="139"/>
      <c r="C29" s="178" t="s">
        <v>670</v>
      </c>
      <c r="D29" s="147"/>
      <c r="E29" s="148">
        <v>11.22</v>
      </c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35"/>
      <c r="Y29" s="135"/>
      <c r="Z29" s="135"/>
      <c r="AA29" s="135"/>
      <c r="AB29" s="135"/>
      <c r="AC29" s="135"/>
      <c r="AD29" s="135"/>
      <c r="AE29" s="135"/>
      <c r="AF29" s="135"/>
      <c r="AG29" s="135" t="s">
        <v>153</v>
      </c>
      <c r="AH29" s="135">
        <v>0</v>
      </c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5">
      <c r="A30" s="138"/>
      <c r="B30" s="139"/>
      <c r="C30" s="178" t="s">
        <v>184</v>
      </c>
      <c r="D30" s="147"/>
      <c r="E30" s="148">
        <v>0.4</v>
      </c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35"/>
      <c r="Y30" s="135"/>
      <c r="Z30" s="135"/>
      <c r="AA30" s="135"/>
      <c r="AB30" s="135"/>
      <c r="AC30" s="135"/>
      <c r="AD30" s="135"/>
      <c r="AE30" s="135"/>
      <c r="AF30" s="135"/>
      <c r="AG30" s="135" t="s">
        <v>153</v>
      </c>
      <c r="AH30" s="135">
        <v>0</v>
      </c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ht="20.399999999999999" outlineLevel="1" x14ac:dyDescent="0.25">
      <c r="A31" s="159">
        <v>8</v>
      </c>
      <c r="B31" s="160" t="s">
        <v>185</v>
      </c>
      <c r="C31" s="177" t="s">
        <v>186</v>
      </c>
      <c r="D31" s="161" t="s">
        <v>163</v>
      </c>
      <c r="E31" s="162">
        <v>16.080000000000002</v>
      </c>
      <c r="F31" s="163"/>
      <c r="G31" s="164">
        <f>ROUND(E31*F31,2)</f>
        <v>0</v>
      </c>
      <c r="H31" s="163"/>
      <c r="I31" s="164">
        <f>ROUND(E31*H31,2)</f>
        <v>0</v>
      </c>
      <c r="J31" s="163"/>
      <c r="K31" s="164">
        <f>ROUND(E31*J31,2)</f>
        <v>0</v>
      </c>
      <c r="L31" s="164">
        <v>15</v>
      </c>
      <c r="M31" s="164">
        <f>G31*(1+L31/100)</f>
        <v>0</v>
      </c>
      <c r="N31" s="164">
        <v>1.2150000000000001E-2</v>
      </c>
      <c r="O31" s="164">
        <f>ROUND(E31*N31,2)</f>
        <v>0.2</v>
      </c>
      <c r="P31" s="164">
        <v>0</v>
      </c>
      <c r="Q31" s="164">
        <f>ROUND(E31*P31,2)</f>
        <v>0</v>
      </c>
      <c r="R31" s="164" t="s">
        <v>148</v>
      </c>
      <c r="S31" s="164" t="s">
        <v>149</v>
      </c>
      <c r="T31" s="165" t="s">
        <v>150</v>
      </c>
      <c r="U31" s="141">
        <v>1.0110000000000001</v>
      </c>
      <c r="V31" s="141">
        <f>ROUND(E31*U31,2)</f>
        <v>16.260000000000002</v>
      </c>
      <c r="W31" s="141"/>
      <c r="X31" s="135"/>
      <c r="Y31" s="135"/>
      <c r="Z31" s="135"/>
      <c r="AA31" s="135"/>
      <c r="AB31" s="135"/>
      <c r="AC31" s="135"/>
      <c r="AD31" s="135"/>
      <c r="AE31" s="135"/>
      <c r="AF31" s="135"/>
      <c r="AG31" s="135" t="s">
        <v>151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5">
      <c r="A32" s="138"/>
      <c r="B32" s="139"/>
      <c r="C32" s="178" t="s">
        <v>671</v>
      </c>
      <c r="D32" s="147"/>
      <c r="E32" s="148">
        <v>16.080000000000002</v>
      </c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35"/>
      <c r="Y32" s="135"/>
      <c r="Z32" s="135"/>
      <c r="AA32" s="135"/>
      <c r="AB32" s="135"/>
      <c r="AC32" s="135"/>
      <c r="AD32" s="135"/>
      <c r="AE32" s="135"/>
      <c r="AF32" s="135"/>
      <c r="AG32" s="135" t="s">
        <v>153</v>
      </c>
      <c r="AH32" s="135">
        <v>5</v>
      </c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x14ac:dyDescent="0.25">
      <c r="A33" s="153" t="s">
        <v>143</v>
      </c>
      <c r="B33" s="154" t="s">
        <v>64</v>
      </c>
      <c r="C33" s="176" t="s">
        <v>65</v>
      </c>
      <c r="D33" s="155"/>
      <c r="E33" s="156"/>
      <c r="F33" s="157"/>
      <c r="G33" s="157">
        <f>SUMIF(AG34:AG90,"&lt;&gt;NOR",G34:G90)</f>
        <v>0</v>
      </c>
      <c r="H33" s="157"/>
      <c r="I33" s="157">
        <f>SUM(I34:I90)</f>
        <v>0</v>
      </c>
      <c r="J33" s="157"/>
      <c r="K33" s="157">
        <f>SUM(K34:K90)</f>
        <v>0</v>
      </c>
      <c r="L33" s="157"/>
      <c r="M33" s="157">
        <f>SUM(M34:M90)</f>
        <v>0</v>
      </c>
      <c r="N33" s="157"/>
      <c r="O33" s="157">
        <f>SUM(O34:O90)</f>
        <v>15.069999999999999</v>
      </c>
      <c r="P33" s="157"/>
      <c r="Q33" s="157">
        <f>SUM(Q34:Q90)</f>
        <v>0</v>
      </c>
      <c r="R33" s="157"/>
      <c r="S33" s="157"/>
      <c r="T33" s="158"/>
      <c r="U33" s="152"/>
      <c r="V33" s="152">
        <f>SUM(V34:V90)</f>
        <v>335.65000000000003</v>
      </c>
      <c r="W33" s="152"/>
      <c r="AG33" t="s">
        <v>144</v>
      </c>
    </row>
    <row r="34" spans="1:60" ht="20.399999999999999" outlineLevel="1" x14ac:dyDescent="0.25">
      <c r="A34" s="159">
        <v>9</v>
      </c>
      <c r="B34" s="160" t="s">
        <v>188</v>
      </c>
      <c r="C34" s="177" t="s">
        <v>189</v>
      </c>
      <c r="D34" s="161" t="s">
        <v>163</v>
      </c>
      <c r="E34" s="162">
        <v>19.040000000000003</v>
      </c>
      <c r="F34" s="163"/>
      <c r="G34" s="164">
        <f>ROUND(E34*F34,2)</f>
        <v>0</v>
      </c>
      <c r="H34" s="163"/>
      <c r="I34" s="164">
        <f>ROUND(E34*H34,2)</f>
        <v>0</v>
      </c>
      <c r="J34" s="163"/>
      <c r="K34" s="164">
        <f>ROUND(E34*J34,2)</f>
        <v>0</v>
      </c>
      <c r="L34" s="164">
        <v>15</v>
      </c>
      <c r="M34" s="164">
        <f>G34*(1+L34/100)</f>
        <v>0</v>
      </c>
      <c r="N34" s="164">
        <v>3.3000000000000005E-4</v>
      </c>
      <c r="O34" s="164">
        <f>ROUND(E34*N34,2)</f>
        <v>0.01</v>
      </c>
      <c r="P34" s="164">
        <v>0</v>
      </c>
      <c r="Q34" s="164">
        <f>ROUND(E34*P34,2)</f>
        <v>0</v>
      </c>
      <c r="R34" s="164" t="s">
        <v>148</v>
      </c>
      <c r="S34" s="164" t="s">
        <v>149</v>
      </c>
      <c r="T34" s="165" t="s">
        <v>150</v>
      </c>
      <c r="U34" s="141">
        <v>8.900000000000001E-2</v>
      </c>
      <c r="V34" s="141">
        <f>ROUND(E34*U34,2)</f>
        <v>1.69</v>
      </c>
      <c r="W34" s="141"/>
      <c r="X34" s="135"/>
      <c r="Y34" s="135"/>
      <c r="Z34" s="135"/>
      <c r="AA34" s="135"/>
      <c r="AB34" s="135"/>
      <c r="AC34" s="135"/>
      <c r="AD34" s="135"/>
      <c r="AE34" s="135"/>
      <c r="AF34" s="135"/>
      <c r="AG34" s="135" t="s">
        <v>151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5">
      <c r="A35" s="138"/>
      <c r="B35" s="139"/>
      <c r="C35" s="237" t="s">
        <v>190</v>
      </c>
      <c r="D35" s="238"/>
      <c r="E35" s="238"/>
      <c r="F35" s="238"/>
      <c r="G35" s="238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35"/>
      <c r="Y35" s="135"/>
      <c r="Z35" s="135"/>
      <c r="AA35" s="135"/>
      <c r="AB35" s="135"/>
      <c r="AC35" s="135"/>
      <c r="AD35" s="135"/>
      <c r="AE35" s="135"/>
      <c r="AF35" s="135"/>
      <c r="AG35" s="135" t="s">
        <v>158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5">
      <c r="A36" s="138"/>
      <c r="B36" s="139"/>
      <c r="C36" s="178" t="s">
        <v>672</v>
      </c>
      <c r="D36" s="147"/>
      <c r="E36" s="148">
        <v>19.040000000000003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35"/>
      <c r="Y36" s="135"/>
      <c r="Z36" s="135"/>
      <c r="AA36" s="135"/>
      <c r="AB36" s="135"/>
      <c r="AC36" s="135"/>
      <c r="AD36" s="135"/>
      <c r="AE36" s="135"/>
      <c r="AF36" s="135"/>
      <c r="AG36" s="135" t="s">
        <v>153</v>
      </c>
      <c r="AH36" s="135">
        <v>0</v>
      </c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5">
      <c r="A37" s="159">
        <v>10</v>
      </c>
      <c r="B37" s="160" t="s">
        <v>192</v>
      </c>
      <c r="C37" s="177" t="s">
        <v>193</v>
      </c>
      <c r="D37" s="161" t="s">
        <v>163</v>
      </c>
      <c r="E37" s="162">
        <v>363.98</v>
      </c>
      <c r="F37" s="163"/>
      <c r="G37" s="164">
        <f>ROUND(E37*F37,2)</f>
        <v>0</v>
      </c>
      <c r="H37" s="163"/>
      <c r="I37" s="164">
        <f>ROUND(E37*H37,2)</f>
        <v>0</v>
      </c>
      <c r="J37" s="163"/>
      <c r="K37" s="164">
        <f>ROUND(E37*J37,2)</f>
        <v>0</v>
      </c>
      <c r="L37" s="164">
        <v>15</v>
      </c>
      <c r="M37" s="164">
        <f>G37*(1+L37/100)</f>
        <v>0</v>
      </c>
      <c r="N37" s="164">
        <v>5.0000000000000001E-3</v>
      </c>
      <c r="O37" s="164">
        <f>ROUND(E37*N37,2)</f>
        <v>1.82</v>
      </c>
      <c r="P37" s="164">
        <v>0</v>
      </c>
      <c r="Q37" s="164">
        <f>ROUND(E37*P37,2)</f>
        <v>0</v>
      </c>
      <c r="R37" s="164" t="s">
        <v>148</v>
      </c>
      <c r="S37" s="164" t="s">
        <v>149</v>
      </c>
      <c r="T37" s="165" t="s">
        <v>150</v>
      </c>
      <c r="U37" s="141">
        <v>8.1000000000000003E-2</v>
      </c>
      <c r="V37" s="141">
        <f>ROUND(E37*U37,2)</f>
        <v>29.48</v>
      </c>
      <c r="W37" s="141"/>
      <c r="X37" s="135"/>
      <c r="Y37" s="135"/>
      <c r="Z37" s="135"/>
      <c r="AA37" s="135"/>
      <c r="AB37" s="135"/>
      <c r="AC37" s="135"/>
      <c r="AD37" s="135"/>
      <c r="AE37" s="135"/>
      <c r="AF37" s="135"/>
      <c r="AG37" s="135" t="s">
        <v>151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5">
      <c r="A38" s="138"/>
      <c r="B38" s="139"/>
      <c r="C38" s="237" t="s">
        <v>190</v>
      </c>
      <c r="D38" s="238"/>
      <c r="E38" s="238"/>
      <c r="F38" s="238"/>
      <c r="G38" s="238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35"/>
      <c r="Y38" s="135"/>
      <c r="Z38" s="135"/>
      <c r="AA38" s="135"/>
      <c r="AB38" s="135"/>
      <c r="AC38" s="135"/>
      <c r="AD38" s="135"/>
      <c r="AE38" s="135"/>
      <c r="AF38" s="135"/>
      <c r="AG38" s="135" t="s">
        <v>158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5">
      <c r="A39" s="138"/>
      <c r="B39" s="139"/>
      <c r="C39" s="178" t="s">
        <v>673</v>
      </c>
      <c r="D39" s="147"/>
      <c r="E39" s="148">
        <v>41.800000000000004</v>
      </c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35"/>
      <c r="Y39" s="135"/>
      <c r="Z39" s="135"/>
      <c r="AA39" s="135"/>
      <c r="AB39" s="135"/>
      <c r="AC39" s="135"/>
      <c r="AD39" s="135"/>
      <c r="AE39" s="135"/>
      <c r="AF39" s="135"/>
      <c r="AG39" s="135" t="s">
        <v>153</v>
      </c>
      <c r="AH39" s="135">
        <v>0</v>
      </c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1" x14ac:dyDescent="0.25">
      <c r="A40" s="138"/>
      <c r="B40" s="139"/>
      <c r="C40" s="178" t="s">
        <v>674</v>
      </c>
      <c r="D40" s="147"/>
      <c r="E40" s="148">
        <v>40.6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35"/>
      <c r="Y40" s="135"/>
      <c r="Z40" s="135"/>
      <c r="AA40" s="135"/>
      <c r="AB40" s="135"/>
      <c r="AC40" s="135"/>
      <c r="AD40" s="135"/>
      <c r="AE40" s="135"/>
      <c r="AF40" s="135"/>
      <c r="AG40" s="135" t="s">
        <v>153</v>
      </c>
      <c r="AH40" s="135">
        <v>0</v>
      </c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1" x14ac:dyDescent="0.25">
      <c r="A41" s="138"/>
      <c r="B41" s="139"/>
      <c r="C41" s="178" t="s">
        <v>675</v>
      </c>
      <c r="D41" s="147"/>
      <c r="E41" s="148">
        <v>15.38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35"/>
      <c r="Y41" s="135"/>
      <c r="Z41" s="135"/>
      <c r="AA41" s="135"/>
      <c r="AB41" s="135"/>
      <c r="AC41" s="135"/>
      <c r="AD41" s="135"/>
      <c r="AE41" s="135"/>
      <c r="AF41" s="135"/>
      <c r="AG41" s="135" t="s">
        <v>153</v>
      </c>
      <c r="AH41" s="135">
        <v>0</v>
      </c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5">
      <c r="A42" s="138"/>
      <c r="B42" s="139"/>
      <c r="C42" s="178" t="s">
        <v>676</v>
      </c>
      <c r="D42" s="147"/>
      <c r="E42" s="148">
        <v>16.700000000000003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35"/>
      <c r="Y42" s="135"/>
      <c r="Z42" s="135"/>
      <c r="AA42" s="135"/>
      <c r="AB42" s="135"/>
      <c r="AC42" s="135"/>
      <c r="AD42" s="135"/>
      <c r="AE42" s="135"/>
      <c r="AF42" s="135"/>
      <c r="AG42" s="135" t="s">
        <v>153</v>
      </c>
      <c r="AH42" s="135">
        <v>0</v>
      </c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1" x14ac:dyDescent="0.25">
      <c r="A43" s="138"/>
      <c r="B43" s="139"/>
      <c r="C43" s="178" t="s">
        <v>677</v>
      </c>
      <c r="D43" s="147"/>
      <c r="E43" s="148">
        <v>79.5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35"/>
      <c r="Y43" s="135"/>
      <c r="Z43" s="135"/>
      <c r="AA43" s="135"/>
      <c r="AB43" s="135"/>
      <c r="AC43" s="135"/>
      <c r="AD43" s="135"/>
      <c r="AE43" s="135"/>
      <c r="AF43" s="135"/>
      <c r="AG43" s="135" t="s">
        <v>153</v>
      </c>
      <c r="AH43" s="135">
        <v>0</v>
      </c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5">
      <c r="A44" s="138"/>
      <c r="B44" s="139"/>
      <c r="C44" s="178" t="s">
        <v>678</v>
      </c>
      <c r="D44" s="147"/>
      <c r="E44" s="148">
        <v>45.2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35"/>
      <c r="Y44" s="135"/>
      <c r="Z44" s="135"/>
      <c r="AA44" s="135"/>
      <c r="AB44" s="135"/>
      <c r="AC44" s="135"/>
      <c r="AD44" s="135"/>
      <c r="AE44" s="135"/>
      <c r="AF44" s="135"/>
      <c r="AG44" s="135" t="s">
        <v>153</v>
      </c>
      <c r="AH44" s="135">
        <v>0</v>
      </c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5">
      <c r="A45" s="138"/>
      <c r="B45" s="139"/>
      <c r="C45" s="178" t="s">
        <v>361</v>
      </c>
      <c r="D45" s="147"/>
      <c r="E45" s="148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35"/>
      <c r="Y45" s="135"/>
      <c r="Z45" s="135"/>
      <c r="AA45" s="135"/>
      <c r="AB45" s="135"/>
      <c r="AC45" s="135"/>
      <c r="AD45" s="135"/>
      <c r="AE45" s="135"/>
      <c r="AF45" s="135"/>
      <c r="AG45" s="135" t="s">
        <v>153</v>
      </c>
      <c r="AH45" s="135">
        <v>0</v>
      </c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5">
      <c r="A46" s="138"/>
      <c r="B46" s="139"/>
      <c r="C46" s="178" t="s">
        <v>679</v>
      </c>
      <c r="D46" s="147"/>
      <c r="E46" s="148">
        <v>124.80000000000001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35"/>
      <c r="Y46" s="135"/>
      <c r="Z46" s="135"/>
      <c r="AA46" s="135"/>
      <c r="AB46" s="135"/>
      <c r="AC46" s="135"/>
      <c r="AD46" s="135"/>
      <c r="AE46" s="135"/>
      <c r="AF46" s="135"/>
      <c r="AG46" s="135" t="s">
        <v>153</v>
      </c>
      <c r="AH46" s="135">
        <v>0</v>
      </c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5">
      <c r="A47" s="159">
        <v>11</v>
      </c>
      <c r="B47" s="160" t="s">
        <v>199</v>
      </c>
      <c r="C47" s="177" t="s">
        <v>200</v>
      </c>
      <c r="D47" s="161" t="s">
        <v>163</v>
      </c>
      <c r="E47" s="162">
        <v>363.98</v>
      </c>
      <c r="F47" s="163"/>
      <c r="G47" s="164">
        <f>ROUND(E47*F47,2)</f>
        <v>0</v>
      </c>
      <c r="H47" s="163"/>
      <c r="I47" s="164">
        <f>ROUND(E47*H47,2)</f>
        <v>0</v>
      </c>
      <c r="J47" s="163"/>
      <c r="K47" s="164">
        <f>ROUND(E47*J47,2)</f>
        <v>0</v>
      </c>
      <c r="L47" s="164">
        <v>15</v>
      </c>
      <c r="M47" s="164">
        <f>G47*(1+L47/100)</f>
        <v>0</v>
      </c>
      <c r="N47" s="164">
        <v>2.9400000000000003E-2</v>
      </c>
      <c r="O47" s="164">
        <f>ROUND(E47*N47,2)</f>
        <v>10.7</v>
      </c>
      <c r="P47" s="164">
        <v>0</v>
      </c>
      <c r="Q47" s="164">
        <f>ROUND(E47*P47,2)</f>
        <v>0</v>
      </c>
      <c r="R47" s="164" t="s">
        <v>148</v>
      </c>
      <c r="S47" s="164" t="s">
        <v>149</v>
      </c>
      <c r="T47" s="165" t="s">
        <v>150</v>
      </c>
      <c r="U47" s="141">
        <v>0.48000000000000004</v>
      </c>
      <c r="V47" s="141">
        <f>ROUND(E47*U47,2)</f>
        <v>174.71</v>
      </c>
      <c r="W47" s="141"/>
      <c r="X47" s="135"/>
      <c r="Y47" s="135"/>
      <c r="Z47" s="135"/>
      <c r="AA47" s="135"/>
      <c r="AB47" s="135"/>
      <c r="AC47" s="135"/>
      <c r="AD47" s="135"/>
      <c r="AE47" s="135"/>
      <c r="AF47" s="135"/>
      <c r="AG47" s="135" t="s">
        <v>151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5">
      <c r="A48" s="138"/>
      <c r="B48" s="139"/>
      <c r="C48" s="237" t="s">
        <v>190</v>
      </c>
      <c r="D48" s="238"/>
      <c r="E48" s="238"/>
      <c r="F48" s="238"/>
      <c r="G48" s="238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35"/>
      <c r="Y48" s="135"/>
      <c r="Z48" s="135"/>
      <c r="AA48" s="135"/>
      <c r="AB48" s="135"/>
      <c r="AC48" s="135"/>
      <c r="AD48" s="135"/>
      <c r="AE48" s="135"/>
      <c r="AF48" s="135"/>
      <c r="AG48" s="135" t="s">
        <v>158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1" x14ac:dyDescent="0.25">
      <c r="A49" s="138"/>
      <c r="B49" s="139"/>
      <c r="C49" s="178" t="s">
        <v>673</v>
      </c>
      <c r="D49" s="147"/>
      <c r="E49" s="148">
        <v>41.800000000000004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35"/>
      <c r="Y49" s="135"/>
      <c r="Z49" s="135"/>
      <c r="AA49" s="135"/>
      <c r="AB49" s="135"/>
      <c r="AC49" s="135"/>
      <c r="AD49" s="135"/>
      <c r="AE49" s="135"/>
      <c r="AF49" s="135"/>
      <c r="AG49" s="135" t="s">
        <v>153</v>
      </c>
      <c r="AH49" s="135">
        <v>0</v>
      </c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1" x14ac:dyDescent="0.25">
      <c r="A50" s="138"/>
      <c r="B50" s="139"/>
      <c r="C50" s="178" t="s">
        <v>674</v>
      </c>
      <c r="D50" s="147"/>
      <c r="E50" s="148">
        <v>40.6</v>
      </c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35"/>
      <c r="Y50" s="135"/>
      <c r="Z50" s="135"/>
      <c r="AA50" s="135"/>
      <c r="AB50" s="135"/>
      <c r="AC50" s="135"/>
      <c r="AD50" s="135"/>
      <c r="AE50" s="135"/>
      <c r="AF50" s="135"/>
      <c r="AG50" s="135" t="s">
        <v>153</v>
      </c>
      <c r="AH50" s="135">
        <v>0</v>
      </c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5">
      <c r="A51" s="138"/>
      <c r="B51" s="139"/>
      <c r="C51" s="178" t="s">
        <v>675</v>
      </c>
      <c r="D51" s="147"/>
      <c r="E51" s="148">
        <v>15.38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35"/>
      <c r="Y51" s="135"/>
      <c r="Z51" s="135"/>
      <c r="AA51" s="135"/>
      <c r="AB51" s="135"/>
      <c r="AC51" s="135"/>
      <c r="AD51" s="135"/>
      <c r="AE51" s="135"/>
      <c r="AF51" s="135"/>
      <c r="AG51" s="135" t="s">
        <v>153</v>
      </c>
      <c r="AH51" s="135">
        <v>0</v>
      </c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1" x14ac:dyDescent="0.25">
      <c r="A52" s="138"/>
      <c r="B52" s="139"/>
      <c r="C52" s="178" t="s">
        <v>676</v>
      </c>
      <c r="D52" s="147"/>
      <c r="E52" s="148">
        <v>16.700000000000003</v>
      </c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35"/>
      <c r="Y52" s="135"/>
      <c r="Z52" s="135"/>
      <c r="AA52" s="135"/>
      <c r="AB52" s="135"/>
      <c r="AC52" s="135"/>
      <c r="AD52" s="135"/>
      <c r="AE52" s="135"/>
      <c r="AF52" s="135"/>
      <c r="AG52" s="135" t="s">
        <v>153</v>
      </c>
      <c r="AH52" s="135">
        <v>0</v>
      </c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5">
      <c r="A53" s="138"/>
      <c r="B53" s="139"/>
      <c r="C53" s="178" t="s">
        <v>677</v>
      </c>
      <c r="D53" s="147"/>
      <c r="E53" s="148">
        <v>79.5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35"/>
      <c r="Y53" s="135"/>
      <c r="Z53" s="135"/>
      <c r="AA53" s="135"/>
      <c r="AB53" s="135"/>
      <c r="AC53" s="135"/>
      <c r="AD53" s="135"/>
      <c r="AE53" s="135"/>
      <c r="AF53" s="135"/>
      <c r="AG53" s="135" t="s">
        <v>153</v>
      </c>
      <c r="AH53" s="135">
        <v>0</v>
      </c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5">
      <c r="A54" s="138"/>
      <c r="B54" s="139"/>
      <c r="C54" s="178" t="s">
        <v>678</v>
      </c>
      <c r="D54" s="147"/>
      <c r="E54" s="148">
        <v>45.2</v>
      </c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35"/>
      <c r="Y54" s="135"/>
      <c r="Z54" s="135"/>
      <c r="AA54" s="135"/>
      <c r="AB54" s="135"/>
      <c r="AC54" s="135"/>
      <c r="AD54" s="135"/>
      <c r="AE54" s="135"/>
      <c r="AF54" s="135"/>
      <c r="AG54" s="135" t="s">
        <v>153</v>
      </c>
      <c r="AH54" s="135">
        <v>0</v>
      </c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5">
      <c r="A55" s="138"/>
      <c r="B55" s="139"/>
      <c r="C55" s="178" t="s">
        <v>361</v>
      </c>
      <c r="D55" s="147"/>
      <c r="E55" s="148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35"/>
      <c r="Y55" s="135"/>
      <c r="Z55" s="135"/>
      <c r="AA55" s="135"/>
      <c r="AB55" s="135"/>
      <c r="AC55" s="135"/>
      <c r="AD55" s="135"/>
      <c r="AE55" s="135"/>
      <c r="AF55" s="135"/>
      <c r="AG55" s="135" t="s">
        <v>153</v>
      </c>
      <c r="AH55" s="135">
        <v>0</v>
      </c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5">
      <c r="A56" s="138"/>
      <c r="B56" s="139"/>
      <c r="C56" s="178" t="s">
        <v>679</v>
      </c>
      <c r="D56" s="147"/>
      <c r="E56" s="148">
        <v>124.80000000000001</v>
      </c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35"/>
      <c r="Y56" s="135"/>
      <c r="Z56" s="135"/>
      <c r="AA56" s="135"/>
      <c r="AB56" s="135"/>
      <c r="AC56" s="135"/>
      <c r="AD56" s="135"/>
      <c r="AE56" s="135"/>
      <c r="AF56" s="135"/>
      <c r="AG56" s="135" t="s">
        <v>153</v>
      </c>
      <c r="AH56" s="135">
        <v>0</v>
      </c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5">
      <c r="A57" s="159">
        <v>12</v>
      </c>
      <c r="B57" s="160" t="s">
        <v>201</v>
      </c>
      <c r="C57" s="177" t="s">
        <v>202</v>
      </c>
      <c r="D57" s="161" t="s">
        <v>163</v>
      </c>
      <c r="E57" s="162">
        <v>200.57000000000002</v>
      </c>
      <c r="F57" s="163"/>
      <c r="G57" s="164">
        <f>ROUND(E57*F57,2)</f>
        <v>0</v>
      </c>
      <c r="H57" s="163"/>
      <c r="I57" s="164">
        <f>ROUND(E57*H57,2)</f>
        <v>0</v>
      </c>
      <c r="J57" s="163"/>
      <c r="K57" s="164">
        <f>ROUND(E57*J57,2)</f>
        <v>0</v>
      </c>
      <c r="L57" s="164">
        <v>15</v>
      </c>
      <c r="M57" s="164">
        <f>G57*(1+L57/100)</f>
        <v>0</v>
      </c>
      <c r="N57" s="164">
        <v>4.4100000000000007E-3</v>
      </c>
      <c r="O57" s="164">
        <f>ROUND(E57*N57,2)</f>
        <v>0.88</v>
      </c>
      <c r="P57" s="164">
        <v>0</v>
      </c>
      <c r="Q57" s="164">
        <f>ROUND(E57*P57,2)</f>
        <v>0</v>
      </c>
      <c r="R57" s="164" t="s">
        <v>148</v>
      </c>
      <c r="S57" s="164" t="s">
        <v>149</v>
      </c>
      <c r="T57" s="165" t="s">
        <v>150</v>
      </c>
      <c r="U57" s="141">
        <v>0.24500000000000002</v>
      </c>
      <c r="V57" s="141">
        <f>ROUND(E57*U57,2)</f>
        <v>49.14</v>
      </c>
      <c r="W57" s="141"/>
      <c r="X57" s="135"/>
      <c r="Y57" s="135"/>
      <c r="Z57" s="135"/>
      <c r="AA57" s="135"/>
      <c r="AB57" s="135"/>
      <c r="AC57" s="135"/>
      <c r="AD57" s="135"/>
      <c r="AE57" s="135"/>
      <c r="AF57" s="135"/>
      <c r="AG57" s="135" t="s">
        <v>151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5">
      <c r="A58" s="138"/>
      <c r="B58" s="139"/>
      <c r="C58" s="237" t="s">
        <v>190</v>
      </c>
      <c r="D58" s="238"/>
      <c r="E58" s="238"/>
      <c r="F58" s="238"/>
      <c r="G58" s="238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35"/>
      <c r="Y58" s="135"/>
      <c r="Z58" s="135"/>
      <c r="AA58" s="135"/>
      <c r="AB58" s="135"/>
      <c r="AC58" s="135"/>
      <c r="AD58" s="135"/>
      <c r="AE58" s="135"/>
      <c r="AF58" s="135"/>
      <c r="AG58" s="135" t="s">
        <v>158</v>
      </c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5">
      <c r="A59" s="138"/>
      <c r="B59" s="139"/>
      <c r="C59" s="178" t="s">
        <v>680</v>
      </c>
      <c r="D59" s="147"/>
      <c r="E59" s="148">
        <v>363.98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35"/>
      <c r="Y59" s="135"/>
      <c r="Z59" s="135"/>
      <c r="AA59" s="135"/>
      <c r="AB59" s="135"/>
      <c r="AC59" s="135"/>
      <c r="AD59" s="135"/>
      <c r="AE59" s="135"/>
      <c r="AF59" s="135"/>
      <c r="AG59" s="135" t="s">
        <v>153</v>
      </c>
      <c r="AH59" s="135">
        <v>0</v>
      </c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5">
      <c r="A60" s="138"/>
      <c r="B60" s="139"/>
      <c r="C60" s="178" t="s">
        <v>681</v>
      </c>
      <c r="D60" s="147"/>
      <c r="E60" s="148">
        <v>-163.41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35"/>
      <c r="Y60" s="135"/>
      <c r="Z60" s="135"/>
      <c r="AA60" s="135"/>
      <c r="AB60" s="135"/>
      <c r="AC60" s="135"/>
      <c r="AD60" s="135"/>
      <c r="AE60" s="135"/>
      <c r="AF60" s="135"/>
      <c r="AG60" s="135" t="s">
        <v>153</v>
      </c>
      <c r="AH60" s="135">
        <v>0</v>
      </c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ht="20.399999999999999" outlineLevel="1" x14ac:dyDescent="0.25">
      <c r="A61" s="159">
        <v>13</v>
      </c>
      <c r="B61" s="160" t="s">
        <v>205</v>
      </c>
      <c r="C61" s="177" t="s">
        <v>206</v>
      </c>
      <c r="D61" s="161" t="s">
        <v>163</v>
      </c>
      <c r="E61" s="162">
        <v>98.84</v>
      </c>
      <c r="F61" s="163"/>
      <c r="G61" s="164">
        <f>ROUND(E61*F61,2)</f>
        <v>0</v>
      </c>
      <c r="H61" s="163"/>
      <c r="I61" s="164">
        <f>ROUND(E61*H61,2)</f>
        <v>0</v>
      </c>
      <c r="J61" s="163"/>
      <c r="K61" s="164">
        <f>ROUND(E61*J61,2)</f>
        <v>0</v>
      </c>
      <c r="L61" s="164">
        <v>15</v>
      </c>
      <c r="M61" s="164">
        <f>G61*(1+L61/100)</f>
        <v>0</v>
      </c>
      <c r="N61" s="164">
        <v>3.2000000000000003E-4</v>
      </c>
      <c r="O61" s="164">
        <f>ROUND(E61*N61,2)</f>
        <v>0.03</v>
      </c>
      <c r="P61" s="164">
        <v>0</v>
      </c>
      <c r="Q61" s="164">
        <f>ROUND(E61*P61,2)</f>
        <v>0</v>
      </c>
      <c r="R61" s="164" t="s">
        <v>148</v>
      </c>
      <c r="S61" s="164" t="s">
        <v>149</v>
      </c>
      <c r="T61" s="165" t="s">
        <v>150</v>
      </c>
      <c r="U61" s="141">
        <v>7.0000000000000007E-2</v>
      </c>
      <c r="V61" s="141">
        <f>ROUND(E61*U61,2)</f>
        <v>6.92</v>
      </c>
      <c r="W61" s="141"/>
      <c r="X61" s="135"/>
      <c r="Y61" s="135"/>
      <c r="Z61" s="135"/>
      <c r="AA61" s="135"/>
      <c r="AB61" s="135"/>
      <c r="AC61" s="135"/>
      <c r="AD61" s="135"/>
      <c r="AE61" s="135"/>
      <c r="AF61" s="135"/>
      <c r="AG61" s="135" t="s">
        <v>151</v>
      </c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5">
      <c r="A62" s="138"/>
      <c r="B62" s="139"/>
      <c r="C62" s="237" t="s">
        <v>190</v>
      </c>
      <c r="D62" s="238"/>
      <c r="E62" s="238"/>
      <c r="F62" s="238"/>
      <c r="G62" s="238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35"/>
      <c r="Y62" s="135"/>
      <c r="Z62" s="135"/>
      <c r="AA62" s="135"/>
      <c r="AB62" s="135"/>
      <c r="AC62" s="135"/>
      <c r="AD62" s="135"/>
      <c r="AE62" s="135"/>
      <c r="AF62" s="135"/>
      <c r="AG62" s="135" t="s">
        <v>158</v>
      </c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5">
      <c r="A63" s="138"/>
      <c r="B63" s="139"/>
      <c r="C63" s="178" t="s">
        <v>682</v>
      </c>
      <c r="D63" s="147"/>
      <c r="E63" s="148">
        <v>42.2</v>
      </c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35"/>
      <c r="Y63" s="135"/>
      <c r="Z63" s="135"/>
      <c r="AA63" s="135"/>
      <c r="AB63" s="135"/>
      <c r="AC63" s="135"/>
      <c r="AD63" s="135"/>
      <c r="AE63" s="135"/>
      <c r="AF63" s="135"/>
      <c r="AG63" s="135" t="s">
        <v>153</v>
      </c>
      <c r="AH63" s="135">
        <v>0</v>
      </c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5">
      <c r="A64" s="138"/>
      <c r="B64" s="139"/>
      <c r="C64" s="178" t="s">
        <v>683</v>
      </c>
      <c r="D64" s="147"/>
      <c r="E64" s="148">
        <v>18.200000000000003</v>
      </c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35"/>
      <c r="Y64" s="135"/>
      <c r="Z64" s="135"/>
      <c r="AA64" s="135"/>
      <c r="AB64" s="135"/>
      <c r="AC64" s="135"/>
      <c r="AD64" s="135"/>
      <c r="AE64" s="135"/>
      <c r="AF64" s="135"/>
      <c r="AG64" s="135" t="s">
        <v>153</v>
      </c>
      <c r="AH64" s="135">
        <v>0</v>
      </c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5">
      <c r="A65" s="138"/>
      <c r="B65" s="139"/>
      <c r="C65" s="178" t="s">
        <v>684</v>
      </c>
      <c r="D65" s="147"/>
      <c r="E65" s="148">
        <v>14.24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35"/>
      <c r="Y65" s="135"/>
      <c r="Z65" s="135"/>
      <c r="AA65" s="135"/>
      <c r="AB65" s="135"/>
      <c r="AC65" s="135"/>
      <c r="AD65" s="135"/>
      <c r="AE65" s="135"/>
      <c r="AF65" s="135"/>
      <c r="AG65" s="135" t="s">
        <v>153</v>
      </c>
      <c r="AH65" s="135">
        <v>0</v>
      </c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5">
      <c r="A66" s="138"/>
      <c r="B66" s="139"/>
      <c r="C66" s="178" t="s">
        <v>685</v>
      </c>
      <c r="D66" s="147"/>
      <c r="E66" s="148">
        <v>24.200000000000003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35"/>
      <c r="Y66" s="135"/>
      <c r="Z66" s="135"/>
      <c r="AA66" s="135"/>
      <c r="AB66" s="135"/>
      <c r="AC66" s="135"/>
      <c r="AD66" s="135"/>
      <c r="AE66" s="135"/>
      <c r="AF66" s="135"/>
      <c r="AG66" s="135" t="s">
        <v>153</v>
      </c>
      <c r="AH66" s="135">
        <v>0</v>
      </c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20.399999999999999" outlineLevel="1" x14ac:dyDescent="0.25">
      <c r="A67" s="159">
        <v>14</v>
      </c>
      <c r="B67" s="160" t="s">
        <v>209</v>
      </c>
      <c r="C67" s="177" t="s">
        <v>210</v>
      </c>
      <c r="D67" s="161" t="s">
        <v>163</v>
      </c>
      <c r="E67" s="162">
        <v>19.040000000000003</v>
      </c>
      <c r="F67" s="163"/>
      <c r="G67" s="164">
        <f>ROUND(E67*F67,2)</f>
        <v>0</v>
      </c>
      <c r="H67" s="163"/>
      <c r="I67" s="164">
        <f>ROUND(E67*H67,2)</f>
        <v>0</v>
      </c>
      <c r="J67" s="163"/>
      <c r="K67" s="164">
        <f>ROUND(E67*J67,2)</f>
        <v>0</v>
      </c>
      <c r="L67" s="164">
        <v>15</v>
      </c>
      <c r="M67" s="164">
        <f>G67*(1+L67/100)</f>
        <v>0</v>
      </c>
      <c r="N67" s="164">
        <v>7.9100000000000004E-3</v>
      </c>
      <c r="O67" s="164">
        <f>ROUND(E67*N67,2)</f>
        <v>0.15</v>
      </c>
      <c r="P67" s="164">
        <v>0</v>
      </c>
      <c r="Q67" s="164">
        <f>ROUND(E67*P67,2)</f>
        <v>0</v>
      </c>
      <c r="R67" s="164" t="s">
        <v>148</v>
      </c>
      <c r="S67" s="164" t="s">
        <v>149</v>
      </c>
      <c r="T67" s="165" t="s">
        <v>150</v>
      </c>
      <c r="U67" s="141">
        <v>0.38100000000000001</v>
      </c>
      <c r="V67" s="141">
        <f>ROUND(E67*U67,2)</f>
        <v>7.25</v>
      </c>
      <c r="W67" s="141"/>
      <c r="X67" s="135"/>
      <c r="Y67" s="135"/>
      <c r="Z67" s="135"/>
      <c r="AA67" s="135"/>
      <c r="AB67" s="135"/>
      <c r="AC67" s="135"/>
      <c r="AD67" s="135"/>
      <c r="AE67" s="135"/>
      <c r="AF67" s="135"/>
      <c r="AG67" s="135" t="s">
        <v>151</v>
      </c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ht="21" outlineLevel="1" x14ac:dyDescent="0.25">
      <c r="A68" s="138"/>
      <c r="B68" s="139"/>
      <c r="C68" s="237" t="s">
        <v>211</v>
      </c>
      <c r="D68" s="238"/>
      <c r="E68" s="238"/>
      <c r="F68" s="238"/>
      <c r="G68" s="238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35"/>
      <c r="Y68" s="135"/>
      <c r="Z68" s="135"/>
      <c r="AA68" s="135"/>
      <c r="AB68" s="135"/>
      <c r="AC68" s="135"/>
      <c r="AD68" s="135"/>
      <c r="AE68" s="135"/>
      <c r="AF68" s="135"/>
      <c r="AG68" s="135" t="s">
        <v>158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66" t="str">
        <f>C68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68" s="135"/>
      <c r="BC68" s="135"/>
      <c r="BD68" s="135"/>
      <c r="BE68" s="135"/>
      <c r="BF68" s="135"/>
      <c r="BG68" s="135"/>
      <c r="BH68" s="135"/>
    </row>
    <row r="69" spans="1:60" outlineLevel="1" x14ac:dyDescent="0.25">
      <c r="A69" s="138"/>
      <c r="B69" s="139"/>
      <c r="C69" s="178" t="s">
        <v>672</v>
      </c>
      <c r="D69" s="147"/>
      <c r="E69" s="148">
        <v>19.040000000000003</v>
      </c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35"/>
      <c r="Y69" s="135"/>
      <c r="Z69" s="135"/>
      <c r="AA69" s="135"/>
      <c r="AB69" s="135"/>
      <c r="AC69" s="135"/>
      <c r="AD69" s="135"/>
      <c r="AE69" s="135"/>
      <c r="AF69" s="135"/>
      <c r="AG69" s="135" t="s">
        <v>153</v>
      </c>
      <c r="AH69" s="135">
        <v>0</v>
      </c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ht="20.399999999999999" outlineLevel="1" x14ac:dyDescent="0.25">
      <c r="A70" s="159">
        <v>15</v>
      </c>
      <c r="B70" s="160" t="s">
        <v>216</v>
      </c>
      <c r="C70" s="177" t="s">
        <v>217</v>
      </c>
      <c r="D70" s="161" t="s">
        <v>172</v>
      </c>
      <c r="E70" s="162">
        <v>77.600000000000009</v>
      </c>
      <c r="F70" s="163"/>
      <c r="G70" s="164">
        <f>ROUND(E70*F70,2)</f>
        <v>0</v>
      </c>
      <c r="H70" s="163"/>
      <c r="I70" s="164">
        <f>ROUND(E70*H70,2)</f>
        <v>0</v>
      </c>
      <c r="J70" s="163"/>
      <c r="K70" s="164">
        <f>ROUND(E70*J70,2)</f>
        <v>0</v>
      </c>
      <c r="L70" s="164">
        <v>15</v>
      </c>
      <c r="M70" s="164">
        <f>G70*(1+L70/100)</f>
        <v>0</v>
      </c>
      <c r="N70" s="164">
        <v>4.3300000000000005E-3</v>
      </c>
      <c r="O70" s="164">
        <f>ROUND(E70*N70,2)</f>
        <v>0.34</v>
      </c>
      <c r="P70" s="164">
        <v>0</v>
      </c>
      <c r="Q70" s="164">
        <f>ROUND(E70*P70,2)</f>
        <v>0</v>
      </c>
      <c r="R70" s="164" t="s">
        <v>156</v>
      </c>
      <c r="S70" s="164" t="s">
        <v>149</v>
      </c>
      <c r="T70" s="165" t="s">
        <v>150</v>
      </c>
      <c r="U70" s="141">
        <v>0.15200000000000002</v>
      </c>
      <c r="V70" s="141">
        <f>ROUND(E70*U70,2)</f>
        <v>11.8</v>
      </c>
      <c r="W70" s="141"/>
      <c r="X70" s="135"/>
      <c r="Y70" s="135"/>
      <c r="Z70" s="135"/>
      <c r="AA70" s="135"/>
      <c r="AB70" s="135"/>
      <c r="AC70" s="135"/>
      <c r="AD70" s="135"/>
      <c r="AE70" s="135"/>
      <c r="AF70" s="135"/>
      <c r="AG70" s="135" t="s">
        <v>151</v>
      </c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5">
      <c r="A71" s="138"/>
      <c r="B71" s="139"/>
      <c r="C71" s="237" t="s">
        <v>218</v>
      </c>
      <c r="D71" s="238"/>
      <c r="E71" s="238"/>
      <c r="F71" s="238"/>
      <c r="G71" s="238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35"/>
      <c r="Y71" s="135"/>
      <c r="Z71" s="135"/>
      <c r="AA71" s="135"/>
      <c r="AB71" s="135"/>
      <c r="AC71" s="135"/>
      <c r="AD71" s="135"/>
      <c r="AE71" s="135"/>
      <c r="AF71" s="135"/>
      <c r="AG71" s="135" t="s">
        <v>158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5">
      <c r="A72" s="138"/>
      <c r="B72" s="139"/>
      <c r="C72" s="178" t="s">
        <v>686</v>
      </c>
      <c r="D72" s="147"/>
      <c r="E72" s="148">
        <v>77.600000000000009</v>
      </c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35"/>
      <c r="Y72" s="135"/>
      <c r="Z72" s="135"/>
      <c r="AA72" s="135"/>
      <c r="AB72" s="135"/>
      <c r="AC72" s="135"/>
      <c r="AD72" s="135"/>
      <c r="AE72" s="135"/>
      <c r="AF72" s="135"/>
      <c r="AG72" s="135" t="s">
        <v>153</v>
      </c>
      <c r="AH72" s="135">
        <v>0</v>
      </c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ht="20.399999999999999" outlineLevel="1" x14ac:dyDescent="0.25">
      <c r="A73" s="159">
        <v>16</v>
      </c>
      <c r="B73" s="160" t="s">
        <v>220</v>
      </c>
      <c r="C73" s="177" t="s">
        <v>221</v>
      </c>
      <c r="D73" s="161" t="s">
        <v>172</v>
      </c>
      <c r="E73" s="162">
        <v>30</v>
      </c>
      <c r="F73" s="163"/>
      <c r="G73" s="164">
        <f>ROUND(E73*F73,2)</f>
        <v>0</v>
      </c>
      <c r="H73" s="163"/>
      <c r="I73" s="164">
        <f>ROUND(E73*H73,2)</f>
        <v>0</v>
      </c>
      <c r="J73" s="163"/>
      <c r="K73" s="164">
        <f>ROUND(E73*J73,2)</f>
        <v>0</v>
      </c>
      <c r="L73" s="164">
        <v>15</v>
      </c>
      <c r="M73" s="164">
        <f>G73*(1+L73/100)</f>
        <v>0</v>
      </c>
      <c r="N73" s="164">
        <v>8.490000000000001E-3</v>
      </c>
      <c r="O73" s="164">
        <f>ROUND(E73*N73,2)</f>
        <v>0.25</v>
      </c>
      <c r="P73" s="164">
        <v>0</v>
      </c>
      <c r="Q73" s="164">
        <f>ROUND(E73*P73,2)</f>
        <v>0</v>
      </c>
      <c r="R73" s="164" t="s">
        <v>156</v>
      </c>
      <c r="S73" s="164" t="s">
        <v>149</v>
      </c>
      <c r="T73" s="165" t="s">
        <v>150</v>
      </c>
      <c r="U73" s="141">
        <v>0.19700000000000001</v>
      </c>
      <c r="V73" s="141">
        <f>ROUND(E73*U73,2)</f>
        <v>5.91</v>
      </c>
      <c r="W73" s="141"/>
      <c r="X73" s="135"/>
      <c r="Y73" s="135"/>
      <c r="Z73" s="135"/>
      <c r="AA73" s="135"/>
      <c r="AB73" s="135"/>
      <c r="AC73" s="135"/>
      <c r="AD73" s="135"/>
      <c r="AE73" s="135"/>
      <c r="AF73" s="135"/>
      <c r="AG73" s="135" t="s">
        <v>151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5">
      <c r="A74" s="138"/>
      <c r="B74" s="139"/>
      <c r="C74" s="237" t="s">
        <v>218</v>
      </c>
      <c r="D74" s="238"/>
      <c r="E74" s="238"/>
      <c r="F74" s="238"/>
      <c r="G74" s="238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35"/>
      <c r="Y74" s="135"/>
      <c r="Z74" s="135"/>
      <c r="AA74" s="135"/>
      <c r="AB74" s="135"/>
      <c r="AC74" s="135"/>
      <c r="AD74" s="135"/>
      <c r="AE74" s="135"/>
      <c r="AF74" s="135"/>
      <c r="AG74" s="135" t="s">
        <v>158</v>
      </c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5">
      <c r="A75" s="138"/>
      <c r="B75" s="139"/>
      <c r="C75" s="178" t="s">
        <v>687</v>
      </c>
      <c r="D75" s="147"/>
      <c r="E75" s="148">
        <v>30</v>
      </c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35"/>
      <c r="Y75" s="135"/>
      <c r="Z75" s="135"/>
      <c r="AA75" s="135"/>
      <c r="AB75" s="135"/>
      <c r="AC75" s="135"/>
      <c r="AD75" s="135"/>
      <c r="AE75" s="135"/>
      <c r="AF75" s="135"/>
      <c r="AG75" s="135" t="s">
        <v>153</v>
      </c>
      <c r="AH75" s="135">
        <v>0</v>
      </c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5">
      <c r="A76" s="159">
        <v>17</v>
      </c>
      <c r="B76" s="160" t="s">
        <v>223</v>
      </c>
      <c r="C76" s="177" t="s">
        <v>224</v>
      </c>
      <c r="D76" s="161" t="s">
        <v>172</v>
      </c>
      <c r="E76" s="162">
        <v>48</v>
      </c>
      <c r="F76" s="163"/>
      <c r="G76" s="164">
        <f>ROUND(E76*F76,2)</f>
        <v>0</v>
      </c>
      <c r="H76" s="163"/>
      <c r="I76" s="164">
        <f>ROUND(E76*H76,2)</f>
        <v>0</v>
      </c>
      <c r="J76" s="163"/>
      <c r="K76" s="164">
        <f>ROUND(E76*J76,2)</f>
        <v>0</v>
      </c>
      <c r="L76" s="164">
        <v>15</v>
      </c>
      <c r="M76" s="164">
        <f>G76*(1+L76/100)</f>
        <v>0</v>
      </c>
      <c r="N76" s="164">
        <v>2.3800000000000002E-3</v>
      </c>
      <c r="O76" s="164">
        <f>ROUND(E76*N76,2)</f>
        <v>0.11</v>
      </c>
      <c r="P76" s="164">
        <v>0</v>
      </c>
      <c r="Q76" s="164">
        <f>ROUND(E76*P76,2)</f>
        <v>0</v>
      </c>
      <c r="R76" s="164" t="s">
        <v>156</v>
      </c>
      <c r="S76" s="164" t="s">
        <v>149</v>
      </c>
      <c r="T76" s="165" t="s">
        <v>150</v>
      </c>
      <c r="U76" s="141">
        <v>0.18233000000000002</v>
      </c>
      <c r="V76" s="141">
        <f>ROUND(E76*U76,2)</f>
        <v>8.75</v>
      </c>
      <c r="W76" s="141"/>
      <c r="X76" s="135"/>
      <c r="Y76" s="135"/>
      <c r="Z76" s="135"/>
      <c r="AA76" s="135"/>
      <c r="AB76" s="135"/>
      <c r="AC76" s="135"/>
      <c r="AD76" s="135"/>
      <c r="AE76" s="135"/>
      <c r="AF76" s="135"/>
      <c r="AG76" s="135" t="s">
        <v>151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5">
      <c r="A77" s="138"/>
      <c r="B77" s="139"/>
      <c r="C77" s="178" t="s">
        <v>688</v>
      </c>
      <c r="D77" s="147"/>
      <c r="E77" s="148">
        <v>48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35"/>
      <c r="Y77" s="135"/>
      <c r="Z77" s="135"/>
      <c r="AA77" s="135"/>
      <c r="AB77" s="135"/>
      <c r="AC77" s="135"/>
      <c r="AD77" s="135"/>
      <c r="AE77" s="135"/>
      <c r="AF77" s="135"/>
      <c r="AG77" s="135" t="s">
        <v>153</v>
      </c>
      <c r="AH77" s="135">
        <v>0</v>
      </c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5">
      <c r="A78" s="159">
        <v>18</v>
      </c>
      <c r="B78" s="160" t="s">
        <v>226</v>
      </c>
      <c r="C78" s="177" t="s">
        <v>227</v>
      </c>
      <c r="D78" s="161" t="s">
        <v>163</v>
      </c>
      <c r="E78" s="162">
        <v>8.0400000000000009</v>
      </c>
      <c r="F78" s="163"/>
      <c r="G78" s="164">
        <f>ROUND(E78*F78,2)</f>
        <v>0</v>
      </c>
      <c r="H78" s="163"/>
      <c r="I78" s="164">
        <f>ROUND(E78*H78,2)</f>
        <v>0</v>
      </c>
      <c r="J78" s="163"/>
      <c r="K78" s="164">
        <f>ROUND(E78*J78,2)</f>
        <v>0</v>
      </c>
      <c r="L78" s="164">
        <v>15</v>
      </c>
      <c r="M78" s="164">
        <f>G78*(1+L78/100)</f>
        <v>0</v>
      </c>
      <c r="N78" s="164">
        <v>3.4910000000000004E-2</v>
      </c>
      <c r="O78" s="164">
        <f>ROUND(E78*N78,2)</f>
        <v>0.28000000000000003</v>
      </c>
      <c r="P78" s="164">
        <v>0</v>
      </c>
      <c r="Q78" s="164">
        <f>ROUND(E78*P78,2)</f>
        <v>0</v>
      </c>
      <c r="R78" s="164" t="s">
        <v>156</v>
      </c>
      <c r="S78" s="164" t="s">
        <v>149</v>
      </c>
      <c r="T78" s="165" t="s">
        <v>150</v>
      </c>
      <c r="U78" s="141">
        <v>1.1841700000000002</v>
      </c>
      <c r="V78" s="141">
        <f>ROUND(E78*U78,2)</f>
        <v>9.52</v>
      </c>
      <c r="W78" s="141"/>
      <c r="X78" s="135"/>
      <c r="Y78" s="135"/>
      <c r="Z78" s="135"/>
      <c r="AA78" s="135"/>
      <c r="AB78" s="135"/>
      <c r="AC78" s="135"/>
      <c r="AD78" s="135"/>
      <c r="AE78" s="135"/>
      <c r="AF78" s="135"/>
      <c r="AG78" s="135" t="s">
        <v>151</v>
      </c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5">
      <c r="A79" s="138"/>
      <c r="B79" s="139"/>
      <c r="C79" s="237" t="s">
        <v>228</v>
      </c>
      <c r="D79" s="238"/>
      <c r="E79" s="238"/>
      <c r="F79" s="238"/>
      <c r="G79" s="238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35"/>
      <c r="Y79" s="135"/>
      <c r="Z79" s="135"/>
      <c r="AA79" s="135"/>
      <c r="AB79" s="135"/>
      <c r="AC79" s="135"/>
      <c r="AD79" s="135"/>
      <c r="AE79" s="135"/>
      <c r="AF79" s="135"/>
      <c r="AG79" s="135" t="s">
        <v>158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66" t="str">
        <f>C79</f>
        <v>okenního nebo dveřního, z pomocného pracovního lešení o výšce podlahy do 1900 mm a pro zatížení do 1,5 kPa,</v>
      </c>
      <c r="BB79" s="135"/>
      <c r="BC79" s="135"/>
      <c r="BD79" s="135"/>
      <c r="BE79" s="135"/>
      <c r="BF79" s="135"/>
      <c r="BG79" s="135"/>
      <c r="BH79" s="135"/>
    </row>
    <row r="80" spans="1:60" outlineLevel="1" x14ac:dyDescent="0.25">
      <c r="A80" s="138"/>
      <c r="B80" s="139"/>
      <c r="C80" s="178" t="s">
        <v>689</v>
      </c>
      <c r="D80" s="147"/>
      <c r="E80" s="148">
        <v>2.9400000000000004</v>
      </c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35"/>
      <c r="Y80" s="135"/>
      <c r="Z80" s="135"/>
      <c r="AA80" s="135"/>
      <c r="AB80" s="135"/>
      <c r="AC80" s="135"/>
      <c r="AD80" s="135"/>
      <c r="AE80" s="135"/>
      <c r="AF80" s="135"/>
      <c r="AG80" s="135" t="s">
        <v>153</v>
      </c>
      <c r="AH80" s="135">
        <v>0</v>
      </c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5">
      <c r="A81" s="138"/>
      <c r="B81" s="139"/>
      <c r="C81" s="178" t="s">
        <v>229</v>
      </c>
      <c r="D81" s="147"/>
      <c r="E81" s="148">
        <v>5.1000000000000005</v>
      </c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35"/>
      <c r="Y81" s="135"/>
      <c r="Z81" s="135"/>
      <c r="AA81" s="135"/>
      <c r="AB81" s="135"/>
      <c r="AC81" s="135"/>
      <c r="AD81" s="135"/>
      <c r="AE81" s="135"/>
      <c r="AF81" s="135"/>
      <c r="AG81" s="135" t="s">
        <v>153</v>
      </c>
      <c r="AH81" s="135">
        <v>0</v>
      </c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5">
      <c r="A82" s="159">
        <v>19</v>
      </c>
      <c r="B82" s="160" t="s">
        <v>230</v>
      </c>
      <c r="C82" s="177" t="s">
        <v>231</v>
      </c>
      <c r="D82" s="161" t="s">
        <v>163</v>
      </c>
      <c r="E82" s="162">
        <v>98.84</v>
      </c>
      <c r="F82" s="163"/>
      <c r="G82" s="164">
        <f>ROUND(E82*F82,2)</f>
        <v>0</v>
      </c>
      <c r="H82" s="163"/>
      <c r="I82" s="164">
        <f>ROUND(E82*H82,2)</f>
        <v>0</v>
      </c>
      <c r="J82" s="163"/>
      <c r="K82" s="164">
        <f>ROUND(E82*J82,2)</f>
        <v>0</v>
      </c>
      <c r="L82" s="164">
        <v>15</v>
      </c>
      <c r="M82" s="164">
        <f>G82*(1+L82/100)</f>
        <v>0</v>
      </c>
      <c r="N82" s="164">
        <v>4.4600000000000004E-3</v>
      </c>
      <c r="O82" s="164">
        <f>ROUND(E82*N82,2)</f>
        <v>0.44</v>
      </c>
      <c r="P82" s="164">
        <v>0</v>
      </c>
      <c r="Q82" s="164">
        <f>ROUND(E82*P82,2)</f>
        <v>0</v>
      </c>
      <c r="R82" s="164" t="s">
        <v>148</v>
      </c>
      <c r="S82" s="164" t="s">
        <v>149</v>
      </c>
      <c r="T82" s="165" t="s">
        <v>150</v>
      </c>
      <c r="U82" s="141">
        <v>0.25116000000000005</v>
      </c>
      <c r="V82" s="141">
        <f>ROUND(E82*U82,2)</f>
        <v>24.82</v>
      </c>
      <c r="W82" s="141"/>
      <c r="X82" s="135"/>
      <c r="Y82" s="135"/>
      <c r="Z82" s="135"/>
      <c r="AA82" s="135"/>
      <c r="AB82" s="135"/>
      <c r="AC82" s="135"/>
      <c r="AD82" s="135"/>
      <c r="AE82" s="135"/>
      <c r="AF82" s="135"/>
      <c r="AG82" s="135" t="s">
        <v>232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5">
      <c r="A83" s="138"/>
      <c r="B83" s="139"/>
      <c r="C83" s="237" t="s">
        <v>233</v>
      </c>
      <c r="D83" s="238"/>
      <c r="E83" s="238"/>
      <c r="F83" s="238"/>
      <c r="G83" s="238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35"/>
      <c r="Y83" s="135"/>
      <c r="Z83" s="135"/>
      <c r="AA83" s="135"/>
      <c r="AB83" s="135"/>
      <c r="AC83" s="135"/>
      <c r="AD83" s="135"/>
      <c r="AE83" s="135"/>
      <c r="AF83" s="135"/>
      <c r="AG83" s="135" t="s">
        <v>158</v>
      </c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66" t="str">
        <f>C83</f>
        <v>na rovném povrchu vnitřních stěn, pilířů, svislých panelových konstrukcí, s nejnutnějším obroušením podkladu (pemzou apod.) a oprášením,</v>
      </c>
      <c r="BB83" s="135"/>
      <c r="BC83" s="135"/>
      <c r="BD83" s="135"/>
      <c r="BE83" s="135"/>
      <c r="BF83" s="135"/>
      <c r="BG83" s="135"/>
      <c r="BH83" s="135"/>
    </row>
    <row r="84" spans="1:60" outlineLevel="1" x14ac:dyDescent="0.25">
      <c r="A84" s="138"/>
      <c r="B84" s="139"/>
      <c r="C84" s="178" t="s">
        <v>682</v>
      </c>
      <c r="D84" s="147"/>
      <c r="E84" s="148">
        <v>42.2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35"/>
      <c r="Y84" s="135"/>
      <c r="Z84" s="135"/>
      <c r="AA84" s="135"/>
      <c r="AB84" s="135"/>
      <c r="AC84" s="135"/>
      <c r="AD84" s="135"/>
      <c r="AE84" s="135"/>
      <c r="AF84" s="135"/>
      <c r="AG84" s="135" t="s">
        <v>153</v>
      </c>
      <c r="AH84" s="135">
        <v>0</v>
      </c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5">
      <c r="A85" s="138"/>
      <c r="B85" s="139"/>
      <c r="C85" s="178" t="s">
        <v>683</v>
      </c>
      <c r="D85" s="147"/>
      <c r="E85" s="148">
        <v>18.200000000000003</v>
      </c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35"/>
      <c r="Y85" s="135"/>
      <c r="Z85" s="135"/>
      <c r="AA85" s="135"/>
      <c r="AB85" s="135"/>
      <c r="AC85" s="135"/>
      <c r="AD85" s="135"/>
      <c r="AE85" s="135"/>
      <c r="AF85" s="135"/>
      <c r="AG85" s="135" t="s">
        <v>153</v>
      </c>
      <c r="AH85" s="135">
        <v>0</v>
      </c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5">
      <c r="A86" s="138"/>
      <c r="B86" s="139"/>
      <c r="C86" s="178" t="s">
        <v>684</v>
      </c>
      <c r="D86" s="147"/>
      <c r="E86" s="148">
        <v>14.24</v>
      </c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35"/>
      <c r="Y86" s="135"/>
      <c r="Z86" s="135"/>
      <c r="AA86" s="135"/>
      <c r="AB86" s="135"/>
      <c r="AC86" s="135"/>
      <c r="AD86" s="135"/>
      <c r="AE86" s="135"/>
      <c r="AF86" s="135"/>
      <c r="AG86" s="135" t="s">
        <v>153</v>
      </c>
      <c r="AH86" s="135">
        <v>0</v>
      </c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5">
      <c r="A87" s="138"/>
      <c r="B87" s="139"/>
      <c r="C87" s="178" t="s">
        <v>685</v>
      </c>
      <c r="D87" s="147"/>
      <c r="E87" s="148">
        <v>24.200000000000003</v>
      </c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35"/>
      <c r="Y87" s="135"/>
      <c r="Z87" s="135"/>
      <c r="AA87" s="135"/>
      <c r="AB87" s="135"/>
      <c r="AC87" s="135"/>
      <c r="AD87" s="135"/>
      <c r="AE87" s="135"/>
      <c r="AF87" s="135"/>
      <c r="AG87" s="135" t="s">
        <v>153</v>
      </c>
      <c r="AH87" s="135">
        <v>0</v>
      </c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5">
      <c r="A88" s="159">
        <v>20</v>
      </c>
      <c r="B88" s="160" t="s">
        <v>234</v>
      </c>
      <c r="C88" s="177" t="s">
        <v>235</v>
      </c>
      <c r="D88" s="161" t="s">
        <v>163</v>
      </c>
      <c r="E88" s="162">
        <v>15.64</v>
      </c>
      <c r="F88" s="163"/>
      <c r="G88" s="164">
        <f>ROUND(E88*F88,2)</f>
        <v>0</v>
      </c>
      <c r="H88" s="163"/>
      <c r="I88" s="164">
        <f>ROUND(E88*H88,2)</f>
        <v>0</v>
      </c>
      <c r="J88" s="163"/>
      <c r="K88" s="164">
        <f>ROUND(E88*J88,2)</f>
        <v>0</v>
      </c>
      <c r="L88" s="164">
        <v>15</v>
      </c>
      <c r="M88" s="164">
        <f>G88*(1+L88/100)</f>
        <v>0</v>
      </c>
      <c r="N88" s="164">
        <v>3.6700000000000001E-3</v>
      </c>
      <c r="O88" s="164">
        <f>ROUND(E88*N88,2)</f>
        <v>0.06</v>
      </c>
      <c r="P88" s="164">
        <v>0</v>
      </c>
      <c r="Q88" s="164">
        <f>ROUND(E88*P88,2)</f>
        <v>0</v>
      </c>
      <c r="R88" s="164" t="s">
        <v>148</v>
      </c>
      <c r="S88" s="164" t="s">
        <v>149</v>
      </c>
      <c r="T88" s="165" t="s">
        <v>150</v>
      </c>
      <c r="U88" s="141">
        <v>0.36200000000000004</v>
      </c>
      <c r="V88" s="141">
        <f>ROUND(E88*U88,2)</f>
        <v>5.66</v>
      </c>
      <c r="W88" s="141"/>
      <c r="X88" s="135"/>
      <c r="Y88" s="135"/>
      <c r="Z88" s="135"/>
      <c r="AA88" s="135"/>
      <c r="AB88" s="135"/>
      <c r="AC88" s="135"/>
      <c r="AD88" s="135"/>
      <c r="AE88" s="135"/>
      <c r="AF88" s="135"/>
      <c r="AG88" s="135" t="s">
        <v>151</v>
      </c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5">
      <c r="A89" s="138"/>
      <c r="B89" s="139"/>
      <c r="C89" s="178" t="s">
        <v>690</v>
      </c>
      <c r="D89" s="147"/>
      <c r="E89" s="148">
        <v>14.280000000000001</v>
      </c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35"/>
      <c r="Y89" s="135"/>
      <c r="Z89" s="135"/>
      <c r="AA89" s="135"/>
      <c r="AB89" s="135"/>
      <c r="AC89" s="135"/>
      <c r="AD89" s="135"/>
      <c r="AE89" s="135"/>
      <c r="AF89" s="135"/>
      <c r="AG89" s="135" t="s">
        <v>153</v>
      </c>
      <c r="AH89" s="135">
        <v>0</v>
      </c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5">
      <c r="A90" s="138"/>
      <c r="B90" s="139"/>
      <c r="C90" s="178" t="s">
        <v>237</v>
      </c>
      <c r="D90" s="147"/>
      <c r="E90" s="148">
        <v>1.36</v>
      </c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35"/>
      <c r="Y90" s="135"/>
      <c r="Z90" s="135"/>
      <c r="AA90" s="135"/>
      <c r="AB90" s="135"/>
      <c r="AC90" s="135"/>
      <c r="AD90" s="135"/>
      <c r="AE90" s="135"/>
      <c r="AF90" s="135"/>
      <c r="AG90" s="135" t="s">
        <v>153</v>
      </c>
      <c r="AH90" s="135">
        <v>0</v>
      </c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x14ac:dyDescent="0.25">
      <c r="A91" s="153" t="s">
        <v>143</v>
      </c>
      <c r="B91" s="154" t="s">
        <v>69</v>
      </c>
      <c r="C91" s="176" t="s">
        <v>70</v>
      </c>
      <c r="D91" s="155"/>
      <c r="E91" s="156"/>
      <c r="F91" s="157"/>
      <c r="G91" s="157">
        <f>SUMIF(AG92:AG96,"&lt;&gt;NOR",G92:G96)</f>
        <v>0</v>
      </c>
      <c r="H91" s="157"/>
      <c r="I91" s="157">
        <f>SUM(I92:I96)</f>
        <v>0</v>
      </c>
      <c r="J91" s="157"/>
      <c r="K91" s="157">
        <f>SUM(K92:K96)</f>
        <v>0</v>
      </c>
      <c r="L91" s="157"/>
      <c r="M91" s="157">
        <f>SUM(M92:M96)</f>
        <v>0</v>
      </c>
      <c r="N91" s="157"/>
      <c r="O91" s="157">
        <f>SUM(O92:O96)</f>
        <v>1.19</v>
      </c>
      <c r="P91" s="157"/>
      <c r="Q91" s="157">
        <f>SUM(Q92:Q96)</f>
        <v>0</v>
      </c>
      <c r="R91" s="157"/>
      <c r="S91" s="157"/>
      <c r="T91" s="158"/>
      <c r="U91" s="152"/>
      <c r="V91" s="152">
        <f>SUM(V92:V96)</f>
        <v>44.24</v>
      </c>
      <c r="W91" s="152"/>
      <c r="AG91" t="s">
        <v>144</v>
      </c>
    </row>
    <row r="92" spans="1:60" ht="51" outlineLevel="1" x14ac:dyDescent="0.25">
      <c r="A92" s="159">
        <v>21</v>
      </c>
      <c r="B92" s="160" t="s">
        <v>238</v>
      </c>
      <c r="C92" s="177" t="s">
        <v>239</v>
      </c>
      <c r="D92" s="161" t="s">
        <v>147</v>
      </c>
      <c r="E92" s="162">
        <v>8</v>
      </c>
      <c r="F92" s="163"/>
      <c r="G92" s="164">
        <f>ROUND(E92*F92,2)</f>
        <v>0</v>
      </c>
      <c r="H92" s="163"/>
      <c r="I92" s="164">
        <f>ROUND(E92*H92,2)</f>
        <v>0</v>
      </c>
      <c r="J92" s="163"/>
      <c r="K92" s="164">
        <f>ROUND(E92*J92,2)</f>
        <v>0</v>
      </c>
      <c r="L92" s="164">
        <v>15</v>
      </c>
      <c r="M92" s="164">
        <f>G92*(1+L92/100)</f>
        <v>0</v>
      </c>
      <c r="N92" s="164">
        <v>3.4050000000000004E-2</v>
      </c>
      <c r="O92" s="164">
        <f>ROUND(E92*N92,2)</f>
        <v>0.27</v>
      </c>
      <c r="P92" s="164">
        <v>0</v>
      </c>
      <c r="Q92" s="164">
        <f>ROUND(E92*P92,2)</f>
        <v>0</v>
      </c>
      <c r="R92" s="164" t="s">
        <v>148</v>
      </c>
      <c r="S92" s="164" t="s">
        <v>149</v>
      </c>
      <c r="T92" s="165" t="s">
        <v>150</v>
      </c>
      <c r="U92" s="141">
        <v>1.86</v>
      </c>
      <c r="V92" s="141">
        <f>ROUND(E92*U92,2)</f>
        <v>14.88</v>
      </c>
      <c r="W92" s="141"/>
      <c r="X92" s="135"/>
      <c r="Y92" s="135"/>
      <c r="Z92" s="135"/>
      <c r="AA92" s="135"/>
      <c r="AB92" s="135"/>
      <c r="AC92" s="135"/>
      <c r="AD92" s="135"/>
      <c r="AE92" s="135"/>
      <c r="AF92" s="135"/>
      <c r="AG92" s="135" t="s">
        <v>151</v>
      </c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5">
      <c r="A93" s="138"/>
      <c r="B93" s="139"/>
      <c r="C93" s="178" t="s">
        <v>354</v>
      </c>
      <c r="D93" s="147"/>
      <c r="E93" s="148">
        <v>8</v>
      </c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35"/>
      <c r="Y93" s="135"/>
      <c r="Z93" s="135"/>
      <c r="AA93" s="135"/>
      <c r="AB93" s="135"/>
      <c r="AC93" s="135"/>
      <c r="AD93" s="135"/>
      <c r="AE93" s="135"/>
      <c r="AF93" s="135"/>
      <c r="AG93" s="135" t="s">
        <v>153</v>
      </c>
      <c r="AH93" s="135">
        <v>0</v>
      </c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5">
      <c r="A94" s="159">
        <v>22</v>
      </c>
      <c r="B94" s="160" t="s">
        <v>241</v>
      </c>
      <c r="C94" s="177" t="s">
        <v>242</v>
      </c>
      <c r="D94" s="161" t="s">
        <v>147</v>
      </c>
      <c r="E94" s="162">
        <v>14</v>
      </c>
      <c r="F94" s="163"/>
      <c r="G94" s="164">
        <f>ROUND(E94*F94,2)</f>
        <v>0</v>
      </c>
      <c r="H94" s="163"/>
      <c r="I94" s="164">
        <f>ROUND(E94*H94,2)</f>
        <v>0</v>
      </c>
      <c r="J94" s="163"/>
      <c r="K94" s="164">
        <f>ROUND(E94*J94,2)</f>
        <v>0</v>
      </c>
      <c r="L94" s="164">
        <v>15</v>
      </c>
      <c r="M94" s="164">
        <f>G94*(1+L94/100)</f>
        <v>0</v>
      </c>
      <c r="N94" s="164">
        <v>6.5970000000000001E-2</v>
      </c>
      <c r="O94" s="164">
        <f>ROUND(E94*N94,2)</f>
        <v>0.92</v>
      </c>
      <c r="P94" s="164">
        <v>0</v>
      </c>
      <c r="Q94" s="164">
        <f>ROUND(E94*P94,2)</f>
        <v>0</v>
      </c>
      <c r="R94" s="164" t="s">
        <v>156</v>
      </c>
      <c r="S94" s="164" t="s">
        <v>149</v>
      </c>
      <c r="T94" s="165" t="s">
        <v>150</v>
      </c>
      <c r="U94" s="141">
        <v>2.0970000000000004</v>
      </c>
      <c r="V94" s="141">
        <f>ROUND(E94*U94,2)</f>
        <v>29.36</v>
      </c>
      <c r="W94" s="141"/>
      <c r="X94" s="135"/>
      <c r="Y94" s="135"/>
      <c r="Z94" s="135"/>
      <c r="AA94" s="135"/>
      <c r="AB94" s="135"/>
      <c r="AC94" s="135"/>
      <c r="AD94" s="135"/>
      <c r="AE94" s="135"/>
      <c r="AF94" s="135"/>
      <c r="AG94" s="135" t="s">
        <v>151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ht="21" outlineLevel="1" x14ac:dyDescent="0.25">
      <c r="A95" s="138"/>
      <c r="B95" s="139"/>
      <c r="C95" s="237" t="s">
        <v>243</v>
      </c>
      <c r="D95" s="238"/>
      <c r="E95" s="238"/>
      <c r="F95" s="238"/>
      <c r="G95" s="238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35"/>
      <c r="Y95" s="135"/>
      <c r="Z95" s="135"/>
      <c r="AA95" s="135"/>
      <c r="AB95" s="135"/>
      <c r="AC95" s="135"/>
      <c r="AD95" s="135"/>
      <c r="AE95" s="135"/>
      <c r="AF95" s="135"/>
      <c r="AG95" s="135" t="s">
        <v>158</v>
      </c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66" t="str">
        <f>C95</f>
        <v>lisované nebo z úhelníků s vybetonováním prahu, z pomocného pracovního lešení o výšce podlahy do 1900 mm a pro zatížení do 1,5 kPa, včetně dodávky zárubně</v>
      </c>
      <c r="BB95" s="135"/>
      <c r="BC95" s="135"/>
      <c r="BD95" s="135"/>
      <c r="BE95" s="135"/>
      <c r="BF95" s="135"/>
      <c r="BG95" s="135"/>
      <c r="BH95" s="135"/>
    </row>
    <row r="96" spans="1:60" outlineLevel="1" x14ac:dyDescent="0.25">
      <c r="A96" s="138"/>
      <c r="B96" s="139"/>
      <c r="C96" s="178" t="s">
        <v>691</v>
      </c>
      <c r="D96" s="147"/>
      <c r="E96" s="148">
        <v>14</v>
      </c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35"/>
      <c r="Y96" s="135"/>
      <c r="Z96" s="135"/>
      <c r="AA96" s="135"/>
      <c r="AB96" s="135"/>
      <c r="AC96" s="135"/>
      <c r="AD96" s="135"/>
      <c r="AE96" s="135"/>
      <c r="AF96" s="135"/>
      <c r="AG96" s="135" t="s">
        <v>153</v>
      </c>
      <c r="AH96" s="135">
        <v>0</v>
      </c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x14ac:dyDescent="0.25">
      <c r="A97" s="153" t="s">
        <v>143</v>
      </c>
      <c r="B97" s="154" t="s">
        <v>71</v>
      </c>
      <c r="C97" s="176" t="s">
        <v>72</v>
      </c>
      <c r="D97" s="155"/>
      <c r="E97" s="156"/>
      <c r="F97" s="157"/>
      <c r="G97" s="157">
        <f>SUMIF(AG98:AG100,"&lt;&gt;NOR",G98:G100)</f>
        <v>0</v>
      </c>
      <c r="H97" s="157"/>
      <c r="I97" s="157">
        <f>SUM(I98:I100)</f>
        <v>0</v>
      </c>
      <c r="J97" s="157"/>
      <c r="K97" s="157">
        <f>SUM(K98:K100)</f>
        <v>0</v>
      </c>
      <c r="L97" s="157"/>
      <c r="M97" s="157">
        <f>SUM(M98:M100)</f>
        <v>0</v>
      </c>
      <c r="N97" s="157"/>
      <c r="O97" s="157">
        <f>SUM(O98:O100)</f>
        <v>0</v>
      </c>
      <c r="P97" s="157"/>
      <c r="Q97" s="157">
        <f>SUM(Q98:Q100)</f>
        <v>0</v>
      </c>
      <c r="R97" s="157"/>
      <c r="S97" s="157"/>
      <c r="T97" s="158"/>
      <c r="U97" s="152"/>
      <c r="V97" s="152">
        <f>SUM(V98:V100)</f>
        <v>0.7</v>
      </c>
      <c r="W97" s="152"/>
      <c r="AG97" t="s">
        <v>144</v>
      </c>
    </row>
    <row r="98" spans="1:60" outlineLevel="1" x14ac:dyDescent="0.25">
      <c r="A98" s="159">
        <v>23</v>
      </c>
      <c r="B98" s="160" t="s">
        <v>245</v>
      </c>
      <c r="C98" s="177" t="s">
        <v>246</v>
      </c>
      <c r="D98" s="161" t="s">
        <v>172</v>
      </c>
      <c r="E98" s="162">
        <v>6.4</v>
      </c>
      <c r="F98" s="163"/>
      <c r="G98" s="164">
        <f>ROUND(E98*F98,2)</f>
        <v>0</v>
      </c>
      <c r="H98" s="163"/>
      <c r="I98" s="164">
        <f>ROUND(E98*H98,2)</f>
        <v>0</v>
      </c>
      <c r="J98" s="163"/>
      <c r="K98" s="164">
        <f>ROUND(E98*J98,2)</f>
        <v>0</v>
      </c>
      <c r="L98" s="164">
        <v>15</v>
      </c>
      <c r="M98" s="164">
        <f>G98*(1+L98/100)</f>
        <v>0</v>
      </c>
      <c r="N98" s="164">
        <v>0</v>
      </c>
      <c r="O98" s="164">
        <f>ROUND(E98*N98,2)</f>
        <v>0</v>
      </c>
      <c r="P98" s="164">
        <v>0</v>
      </c>
      <c r="Q98" s="164">
        <f>ROUND(E98*P98,2)</f>
        <v>0</v>
      </c>
      <c r="R98" s="164" t="s">
        <v>247</v>
      </c>
      <c r="S98" s="164" t="s">
        <v>149</v>
      </c>
      <c r="T98" s="165" t="s">
        <v>150</v>
      </c>
      <c r="U98" s="141">
        <v>0.11</v>
      </c>
      <c r="V98" s="141">
        <f>ROUND(E98*U98,2)</f>
        <v>0.7</v>
      </c>
      <c r="W98" s="141"/>
      <c r="X98" s="135"/>
      <c r="Y98" s="135"/>
      <c r="Z98" s="135"/>
      <c r="AA98" s="135"/>
      <c r="AB98" s="135"/>
      <c r="AC98" s="135"/>
      <c r="AD98" s="135"/>
      <c r="AE98" s="135"/>
      <c r="AF98" s="135"/>
      <c r="AG98" s="135" t="s">
        <v>151</v>
      </c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5">
      <c r="A99" s="138"/>
      <c r="B99" s="139"/>
      <c r="C99" s="237" t="s">
        <v>248</v>
      </c>
      <c r="D99" s="238"/>
      <c r="E99" s="238"/>
      <c r="F99" s="238"/>
      <c r="G99" s="238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35"/>
      <c r="Y99" s="135"/>
      <c r="Z99" s="135"/>
      <c r="AA99" s="135"/>
      <c r="AB99" s="135"/>
      <c r="AC99" s="135"/>
      <c r="AD99" s="135"/>
      <c r="AE99" s="135"/>
      <c r="AF99" s="135"/>
      <c r="AG99" s="135" t="s">
        <v>158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5">
      <c r="A100" s="138"/>
      <c r="B100" s="139"/>
      <c r="C100" s="178" t="s">
        <v>692</v>
      </c>
      <c r="D100" s="147"/>
      <c r="E100" s="148">
        <v>6.4</v>
      </c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 t="s">
        <v>153</v>
      </c>
      <c r="AH100" s="135">
        <v>0</v>
      </c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x14ac:dyDescent="0.25">
      <c r="A101" s="153" t="s">
        <v>143</v>
      </c>
      <c r="B101" s="154" t="s">
        <v>73</v>
      </c>
      <c r="C101" s="176" t="s">
        <v>74</v>
      </c>
      <c r="D101" s="155"/>
      <c r="E101" s="156"/>
      <c r="F101" s="157"/>
      <c r="G101" s="157">
        <f>SUMIF(AG102:AG105,"&lt;&gt;NOR",G102:G105)</f>
        <v>0</v>
      </c>
      <c r="H101" s="157"/>
      <c r="I101" s="157">
        <f>SUM(I102:I105)</f>
        <v>0</v>
      </c>
      <c r="J101" s="157"/>
      <c r="K101" s="157">
        <f>SUM(K102:K105)</f>
        <v>0</v>
      </c>
      <c r="L101" s="157"/>
      <c r="M101" s="157">
        <f>SUM(M102:M105)</f>
        <v>0</v>
      </c>
      <c r="N101" s="157"/>
      <c r="O101" s="157">
        <f>SUM(O102:O105)</f>
        <v>0.13</v>
      </c>
      <c r="P101" s="157"/>
      <c r="Q101" s="157">
        <f>SUM(Q102:Q105)</f>
        <v>0</v>
      </c>
      <c r="R101" s="157"/>
      <c r="S101" s="157"/>
      <c r="T101" s="158"/>
      <c r="U101" s="152"/>
      <c r="V101" s="152">
        <f>SUM(V102:V105)</f>
        <v>17.73</v>
      </c>
      <c r="W101" s="152"/>
      <c r="AG101" t="s">
        <v>144</v>
      </c>
    </row>
    <row r="102" spans="1:60" outlineLevel="1" x14ac:dyDescent="0.25">
      <c r="A102" s="159">
        <v>24</v>
      </c>
      <c r="B102" s="160" t="s">
        <v>250</v>
      </c>
      <c r="C102" s="177" t="s">
        <v>251</v>
      </c>
      <c r="D102" s="161" t="s">
        <v>163</v>
      </c>
      <c r="E102" s="162">
        <v>82.84</v>
      </c>
      <c r="F102" s="163"/>
      <c r="G102" s="164">
        <f>ROUND(E102*F102,2)</f>
        <v>0</v>
      </c>
      <c r="H102" s="163"/>
      <c r="I102" s="164">
        <f>ROUND(E102*H102,2)</f>
        <v>0</v>
      </c>
      <c r="J102" s="163"/>
      <c r="K102" s="164">
        <f>ROUND(E102*J102,2)</f>
        <v>0</v>
      </c>
      <c r="L102" s="164">
        <v>15</v>
      </c>
      <c r="M102" s="164">
        <f>G102*(1+L102/100)</f>
        <v>0</v>
      </c>
      <c r="N102" s="164">
        <v>1.58E-3</v>
      </c>
      <c r="O102" s="164">
        <f>ROUND(E102*N102,2)</f>
        <v>0.13</v>
      </c>
      <c r="P102" s="164">
        <v>0</v>
      </c>
      <c r="Q102" s="164">
        <f>ROUND(E102*P102,2)</f>
        <v>0</v>
      </c>
      <c r="R102" s="164" t="s">
        <v>252</v>
      </c>
      <c r="S102" s="164" t="s">
        <v>149</v>
      </c>
      <c r="T102" s="165" t="s">
        <v>150</v>
      </c>
      <c r="U102" s="141">
        <v>0.21400000000000002</v>
      </c>
      <c r="V102" s="141">
        <f>ROUND(E102*U102,2)</f>
        <v>17.73</v>
      </c>
      <c r="W102" s="141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 t="s">
        <v>151</v>
      </c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5">
      <c r="A103" s="138"/>
      <c r="B103" s="139"/>
      <c r="C103" s="178" t="s">
        <v>693</v>
      </c>
      <c r="D103" s="147"/>
      <c r="E103" s="148">
        <v>47.64</v>
      </c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 t="s">
        <v>153</v>
      </c>
      <c r="AH103" s="135">
        <v>0</v>
      </c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5">
      <c r="A104" s="138"/>
      <c r="B104" s="139"/>
      <c r="C104" s="178" t="s">
        <v>694</v>
      </c>
      <c r="D104" s="147"/>
      <c r="E104" s="148">
        <v>6.2</v>
      </c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 t="s">
        <v>153</v>
      </c>
      <c r="AH104" s="135">
        <v>0</v>
      </c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5">
      <c r="A105" s="138"/>
      <c r="B105" s="139"/>
      <c r="C105" s="178" t="s">
        <v>695</v>
      </c>
      <c r="D105" s="147"/>
      <c r="E105" s="148">
        <v>29</v>
      </c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 t="s">
        <v>153</v>
      </c>
      <c r="AH105" s="135">
        <v>0</v>
      </c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x14ac:dyDescent="0.25">
      <c r="A106" s="153" t="s">
        <v>143</v>
      </c>
      <c r="B106" s="154" t="s">
        <v>75</v>
      </c>
      <c r="C106" s="176" t="s">
        <v>76</v>
      </c>
      <c r="D106" s="155"/>
      <c r="E106" s="156"/>
      <c r="F106" s="157"/>
      <c r="G106" s="157">
        <f>SUMIF(AG107:AG128,"&lt;&gt;NOR",G107:G128)</f>
        <v>0</v>
      </c>
      <c r="H106" s="157"/>
      <c r="I106" s="157">
        <f>SUM(I107:I128)</f>
        <v>0</v>
      </c>
      <c r="J106" s="157"/>
      <c r="K106" s="157">
        <f>SUM(K107:K128)</f>
        <v>0</v>
      </c>
      <c r="L106" s="157"/>
      <c r="M106" s="157">
        <f>SUM(M107:M128)</f>
        <v>0</v>
      </c>
      <c r="N106" s="157"/>
      <c r="O106" s="157">
        <f>SUM(O107:O128)</f>
        <v>0.11000000000000001</v>
      </c>
      <c r="P106" s="157"/>
      <c r="Q106" s="157">
        <f>SUM(Q107:Q128)</f>
        <v>23.280000000000005</v>
      </c>
      <c r="R106" s="157"/>
      <c r="S106" s="157"/>
      <c r="T106" s="158"/>
      <c r="U106" s="152"/>
      <c r="V106" s="152">
        <f>SUM(V107:V128)</f>
        <v>58.66</v>
      </c>
      <c r="W106" s="152"/>
      <c r="AG106" t="s">
        <v>144</v>
      </c>
    </row>
    <row r="107" spans="1:60" outlineLevel="1" x14ac:dyDescent="0.25">
      <c r="A107" s="159">
        <v>25</v>
      </c>
      <c r="B107" s="160" t="s">
        <v>255</v>
      </c>
      <c r="C107" s="177" t="s">
        <v>256</v>
      </c>
      <c r="D107" s="161" t="s">
        <v>163</v>
      </c>
      <c r="E107" s="162">
        <v>19.5</v>
      </c>
      <c r="F107" s="163"/>
      <c r="G107" s="164">
        <f>ROUND(E107*F107,2)</f>
        <v>0</v>
      </c>
      <c r="H107" s="163"/>
      <c r="I107" s="164">
        <f>ROUND(E107*H107,2)</f>
        <v>0</v>
      </c>
      <c r="J107" s="163"/>
      <c r="K107" s="164">
        <f>ROUND(E107*J107,2)</f>
        <v>0</v>
      </c>
      <c r="L107" s="164">
        <v>15</v>
      </c>
      <c r="M107" s="164">
        <f>G107*(1+L107/100)</f>
        <v>0</v>
      </c>
      <c r="N107" s="164">
        <v>6.7000000000000002E-4</v>
      </c>
      <c r="O107" s="164">
        <f>ROUND(E107*N107,2)</f>
        <v>0.01</v>
      </c>
      <c r="P107" s="164">
        <v>0.13100000000000001</v>
      </c>
      <c r="Q107" s="164">
        <f>ROUND(E107*P107,2)</f>
        <v>2.5499999999999998</v>
      </c>
      <c r="R107" s="164" t="s">
        <v>257</v>
      </c>
      <c r="S107" s="164" t="s">
        <v>164</v>
      </c>
      <c r="T107" s="165" t="s">
        <v>150</v>
      </c>
      <c r="U107" s="141">
        <v>0.20700000000000002</v>
      </c>
      <c r="V107" s="141">
        <f>ROUND(E107*U107,2)</f>
        <v>4.04</v>
      </c>
      <c r="W107" s="141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 t="s">
        <v>151</v>
      </c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ht="21" outlineLevel="1" x14ac:dyDescent="0.25">
      <c r="A108" s="138"/>
      <c r="B108" s="139"/>
      <c r="C108" s="237" t="s">
        <v>258</v>
      </c>
      <c r="D108" s="238"/>
      <c r="E108" s="238"/>
      <c r="F108" s="238"/>
      <c r="G108" s="238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 t="s">
        <v>158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66" t="str">
        <f>C108</f>
        <v>nebo vybourání otvorů průřezové plochy přes 4 m2 v příčkách, včetně pomocného lešení o výšce podlahy do 1900 mm a pro zatížení do 1,5 kPa  (150 kg/m2),</v>
      </c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5">
      <c r="A109" s="138"/>
      <c r="B109" s="139"/>
      <c r="C109" s="178" t="s">
        <v>696</v>
      </c>
      <c r="D109" s="147"/>
      <c r="E109" s="148">
        <v>11.100000000000001</v>
      </c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 t="s">
        <v>153</v>
      </c>
      <c r="AH109" s="135">
        <v>0</v>
      </c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5">
      <c r="A110" s="138"/>
      <c r="B110" s="139"/>
      <c r="C110" s="178" t="s">
        <v>697</v>
      </c>
      <c r="D110" s="147"/>
      <c r="E110" s="148">
        <v>5.6000000000000005</v>
      </c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 t="s">
        <v>153</v>
      </c>
      <c r="AH110" s="135">
        <v>0</v>
      </c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5">
      <c r="A111" s="138"/>
      <c r="B111" s="139"/>
      <c r="C111" s="178" t="s">
        <v>698</v>
      </c>
      <c r="D111" s="147"/>
      <c r="E111" s="148">
        <v>2.8000000000000003</v>
      </c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 t="s">
        <v>153</v>
      </c>
      <c r="AH111" s="135">
        <v>0</v>
      </c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5">
      <c r="A112" s="159">
        <v>26</v>
      </c>
      <c r="B112" s="160" t="s">
        <v>262</v>
      </c>
      <c r="C112" s="177" t="s">
        <v>256</v>
      </c>
      <c r="D112" s="161" t="s">
        <v>163</v>
      </c>
      <c r="E112" s="162">
        <v>69.600000000000009</v>
      </c>
      <c r="F112" s="163"/>
      <c r="G112" s="164">
        <f>ROUND(E112*F112,2)</f>
        <v>0</v>
      </c>
      <c r="H112" s="163"/>
      <c r="I112" s="164">
        <f>ROUND(E112*H112,2)</f>
        <v>0</v>
      </c>
      <c r="J112" s="163"/>
      <c r="K112" s="164">
        <f>ROUND(E112*J112,2)</f>
        <v>0</v>
      </c>
      <c r="L112" s="164">
        <v>15</v>
      </c>
      <c r="M112" s="164">
        <f>G112*(1+L112/100)</f>
        <v>0</v>
      </c>
      <c r="N112" s="164">
        <v>6.7000000000000002E-4</v>
      </c>
      <c r="O112" s="164">
        <f>ROUND(E112*N112,2)</f>
        <v>0.05</v>
      </c>
      <c r="P112" s="164">
        <v>0.26100000000000001</v>
      </c>
      <c r="Q112" s="164">
        <f>ROUND(E112*P112,2)</f>
        <v>18.170000000000002</v>
      </c>
      <c r="R112" s="164" t="s">
        <v>257</v>
      </c>
      <c r="S112" s="164" t="s">
        <v>164</v>
      </c>
      <c r="T112" s="165" t="s">
        <v>150</v>
      </c>
      <c r="U112" s="141">
        <v>0.25800000000000001</v>
      </c>
      <c r="V112" s="141">
        <f>ROUND(E112*U112,2)</f>
        <v>17.96</v>
      </c>
      <c r="W112" s="141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 t="s">
        <v>151</v>
      </c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ht="21" outlineLevel="1" x14ac:dyDescent="0.25">
      <c r="A113" s="138"/>
      <c r="B113" s="139"/>
      <c r="C113" s="237" t="s">
        <v>258</v>
      </c>
      <c r="D113" s="238"/>
      <c r="E113" s="238"/>
      <c r="F113" s="238"/>
      <c r="G113" s="238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 t="s">
        <v>158</v>
      </c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66" t="str">
        <f>C113</f>
        <v>nebo vybourání otvorů průřezové plochy přes 4 m2 v příčkách, včetně pomocného lešení o výšce podlahy do 1900 mm a pro zatížení do 1,5 kPa  (150 kg/m2),</v>
      </c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5">
      <c r="A114" s="138"/>
      <c r="B114" s="139"/>
      <c r="C114" s="178" t="s">
        <v>699</v>
      </c>
      <c r="D114" s="147"/>
      <c r="E114" s="148">
        <v>58.800000000000004</v>
      </c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 t="s">
        <v>153</v>
      </c>
      <c r="AH114" s="135">
        <v>0</v>
      </c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5">
      <c r="A115" s="138"/>
      <c r="B115" s="139"/>
      <c r="C115" s="178" t="s">
        <v>700</v>
      </c>
      <c r="D115" s="147"/>
      <c r="E115" s="148">
        <v>10.8</v>
      </c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 t="s">
        <v>153</v>
      </c>
      <c r="AH115" s="135">
        <v>0</v>
      </c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ht="20.399999999999999" outlineLevel="1" x14ac:dyDescent="0.25">
      <c r="A116" s="159">
        <v>27</v>
      </c>
      <c r="B116" s="160" t="s">
        <v>265</v>
      </c>
      <c r="C116" s="177" t="s">
        <v>266</v>
      </c>
      <c r="D116" s="161" t="s">
        <v>163</v>
      </c>
      <c r="E116" s="162">
        <v>16.080000000000002</v>
      </c>
      <c r="F116" s="163"/>
      <c r="G116" s="164">
        <f>ROUND(E116*F116,2)</f>
        <v>0</v>
      </c>
      <c r="H116" s="163"/>
      <c r="I116" s="164">
        <f>ROUND(E116*H116,2)</f>
        <v>0</v>
      </c>
      <c r="J116" s="163"/>
      <c r="K116" s="164">
        <f>ROUND(E116*J116,2)</f>
        <v>0</v>
      </c>
      <c r="L116" s="164">
        <v>15</v>
      </c>
      <c r="M116" s="164">
        <f>G116*(1+L116/100)</f>
        <v>0</v>
      </c>
      <c r="N116" s="164">
        <v>3.3000000000000005E-4</v>
      </c>
      <c r="O116" s="164">
        <f>ROUND(E116*N116,2)</f>
        <v>0.01</v>
      </c>
      <c r="P116" s="164">
        <v>1.183E-2</v>
      </c>
      <c r="Q116" s="164">
        <f>ROUND(E116*P116,2)</f>
        <v>0.19</v>
      </c>
      <c r="R116" s="164" t="s">
        <v>257</v>
      </c>
      <c r="S116" s="164" t="s">
        <v>149</v>
      </c>
      <c r="T116" s="165" t="s">
        <v>150</v>
      </c>
      <c r="U116" s="141">
        <v>0.34600000000000003</v>
      </c>
      <c r="V116" s="141">
        <f>ROUND(E116*U116,2)</f>
        <v>5.56</v>
      </c>
      <c r="W116" s="141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 t="s">
        <v>151</v>
      </c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ht="20.399999999999999" outlineLevel="1" x14ac:dyDescent="0.25">
      <c r="A117" s="138"/>
      <c r="B117" s="139"/>
      <c r="C117" s="178" t="s">
        <v>701</v>
      </c>
      <c r="D117" s="147"/>
      <c r="E117" s="148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 t="s">
        <v>153</v>
      </c>
      <c r="AH117" s="135">
        <v>0</v>
      </c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1" x14ac:dyDescent="0.25">
      <c r="A118" s="138"/>
      <c r="B118" s="139"/>
      <c r="C118" s="178" t="s">
        <v>702</v>
      </c>
      <c r="D118" s="147"/>
      <c r="E118" s="148">
        <v>4.0200000000000005</v>
      </c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 t="s">
        <v>153</v>
      </c>
      <c r="AH118" s="135">
        <v>0</v>
      </c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1" x14ac:dyDescent="0.25">
      <c r="A119" s="138"/>
      <c r="B119" s="139"/>
      <c r="C119" s="178" t="s">
        <v>703</v>
      </c>
      <c r="D119" s="147"/>
      <c r="E119" s="148">
        <v>4.0200000000000005</v>
      </c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 t="s">
        <v>153</v>
      </c>
      <c r="AH119" s="135">
        <v>0</v>
      </c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 x14ac:dyDescent="0.25">
      <c r="A120" s="138"/>
      <c r="B120" s="139"/>
      <c r="C120" s="178" t="s">
        <v>704</v>
      </c>
      <c r="D120" s="147"/>
      <c r="E120" s="148">
        <v>4.0200000000000005</v>
      </c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 t="s">
        <v>153</v>
      </c>
      <c r="AH120" s="135">
        <v>0</v>
      </c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5">
      <c r="A121" s="138"/>
      <c r="B121" s="139"/>
      <c r="C121" s="178" t="s">
        <v>705</v>
      </c>
      <c r="D121" s="147"/>
      <c r="E121" s="148">
        <v>4.0200000000000005</v>
      </c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 t="s">
        <v>153</v>
      </c>
      <c r="AH121" s="135">
        <v>0</v>
      </c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5">
      <c r="A122" s="159">
        <v>28</v>
      </c>
      <c r="B122" s="160" t="s">
        <v>272</v>
      </c>
      <c r="C122" s="177" t="s">
        <v>273</v>
      </c>
      <c r="D122" s="161" t="s">
        <v>147</v>
      </c>
      <c r="E122" s="162">
        <v>36</v>
      </c>
      <c r="F122" s="163"/>
      <c r="G122" s="164">
        <f>ROUND(E122*F122,2)</f>
        <v>0</v>
      </c>
      <c r="H122" s="163"/>
      <c r="I122" s="164">
        <f>ROUND(E122*H122,2)</f>
        <v>0</v>
      </c>
      <c r="J122" s="163"/>
      <c r="K122" s="164">
        <f>ROUND(E122*J122,2)</f>
        <v>0</v>
      </c>
      <c r="L122" s="164">
        <v>15</v>
      </c>
      <c r="M122" s="164">
        <f>G122*(1+L122/100)</f>
        <v>0</v>
      </c>
      <c r="N122" s="164">
        <v>0</v>
      </c>
      <c r="O122" s="164">
        <f>ROUND(E122*N122,2)</f>
        <v>0</v>
      </c>
      <c r="P122" s="164">
        <v>0</v>
      </c>
      <c r="Q122" s="164">
        <f>ROUND(E122*P122,2)</f>
        <v>0</v>
      </c>
      <c r="R122" s="164" t="s">
        <v>257</v>
      </c>
      <c r="S122" s="164" t="s">
        <v>149</v>
      </c>
      <c r="T122" s="165" t="s">
        <v>150</v>
      </c>
      <c r="U122" s="141">
        <v>0.05</v>
      </c>
      <c r="V122" s="141">
        <f>ROUND(E122*U122,2)</f>
        <v>1.8</v>
      </c>
      <c r="W122" s="141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 t="s">
        <v>151</v>
      </c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5">
      <c r="A123" s="138"/>
      <c r="B123" s="139"/>
      <c r="C123" s="237" t="s">
        <v>274</v>
      </c>
      <c r="D123" s="238"/>
      <c r="E123" s="238"/>
      <c r="F123" s="238"/>
      <c r="G123" s="238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 t="s">
        <v>158</v>
      </c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1" x14ac:dyDescent="0.25">
      <c r="A124" s="138"/>
      <c r="B124" s="139"/>
      <c r="C124" s="178" t="s">
        <v>706</v>
      </c>
      <c r="D124" s="147"/>
      <c r="E124" s="148">
        <v>36</v>
      </c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 t="s">
        <v>153</v>
      </c>
      <c r="AH124" s="135">
        <v>0</v>
      </c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ht="20.399999999999999" outlineLevel="1" x14ac:dyDescent="0.25">
      <c r="A125" s="159">
        <v>29</v>
      </c>
      <c r="B125" s="160" t="s">
        <v>276</v>
      </c>
      <c r="C125" s="177" t="s">
        <v>277</v>
      </c>
      <c r="D125" s="161" t="s">
        <v>163</v>
      </c>
      <c r="E125" s="162">
        <v>31.200000000000003</v>
      </c>
      <c r="F125" s="163"/>
      <c r="G125" s="164">
        <f>ROUND(E125*F125,2)</f>
        <v>0</v>
      </c>
      <c r="H125" s="163"/>
      <c r="I125" s="164">
        <f>ROUND(E125*H125,2)</f>
        <v>0</v>
      </c>
      <c r="J125" s="163"/>
      <c r="K125" s="164">
        <f>ROUND(E125*J125,2)</f>
        <v>0</v>
      </c>
      <c r="L125" s="164">
        <v>15</v>
      </c>
      <c r="M125" s="164">
        <f>G125*(1+L125/100)</f>
        <v>0</v>
      </c>
      <c r="N125" s="164">
        <v>1.17E-3</v>
      </c>
      <c r="O125" s="164">
        <f>ROUND(E125*N125,2)</f>
        <v>0.04</v>
      </c>
      <c r="P125" s="164">
        <v>7.6000000000000012E-2</v>
      </c>
      <c r="Q125" s="164">
        <f>ROUND(E125*P125,2)</f>
        <v>2.37</v>
      </c>
      <c r="R125" s="164" t="s">
        <v>257</v>
      </c>
      <c r="S125" s="164" t="s">
        <v>149</v>
      </c>
      <c r="T125" s="165" t="s">
        <v>150</v>
      </c>
      <c r="U125" s="141">
        <v>0.93900000000000006</v>
      </c>
      <c r="V125" s="141">
        <f>ROUND(E125*U125,2)</f>
        <v>29.3</v>
      </c>
      <c r="W125" s="141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 t="s">
        <v>151</v>
      </c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5">
      <c r="A126" s="138"/>
      <c r="B126" s="139"/>
      <c r="C126" s="178" t="s">
        <v>707</v>
      </c>
      <c r="D126" s="147"/>
      <c r="E126" s="148">
        <v>7.2</v>
      </c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 t="s">
        <v>153</v>
      </c>
      <c r="AH126" s="135">
        <v>0</v>
      </c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1" x14ac:dyDescent="0.25">
      <c r="A127" s="138"/>
      <c r="B127" s="139"/>
      <c r="C127" s="178" t="s">
        <v>278</v>
      </c>
      <c r="D127" s="147"/>
      <c r="E127" s="148">
        <v>11.200000000000001</v>
      </c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 t="s">
        <v>153</v>
      </c>
      <c r="AH127" s="135">
        <v>0</v>
      </c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1" x14ac:dyDescent="0.25">
      <c r="A128" s="138"/>
      <c r="B128" s="139"/>
      <c r="C128" s="178" t="s">
        <v>708</v>
      </c>
      <c r="D128" s="147"/>
      <c r="E128" s="148">
        <v>12.8</v>
      </c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 t="s">
        <v>153</v>
      </c>
      <c r="AH128" s="135">
        <v>0</v>
      </c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x14ac:dyDescent="0.25">
      <c r="A129" s="153" t="s">
        <v>143</v>
      </c>
      <c r="B129" s="154" t="s">
        <v>77</v>
      </c>
      <c r="C129" s="176" t="s">
        <v>78</v>
      </c>
      <c r="D129" s="155"/>
      <c r="E129" s="156"/>
      <c r="F129" s="157"/>
      <c r="G129" s="157">
        <f>SUMIF(AG130:AG156,"&lt;&gt;NOR",G130:G156)</f>
        <v>0</v>
      </c>
      <c r="H129" s="157"/>
      <c r="I129" s="157">
        <f>SUM(I130:I156)</f>
        <v>0</v>
      </c>
      <c r="J129" s="157"/>
      <c r="K129" s="157">
        <f>SUM(K130:K156)</f>
        <v>0</v>
      </c>
      <c r="L129" s="157"/>
      <c r="M129" s="157">
        <f>SUM(M130:M156)</f>
        <v>0</v>
      </c>
      <c r="N129" s="157"/>
      <c r="O129" s="157">
        <f>SUM(O130:O156)</f>
        <v>0.05</v>
      </c>
      <c r="P129" s="157"/>
      <c r="Q129" s="157">
        <f>SUM(Q130:Q156)</f>
        <v>27.25</v>
      </c>
      <c r="R129" s="157"/>
      <c r="S129" s="157"/>
      <c r="T129" s="158"/>
      <c r="U129" s="152"/>
      <c r="V129" s="152">
        <f>SUM(V130:V156)</f>
        <v>163.63999999999999</v>
      </c>
      <c r="W129" s="152"/>
      <c r="AG129" t="s">
        <v>144</v>
      </c>
    </row>
    <row r="130" spans="1:60" ht="30.6" outlineLevel="1" x14ac:dyDescent="0.25">
      <c r="A130" s="159">
        <v>30</v>
      </c>
      <c r="B130" s="160" t="s">
        <v>280</v>
      </c>
      <c r="C130" s="177" t="s">
        <v>281</v>
      </c>
      <c r="D130" s="161" t="s">
        <v>147</v>
      </c>
      <c r="E130" s="162">
        <v>14</v>
      </c>
      <c r="F130" s="163"/>
      <c r="G130" s="164">
        <f>ROUND(E130*F130,2)</f>
        <v>0</v>
      </c>
      <c r="H130" s="163"/>
      <c r="I130" s="164">
        <f>ROUND(E130*H130,2)</f>
        <v>0</v>
      </c>
      <c r="J130" s="163"/>
      <c r="K130" s="164">
        <f>ROUND(E130*J130,2)</f>
        <v>0</v>
      </c>
      <c r="L130" s="164">
        <v>15</v>
      </c>
      <c r="M130" s="164">
        <f>G130*(1+L130/100)</f>
        <v>0</v>
      </c>
      <c r="N130" s="164">
        <v>0</v>
      </c>
      <c r="O130" s="164">
        <f>ROUND(E130*N130,2)</f>
        <v>0</v>
      </c>
      <c r="P130" s="164">
        <v>8.0000000000000002E-3</v>
      </c>
      <c r="Q130" s="164">
        <f>ROUND(E130*P130,2)</f>
        <v>0.11</v>
      </c>
      <c r="R130" s="164" t="s">
        <v>257</v>
      </c>
      <c r="S130" s="164" t="s">
        <v>149</v>
      </c>
      <c r="T130" s="165" t="s">
        <v>150</v>
      </c>
      <c r="U130" s="141">
        <v>0.24300000000000002</v>
      </c>
      <c r="V130" s="141">
        <f>ROUND(E130*U130,2)</f>
        <v>3.4</v>
      </c>
      <c r="W130" s="141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 t="s">
        <v>151</v>
      </c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5">
      <c r="A131" s="138"/>
      <c r="B131" s="139"/>
      <c r="C131" s="237" t="s">
        <v>282</v>
      </c>
      <c r="D131" s="238"/>
      <c r="E131" s="238"/>
      <c r="F131" s="238"/>
      <c r="G131" s="238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 t="s">
        <v>158</v>
      </c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5">
      <c r="A132" s="138"/>
      <c r="B132" s="139"/>
      <c r="C132" s="178" t="s">
        <v>664</v>
      </c>
      <c r="D132" s="147"/>
      <c r="E132" s="148">
        <v>14</v>
      </c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 t="s">
        <v>153</v>
      </c>
      <c r="AH132" s="135">
        <v>0</v>
      </c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ht="20.399999999999999" outlineLevel="1" x14ac:dyDescent="0.25">
      <c r="A133" s="159">
        <v>31</v>
      </c>
      <c r="B133" s="160" t="s">
        <v>709</v>
      </c>
      <c r="C133" s="177" t="s">
        <v>710</v>
      </c>
      <c r="D133" s="161" t="s">
        <v>163</v>
      </c>
      <c r="E133" s="162">
        <v>1.6</v>
      </c>
      <c r="F133" s="163"/>
      <c r="G133" s="164">
        <f>ROUND(E133*F133,2)</f>
        <v>0</v>
      </c>
      <c r="H133" s="163"/>
      <c r="I133" s="164">
        <f>ROUND(E133*H133,2)</f>
        <v>0</v>
      </c>
      <c r="J133" s="163"/>
      <c r="K133" s="164">
        <f>ROUND(E133*J133,2)</f>
        <v>0</v>
      </c>
      <c r="L133" s="164">
        <v>15</v>
      </c>
      <c r="M133" s="164">
        <f>G133*(1+L133/100)</f>
        <v>0</v>
      </c>
      <c r="N133" s="164">
        <v>1.6500000000000002E-3</v>
      </c>
      <c r="O133" s="164">
        <f>ROUND(E133*N133,2)</f>
        <v>0</v>
      </c>
      <c r="P133" s="164">
        <v>0.29300000000000004</v>
      </c>
      <c r="Q133" s="164">
        <f>ROUND(E133*P133,2)</f>
        <v>0.47</v>
      </c>
      <c r="R133" s="164" t="s">
        <v>257</v>
      </c>
      <c r="S133" s="164" t="s">
        <v>149</v>
      </c>
      <c r="T133" s="165" t="s">
        <v>150</v>
      </c>
      <c r="U133" s="141">
        <v>0.94200000000000006</v>
      </c>
      <c r="V133" s="141">
        <f>ROUND(E133*U133,2)</f>
        <v>1.51</v>
      </c>
      <c r="W133" s="141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 t="s">
        <v>151</v>
      </c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5">
      <c r="A134" s="138"/>
      <c r="B134" s="139"/>
      <c r="C134" s="237" t="s">
        <v>282</v>
      </c>
      <c r="D134" s="238"/>
      <c r="E134" s="238"/>
      <c r="F134" s="238"/>
      <c r="G134" s="238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 t="s">
        <v>158</v>
      </c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1" x14ac:dyDescent="0.25">
      <c r="A135" s="138"/>
      <c r="B135" s="139"/>
      <c r="C135" s="178" t="s">
        <v>711</v>
      </c>
      <c r="D135" s="147"/>
      <c r="E135" s="148">
        <v>1.6</v>
      </c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 t="s">
        <v>153</v>
      </c>
      <c r="AH135" s="135">
        <v>0</v>
      </c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ht="20.399999999999999" outlineLevel="1" x14ac:dyDescent="0.25">
      <c r="A136" s="159">
        <v>32</v>
      </c>
      <c r="B136" s="160" t="s">
        <v>283</v>
      </c>
      <c r="C136" s="177" t="s">
        <v>284</v>
      </c>
      <c r="D136" s="161" t="s">
        <v>172</v>
      </c>
      <c r="E136" s="162">
        <v>77.600000000000009</v>
      </c>
      <c r="F136" s="163"/>
      <c r="G136" s="164">
        <f>ROUND(E136*F136,2)</f>
        <v>0</v>
      </c>
      <c r="H136" s="163"/>
      <c r="I136" s="164">
        <f>ROUND(E136*H136,2)</f>
        <v>0</v>
      </c>
      <c r="J136" s="163"/>
      <c r="K136" s="164">
        <f>ROUND(E136*J136,2)</f>
        <v>0</v>
      </c>
      <c r="L136" s="164">
        <v>15</v>
      </c>
      <c r="M136" s="164">
        <f>G136*(1+L136/100)</f>
        <v>0</v>
      </c>
      <c r="N136" s="164">
        <v>4.9000000000000009E-4</v>
      </c>
      <c r="O136" s="164">
        <f>ROUND(E136*N136,2)</f>
        <v>0.04</v>
      </c>
      <c r="P136" s="164">
        <v>4.0000000000000001E-3</v>
      </c>
      <c r="Q136" s="164">
        <f>ROUND(E136*P136,2)</f>
        <v>0.31</v>
      </c>
      <c r="R136" s="164" t="s">
        <v>257</v>
      </c>
      <c r="S136" s="164" t="s">
        <v>149</v>
      </c>
      <c r="T136" s="165" t="s">
        <v>150</v>
      </c>
      <c r="U136" s="141">
        <v>0.20800000000000002</v>
      </c>
      <c r="V136" s="141">
        <f>ROUND(E136*U136,2)</f>
        <v>16.14</v>
      </c>
      <c r="W136" s="141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 t="s">
        <v>151</v>
      </c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5">
      <c r="A137" s="138"/>
      <c r="B137" s="139"/>
      <c r="C137" s="178" t="s">
        <v>686</v>
      </c>
      <c r="D137" s="147"/>
      <c r="E137" s="148">
        <v>77.600000000000009</v>
      </c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 t="s">
        <v>153</v>
      </c>
      <c r="AH137" s="135">
        <v>0</v>
      </c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ht="20.399999999999999" outlineLevel="1" x14ac:dyDescent="0.25">
      <c r="A138" s="159">
        <v>33</v>
      </c>
      <c r="B138" s="160" t="s">
        <v>286</v>
      </c>
      <c r="C138" s="177" t="s">
        <v>287</v>
      </c>
      <c r="D138" s="161" t="s">
        <v>172</v>
      </c>
      <c r="E138" s="162">
        <v>30</v>
      </c>
      <c r="F138" s="163"/>
      <c r="G138" s="164">
        <f>ROUND(E138*F138,2)</f>
        <v>0</v>
      </c>
      <c r="H138" s="163"/>
      <c r="I138" s="164">
        <f>ROUND(E138*H138,2)</f>
        <v>0</v>
      </c>
      <c r="J138" s="163"/>
      <c r="K138" s="164">
        <f>ROUND(E138*J138,2)</f>
        <v>0</v>
      </c>
      <c r="L138" s="164">
        <v>15</v>
      </c>
      <c r="M138" s="164">
        <f>G138*(1+L138/100)</f>
        <v>0</v>
      </c>
      <c r="N138" s="164">
        <v>4.9000000000000009E-4</v>
      </c>
      <c r="O138" s="164">
        <f>ROUND(E138*N138,2)</f>
        <v>0.01</v>
      </c>
      <c r="P138" s="164">
        <v>9.0000000000000011E-3</v>
      </c>
      <c r="Q138" s="164">
        <f>ROUND(E138*P138,2)</f>
        <v>0.27</v>
      </c>
      <c r="R138" s="164" t="s">
        <v>257</v>
      </c>
      <c r="S138" s="164" t="s">
        <v>149</v>
      </c>
      <c r="T138" s="165" t="s">
        <v>150</v>
      </c>
      <c r="U138" s="141">
        <v>0.24700000000000003</v>
      </c>
      <c r="V138" s="141">
        <f>ROUND(E138*U138,2)</f>
        <v>7.41</v>
      </c>
      <c r="W138" s="141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 t="s">
        <v>151</v>
      </c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5">
      <c r="A139" s="138"/>
      <c r="B139" s="139"/>
      <c r="C139" s="178" t="s">
        <v>712</v>
      </c>
      <c r="D139" s="147"/>
      <c r="E139" s="148">
        <v>30</v>
      </c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 t="s">
        <v>153</v>
      </c>
      <c r="AH139" s="135">
        <v>0</v>
      </c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ht="20.399999999999999" outlineLevel="1" x14ac:dyDescent="0.25">
      <c r="A140" s="159">
        <v>34</v>
      </c>
      <c r="B140" s="160" t="s">
        <v>289</v>
      </c>
      <c r="C140" s="177" t="s">
        <v>290</v>
      </c>
      <c r="D140" s="161" t="s">
        <v>163</v>
      </c>
      <c r="E140" s="162">
        <v>187.98000000000002</v>
      </c>
      <c r="F140" s="163"/>
      <c r="G140" s="164">
        <f>ROUND(E140*F140,2)</f>
        <v>0</v>
      </c>
      <c r="H140" s="163"/>
      <c r="I140" s="164">
        <f>ROUND(E140*H140,2)</f>
        <v>0</v>
      </c>
      <c r="J140" s="163"/>
      <c r="K140" s="164">
        <f>ROUND(E140*J140,2)</f>
        <v>0</v>
      </c>
      <c r="L140" s="164">
        <v>15</v>
      </c>
      <c r="M140" s="164">
        <f>G140*(1+L140/100)</f>
        <v>0</v>
      </c>
      <c r="N140" s="164">
        <v>0</v>
      </c>
      <c r="O140" s="164">
        <f>ROUND(E140*N140,2)</f>
        <v>0</v>
      </c>
      <c r="P140" s="164">
        <v>4.6000000000000006E-2</v>
      </c>
      <c r="Q140" s="164">
        <f>ROUND(E140*P140,2)</f>
        <v>8.65</v>
      </c>
      <c r="R140" s="164" t="s">
        <v>257</v>
      </c>
      <c r="S140" s="164" t="s">
        <v>149</v>
      </c>
      <c r="T140" s="165" t="s">
        <v>150</v>
      </c>
      <c r="U140" s="141">
        <v>0.26</v>
      </c>
      <c r="V140" s="141">
        <f>ROUND(E140*U140,2)</f>
        <v>48.87</v>
      </c>
      <c r="W140" s="141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 t="s">
        <v>151</v>
      </c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1" x14ac:dyDescent="0.25">
      <c r="A141" s="138"/>
      <c r="B141" s="139"/>
      <c r="C141" s="178" t="s">
        <v>713</v>
      </c>
      <c r="D141" s="147"/>
      <c r="E141" s="148">
        <v>35.400000000000006</v>
      </c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 t="s">
        <v>153</v>
      </c>
      <c r="AH141" s="135">
        <v>0</v>
      </c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5">
      <c r="A142" s="138"/>
      <c r="B142" s="139"/>
      <c r="C142" s="178" t="s">
        <v>714</v>
      </c>
      <c r="D142" s="147"/>
      <c r="E142" s="148">
        <v>34.200000000000003</v>
      </c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 t="s">
        <v>153</v>
      </c>
      <c r="AH142" s="135">
        <v>0</v>
      </c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 x14ac:dyDescent="0.25">
      <c r="A143" s="138"/>
      <c r="B143" s="139"/>
      <c r="C143" s="178" t="s">
        <v>715</v>
      </c>
      <c r="D143" s="147"/>
      <c r="E143" s="148">
        <v>12.180000000000001</v>
      </c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 t="s">
        <v>153</v>
      </c>
      <c r="AH143" s="135">
        <v>0</v>
      </c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5">
      <c r="A144" s="138"/>
      <c r="B144" s="139"/>
      <c r="C144" s="178" t="s">
        <v>716</v>
      </c>
      <c r="D144" s="147"/>
      <c r="E144" s="148">
        <v>13.5</v>
      </c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 t="s">
        <v>153</v>
      </c>
      <c r="AH144" s="135">
        <v>0</v>
      </c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5">
      <c r="A145" s="138"/>
      <c r="B145" s="139"/>
      <c r="C145" s="178" t="s">
        <v>717</v>
      </c>
      <c r="D145" s="147"/>
      <c r="E145" s="148">
        <v>60.300000000000004</v>
      </c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 t="s">
        <v>153</v>
      </c>
      <c r="AH145" s="135">
        <v>0</v>
      </c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1" x14ac:dyDescent="0.25">
      <c r="A146" s="138"/>
      <c r="B146" s="139"/>
      <c r="C146" s="178" t="s">
        <v>718</v>
      </c>
      <c r="D146" s="147"/>
      <c r="E146" s="148">
        <v>32.400000000000006</v>
      </c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 t="s">
        <v>153</v>
      </c>
      <c r="AH146" s="135">
        <v>0</v>
      </c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ht="20.399999999999999" outlineLevel="1" x14ac:dyDescent="0.25">
      <c r="A147" s="159">
        <v>35</v>
      </c>
      <c r="B147" s="160" t="s">
        <v>291</v>
      </c>
      <c r="C147" s="177" t="s">
        <v>292</v>
      </c>
      <c r="D147" s="161" t="s">
        <v>163</v>
      </c>
      <c r="E147" s="162">
        <v>256.44000000000005</v>
      </c>
      <c r="F147" s="163"/>
      <c r="G147" s="164">
        <f>ROUND(E147*F147,2)</f>
        <v>0</v>
      </c>
      <c r="H147" s="163"/>
      <c r="I147" s="164">
        <f>ROUND(E147*H147,2)</f>
        <v>0</v>
      </c>
      <c r="J147" s="163"/>
      <c r="K147" s="164">
        <f>ROUND(E147*J147,2)</f>
        <v>0</v>
      </c>
      <c r="L147" s="164">
        <v>15</v>
      </c>
      <c r="M147" s="164">
        <f>G147*(1+L147/100)</f>
        <v>0</v>
      </c>
      <c r="N147" s="164">
        <v>0</v>
      </c>
      <c r="O147" s="164">
        <f>ROUND(E147*N147,2)</f>
        <v>0</v>
      </c>
      <c r="P147" s="164">
        <v>6.8000000000000005E-2</v>
      </c>
      <c r="Q147" s="164">
        <f>ROUND(E147*P147,2)</f>
        <v>17.440000000000001</v>
      </c>
      <c r="R147" s="164" t="s">
        <v>257</v>
      </c>
      <c r="S147" s="164" t="s">
        <v>149</v>
      </c>
      <c r="T147" s="165" t="s">
        <v>150</v>
      </c>
      <c r="U147" s="141">
        <v>0.30000000000000004</v>
      </c>
      <c r="V147" s="141">
        <f>ROUND(E147*U147,2)</f>
        <v>76.930000000000007</v>
      </c>
      <c r="W147" s="141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 t="s">
        <v>151</v>
      </c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 x14ac:dyDescent="0.25">
      <c r="A148" s="138"/>
      <c r="B148" s="139"/>
      <c r="C148" s="237" t="s">
        <v>293</v>
      </c>
      <c r="D148" s="238"/>
      <c r="E148" s="238"/>
      <c r="F148" s="238"/>
      <c r="G148" s="238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 t="s">
        <v>158</v>
      </c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5">
      <c r="A149" s="138"/>
      <c r="B149" s="139"/>
      <c r="C149" s="178" t="s">
        <v>719</v>
      </c>
      <c r="D149" s="147"/>
      <c r="E149" s="148">
        <v>37.200000000000003</v>
      </c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 t="s">
        <v>153</v>
      </c>
      <c r="AH149" s="135">
        <v>0</v>
      </c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1" x14ac:dyDescent="0.25">
      <c r="A150" s="138"/>
      <c r="B150" s="139"/>
      <c r="C150" s="178" t="s">
        <v>720</v>
      </c>
      <c r="D150" s="147"/>
      <c r="E150" s="148">
        <v>194.4</v>
      </c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 t="s">
        <v>153</v>
      </c>
      <c r="AH150" s="135">
        <v>0</v>
      </c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outlineLevel="1" x14ac:dyDescent="0.25">
      <c r="A151" s="138"/>
      <c r="B151" s="139"/>
      <c r="C151" s="178" t="s">
        <v>721</v>
      </c>
      <c r="D151" s="147"/>
      <c r="E151" s="148">
        <v>24.840000000000003</v>
      </c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 t="s">
        <v>153</v>
      </c>
      <c r="AH151" s="135">
        <v>0</v>
      </c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ht="20.399999999999999" outlineLevel="1" x14ac:dyDescent="0.25">
      <c r="A152" s="167">
        <v>36</v>
      </c>
      <c r="B152" s="168" t="s">
        <v>295</v>
      </c>
      <c r="C152" s="179" t="s">
        <v>296</v>
      </c>
      <c r="D152" s="169" t="s">
        <v>147</v>
      </c>
      <c r="E152" s="170">
        <v>1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15</v>
      </c>
      <c r="M152" s="172">
        <f>G152*(1+L152/100)</f>
        <v>0</v>
      </c>
      <c r="N152" s="172">
        <v>0</v>
      </c>
      <c r="O152" s="172">
        <f>ROUND(E152*N152,2)</f>
        <v>0</v>
      </c>
      <c r="P152" s="172">
        <v>0</v>
      </c>
      <c r="Q152" s="172">
        <f>ROUND(E152*P152,2)</f>
        <v>0</v>
      </c>
      <c r="R152" s="172" t="s">
        <v>257</v>
      </c>
      <c r="S152" s="172" t="s">
        <v>149</v>
      </c>
      <c r="T152" s="173" t="s">
        <v>150</v>
      </c>
      <c r="U152" s="141">
        <v>8.8400000000000016</v>
      </c>
      <c r="V152" s="141">
        <f>ROUND(E152*U152,2)</f>
        <v>8.84</v>
      </c>
      <c r="W152" s="141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 t="s">
        <v>151</v>
      </c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ht="20.399999999999999" outlineLevel="1" x14ac:dyDescent="0.25">
      <c r="A153" s="167">
        <v>37</v>
      </c>
      <c r="B153" s="168" t="s">
        <v>297</v>
      </c>
      <c r="C153" s="179" t="s">
        <v>298</v>
      </c>
      <c r="D153" s="169" t="s">
        <v>299</v>
      </c>
      <c r="E153" s="170">
        <v>1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15</v>
      </c>
      <c r="M153" s="172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2" t="s">
        <v>257</v>
      </c>
      <c r="S153" s="172" t="s">
        <v>149</v>
      </c>
      <c r="T153" s="173" t="s">
        <v>150</v>
      </c>
      <c r="U153" s="141">
        <v>0.53500000000000003</v>
      </c>
      <c r="V153" s="141">
        <f>ROUND(E153*U153,2)</f>
        <v>0.54</v>
      </c>
      <c r="W153" s="141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 t="s">
        <v>151</v>
      </c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5">
      <c r="A154" s="167">
        <v>38</v>
      </c>
      <c r="B154" s="168" t="s">
        <v>300</v>
      </c>
      <c r="C154" s="179" t="s">
        <v>301</v>
      </c>
      <c r="D154" s="169" t="s">
        <v>302</v>
      </c>
      <c r="E154" s="170">
        <v>120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15</v>
      </c>
      <c r="M154" s="172">
        <f>G154*(1+L154/100)</f>
        <v>0</v>
      </c>
      <c r="N154" s="172">
        <v>0</v>
      </c>
      <c r="O154" s="172">
        <f>ROUND(E154*N154,2)</f>
        <v>0</v>
      </c>
      <c r="P154" s="172">
        <v>0</v>
      </c>
      <c r="Q154" s="172">
        <f>ROUND(E154*P154,2)</f>
        <v>0</v>
      </c>
      <c r="R154" s="172" t="s">
        <v>257</v>
      </c>
      <c r="S154" s="172" t="s">
        <v>149</v>
      </c>
      <c r="T154" s="173" t="s">
        <v>150</v>
      </c>
      <c r="U154" s="141">
        <v>0</v>
      </c>
      <c r="V154" s="141">
        <f>ROUND(E154*U154,2)</f>
        <v>0</v>
      </c>
      <c r="W154" s="141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 t="s">
        <v>151</v>
      </c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1" x14ac:dyDescent="0.25">
      <c r="A155" s="167">
        <v>39</v>
      </c>
      <c r="B155" s="168" t="s">
        <v>304</v>
      </c>
      <c r="C155" s="179" t="s">
        <v>305</v>
      </c>
      <c r="D155" s="169" t="s">
        <v>302</v>
      </c>
      <c r="E155" s="170">
        <v>15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15</v>
      </c>
      <c r="M155" s="172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2" t="s">
        <v>257</v>
      </c>
      <c r="S155" s="172" t="s">
        <v>149</v>
      </c>
      <c r="T155" s="173" t="s">
        <v>150</v>
      </c>
      <c r="U155" s="141">
        <v>0</v>
      </c>
      <c r="V155" s="141">
        <f>ROUND(E155*U155,2)</f>
        <v>0</v>
      </c>
      <c r="W155" s="141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 t="s">
        <v>151</v>
      </c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1" x14ac:dyDescent="0.25">
      <c r="A156" s="167">
        <v>40</v>
      </c>
      <c r="B156" s="168" t="s">
        <v>307</v>
      </c>
      <c r="C156" s="179" t="s">
        <v>308</v>
      </c>
      <c r="D156" s="169" t="s">
        <v>302</v>
      </c>
      <c r="E156" s="170">
        <v>15</v>
      </c>
      <c r="F156" s="171"/>
      <c r="G156" s="172">
        <f>ROUND(E156*F156,2)</f>
        <v>0</v>
      </c>
      <c r="H156" s="171"/>
      <c r="I156" s="172">
        <f>ROUND(E156*H156,2)</f>
        <v>0</v>
      </c>
      <c r="J156" s="171"/>
      <c r="K156" s="172">
        <f>ROUND(E156*J156,2)</f>
        <v>0</v>
      </c>
      <c r="L156" s="172">
        <v>15</v>
      </c>
      <c r="M156" s="172">
        <f>G156*(1+L156/100)</f>
        <v>0</v>
      </c>
      <c r="N156" s="172">
        <v>0</v>
      </c>
      <c r="O156" s="172">
        <f>ROUND(E156*N156,2)</f>
        <v>0</v>
      </c>
      <c r="P156" s="172">
        <v>0</v>
      </c>
      <c r="Q156" s="172">
        <f>ROUND(E156*P156,2)</f>
        <v>0</v>
      </c>
      <c r="R156" s="172" t="s">
        <v>257</v>
      </c>
      <c r="S156" s="172" t="s">
        <v>149</v>
      </c>
      <c r="T156" s="173" t="s">
        <v>150</v>
      </c>
      <c r="U156" s="141">
        <v>0</v>
      </c>
      <c r="V156" s="141">
        <f>ROUND(E156*U156,2)</f>
        <v>0</v>
      </c>
      <c r="W156" s="141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 t="s">
        <v>151</v>
      </c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x14ac:dyDescent="0.25">
      <c r="A157" s="153" t="s">
        <v>143</v>
      </c>
      <c r="B157" s="154" t="s">
        <v>79</v>
      </c>
      <c r="C157" s="176" t="s">
        <v>80</v>
      </c>
      <c r="D157" s="155"/>
      <c r="E157" s="156"/>
      <c r="F157" s="157"/>
      <c r="G157" s="157">
        <f>SUMIF(AG158:AG159,"&lt;&gt;NOR",G158:G159)</f>
        <v>0</v>
      </c>
      <c r="H157" s="157"/>
      <c r="I157" s="157">
        <f>SUM(I158:I159)</f>
        <v>0</v>
      </c>
      <c r="J157" s="157"/>
      <c r="K157" s="157">
        <f>SUM(K158:K159)</f>
        <v>0</v>
      </c>
      <c r="L157" s="157"/>
      <c r="M157" s="157">
        <f>SUM(M158:M159)</f>
        <v>0</v>
      </c>
      <c r="N157" s="157"/>
      <c r="O157" s="157">
        <f>SUM(O158:O159)</f>
        <v>0</v>
      </c>
      <c r="P157" s="157"/>
      <c r="Q157" s="157">
        <f>SUM(Q158:Q159)</f>
        <v>0</v>
      </c>
      <c r="R157" s="157"/>
      <c r="S157" s="157"/>
      <c r="T157" s="158"/>
      <c r="U157" s="152"/>
      <c r="V157" s="152">
        <f>SUM(V158:V159)</f>
        <v>7.53</v>
      </c>
      <c r="W157" s="152"/>
      <c r="AG157" t="s">
        <v>144</v>
      </c>
    </row>
    <row r="158" spans="1:60" outlineLevel="1" x14ac:dyDescent="0.25">
      <c r="A158" s="159">
        <v>41</v>
      </c>
      <c r="B158" s="160" t="s">
        <v>309</v>
      </c>
      <c r="C158" s="177" t="s">
        <v>310</v>
      </c>
      <c r="D158" s="161" t="s">
        <v>311</v>
      </c>
      <c r="E158" s="162">
        <v>24.513100000000001</v>
      </c>
      <c r="F158" s="163"/>
      <c r="G158" s="164">
        <f>ROUND(E158*F158,2)</f>
        <v>0</v>
      </c>
      <c r="H158" s="163"/>
      <c r="I158" s="164">
        <f>ROUND(E158*H158,2)</f>
        <v>0</v>
      </c>
      <c r="J158" s="163"/>
      <c r="K158" s="164">
        <f>ROUND(E158*J158,2)</f>
        <v>0</v>
      </c>
      <c r="L158" s="164">
        <v>15</v>
      </c>
      <c r="M158" s="164">
        <f>G158*(1+L158/100)</f>
        <v>0</v>
      </c>
      <c r="N158" s="164">
        <v>0</v>
      </c>
      <c r="O158" s="164">
        <f>ROUND(E158*N158,2)</f>
        <v>0</v>
      </c>
      <c r="P158" s="164">
        <v>0</v>
      </c>
      <c r="Q158" s="164">
        <f>ROUND(E158*P158,2)</f>
        <v>0</v>
      </c>
      <c r="R158" s="164" t="s">
        <v>148</v>
      </c>
      <c r="S158" s="164" t="s">
        <v>149</v>
      </c>
      <c r="T158" s="165" t="s">
        <v>150</v>
      </c>
      <c r="U158" s="141">
        <v>0.30700000000000005</v>
      </c>
      <c r="V158" s="141">
        <f>ROUND(E158*U158,2)</f>
        <v>7.53</v>
      </c>
      <c r="W158" s="141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 t="s">
        <v>312</v>
      </c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ht="21" outlineLevel="1" x14ac:dyDescent="0.25">
      <c r="A159" s="138"/>
      <c r="B159" s="139"/>
      <c r="C159" s="237" t="s">
        <v>313</v>
      </c>
      <c r="D159" s="238"/>
      <c r="E159" s="238"/>
      <c r="F159" s="238"/>
      <c r="G159" s="238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 t="s">
        <v>158</v>
      </c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66" t="str">
        <f>C159</f>
        <v>přesun hmot pro budovy občanské výstavby (JKSO 801), budovy pro bydlení (JKSO 803) budovy pro výrobu a služby (JKSO 812) s nosnou svislou konstrukcí zděnou z cihel nebo tvárnic nebo kovovou</v>
      </c>
      <c r="BB159" s="135"/>
      <c r="BC159" s="135"/>
      <c r="BD159" s="135"/>
      <c r="BE159" s="135"/>
      <c r="BF159" s="135"/>
      <c r="BG159" s="135"/>
      <c r="BH159" s="135"/>
    </row>
    <row r="160" spans="1:60" x14ac:dyDescent="0.25">
      <c r="A160" s="153" t="s">
        <v>143</v>
      </c>
      <c r="B160" s="154" t="s">
        <v>81</v>
      </c>
      <c r="C160" s="176" t="s">
        <v>82</v>
      </c>
      <c r="D160" s="155"/>
      <c r="E160" s="156"/>
      <c r="F160" s="157"/>
      <c r="G160" s="157">
        <f>SUMIF(AG161:AG181,"&lt;&gt;NOR",G161:G181)</f>
        <v>0</v>
      </c>
      <c r="H160" s="157"/>
      <c r="I160" s="157">
        <f>SUM(I161:I181)</f>
        <v>0</v>
      </c>
      <c r="J160" s="157"/>
      <c r="K160" s="157">
        <f>SUM(K161:K181)</f>
        <v>0</v>
      </c>
      <c r="L160" s="157"/>
      <c r="M160" s="157">
        <f>SUM(M161:M181)</f>
        <v>0</v>
      </c>
      <c r="N160" s="157"/>
      <c r="O160" s="157">
        <f>SUM(O161:O181)</f>
        <v>0.16</v>
      </c>
      <c r="P160" s="157"/>
      <c r="Q160" s="157">
        <f>SUM(Q161:Q181)</f>
        <v>0</v>
      </c>
      <c r="R160" s="157"/>
      <c r="S160" s="157"/>
      <c r="T160" s="158"/>
      <c r="U160" s="152"/>
      <c r="V160" s="152">
        <f>SUM(V161:V181)</f>
        <v>39.17</v>
      </c>
      <c r="W160" s="152"/>
      <c r="AG160" t="s">
        <v>144</v>
      </c>
    </row>
    <row r="161" spans="1:60" outlineLevel="1" x14ac:dyDescent="0.25">
      <c r="A161" s="159">
        <v>42</v>
      </c>
      <c r="B161" s="160" t="s">
        <v>314</v>
      </c>
      <c r="C161" s="177" t="s">
        <v>315</v>
      </c>
      <c r="D161" s="161" t="s">
        <v>163</v>
      </c>
      <c r="E161" s="162">
        <v>70.820000000000007</v>
      </c>
      <c r="F161" s="163"/>
      <c r="G161" s="164">
        <f>ROUND(E161*F161,2)</f>
        <v>0</v>
      </c>
      <c r="H161" s="163"/>
      <c r="I161" s="164">
        <f>ROUND(E161*H161,2)</f>
        <v>0</v>
      </c>
      <c r="J161" s="163"/>
      <c r="K161" s="164">
        <f>ROUND(E161*J161,2)</f>
        <v>0</v>
      </c>
      <c r="L161" s="164">
        <v>15</v>
      </c>
      <c r="M161" s="164">
        <f>G161*(1+L161/100)</f>
        <v>0</v>
      </c>
      <c r="N161" s="164">
        <v>2.1000000000000001E-4</v>
      </c>
      <c r="O161" s="164">
        <f>ROUND(E161*N161,2)</f>
        <v>0.01</v>
      </c>
      <c r="P161" s="164">
        <v>0</v>
      </c>
      <c r="Q161" s="164">
        <f>ROUND(E161*P161,2)</f>
        <v>0</v>
      </c>
      <c r="R161" s="164" t="s">
        <v>316</v>
      </c>
      <c r="S161" s="164" t="s">
        <v>149</v>
      </c>
      <c r="T161" s="165" t="s">
        <v>150</v>
      </c>
      <c r="U161" s="141">
        <v>9.5000000000000001E-2</v>
      </c>
      <c r="V161" s="141">
        <f>ROUND(E161*U161,2)</f>
        <v>6.73</v>
      </c>
      <c r="W161" s="141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 t="s">
        <v>317</v>
      </c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1" x14ac:dyDescent="0.25">
      <c r="A162" s="138"/>
      <c r="B162" s="139"/>
      <c r="C162" s="178" t="s">
        <v>722</v>
      </c>
      <c r="D162" s="147"/>
      <c r="E162" s="148">
        <v>2.68</v>
      </c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 t="s">
        <v>153</v>
      </c>
      <c r="AH162" s="135">
        <v>0</v>
      </c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outlineLevel="1" x14ac:dyDescent="0.25">
      <c r="A163" s="138"/>
      <c r="B163" s="139"/>
      <c r="C163" s="178" t="s">
        <v>723</v>
      </c>
      <c r="D163" s="147"/>
      <c r="E163" s="148">
        <v>13.8</v>
      </c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 t="s">
        <v>153</v>
      </c>
      <c r="AH163" s="135">
        <v>0</v>
      </c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1" x14ac:dyDescent="0.25">
      <c r="A164" s="138"/>
      <c r="B164" s="139"/>
      <c r="C164" s="178" t="s">
        <v>724</v>
      </c>
      <c r="D164" s="147"/>
      <c r="E164" s="148">
        <v>9.0200000000000014</v>
      </c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 t="s">
        <v>153</v>
      </c>
      <c r="AH164" s="135">
        <v>0</v>
      </c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outlineLevel="1" x14ac:dyDescent="0.25">
      <c r="A165" s="138"/>
      <c r="B165" s="139"/>
      <c r="C165" s="178" t="s">
        <v>725</v>
      </c>
      <c r="D165" s="147"/>
      <c r="E165" s="148">
        <v>15.4</v>
      </c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 t="s">
        <v>153</v>
      </c>
      <c r="AH165" s="135">
        <v>0</v>
      </c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5">
      <c r="A166" s="138"/>
      <c r="B166" s="139"/>
      <c r="C166" s="178" t="s">
        <v>726</v>
      </c>
      <c r="D166" s="147"/>
      <c r="E166" s="148">
        <v>29.92</v>
      </c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 t="s">
        <v>153</v>
      </c>
      <c r="AH166" s="135">
        <v>0</v>
      </c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5">
      <c r="A167" s="159">
        <v>43</v>
      </c>
      <c r="B167" s="160" t="s">
        <v>323</v>
      </c>
      <c r="C167" s="177" t="s">
        <v>324</v>
      </c>
      <c r="D167" s="161" t="s">
        <v>163</v>
      </c>
      <c r="E167" s="162">
        <v>70.820000000000007</v>
      </c>
      <c r="F167" s="163"/>
      <c r="G167" s="164">
        <f>ROUND(E167*F167,2)</f>
        <v>0</v>
      </c>
      <c r="H167" s="163"/>
      <c r="I167" s="164">
        <f>ROUND(E167*H167,2)</f>
        <v>0</v>
      </c>
      <c r="J167" s="163"/>
      <c r="K167" s="164">
        <f>ROUND(E167*J167,2)</f>
        <v>0</v>
      </c>
      <c r="L167" s="164">
        <v>15</v>
      </c>
      <c r="M167" s="164">
        <f>G167*(1+L167/100)</f>
        <v>0</v>
      </c>
      <c r="N167" s="164">
        <v>1.58E-3</v>
      </c>
      <c r="O167" s="164">
        <f>ROUND(E167*N167,2)</f>
        <v>0.11</v>
      </c>
      <c r="P167" s="164">
        <v>0</v>
      </c>
      <c r="Q167" s="164">
        <f>ROUND(E167*P167,2)</f>
        <v>0</v>
      </c>
      <c r="R167" s="164" t="s">
        <v>316</v>
      </c>
      <c r="S167" s="164" t="s">
        <v>149</v>
      </c>
      <c r="T167" s="165" t="s">
        <v>150</v>
      </c>
      <c r="U167" s="141">
        <v>0.24000000000000002</v>
      </c>
      <c r="V167" s="141">
        <f>ROUND(E167*U167,2)</f>
        <v>17</v>
      </c>
      <c r="W167" s="141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 t="s">
        <v>317</v>
      </c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1" x14ac:dyDescent="0.25">
      <c r="A168" s="138"/>
      <c r="B168" s="139"/>
      <c r="C168" s="178" t="s">
        <v>722</v>
      </c>
      <c r="D168" s="147"/>
      <c r="E168" s="148">
        <v>2.68</v>
      </c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 t="s">
        <v>153</v>
      </c>
      <c r="AH168" s="135">
        <v>0</v>
      </c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outlineLevel="1" x14ac:dyDescent="0.25">
      <c r="A169" s="138"/>
      <c r="B169" s="139"/>
      <c r="C169" s="178" t="s">
        <v>723</v>
      </c>
      <c r="D169" s="147"/>
      <c r="E169" s="148">
        <v>13.8</v>
      </c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 t="s">
        <v>153</v>
      </c>
      <c r="AH169" s="135">
        <v>0</v>
      </c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outlineLevel="1" x14ac:dyDescent="0.25">
      <c r="A170" s="138"/>
      <c r="B170" s="139"/>
      <c r="C170" s="178" t="s">
        <v>724</v>
      </c>
      <c r="D170" s="147"/>
      <c r="E170" s="148">
        <v>9.0200000000000014</v>
      </c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 t="s">
        <v>153</v>
      </c>
      <c r="AH170" s="135">
        <v>0</v>
      </c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outlineLevel="1" x14ac:dyDescent="0.25">
      <c r="A171" s="138"/>
      <c r="B171" s="139"/>
      <c r="C171" s="178" t="s">
        <v>725</v>
      </c>
      <c r="D171" s="147"/>
      <c r="E171" s="148">
        <v>15.4</v>
      </c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 t="s">
        <v>153</v>
      </c>
      <c r="AH171" s="135">
        <v>0</v>
      </c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outlineLevel="1" x14ac:dyDescent="0.25">
      <c r="A172" s="138"/>
      <c r="B172" s="139"/>
      <c r="C172" s="178" t="s">
        <v>726</v>
      </c>
      <c r="D172" s="147"/>
      <c r="E172" s="148">
        <v>29.92</v>
      </c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 t="s">
        <v>153</v>
      </c>
      <c r="AH172" s="135">
        <v>0</v>
      </c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ht="20.399999999999999" outlineLevel="1" x14ac:dyDescent="0.25">
      <c r="A173" s="159">
        <v>44</v>
      </c>
      <c r="B173" s="160" t="s">
        <v>325</v>
      </c>
      <c r="C173" s="177" t="s">
        <v>326</v>
      </c>
      <c r="D173" s="161" t="s">
        <v>172</v>
      </c>
      <c r="E173" s="162">
        <v>137.9</v>
      </c>
      <c r="F173" s="163"/>
      <c r="G173" s="164">
        <f>ROUND(E173*F173,2)</f>
        <v>0</v>
      </c>
      <c r="H173" s="163"/>
      <c r="I173" s="164">
        <f>ROUND(E173*H173,2)</f>
        <v>0</v>
      </c>
      <c r="J173" s="163"/>
      <c r="K173" s="164">
        <f>ROUND(E173*J173,2)</f>
        <v>0</v>
      </c>
      <c r="L173" s="164">
        <v>15</v>
      </c>
      <c r="M173" s="164">
        <f>G173*(1+L173/100)</f>
        <v>0</v>
      </c>
      <c r="N173" s="164">
        <v>2.9E-4</v>
      </c>
      <c r="O173" s="164">
        <f>ROUND(E173*N173,2)</f>
        <v>0.04</v>
      </c>
      <c r="P173" s="164">
        <v>0</v>
      </c>
      <c r="Q173" s="164">
        <f>ROUND(E173*P173,2)</f>
        <v>0</v>
      </c>
      <c r="R173" s="164" t="s">
        <v>316</v>
      </c>
      <c r="S173" s="164" t="s">
        <v>149</v>
      </c>
      <c r="T173" s="165" t="s">
        <v>150</v>
      </c>
      <c r="U173" s="141">
        <v>0.11</v>
      </c>
      <c r="V173" s="141">
        <f>ROUND(E173*U173,2)</f>
        <v>15.17</v>
      </c>
      <c r="W173" s="141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 t="s">
        <v>317</v>
      </c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1" x14ac:dyDescent="0.25">
      <c r="A174" s="138"/>
      <c r="B174" s="139"/>
      <c r="C174" s="178" t="s">
        <v>727</v>
      </c>
      <c r="D174" s="147"/>
      <c r="E174" s="148">
        <v>13.4</v>
      </c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 t="s">
        <v>153</v>
      </c>
      <c r="AH174" s="135">
        <v>0</v>
      </c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outlineLevel="1" x14ac:dyDescent="0.25">
      <c r="A175" s="138"/>
      <c r="B175" s="139"/>
      <c r="C175" s="178" t="s">
        <v>728</v>
      </c>
      <c r="D175" s="147"/>
      <c r="E175" s="148">
        <v>69</v>
      </c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 t="s">
        <v>153</v>
      </c>
      <c r="AH175" s="135">
        <v>0</v>
      </c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outlineLevel="1" x14ac:dyDescent="0.25">
      <c r="A176" s="138"/>
      <c r="B176" s="139"/>
      <c r="C176" s="178" t="s">
        <v>729</v>
      </c>
      <c r="D176" s="147"/>
      <c r="E176" s="148">
        <v>4.1000000000000005</v>
      </c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 t="s">
        <v>153</v>
      </c>
      <c r="AH176" s="135">
        <v>0</v>
      </c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1" x14ac:dyDescent="0.25">
      <c r="A177" s="138"/>
      <c r="B177" s="139"/>
      <c r="C177" s="178" t="s">
        <v>730</v>
      </c>
      <c r="D177" s="147"/>
      <c r="E177" s="148">
        <v>7</v>
      </c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 t="s">
        <v>153</v>
      </c>
      <c r="AH177" s="135">
        <v>0</v>
      </c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1" x14ac:dyDescent="0.25">
      <c r="A178" s="138"/>
      <c r="B178" s="139"/>
      <c r="C178" s="178" t="s">
        <v>731</v>
      </c>
      <c r="D178" s="147"/>
      <c r="E178" s="148">
        <v>13.600000000000001</v>
      </c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 t="s">
        <v>153</v>
      </c>
      <c r="AH178" s="135">
        <v>0</v>
      </c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outlineLevel="1" x14ac:dyDescent="0.25">
      <c r="A179" s="138"/>
      <c r="B179" s="139"/>
      <c r="C179" s="178" t="s">
        <v>732</v>
      </c>
      <c r="D179" s="147"/>
      <c r="E179" s="148">
        <v>30.8</v>
      </c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 t="s">
        <v>153</v>
      </c>
      <c r="AH179" s="135">
        <v>0</v>
      </c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outlineLevel="1" x14ac:dyDescent="0.25">
      <c r="A180" s="159">
        <v>45</v>
      </c>
      <c r="B180" s="160" t="s">
        <v>330</v>
      </c>
      <c r="C180" s="177" t="s">
        <v>331</v>
      </c>
      <c r="D180" s="161" t="s">
        <v>311</v>
      </c>
      <c r="E180" s="162">
        <v>0.16676000000000002</v>
      </c>
      <c r="F180" s="163"/>
      <c r="G180" s="164">
        <f>ROUND(E180*F180,2)</f>
        <v>0</v>
      </c>
      <c r="H180" s="163"/>
      <c r="I180" s="164">
        <f>ROUND(E180*H180,2)</f>
        <v>0</v>
      </c>
      <c r="J180" s="163"/>
      <c r="K180" s="164">
        <f>ROUND(E180*J180,2)</f>
        <v>0</v>
      </c>
      <c r="L180" s="164">
        <v>15</v>
      </c>
      <c r="M180" s="164">
        <f>G180*(1+L180/100)</f>
        <v>0</v>
      </c>
      <c r="N180" s="164">
        <v>0</v>
      </c>
      <c r="O180" s="164">
        <f>ROUND(E180*N180,2)</f>
        <v>0</v>
      </c>
      <c r="P180" s="164">
        <v>0</v>
      </c>
      <c r="Q180" s="164">
        <f>ROUND(E180*P180,2)</f>
        <v>0</v>
      </c>
      <c r="R180" s="164" t="s">
        <v>316</v>
      </c>
      <c r="S180" s="164" t="s">
        <v>149</v>
      </c>
      <c r="T180" s="165" t="s">
        <v>150</v>
      </c>
      <c r="U180" s="141">
        <v>1.5980000000000001</v>
      </c>
      <c r="V180" s="141">
        <f>ROUND(E180*U180,2)</f>
        <v>0.27</v>
      </c>
      <c r="W180" s="141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 t="s">
        <v>332</v>
      </c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outlineLevel="1" x14ac:dyDescent="0.25">
      <c r="A181" s="138"/>
      <c r="B181" s="139"/>
      <c r="C181" s="237" t="s">
        <v>333</v>
      </c>
      <c r="D181" s="238"/>
      <c r="E181" s="238"/>
      <c r="F181" s="238"/>
      <c r="G181" s="238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 t="s">
        <v>158</v>
      </c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x14ac:dyDescent="0.25">
      <c r="A182" s="153" t="s">
        <v>143</v>
      </c>
      <c r="B182" s="154" t="s">
        <v>83</v>
      </c>
      <c r="C182" s="176" t="s">
        <v>84</v>
      </c>
      <c r="D182" s="155"/>
      <c r="E182" s="156"/>
      <c r="F182" s="157"/>
      <c r="G182" s="157">
        <f>SUMIF(AG183:AG208,"&lt;&gt;NOR",G183:G208)</f>
        <v>0</v>
      </c>
      <c r="H182" s="157"/>
      <c r="I182" s="157">
        <f>SUM(I183:I208)</f>
        <v>0</v>
      </c>
      <c r="J182" s="157"/>
      <c r="K182" s="157">
        <f>SUM(K183:K208)</f>
        <v>0</v>
      </c>
      <c r="L182" s="157"/>
      <c r="M182" s="157">
        <f>SUM(M183:M208)</f>
        <v>0</v>
      </c>
      <c r="N182" s="157"/>
      <c r="O182" s="157">
        <f>SUM(O183:O208)</f>
        <v>0.16</v>
      </c>
      <c r="P182" s="157"/>
      <c r="Q182" s="157">
        <f>SUM(Q183:Q208)</f>
        <v>0</v>
      </c>
      <c r="R182" s="157"/>
      <c r="S182" s="157"/>
      <c r="T182" s="158"/>
      <c r="U182" s="152"/>
      <c r="V182" s="152">
        <f>SUM(V183:V208)</f>
        <v>44.69</v>
      </c>
      <c r="W182" s="152"/>
      <c r="AG182" t="s">
        <v>144</v>
      </c>
    </row>
    <row r="183" spans="1:60" outlineLevel="1" x14ac:dyDescent="0.25">
      <c r="A183" s="159">
        <v>46</v>
      </c>
      <c r="B183" s="160" t="s">
        <v>334</v>
      </c>
      <c r="C183" s="177" t="s">
        <v>335</v>
      </c>
      <c r="D183" s="161" t="s">
        <v>147</v>
      </c>
      <c r="E183" s="162">
        <v>8</v>
      </c>
      <c r="F183" s="163"/>
      <c r="G183" s="164">
        <f>ROUND(E183*F183,2)</f>
        <v>0</v>
      </c>
      <c r="H183" s="163"/>
      <c r="I183" s="164">
        <f>ROUND(E183*H183,2)</f>
        <v>0</v>
      </c>
      <c r="J183" s="163"/>
      <c r="K183" s="164">
        <f>ROUND(E183*J183,2)</f>
        <v>0</v>
      </c>
      <c r="L183" s="164">
        <v>15</v>
      </c>
      <c r="M183" s="164">
        <f>G183*(1+L183/100)</f>
        <v>0</v>
      </c>
      <c r="N183" s="164">
        <v>7.400000000000001E-4</v>
      </c>
      <c r="O183" s="164">
        <f>ROUND(E183*N183,2)</f>
        <v>0.01</v>
      </c>
      <c r="P183" s="164">
        <v>0</v>
      </c>
      <c r="Q183" s="164">
        <f>ROUND(E183*P183,2)</f>
        <v>0</v>
      </c>
      <c r="R183" s="164" t="s">
        <v>336</v>
      </c>
      <c r="S183" s="164" t="s">
        <v>149</v>
      </c>
      <c r="T183" s="165" t="s">
        <v>150</v>
      </c>
      <c r="U183" s="141">
        <v>0.92300000000000004</v>
      </c>
      <c r="V183" s="141">
        <f>ROUND(E183*U183,2)</f>
        <v>7.38</v>
      </c>
      <c r="W183" s="141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 t="s">
        <v>317</v>
      </c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1" x14ac:dyDescent="0.25">
      <c r="A184" s="138"/>
      <c r="B184" s="139"/>
      <c r="C184" s="178" t="s">
        <v>354</v>
      </c>
      <c r="D184" s="147"/>
      <c r="E184" s="148">
        <v>8</v>
      </c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 t="s">
        <v>153</v>
      </c>
      <c r="AH184" s="135">
        <v>0</v>
      </c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1" x14ac:dyDescent="0.25">
      <c r="A185" s="159">
        <v>47</v>
      </c>
      <c r="B185" s="160" t="s">
        <v>733</v>
      </c>
      <c r="C185" s="177" t="s">
        <v>734</v>
      </c>
      <c r="D185" s="161" t="s">
        <v>147</v>
      </c>
      <c r="E185" s="162">
        <v>14</v>
      </c>
      <c r="F185" s="163"/>
      <c r="G185" s="164">
        <f>ROUND(E185*F185,2)</f>
        <v>0</v>
      </c>
      <c r="H185" s="163"/>
      <c r="I185" s="164">
        <f>ROUND(E185*H185,2)</f>
        <v>0</v>
      </c>
      <c r="J185" s="163"/>
      <c r="K185" s="164">
        <f>ROUND(E185*J185,2)</f>
        <v>0</v>
      </c>
      <c r="L185" s="164">
        <v>15</v>
      </c>
      <c r="M185" s="164">
        <f>G185*(1+L185/100)</f>
        <v>0</v>
      </c>
      <c r="N185" s="164">
        <v>7.0200000000000002E-3</v>
      </c>
      <c r="O185" s="164">
        <f>ROUND(E185*N185,2)</f>
        <v>0.1</v>
      </c>
      <c r="P185" s="164">
        <v>0</v>
      </c>
      <c r="Q185" s="164">
        <f>ROUND(E185*P185,2)</f>
        <v>0</v>
      </c>
      <c r="R185" s="164" t="s">
        <v>336</v>
      </c>
      <c r="S185" s="164" t="s">
        <v>149</v>
      </c>
      <c r="T185" s="165" t="s">
        <v>150</v>
      </c>
      <c r="U185" s="141">
        <v>0.80400000000000005</v>
      </c>
      <c r="V185" s="141">
        <f>ROUND(E185*U185,2)</f>
        <v>11.26</v>
      </c>
      <c r="W185" s="141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 t="s">
        <v>317</v>
      </c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outlineLevel="1" x14ac:dyDescent="0.25">
      <c r="A186" s="138"/>
      <c r="B186" s="139"/>
      <c r="C186" s="178" t="s">
        <v>735</v>
      </c>
      <c r="D186" s="147"/>
      <c r="E186" s="148">
        <v>14</v>
      </c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 t="s">
        <v>153</v>
      </c>
      <c r="AH186" s="135">
        <v>0</v>
      </c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1" x14ac:dyDescent="0.25">
      <c r="A187" s="159">
        <v>48</v>
      </c>
      <c r="B187" s="160" t="s">
        <v>338</v>
      </c>
      <c r="C187" s="177" t="s">
        <v>339</v>
      </c>
      <c r="D187" s="161" t="s">
        <v>172</v>
      </c>
      <c r="E187" s="162">
        <v>30</v>
      </c>
      <c r="F187" s="163"/>
      <c r="G187" s="164">
        <f>ROUND(E187*F187,2)</f>
        <v>0</v>
      </c>
      <c r="H187" s="163"/>
      <c r="I187" s="164">
        <f>ROUND(E187*H187,2)</f>
        <v>0</v>
      </c>
      <c r="J187" s="163"/>
      <c r="K187" s="164">
        <f>ROUND(E187*J187,2)</f>
        <v>0</v>
      </c>
      <c r="L187" s="164">
        <v>15</v>
      </c>
      <c r="M187" s="164">
        <f>G187*(1+L187/100)</f>
        <v>0</v>
      </c>
      <c r="N187" s="164">
        <v>4.7000000000000004E-4</v>
      </c>
      <c r="O187" s="164">
        <f>ROUND(E187*N187,2)</f>
        <v>0.01</v>
      </c>
      <c r="P187" s="164">
        <v>0</v>
      </c>
      <c r="Q187" s="164">
        <f>ROUND(E187*P187,2)</f>
        <v>0</v>
      </c>
      <c r="R187" s="164" t="s">
        <v>336</v>
      </c>
      <c r="S187" s="164" t="s">
        <v>149</v>
      </c>
      <c r="T187" s="165" t="s">
        <v>150</v>
      </c>
      <c r="U187" s="141">
        <v>0.35900000000000004</v>
      </c>
      <c r="V187" s="141">
        <f>ROUND(E187*U187,2)</f>
        <v>10.77</v>
      </c>
      <c r="W187" s="141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 t="s">
        <v>317</v>
      </c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outlineLevel="1" x14ac:dyDescent="0.25">
      <c r="A188" s="138"/>
      <c r="B188" s="139"/>
      <c r="C188" s="237" t="s">
        <v>340</v>
      </c>
      <c r="D188" s="238"/>
      <c r="E188" s="238"/>
      <c r="F188" s="238"/>
      <c r="G188" s="238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 t="s">
        <v>158</v>
      </c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outlineLevel="1" x14ac:dyDescent="0.25">
      <c r="A189" s="138"/>
      <c r="B189" s="139"/>
      <c r="C189" s="178" t="s">
        <v>712</v>
      </c>
      <c r="D189" s="147"/>
      <c r="E189" s="148">
        <v>30</v>
      </c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 t="s">
        <v>153</v>
      </c>
      <c r="AH189" s="135">
        <v>0</v>
      </c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outlineLevel="1" x14ac:dyDescent="0.25">
      <c r="A190" s="159">
        <v>49</v>
      </c>
      <c r="B190" s="160" t="s">
        <v>342</v>
      </c>
      <c r="C190" s="177" t="s">
        <v>343</v>
      </c>
      <c r="D190" s="161" t="s">
        <v>172</v>
      </c>
      <c r="E190" s="162">
        <v>8</v>
      </c>
      <c r="F190" s="163"/>
      <c r="G190" s="164">
        <f>ROUND(E190*F190,2)</f>
        <v>0</v>
      </c>
      <c r="H190" s="163"/>
      <c r="I190" s="164">
        <f>ROUND(E190*H190,2)</f>
        <v>0</v>
      </c>
      <c r="J190" s="163"/>
      <c r="K190" s="164">
        <f>ROUND(E190*J190,2)</f>
        <v>0</v>
      </c>
      <c r="L190" s="164">
        <v>15</v>
      </c>
      <c r="M190" s="164">
        <f>G190*(1+L190/100)</f>
        <v>0</v>
      </c>
      <c r="N190" s="164">
        <v>1.5200000000000001E-3</v>
      </c>
      <c r="O190" s="164">
        <f>ROUND(E190*N190,2)</f>
        <v>0.01</v>
      </c>
      <c r="P190" s="164">
        <v>0</v>
      </c>
      <c r="Q190" s="164">
        <f>ROUND(E190*P190,2)</f>
        <v>0</v>
      </c>
      <c r="R190" s="164" t="s">
        <v>336</v>
      </c>
      <c r="S190" s="164" t="s">
        <v>149</v>
      </c>
      <c r="T190" s="165" t="s">
        <v>150</v>
      </c>
      <c r="U190" s="141">
        <v>1.173</v>
      </c>
      <c r="V190" s="141">
        <f>ROUND(E190*U190,2)</f>
        <v>9.3800000000000008</v>
      </c>
      <c r="W190" s="141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 t="s">
        <v>317</v>
      </c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1" x14ac:dyDescent="0.25">
      <c r="A191" s="138"/>
      <c r="B191" s="139"/>
      <c r="C191" s="237" t="s">
        <v>340</v>
      </c>
      <c r="D191" s="238"/>
      <c r="E191" s="238"/>
      <c r="F191" s="238"/>
      <c r="G191" s="238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 t="s">
        <v>158</v>
      </c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1" x14ac:dyDescent="0.25">
      <c r="A192" s="138"/>
      <c r="B192" s="139"/>
      <c r="C192" s="178" t="s">
        <v>354</v>
      </c>
      <c r="D192" s="147"/>
      <c r="E192" s="148">
        <v>8</v>
      </c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 t="s">
        <v>153</v>
      </c>
      <c r="AH192" s="135">
        <v>0</v>
      </c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outlineLevel="1" x14ac:dyDescent="0.25">
      <c r="A193" s="159">
        <v>50</v>
      </c>
      <c r="B193" s="160" t="s">
        <v>344</v>
      </c>
      <c r="C193" s="177" t="s">
        <v>345</v>
      </c>
      <c r="D193" s="161" t="s">
        <v>147</v>
      </c>
      <c r="E193" s="162">
        <v>22</v>
      </c>
      <c r="F193" s="163"/>
      <c r="G193" s="164">
        <f>ROUND(E193*F193,2)</f>
        <v>0</v>
      </c>
      <c r="H193" s="163"/>
      <c r="I193" s="164">
        <f>ROUND(E193*H193,2)</f>
        <v>0</v>
      </c>
      <c r="J193" s="163"/>
      <c r="K193" s="164">
        <f>ROUND(E193*J193,2)</f>
        <v>0</v>
      </c>
      <c r="L193" s="164">
        <v>15</v>
      </c>
      <c r="M193" s="164">
        <f>G193*(1+L193/100)</f>
        <v>0</v>
      </c>
      <c r="N193" s="164">
        <v>0</v>
      </c>
      <c r="O193" s="164">
        <f>ROUND(E193*N193,2)</f>
        <v>0</v>
      </c>
      <c r="P193" s="164">
        <v>0</v>
      </c>
      <c r="Q193" s="164">
        <f>ROUND(E193*P193,2)</f>
        <v>0</v>
      </c>
      <c r="R193" s="164" t="s">
        <v>336</v>
      </c>
      <c r="S193" s="164" t="s">
        <v>149</v>
      </c>
      <c r="T193" s="165" t="s">
        <v>150</v>
      </c>
      <c r="U193" s="141">
        <v>0.17400000000000002</v>
      </c>
      <c r="V193" s="141">
        <f>ROUND(E193*U193,2)</f>
        <v>3.83</v>
      </c>
      <c r="W193" s="141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 t="s">
        <v>317</v>
      </c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outlineLevel="1" x14ac:dyDescent="0.25">
      <c r="A194" s="138"/>
      <c r="B194" s="139"/>
      <c r="C194" s="237" t="s">
        <v>346</v>
      </c>
      <c r="D194" s="238"/>
      <c r="E194" s="238"/>
      <c r="F194" s="238"/>
      <c r="G194" s="238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 t="s">
        <v>158</v>
      </c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outlineLevel="1" x14ac:dyDescent="0.25">
      <c r="A195" s="138"/>
      <c r="B195" s="139"/>
      <c r="C195" s="178" t="s">
        <v>736</v>
      </c>
      <c r="D195" s="147"/>
      <c r="E195" s="148">
        <v>14</v>
      </c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 t="s">
        <v>153</v>
      </c>
      <c r="AH195" s="135">
        <v>0</v>
      </c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outlineLevel="1" x14ac:dyDescent="0.25">
      <c r="A196" s="138"/>
      <c r="B196" s="139"/>
      <c r="C196" s="178" t="s">
        <v>348</v>
      </c>
      <c r="D196" s="147"/>
      <c r="E196" s="148">
        <v>8</v>
      </c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 t="s">
        <v>153</v>
      </c>
      <c r="AH196" s="135">
        <v>0</v>
      </c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1" x14ac:dyDescent="0.25">
      <c r="A197" s="159">
        <v>51</v>
      </c>
      <c r="B197" s="160" t="s">
        <v>349</v>
      </c>
      <c r="C197" s="177" t="s">
        <v>350</v>
      </c>
      <c r="D197" s="161" t="s">
        <v>147</v>
      </c>
      <c r="E197" s="162">
        <v>8</v>
      </c>
      <c r="F197" s="163"/>
      <c r="G197" s="164">
        <f>ROUND(E197*F197,2)</f>
        <v>0</v>
      </c>
      <c r="H197" s="163"/>
      <c r="I197" s="164">
        <f>ROUND(E197*H197,2)</f>
        <v>0</v>
      </c>
      <c r="J197" s="163"/>
      <c r="K197" s="164">
        <f>ROUND(E197*J197,2)</f>
        <v>0</v>
      </c>
      <c r="L197" s="164">
        <v>15</v>
      </c>
      <c r="M197" s="164">
        <f>G197*(1+L197/100)</f>
        <v>0</v>
      </c>
      <c r="N197" s="164">
        <v>0</v>
      </c>
      <c r="O197" s="164">
        <f>ROUND(E197*N197,2)</f>
        <v>0</v>
      </c>
      <c r="P197" s="164">
        <v>0</v>
      </c>
      <c r="Q197" s="164">
        <f>ROUND(E197*P197,2)</f>
        <v>0</v>
      </c>
      <c r="R197" s="164" t="s">
        <v>336</v>
      </c>
      <c r="S197" s="164" t="s">
        <v>149</v>
      </c>
      <c r="T197" s="165" t="s">
        <v>150</v>
      </c>
      <c r="U197" s="141">
        <v>0.25900000000000001</v>
      </c>
      <c r="V197" s="141">
        <f>ROUND(E197*U197,2)</f>
        <v>2.0699999999999998</v>
      </c>
      <c r="W197" s="141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 t="s">
        <v>317</v>
      </c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1" x14ac:dyDescent="0.25">
      <c r="A198" s="138"/>
      <c r="B198" s="139"/>
      <c r="C198" s="237" t="s">
        <v>346</v>
      </c>
      <c r="D198" s="238"/>
      <c r="E198" s="238"/>
      <c r="F198" s="238"/>
      <c r="G198" s="238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 t="s">
        <v>158</v>
      </c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1" x14ac:dyDescent="0.25">
      <c r="A199" s="138"/>
      <c r="B199" s="139"/>
      <c r="C199" s="178" t="s">
        <v>354</v>
      </c>
      <c r="D199" s="147"/>
      <c r="E199" s="148">
        <v>8</v>
      </c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 t="s">
        <v>153</v>
      </c>
      <c r="AH199" s="135">
        <v>0</v>
      </c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1" x14ac:dyDescent="0.25">
      <c r="A200" s="159">
        <v>52</v>
      </c>
      <c r="B200" s="160" t="s">
        <v>351</v>
      </c>
      <c r="C200" s="177" t="s">
        <v>352</v>
      </c>
      <c r="D200" s="161" t="s">
        <v>147</v>
      </c>
      <c r="E200" s="162">
        <v>8</v>
      </c>
      <c r="F200" s="163"/>
      <c r="G200" s="164">
        <f>ROUND(E200*F200,2)</f>
        <v>0</v>
      </c>
      <c r="H200" s="163"/>
      <c r="I200" s="164">
        <f>ROUND(E200*H200,2)</f>
        <v>0</v>
      </c>
      <c r="J200" s="163"/>
      <c r="K200" s="164">
        <f>ROUND(E200*J200,2)</f>
        <v>0</v>
      </c>
      <c r="L200" s="164">
        <v>15</v>
      </c>
      <c r="M200" s="164">
        <f>G200*(1+L200/100)</f>
        <v>0</v>
      </c>
      <c r="N200" s="164">
        <v>1.8000000000000001E-4</v>
      </c>
      <c r="O200" s="164">
        <f>ROUND(E200*N200,2)</f>
        <v>0</v>
      </c>
      <c r="P200" s="164">
        <v>0</v>
      </c>
      <c r="Q200" s="164">
        <f>ROUND(E200*P200,2)</f>
        <v>0</v>
      </c>
      <c r="R200" s="164"/>
      <c r="S200" s="164" t="s">
        <v>353</v>
      </c>
      <c r="T200" s="165" t="s">
        <v>150</v>
      </c>
      <c r="U200" s="141">
        <v>0</v>
      </c>
      <c r="V200" s="141">
        <f>ROUND(E200*U200,2)</f>
        <v>0</v>
      </c>
      <c r="W200" s="141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 t="s">
        <v>317</v>
      </c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1" x14ac:dyDescent="0.25">
      <c r="A201" s="138"/>
      <c r="B201" s="139"/>
      <c r="C201" s="178" t="s">
        <v>354</v>
      </c>
      <c r="D201" s="147"/>
      <c r="E201" s="148">
        <v>8</v>
      </c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 t="s">
        <v>153</v>
      </c>
      <c r="AH201" s="135">
        <v>0</v>
      </c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ht="20.399999999999999" outlineLevel="1" x14ac:dyDescent="0.25">
      <c r="A202" s="159">
        <v>53</v>
      </c>
      <c r="B202" s="160" t="s">
        <v>355</v>
      </c>
      <c r="C202" s="177" t="s">
        <v>356</v>
      </c>
      <c r="D202" s="161" t="s">
        <v>147</v>
      </c>
      <c r="E202" s="162">
        <v>8</v>
      </c>
      <c r="F202" s="163"/>
      <c r="G202" s="164">
        <f>ROUND(E202*F202,2)</f>
        <v>0</v>
      </c>
      <c r="H202" s="163"/>
      <c r="I202" s="164">
        <f>ROUND(E202*H202,2)</f>
        <v>0</v>
      </c>
      <c r="J202" s="163"/>
      <c r="K202" s="164">
        <f>ROUND(E202*J202,2)</f>
        <v>0</v>
      </c>
      <c r="L202" s="164">
        <v>15</v>
      </c>
      <c r="M202" s="164">
        <f>G202*(1+L202/100)</f>
        <v>0</v>
      </c>
      <c r="N202" s="164">
        <v>3.3700000000000002E-3</v>
      </c>
      <c r="O202" s="164">
        <f>ROUND(E202*N202,2)</f>
        <v>0.03</v>
      </c>
      <c r="P202" s="164">
        <v>0</v>
      </c>
      <c r="Q202" s="164">
        <f>ROUND(E202*P202,2)</f>
        <v>0</v>
      </c>
      <c r="R202" s="164" t="s">
        <v>357</v>
      </c>
      <c r="S202" s="164" t="s">
        <v>149</v>
      </c>
      <c r="T202" s="165" t="s">
        <v>150</v>
      </c>
      <c r="U202" s="141">
        <v>0</v>
      </c>
      <c r="V202" s="141">
        <f>ROUND(E202*U202,2)</f>
        <v>0</v>
      </c>
      <c r="W202" s="141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 t="s">
        <v>358</v>
      </c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ht="21" outlineLevel="1" x14ac:dyDescent="0.25">
      <c r="A203" s="138"/>
      <c r="B203" s="139"/>
      <c r="C203" s="239" t="s">
        <v>359</v>
      </c>
      <c r="D203" s="240"/>
      <c r="E203" s="240"/>
      <c r="F203" s="240"/>
      <c r="G203" s="240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 t="s">
        <v>360</v>
      </c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66" t="str">
        <f>C203</f>
        <v>Plastový podlahový žlab je pro svou nízkou stavební výšku 62 mm vhodný zejména pro rekonstrukce a jiné stavby, kde je problém s nedostatkem místa v podlaze.</v>
      </c>
      <c r="BB203" s="135"/>
      <c r="BC203" s="135"/>
      <c r="BD203" s="135"/>
      <c r="BE203" s="135"/>
      <c r="BF203" s="135"/>
      <c r="BG203" s="135"/>
      <c r="BH203" s="135"/>
    </row>
    <row r="204" spans="1:60" outlineLevel="1" x14ac:dyDescent="0.25">
      <c r="A204" s="138"/>
      <c r="B204" s="139"/>
      <c r="C204" s="180" t="s">
        <v>361</v>
      </c>
      <c r="D204" s="149"/>
      <c r="E204" s="150"/>
      <c r="F204" s="151"/>
      <c r="G204" s="15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 t="s">
        <v>360</v>
      </c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1" x14ac:dyDescent="0.25">
      <c r="A205" s="138"/>
      <c r="B205" s="139"/>
      <c r="C205" s="241" t="s">
        <v>362</v>
      </c>
      <c r="D205" s="242"/>
      <c r="E205" s="242"/>
      <c r="F205" s="242"/>
      <c r="G205" s="242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 t="s">
        <v>360</v>
      </c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66" t="str">
        <f>C205</f>
        <v>Součástí každého žlabu je kompletní souprava žlabu s nerez roštem a výškově nastavitelných noh s kotvicími prvky a hydroizolační páskou.</v>
      </c>
      <c r="BB205" s="135"/>
      <c r="BC205" s="135"/>
      <c r="BD205" s="135"/>
      <c r="BE205" s="135"/>
      <c r="BF205" s="135"/>
      <c r="BG205" s="135"/>
      <c r="BH205" s="135"/>
    </row>
    <row r="206" spans="1:60" outlineLevel="1" x14ac:dyDescent="0.25">
      <c r="A206" s="138"/>
      <c r="B206" s="139"/>
      <c r="C206" s="178" t="s">
        <v>354</v>
      </c>
      <c r="D206" s="147"/>
      <c r="E206" s="148">
        <v>8</v>
      </c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 t="s">
        <v>153</v>
      </c>
      <c r="AH206" s="135">
        <v>0</v>
      </c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1" x14ac:dyDescent="0.25">
      <c r="A207" s="138">
        <v>54</v>
      </c>
      <c r="B207" s="139" t="s">
        <v>368</v>
      </c>
      <c r="C207" s="181" t="s">
        <v>369</v>
      </c>
      <c r="D207" s="140" t="s">
        <v>0</v>
      </c>
      <c r="E207" s="174"/>
      <c r="F207" s="146"/>
      <c r="G207" s="141">
        <f>ROUND(E207*F207,2)</f>
        <v>0</v>
      </c>
      <c r="H207" s="146"/>
      <c r="I207" s="141">
        <f>ROUND(E207*H207,2)</f>
        <v>0</v>
      </c>
      <c r="J207" s="146"/>
      <c r="K207" s="141">
        <f>ROUND(E207*J207,2)</f>
        <v>0</v>
      </c>
      <c r="L207" s="141">
        <v>15</v>
      </c>
      <c r="M207" s="141">
        <f>G207*(1+L207/100)</f>
        <v>0</v>
      </c>
      <c r="N207" s="141">
        <v>0</v>
      </c>
      <c r="O207" s="141">
        <f>ROUND(E207*N207,2)</f>
        <v>0</v>
      </c>
      <c r="P207" s="141">
        <v>0</v>
      </c>
      <c r="Q207" s="141">
        <f>ROUND(E207*P207,2)</f>
        <v>0</v>
      </c>
      <c r="R207" s="141" t="s">
        <v>336</v>
      </c>
      <c r="S207" s="141" t="s">
        <v>149</v>
      </c>
      <c r="T207" s="141" t="s">
        <v>150</v>
      </c>
      <c r="U207" s="141">
        <v>0</v>
      </c>
      <c r="V207" s="141">
        <f>ROUND(E207*U207,2)</f>
        <v>0</v>
      </c>
      <c r="W207" s="141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 t="s">
        <v>370</v>
      </c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1" x14ac:dyDescent="0.25">
      <c r="A208" s="138"/>
      <c r="B208" s="139"/>
      <c r="C208" s="235" t="s">
        <v>371</v>
      </c>
      <c r="D208" s="236"/>
      <c r="E208" s="236"/>
      <c r="F208" s="236"/>
      <c r="G208" s="236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 t="s">
        <v>158</v>
      </c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x14ac:dyDescent="0.25">
      <c r="A209" s="153" t="s">
        <v>143</v>
      </c>
      <c r="B209" s="154" t="s">
        <v>85</v>
      </c>
      <c r="C209" s="176" t="s">
        <v>86</v>
      </c>
      <c r="D209" s="155"/>
      <c r="E209" s="156"/>
      <c r="F209" s="157"/>
      <c r="G209" s="157">
        <f>SUMIF(AG210:AG233,"&lt;&gt;NOR",G210:G233)</f>
        <v>0</v>
      </c>
      <c r="H209" s="157"/>
      <c r="I209" s="157">
        <f>SUM(I210:I233)</f>
        <v>0</v>
      </c>
      <c r="J209" s="157"/>
      <c r="K209" s="157">
        <f>SUM(K210:K233)</f>
        <v>0</v>
      </c>
      <c r="L209" s="157"/>
      <c r="M209" s="157">
        <f>SUM(M210:M233)</f>
        <v>0</v>
      </c>
      <c r="N209" s="157"/>
      <c r="O209" s="157">
        <f>SUM(O210:O233)</f>
        <v>0.38</v>
      </c>
      <c r="P209" s="157"/>
      <c r="Q209" s="157">
        <f>SUM(Q210:Q233)</f>
        <v>0</v>
      </c>
      <c r="R209" s="157"/>
      <c r="S209" s="157"/>
      <c r="T209" s="158"/>
      <c r="U209" s="152"/>
      <c r="V209" s="152">
        <f>SUM(V210:V233)</f>
        <v>86.65000000000002</v>
      </c>
      <c r="W209" s="152"/>
      <c r="AG209" t="s">
        <v>144</v>
      </c>
    </row>
    <row r="210" spans="1:60" ht="20.399999999999999" outlineLevel="1" x14ac:dyDescent="0.25">
      <c r="A210" s="159">
        <v>55</v>
      </c>
      <c r="B210" s="160" t="s">
        <v>372</v>
      </c>
      <c r="C210" s="177" t="s">
        <v>373</v>
      </c>
      <c r="D210" s="161" t="s">
        <v>147</v>
      </c>
      <c r="E210" s="162">
        <v>16</v>
      </c>
      <c r="F210" s="163"/>
      <c r="G210" s="164">
        <f>ROUND(E210*F210,2)</f>
        <v>0</v>
      </c>
      <c r="H210" s="163"/>
      <c r="I210" s="164">
        <f>ROUND(E210*H210,2)</f>
        <v>0</v>
      </c>
      <c r="J210" s="163"/>
      <c r="K210" s="164">
        <f>ROUND(E210*J210,2)</f>
        <v>0</v>
      </c>
      <c r="L210" s="164">
        <v>15</v>
      </c>
      <c r="M210" s="164">
        <f>G210*(1+L210/100)</f>
        <v>0</v>
      </c>
      <c r="N210" s="164">
        <v>2.1000000000000001E-4</v>
      </c>
      <c r="O210" s="164">
        <f>ROUND(E210*N210,2)</f>
        <v>0</v>
      </c>
      <c r="P210" s="164">
        <v>0</v>
      </c>
      <c r="Q210" s="164">
        <f>ROUND(E210*P210,2)</f>
        <v>0</v>
      </c>
      <c r="R210" s="164" t="s">
        <v>336</v>
      </c>
      <c r="S210" s="164" t="s">
        <v>149</v>
      </c>
      <c r="T210" s="165" t="s">
        <v>150</v>
      </c>
      <c r="U210" s="141">
        <v>0.28600000000000003</v>
      </c>
      <c r="V210" s="141">
        <f>ROUND(E210*U210,2)</f>
        <v>4.58</v>
      </c>
      <c r="W210" s="141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 t="s">
        <v>317</v>
      </c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1" x14ac:dyDescent="0.25">
      <c r="A211" s="138"/>
      <c r="B211" s="139"/>
      <c r="C211" s="178" t="s">
        <v>388</v>
      </c>
      <c r="D211" s="147"/>
      <c r="E211" s="148">
        <v>16</v>
      </c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 t="s">
        <v>153</v>
      </c>
      <c r="AH211" s="135">
        <v>0</v>
      </c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ht="20.399999999999999" outlineLevel="1" x14ac:dyDescent="0.25">
      <c r="A212" s="159">
        <v>56</v>
      </c>
      <c r="B212" s="160" t="s">
        <v>375</v>
      </c>
      <c r="C212" s="177" t="s">
        <v>376</v>
      </c>
      <c r="D212" s="161" t="s">
        <v>172</v>
      </c>
      <c r="E212" s="162">
        <v>7.5</v>
      </c>
      <c r="F212" s="163"/>
      <c r="G212" s="164">
        <f>ROUND(E212*F212,2)</f>
        <v>0</v>
      </c>
      <c r="H212" s="163"/>
      <c r="I212" s="164">
        <f>ROUND(E212*H212,2)</f>
        <v>0</v>
      </c>
      <c r="J212" s="163"/>
      <c r="K212" s="164">
        <f>ROUND(E212*J212,2)</f>
        <v>0</v>
      </c>
      <c r="L212" s="164">
        <v>15</v>
      </c>
      <c r="M212" s="164">
        <f>G212*(1+L212/100)</f>
        <v>0</v>
      </c>
      <c r="N212" s="164">
        <v>3.9900000000000005E-3</v>
      </c>
      <c r="O212" s="164">
        <f>ROUND(E212*N212,2)</f>
        <v>0.03</v>
      </c>
      <c r="P212" s="164">
        <v>0</v>
      </c>
      <c r="Q212" s="164">
        <f>ROUND(E212*P212,2)</f>
        <v>0</v>
      </c>
      <c r="R212" s="164" t="s">
        <v>336</v>
      </c>
      <c r="S212" s="164" t="s">
        <v>149</v>
      </c>
      <c r="T212" s="165" t="s">
        <v>150</v>
      </c>
      <c r="U212" s="141">
        <v>0.54290000000000005</v>
      </c>
      <c r="V212" s="141">
        <f>ROUND(E212*U212,2)</f>
        <v>4.07</v>
      </c>
      <c r="W212" s="141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 t="s">
        <v>317</v>
      </c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1" x14ac:dyDescent="0.25">
      <c r="A213" s="138"/>
      <c r="B213" s="139"/>
      <c r="C213" s="237" t="s">
        <v>377</v>
      </c>
      <c r="D213" s="238"/>
      <c r="E213" s="238"/>
      <c r="F213" s="238"/>
      <c r="G213" s="238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 t="s">
        <v>158</v>
      </c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1" x14ac:dyDescent="0.25">
      <c r="A214" s="138"/>
      <c r="B214" s="139"/>
      <c r="C214" s="178" t="s">
        <v>737</v>
      </c>
      <c r="D214" s="147"/>
      <c r="E214" s="148">
        <v>7.5</v>
      </c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 t="s">
        <v>153</v>
      </c>
      <c r="AH214" s="135">
        <v>0</v>
      </c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ht="20.399999999999999" outlineLevel="1" x14ac:dyDescent="0.25">
      <c r="A215" s="159">
        <v>57</v>
      </c>
      <c r="B215" s="160" t="s">
        <v>378</v>
      </c>
      <c r="C215" s="177" t="s">
        <v>379</v>
      </c>
      <c r="D215" s="161" t="s">
        <v>172</v>
      </c>
      <c r="E215" s="162">
        <v>31</v>
      </c>
      <c r="F215" s="163"/>
      <c r="G215" s="164">
        <f>ROUND(E215*F215,2)</f>
        <v>0</v>
      </c>
      <c r="H215" s="163"/>
      <c r="I215" s="164">
        <f>ROUND(E215*H215,2)</f>
        <v>0</v>
      </c>
      <c r="J215" s="163"/>
      <c r="K215" s="164">
        <f>ROUND(E215*J215,2)</f>
        <v>0</v>
      </c>
      <c r="L215" s="164">
        <v>15</v>
      </c>
      <c r="M215" s="164">
        <f>G215*(1+L215/100)</f>
        <v>0</v>
      </c>
      <c r="N215" s="164">
        <v>5.1800000000000006E-3</v>
      </c>
      <c r="O215" s="164">
        <f>ROUND(E215*N215,2)</f>
        <v>0.16</v>
      </c>
      <c r="P215" s="164">
        <v>0</v>
      </c>
      <c r="Q215" s="164">
        <f>ROUND(E215*P215,2)</f>
        <v>0</v>
      </c>
      <c r="R215" s="164" t="s">
        <v>336</v>
      </c>
      <c r="S215" s="164" t="s">
        <v>149</v>
      </c>
      <c r="T215" s="165" t="s">
        <v>150</v>
      </c>
      <c r="U215" s="141">
        <v>0.63430000000000009</v>
      </c>
      <c r="V215" s="141">
        <f>ROUND(E215*U215,2)</f>
        <v>19.66</v>
      </c>
      <c r="W215" s="141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 t="s">
        <v>317</v>
      </c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outlineLevel="1" x14ac:dyDescent="0.25">
      <c r="A216" s="138"/>
      <c r="B216" s="139"/>
      <c r="C216" s="237" t="s">
        <v>377</v>
      </c>
      <c r="D216" s="238"/>
      <c r="E216" s="238"/>
      <c r="F216" s="238"/>
      <c r="G216" s="238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 t="s">
        <v>158</v>
      </c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1" x14ac:dyDescent="0.25">
      <c r="A217" s="138"/>
      <c r="B217" s="139"/>
      <c r="C217" s="178" t="s">
        <v>738</v>
      </c>
      <c r="D217" s="147"/>
      <c r="E217" s="148">
        <v>31</v>
      </c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 t="s">
        <v>153</v>
      </c>
      <c r="AH217" s="135">
        <v>0</v>
      </c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ht="20.399999999999999" outlineLevel="1" x14ac:dyDescent="0.25">
      <c r="A218" s="159">
        <v>58</v>
      </c>
      <c r="B218" s="160" t="s">
        <v>381</v>
      </c>
      <c r="C218" s="177" t="s">
        <v>382</v>
      </c>
      <c r="D218" s="161" t="s">
        <v>172</v>
      </c>
      <c r="E218" s="162">
        <v>7.5</v>
      </c>
      <c r="F218" s="163"/>
      <c r="G218" s="164">
        <f>ROUND(E218*F218,2)</f>
        <v>0</v>
      </c>
      <c r="H218" s="163"/>
      <c r="I218" s="164">
        <f>ROUND(E218*H218,2)</f>
        <v>0</v>
      </c>
      <c r="J218" s="163"/>
      <c r="K218" s="164">
        <f>ROUND(E218*J218,2)</f>
        <v>0</v>
      </c>
      <c r="L218" s="164">
        <v>15</v>
      </c>
      <c r="M218" s="164">
        <f>G218*(1+L218/100)</f>
        <v>0</v>
      </c>
      <c r="N218" s="164">
        <v>4.0100000000000005E-3</v>
      </c>
      <c r="O218" s="164">
        <f>ROUND(E218*N218,2)</f>
        <v>0.03</v>
      </c>
      <c r="P218" s="164">
        <v>0</v>
      </c>
      <c r="Q218" s="164">
        <f>ROUND(E218*P218,2)</f>
        <v>0</v>
      </c>
      <c r="R218" s="164" t="s">
        <v>336</v>
      </c>
      <c r="S218" s="164" t="s">
        <v>149</v>
      </c>
      <c r="T218" s="165" t="s">
        <v>150</v>
      </c>
      <c r="U218" s="141">
        <v>0.54290000000000005</v>
      </c>
      <c r="V218" s="141">
        <f>ROUND(E218*U218,2)</f>
        <v>4.07</v>
      </c>
      <c r="W218" s="141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 t="s">
        <v>317</v>
      </c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</row>
    <row r="219" spans="1:60" outlineLevel="1" x14ac:dyDescent="0.25">
      <c r="A219" s="138"/>
      <c r="B219" s="139"/>
      <c r="C219" s="237" t="s">
        <v>377</v>
      </c>
      <c r="D219" s="238"/>
      <c r="E219" s="238"/>
      <c r="F219" s="238"/>
      <c r="G219" s="238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 t="s">
        <v>158</v>
      </c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outlineLevel="1" x14ac:dyDescent="0.25">
      <c r="A220" s="138"/>
      <c r="B220" s="139"/>
      <c r="C220" s="178" t="s">
        <v>737</v>
      </c>
      <c r="D220" s="147"/>
      <c r="E220" s="148">
        <v>7.5</v>
      </c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 t="s">
        <v>153</v>
      </c>
      <c r="AH220" s="135">
        <v>0</v>
      </c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ht="20.399999999999999" outlineLevel="1" x14ac:dyDescent="0.25">
      <c r="A221" s="159">
        <v>59</v>
      </c>
      <c r="B221" s="160" t="s">
        <v>383</v>
      </c>
      <c r="C221" s="177" t="s">
        <v>384</v>
      </c>
      <c r="D221" s="161" t="s">
        <v>172</v>
      </c>
      <c r="E221" s="162">
        <v>31</v>
      </c>
      <c r="F221" s="163"/>
      <c r="G221" s="164">
        <f>ROUND(E221*F221,2)</f>
        <v>0</v>
      </c>
      <c r="H221" s="163"/>
      <c r="I221" s="164">
        <f>ROUND(E221*H221,2)</f>
        <v>0</v>
      </c>
      <c r="J221" s="163"/>
      <c r="K221" s="164">
        <f>ROUND(E221*J221,2)</f>
        <v>0</v>
      </c>
      <c r="L221" s="164">
        <v>15</v>
      </c>
      <c r="M221" s="164">
        <f>G221*(1+L221/100)</f>
        <v>0</v>
      </c>
      <c r="N221" s="164">
        <v>5.2200000000000007E-3</v>
      </c>
      <c r="O221" s="164">
        <f>ROUND(E221*N221,2)</f>
        <v>0.16</v>
      </c>
      <c r="P221" s="164">
        <v>0</v>
      </c>
      <c r="Q221" s="164">
        <f>ROUND(E221*P221,2)</f>
        <v>0</v>
      </c>
      <c r="R221" s="164" t="s">
        <v>336</v>
      </c>
      <c r="S221" s="164" t="s">
        <v>149</v>
      </c>
      <c r="T221" s="165" t="s">
        <v>150</v>
      </c>
      <c r="U221" s="141">
        <v>0.63430000000000009</v>
      </c>
      <c r="V221" s="141">
        <f>ROUND(E221*U221,2)</f>
        <v>19.66</v>
      </c>
      <c r="W221" s="141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 t="s">
        <v>317</v>
      </c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outlineLevel="1" x14ac:dyDescent="0.25">
      <c r="A222" s="138"/>
      <c r="B222" s="139"/>
      <c r="C222" s="237" t="s">
        <v>377</v>
      </c>
      <c r="D222" s="238"/>
      <c r="E222" s="238"/>
      <c r="F222" s="238"/>
      <c r="G222" s="238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 t="s">
        <v>158</v>
      </c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outlineLevel="1" x14ac:dyDescent="0.25">
      <c r="A223" s="138"/>
      <c r="B223" s="139"/>
      <c r="C223" s="178" t="s">
        <v>738</v>
      </c>
      <c r="D223" s="147"/>
      <c r="E223" s="148">
        <v>31</v>
      </c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 t="s">
        <v>153</v>
      </c>
      <c r="AH223" s="135">
        <v>0</v>
      </c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ht="20.399999999999999" outlineLevel="1" x14ac:dyDescent="0.25">
      <c r="A224" s="159">
        <v>60</v>
      </c>
      <c r="B224" s="160" t="s">
        <v>386</v>
      </c>
      <c r="C224" s="177" t="s">
        <v>387</v>
      </c>
      <c r="D224" s="161" t="s">
        <v>172</v>
      </c>
      <c r="E224" s="162">
        <v>15</v>
      </c>
      <c r="F224" s="163"/>
      <c r="G224" s="164">
        <f>ROUND(E224*F224,2)</f>
        <v>0</v>
      </c>
      <c r="H224" s="163"/>
      <c r="I224" s="164">
        <f>ROUND(E224*H224,2)</f>
        <v>0</v>
      </c>
      <c r="J224" s="163"/>
      <c r="K224" s="164">
        <f>ROUND(E224*J224,2)</f>
        <v>0</v>
      </c>
      <c r="L224" s="164">
        <v>15</v>
      </c>
      <c r="M224" s="164">
        <f>G224*(1+L224/100)</f>
        <v>0</v>
      </c>
      <c r="N224" s="164">
        <v>2.0000000000000002E-5</v>
      </c>
      <c r="O224" s="164">
        <f>ROUND(E224*N224,2)</f>
        <v>0</v>
      </c>
      <c r="P224" s="164">
        <v>0</v>
      </c>
      <c r="Q224" s="164">
        <f>ROUND(E224*P224,2)</f>
        <v>0</v>
      </c>
      <c r="R224" s="164" t="s">
        <v>336</v>
      </c>
      <c r="S224" s="164" t="s">
        <v>149</v>
      </c>
      <c r="T224" s="165" t="s">
        <v>150</v>
      </c>
      <c r="U224" s="141">
        <v>0.129</v>
      </c>
      <c r="V224" s="141">
        <f>ROUND(E224*U224,2)</f>
        <v>1.94</v>
      </c>
      <c r="W224" s="141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 t="s">
        <v>317</v>
      </c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1" x14ac:dyDescent="0.25">
      <c r="A225" s="138"/>
      <c r="B225" s="139"/>
      <c r="C225" s="178" t="s">
        <v>306</v>
      </c>
      <c r="D225" s="147"/>
      <c r="E225" s="148">
        <v>15</v>
      </c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 t="s">
        <v>153</v>
      </c>
      <c r="AH225" s="135">
        <v>0</v>
      </c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ht="20.399999999999999" outlineLevel="1" x14ac:dyDescent="0.25">
      <c r="A226" s="159">
        <v>61</v>
      </c>
      <c r="B226" s="160" t="s">
        <v>389</v>
      </c>
      <c r="C226" s="177" t="s">
        <v>390</v>
      </c>
      <c r="D226" s="161" t="s">
        <v>172</v>
      </c>
      <c r="E226" s="162">
        <v>62</v>
      </c>
      <c r="F226" s="163"/>
      <c r="G226" s="164">
        <f>ROUND(E226*F226,2)</f>
        <v>0</v>
      </c>
      <c r="H226" s="163"/>
      <c r="I226" s="164">
        <f>ROUND(E226*H226,2)</f>
        <v>0</v>
      </c>
      <c r="J226" s="163"/>
      <c r="K226" s="164">
        <f>ROUND(E226*J226,2)</f>
        <v>0</v>
      </c>
      <c r="L226" s="164">
        <v>15</v>
      </c>
      <c r="M226" s="164">
        <f>G226*(1+L226/100)</f>
        <v>0</v>
      </c>
      <c r="N226" s="164">
        <v>6.0000000000000002E-5</v>
      </c>
      <c r="O226" s="164">
        <f>ROUND(E226*N226,2)</f>
        <v>0</v>
      </c>
      <c r="P226" s="164">
        <v>0</v>
      </c>
      <c r="Q226" s="164">
        <f>ROUND(E226*P226,2)</f>
        <v>0</v>
      </c>
      <c r="R226" s="164" t="s">
        <v>336</v>
      </c>
      <c r="S226" s="164" t="s">
        <v>149</v>
      </c>
      <c r="T226" s="165" t="s">
        <v>150</v>
      </c>
      <c r="U226" s="141">
        <v>0.129</v>
      </c>
      <c r="V226" s="141">
        <f>ROUND(E226*U226,2)</f>
        <v>8</v>
      </c>
      <c r="W226" s="141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 t="s">
        <v>317</v>
      </c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</row>
    <row r="227" spans="1:60" outlineLevel="1" x14ac:dyDescent="0.25">
      <c r="A227" s="138"/>
      <c r="B227" s="139"/>
      <c r="C227" s="178" t="s">
        <v>739</v>
      </c>
      <c r="D227" s="147"/>
      <c r="E227" s="148">
        <v>62</v>
      </c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 t="s">
        <v>153</v>
      </c>
      <c r="AH227" s="135">
        <v>0</v>
      </c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</row>
    <row r="228" spans="1:60" outlineLevel="1" x14ac:dyDescent="0.25">
      <c r="A228" s="159">
        <v>62</v>
      </c>
      <c r="B228" s="160" t="s">
        <v>392</v>
      </c>
      <c r="C228" s="177" t="s">
        <v>393</v>
      </c>
      <c r="D228" s="161" t="s">
        <v>147</v>
      </c>
      <c r="E228" s="162">
        <v>52</v>
      </c>
      <c r="F228" s="163"/>
      <c r="G228" s="164">
        <f>ROUND(E228*F228,2)</f>
        <v>0</v>
      </c>
      <c r="H228" s="163"/>
      <c r="I228" s="164">
        <f>ROUND(E228*H228,2)</f>
        <v>0</v>
      </c>
      <c r="J228" s="163"/>
      <c r="K228" s="164">
        <f>ROUND(E228*J228,2)</f>
        <v>0</v>
      </c>
      <c r="L228" s="164">
        <v>15</v>
      </c>
      <c r="M228" s="164">
        <f>G228*(1+L228/100)</f>
        <v>0</v>
      </c>
      <c r="N228" s="164">
        <v>0</v>
      </c>
      <c r="O228" s="164">
        <f>ROUND(E228*N228,2)</f>
        <v>0</v>
      </c>
      <c r="P228" s="164">
        <v>0</v>
      </c>
      <c r="Q228" s="164">
        <f>ROUND(E228*P228,2)</f>
        <v>0</v>
      </c>
      <c r="R228" s="164" t="s">
        <v>336</v>
      </c>
      <c r="S228" s="164" t="s">
        <v>149</v>
      </c>
      <c r="T228" s="165" t="s">
        <v>150</v>
      </c>
      <c r="U228" s="141">
        <v>0.42500000000000004</v>
      </c>
      <c r="V228" s="141">
        <f>ROUND(E228*U228,2)</f>
        <v>22.1</v>
      </c>
      <c r="W228" s="141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 t="s">
        <v>317</v>
      </c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1" x14ac:dyDescent="0.25">
      <c r="A229" s="138"/>
      <c r="B229" s="139"/>
      <c r="C229" s="178" t="s">
        <v>740</v>
      </c>
      <c r="D229" s="147"/>
      <c r="E229" s="148">
        <v>52</v>
      </c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 t="s">
        <v>153</v>
      </c>
      <c r="AH229" s="135">
        <v>0</v>
      </c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outlineLevel="1" x14ac:dyDescent="0.25">
      <c r="A230" s="159">
        <v>63</v>
      </c>
      <c r="B230" s="160" t="s">
        <v>396</v>
      </c>
      <c r="C230" s="177" t="s">
        <v>397</v>
      </c>
      <c r="D230" s="161" t="s">
        <v>147</v>
      </c>
      <c r="E230" s="162">
        <v>8</v>
      </c>
      <c r="F230" s="163"/>
      <c r="G230" s="164">
        <f>ROUND(E230*F230,2)</f>
        <v>0</v>
      </c>
      <c r="H230" s="163"/>
      <c r="I230" s="164">
        <f>ROUND(E230*H230,2)</f>
        <v>0</v>
      </c>
      <c r="J230" s="163"/>
      <c r="K230" s="164">
        <f>ROUND(E230*J230,2)</f>
        <v>0</v>
      </c>
      <c r="L230" s="164">
        <v>15</v>
      </c>
      <c r="M230" s="164">
        <f>G230*(1+L230/100)</f>
        <v>0</v>
      </c>
      <c r="N230" s="164">
        <v>1E-4</v>
      </c>
      <c r="O230" s="164">
        <f>ROUND(E230*N230,2)</f>
        <v>0</v>
      </c>
      <c r="P230" s="164">
        <v>0</v>
      </c>
      <c r="Q230" s="164">
        <f>ROUND(E230*P230,2)</f>
        <v>0</v>
      </c>
      <c r="R230" s="164" t="s">
        <v>336</v>
      </c>
      <c r="S230" s="164" t="s">
        <v>398</v>
      </c>
      <c r="T230" s="165" t="s">
        <v>150</v>
      </c>
      <c r="U230" s="141">
        <v>0.254</v>
      </c>
      <c r="V230" s="141">
        <f>ROUND(E230*U230,2)</f>
        <v>2.0299999999999998</v>
      </c>
      <c r="W230" s="141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 t="s">
        <v>317</v>
      </c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</row>
    <row r="231" spans="1:60" outlineLevel="1" x14ac:dyDescent="0.25">
      <c r="A231" s="138"/>
      <c r="B231" s="139"/>
      <c r="C231" s="178" t="s">
        <v>348</v>
      </c>
      <c r="D231" s="147"/>
      <c r="E231" s="148">
        <v>8</v>
      </c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 t="s">
        <v>153</v>
      </c>
      <c r="AH231" s="135">
        <v>0</v>
      </c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</row>
    <row r="232" spans="1:60" outlineLevel="1" x14ac:dyDescent="0.25">
      <c r="A232" s="159">
        <v>64</v>
      </c>
      <c r="B232" s="160" t="s">
        <v>399</v>
      </c>
      <c r="C232" s="177" t="s">
        <v>400</v>
      </c>
      <c r="D232" s="161" t="s">
        <v>311</v>
      </c>
      <c r="E232" s="162">
        <v>0.39058000000000004</v>
      </c>
      <c r="F232" s="163"/>
      <c r="G232" s="164">
        <f>ROUND(E232*F232,2)</f>
        <v>0</v>
      </c>
      <c r="H232" s="163"/>
      <c r="I232" s="164">
        <f>ROUND(E232*H232,2)</f>
        <v>0</v>
      </c>
      <c r="J232" s="163"/>
      <c r="K232" s="164">
        <f>ROUND(E232*J232,2)</f>
        <v>0</v>
      </c>
      <c r="L232" s="164">
        <v>15</v>
      </c>
      <c r="M232" s="164">
        <f>G232*(1+L232/100)</f>
        <v>0</v>
      </c>
      <c r="N232" s="164">
        <v>0</v>
      </c>
      <c r="O232" s="164">
        <f>ROUND(E232*N232,2)</f>
        <v>0</v>
      </c>
      <c r="P232" s="164">
        <v>0</v>
      </c>
      <c r="Q232" s="164">
        <f>ROUND(E232*P232,2)</f>
        <v>0</v>
      </c>
      <c r="R232" s="164" t="s">
        <v>336</v>
      </c>
      <c r="S232" s="164" t="s">
        <v>149</v>
      </c>
      <c r="T232" s="165" t="s">
        <v>150</v>
      </c>
      <c r="U232" s="141">
        <v>1.3740000000000001</v>
      </c>
      <c r="V232" s="141">
        <f>ROUND(E232*U232,2)</f>
        <v>0.54</v>
      </c>
      <c r="W232" s="141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 t="s">
        <v>332</v>
      </c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outlineLevel="1" x14ac:dyDescent="0.25">
      <c r="A233" s="138"/>
      <c r="B233" s="139"/>
      <c r="C233" s="237" t="s">
        <v>401</v>
      </c>
      <c r="D233" s="238"/>
      <c r="E233" s="238"/>
      <c r="F233" s="238"/>
      <c r="G233" s="238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 t="s">
        <v>158</v>
      </c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</row>
    <row r="234" spans="1:60" x14ac:dyDescent="0.25">
      <c r="A234" s="153" t="s">
        <v>143</v>
      </c>
      <c r="B234" s="154" t="s">
        <v>87</v>
      </c>
      <c r="C234" s="176" t="s">
        <v>88</v>
      </c>
      <c r="D234" s="155"/>
      <c r="E234" s="156"/>
      <c r="F234" s="157"/>
      <c r="G234" s="157">
        <f>SUMIF(AG235:AG286,"&lt;&gt;NOR",G235:G286)</f>
        <v>0</v>
      </c>
      <c r="H234" s="157"/>
      <c r="I234" s="157">
        <f>SUM(I235:I286)</f>
        <v>0</v>
      </c>
      <c r="J234" s="157"/>
      <c r="K234" s="157">
        <f>SUM(K235:K286)</f>
        <v>0</v>
      </c>
      <c r="L234" s="157"/>
      <c r="M234" s="157">
        <f>SUM(M235:M286)</f>
        <v>0</v>
      </c>
      <c r="N234" s="157"/>
      <c r="O234" s="157">
        <f>SUM(O235:O286)</f>
        <v>0.49000000000000005</v>
      </c>
      <c r="P234" s="157"/>
      <c r="Q234" s="157">
        <f>SUM(Q235:Q286)</f>
        <v>1.1400000000000001</v>
      </c>
      <c r="R234" s="157"/>
      <c r="S234" s="157"/>
      <c r="T234" s="158"/>
      <c r="U234" s="152"/>
      <c r="V234" s="152">
        <f>SUM(V235:V286)</f>
        <v>106.56</v>
      </c>
      <c r="W234" s="152"/>
      <c r="AG234" t="s">
        <v>144</v>
      </c>
    </row>
    <row r="235" spans="1:60" ht="20.399999999999999" outlineLevel="1" x14ac:dyDescent="0.25">
      <c r="A235" s="159">
        <v>65</v>
      </c>
      <c r="B235" s="160" t="s">
        <v>402</v>
      </c>
      <c r="C235" s="177" t="s">
        <v>403</v>
      </c>
      <c r="D235" s="161" t="s">
        <v>404</v>
      </c>
      <c r="E235" s="162">
        <v>36</v>
      </c>
      <c r="F235" s="163"/>
      <c r="G235" s="164">
        <f>ROUND(E235*F235,2)</f>
        <v>0</v>
      </c>
      <c r="H235" s="163"/>
      <c r="I235" s="164">
        <f>ROUND(E235*H235,2)</f>
        <v>0</v>
      </c>
      <c r="J235" s="163"/>
      <c r="K235" s="164">
        <f>ROUND(E235*J235,2)</f>
        <v>0</v>
      </c>
      <c r="L235" s="164">
        <v>15</v>
      </c>
      <c r="M235" s="164">
        <f>G235*(1+L235/100)</f>
        <v>0</v>
      </c>
      <c r="N235" s="164">
        <v>3.8000000000000002E-4</v>
      </c>
      <c r="O235" s="164">
        <f>ROUND(E235*N235,2)</f>
        <v>0.01</v>
      </c>
      <c r="P235" s="164">
        <v>0</v>
      </c>
      <c r="Q235" s="164">
        <f>ROUND(E235*P235,2)</f>
        <v>0</v>
      </c>
      <c r="R235" s="164" t="s">
        <v>405</v>
      </c>
      <c r="S235" s="164" t="s">
        <v>149</v>
      </c>
      <c r="T235" s="165" t="s">
        <v>150</v>
      </c>
      <c r="U235" s="141">
        <v>0.29000000000000004</v>
      </c>
      <c r="V235" s="141">
        <f>ROUND(E235*U235,2)</f>
        <v>10.44</v>
      </c>
      <c r="W235" s="141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 t="s">
        <v>317</v>
      </c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outlineLevel="1" x14ac:dyDescent="0.25">
      <c r="A236" s="138"/>
      <c r="B236" s="139"/>
      <c r="C236" s="178" t="s">
        <v>741</v>
      </c>
      <c r="D236" s="147"/>
      <c r="E236" s="148">
        <v>28</v>
      </c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 t="s">
        <v>153</v>
      </c>
      <c r="AH236" s="135">
        <v>0</v>
      </c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</row>
    <row r="237" spans="1:60" outlineLevel="1" x14ac:dyDescent="0.25">
      <c r="A237" s="138"/>
      <c r="B237" s="139"/>
      <c r="C237" s="178" t="s">
        <v>395</v>
      </c>
      <c r="D237" s="147"/>
      <c r="E237" s="148">
        <v>8</v>
      </c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 t="s">
        <v>153</v>
      </c>
      <c r="AH237" s="135">
        <v>0</v>
      </c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</row>
    <row r="238" spans="1:60" outlineLevel="1" x14ac:dyDescent="0.25">
      <c r="A238" s="159">
        <v>66</v>
      </c>
      <c r="B238" s="160" t="s">
        <v>407</v>
      </c>
      <c r="C238" s="177" t="s">
        <v>408</v>
      </c>
      <c r="D238" s="161" t="s">
        <v>404</v>
      </c>
      <c r="E238" s="162">
        <v>8</v>
      </c>
      <c r="F238" s="163"/>
      <c r="G238" s="164">
        <f>ROUND(E238*F238,2)</f>
        <v>0</v>
      </c>
      <c r="H238" s="163"/>
      <c r="I238" s="164">
        <f>ROUND(E238*H238,2)</f>
        <v>0</v>
      </c>
      <c r="J238" s="163"/>
      <c r="K238" s="164">
        <f>ROUND(E238*J238,2)</f>
        <v>0</v>
      </c>
      <c r="L238" s="164">
        <v>15</v>
      </c>
      <c r="M238" s="164">
        <f>G238*(1+L238/100)</f>
        <v>0</v>
      </c>
      <c r="N238" s="164">
        <v>0</v>
      </c>
      <c r="O238" s="164">
        <f>ROUND(E238*N238,2)</f>
        <v>0</v>
      </c>
      <c r="P238" s="164">
        <v>3.4200000000000001E-2</v>
      </c>
      <c r="Q238" s="164">
        <f>ROUND(E238*P238,2)</f>
        <v>0.27</v>
      </c>
      <c r="R238" s="164" t="s">
        <v>336</v>
      </c>
      <c r="S238" s="164" t="s">
        <v>149</v>
      </c>
      <c r="T238" s="165" t="s">
        <v>150</v>
      </c>
      <c r="U238" s="141">
        <v>0.46500000000000002</v>
      </c>
      <c r="V238" s="141">
        <f>ROUND(E238*U238,2)</f>
        <v>3.72</v>
      </c>
      <c r="W238" s="141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 t="s">
        <v>317</v>
      </c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1" x14ac:dyDescent="0.25">
      <c r="A239" s="138"/>
      <c r="B239" s="139"/>
      <c r="C239" s="178" t="s">
        <v>742</v>
      </c>
      <c r="D239" s="147"/>
      <c r="E239" s="148">
        <v>8</v>
      </c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 t="s">
        <v>153</v>
      </c>
      <c r="AH239" s="135">
        <v>0</v>
      </c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outlineLevel="1" x14ac:dyDescent="0.25">
      <c r="A240" s="159">
        <v>67</v>
      </c>
      <c r="B240" s="160" t="s">
        <v>409</v>
      </c>
      <c r="C240" s="177" t="s">
        <v>410</v>
      </c>
      <c r="D240" s="161" t="s">
        <v>147</v>
      </c>
      <c r="E240" s="162">
        <v>8</v>
      </c>
      <c r="F240" s="163"/>
      <c r="G240" s="164">
        <f>ROUND(E240*F240,2)</f>
        <v>0</v>
      </c>
      <c r="H240" s="163"/>
      <c r="I240" s="164">
        <f>ROUND(E240*H240,2)</f>
        <v>0</v>
      </c>
      <c r="J240" s="163"/>
      <c r="K240" s="164">
        <f>ROUND(E240*J240,2)</f>
        <v>0</v>
      </c>
      <c r="L240" s="164">
        <v>15</v>
      </c>
      <c r="M240" s="164">
        <f>G240*(1+L240/100)</f>
        <v>0</v>
      </c>
      <c r="N240" s="164">
        <v>0</v>
      </c>
      <c r="O240" s="164">
        <f>ROUND(E240*N240,2)</f>
        <v>0</v>
      </c>
      <c r="P240" s="164">
        <v>0</v>
      </c>
      <c r="Q240" s="164">
        <f>ROUND(E240*P240,2)</f>
        <v>0</v>
      </c>
      <c r="R240" s="164" t="s">
        <v>336</v>
      </c>
      <c r="S240" s="164" t="s">
        <v>149</v>
      </c>
      <c r="T240" s="165" t="s">
        <v>150</v>
      </c>
      <c r="U240" s="141">
        <v>1.77</v>
      </c>
      <c r="V240" s="141">
        <f>ROUND(E240*U240,2)</f>
        <v>14.16</v>
      </c>
      <c r="W240" s="141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 t="s">
        <v>214</v>
      </c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outlineLevel="1" x14ac:dyDescent="0.25">
      <c r="A241" s="138"/>
      <c r="B241" s="139"/>
      <c r="C241" s="178" t="s">
        <v>411</v>
      </c>
      <c r="D241" s="147"/>
      <c r="E241" s="148">
        <v>8</v>
      </c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 t="s">
        <v>153</v>
      </c>
      <c r="AH241" s="135">
        <v>0</v>
      </c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ht="20.399999999999999" outlineLevel="1" x14ac:dyDescent="0.25">
      <c r="A242" s="159">
        <v>68</v>
      </c>
      <c r="B242" s="160" t="s">
        <v>412</v>
      </c>
      <c r="C242" s="177" t="s">
        <v>413</v>
      </c>
      <c r="D242" s="161" t="s">
        <v>404</v>
      </c>
      <c r="E242" s="162">
        <v>8</v>
      </c>
      <c r="F242" s="163"/>
      <c r="G242" s="164">
        <f>ROUND(E242*F242,2)</f>
        <v>0</v>
      </c>
      <c r="H242" s="163"/>
      <c r="I242" s="164">
        <f>ROUND(E242*H242,2)</f>
        <v>0</v>
      </c>
      <c r="J242" s="163"/>
      <c r="K242" s="164">
        <f>ROUND(E242*J242,2)</f>
        <v>0</v>
      </c>
      <c r="L242" s="164">
        <v>15</v>
      </c>
      <c r="M242" s="164">
        <f>G242*(1+L242/100)</f>
        <v>0</v>
      </c>
      <c r="N242" s="164">
        <v>1.8890000000000001E-2</v>
      </c>
      <c r="O242" s="164">
        <f>ROUND(E242*N242,2)</f>
        <v>0.15</v>
      </c>
      <c r="P242" s="164">
        <v>0</v>
      </c>
      <c r="Q242" s="164">
        <f>ROUND(E242*P242,2)</f>
        <v>0</v>
      </c>
      <c r="R242" s="164" t="s">
        <v>336</v>
      </c>
      <c r="S242" s="164" t="s">
        <v>149</v>
      </c>
      <c r="T242" s="165" t="s">
        <v>150</v>
      </c>
      <c r="U242" s="141">
        <v>0.97300000000000009</v>
      </c>
      <c r="V242" s="141">
        <f>ROUND(E242*U242,2)</f>
        <v>7.78</v>
      </c>
      <c r="W242" s="141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 t="s">
        <v>317</v>
      </c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outlineLevel="1" x14ac:dyDescent="0.25">
      <c r="A243" s="138"/>
      <c r="B243" s="139"/>
      <c r="C243" s="178" t="s">
        <v>411</v>
      </c>
      <c r="D243" s="147"/>
      <c r="E243" s="148">
        <v>8</v>
      </c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 t="s">
        <v>153</v>
      </c>
      <c r="AH243" s="135">
        <v>0</v>
      </c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outlineLevel="1" x14ac:dyDescent="0.25">
      <c r="A244" s="159">
        <v>69</v>
      </c>
      <c r="B244" s="160" t="s">
        <v>414</v>
      </c>
      <c r="C244" s="177" t="s">
        <v>415</v>
      </c>
      <c r="D244" s="161" t="s">
        <v>404</v>
      </c>
      <c r="E244" s="162">
        <v>20</v>
      </c>
      <c r="F244" s="163"/>
      <c r="G244" s="164">
        <f>ROUND(E244*F244,2)</f>
        <v>0</v>
      </c>
      <c r="H244" s="163"/>
      <c r="I244" s="164">
        <f>ROUND(E244*H244,2)</f>
        <v>0</v>
      </c>
      <c r="J244" s="163"/>
      <c r="K244" s="164">
        <f>ROUND(E244*J244,2)</f>
        <v>0</v>
      </c>
      <c r="L244" s="164">
        <v>15</v>
      </c>
      <c r="M244" s="164">
        <f>G244*(1+L244/100)</f>
        <v>0</v>
      </c>
      <c r="N244" s="164">
        <v>0</v>
      </c>
      <c r="O244" s="164">
        <f>ROUND(E244*N244,2)</f>
        <v>0</v>
      </c>
      <c r="P244" s="164">
        <v>1.9460000000000002E-2</v>
      </c>
      <c r="Q244" s="164">
        <f>ROUND(E244*P244,2)</f>
        <v>0.39</v>
      </c>
      <c r="R244" s="164" t="s">
        <v>336</v>
      </c>
      <c r="S244" s="164" t="s">
        <v>149</v>
      </c>
      <c r="T244" s="165" t="s">
        <v>150</v>
      </c>
      <c r="U244" s="141">
        <v>0.38200000000000001</v>
      </c>
      <c r="V244" s="141">
        <f>ROUND(E244*U244,2)</f>
        <v>7.64</v>
      </c>
      <c r="W244" s="141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 t="s">
        <v>317</v>
      </c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1" x14ac:dyDescent="0.25">
      <c r="A245" s="138"/>
      <c r="B245" s="139"/>
      <c r="C245" s="178" t="s">
        <v>743</v>
      </c>
      <c r="D245" s="147"/>
      <c r="E245" s="148">
        <v>20</v>
      </c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 t="s">
        <v>153</v>
      </c>
      <c r="AH245" s="135">
        <v>0</v>
      </c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1" x14ac:dyDescent="0.25">
      <c r="A246" s="159">
        <v>70</v>
      </c>
      <c r="B246" s="160" t="s">
        <v>416</v>
      </c>
      <c r="C246" s="177" t="s">
        <v>417</v>
      </c>
      <c r="D246" s="161" t="s">
        <v>404</v>
      </c>
      <c r="E246" s="162">
        <v>8</v>
      </c>
      <c r="F246" s="163"/>
      <c r="G246" s="164">
        <f>ROUND(E246*F246,2)</f>
        <v>0</v>
      </c>
      <c r="H246" s="163"/>
      <c r="I246" s="164">
        <f>ROUND(E246*H246,2)</f>
        <v>0</v>
      </c>
      <c r="J246" s="163"/>
      <c r="K246" s="164">
        <f>ROUND(E246*J246,2)</f>
        <v>0</v>
      </c>
      <c r="L246" s="164">
        <v>15</v>
      </c>
      <c r="M246" s="164">
        <f>G246*(1+L246/100)</f>
        <v>0</v>
      </c>
      <c r="N246" s="164">
        <v>1.651E-2</v>
      </c>
      <c r="O246" s="164">
        <f>ROUND(E246*N246,2)</f>
        <v>0.13</v>
      </c>
      <c r="P246" s="164">
        <v>0</v>
      </c>
      <c r="Q246" s="164">
        <f>ROUND(E246*P246,2)</f>
        <v>0</v>
      </c>
      <c r="R246" s="164" t="s">
        <v>336</v>
      </c>
      <c r="S246" s="164" t="s">
        <v>149</v>
      </c>
      <c r="T246" s="165" t="s">
        <v>150</v>
      </c>
      <c r="U246" s="141">
        <v>1.1890000000000001</v>
      </c>
      <c r="V246" s="141">
        <f>ROUND(E246*U246,2)</f>
        <v>9.51</v>
      </c>
      <c r="W246" s="141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 t="s">
        <v>317</v>
      </c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outlineLevel="1" x14ac:dyDescent="0.25">
      <c r="A247" s="138"/>
      <c r="B247" s="139"/>
      <c r="C247" s="178" t="s">
        <v>354</v>
      </c>
      <c r="D247" s="147"/>
      <c r="E247" s="148">
        <v>8</v>
      </c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 t="s">
        <v>153</v>
      </c>
      <c r="AH247" s="135">
        <v>0</v>
      </c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</row>
    <row r="248" spans="1:60" outlineLevel="1" x14ac:dyDescent="0.25">
      <c r="A248" s="167">
        <v>71</v>
      </c>
      <c r="B248" s="168" t="s">
        <v>418</v>
      </c>
      <c r="C248" s="179" t="s">
        <v>419</v>
      </c>
      <c r="D248" s="169" t="s">
        <v>404</v>
      </c>
      <c r="E248" s="170">
        <v>8</v>
      </c>
      <c r="F248" s="171"/>
      <c r="G248" s="172">
        <f>ROUND(E248*F248,2)</f>
        <v>0</v>
      </c>
      <c r="H248" s="171"/>
      <c r="I248" s="172">
        <f>ROUND(E248*H248,2)</f>
        <v>0</v>
      </c>
      <c r="J248" s="171"/>
      <c r="K248" s="172">
        <f>ROUND(E248*J248,2)</f>
        <v>0</v>
      </c>
      <c r="L248" s="172">
        <v>15</v>
      </c>
      <c r="M248" s="172">
        <f>G248*(1+L248/100)</f>
        <v>0</v>
      </c>
      <c r="N248" s="172">
        <v>4.7700000000000008E-3</v>
      </c>
      <c r="O248" s="172">
        <f>ROUND(E248*N248,2)</f>
        <v>0.04</v>
      </c>
      <c r="P248" s="172">
        <v>0</v>
      </c>
      <c r="Q248" s="172">
        <f>ROUND(E248*P248,2)</f>
        <v>0</v>
      </c>
      <c r="R248" s="172" t="s">
        <v>336</v>
      </c>
      <c r="S248" s="172" t="s">
        <v>149</v>
      </c>
      <c r="T248" s="173" t="s">
        <v>150</v>
      </c>
      <c r="U248" s="141">
        <v>0.32500000000000001</v>
      </c>
      <c r="V248" s="141">
        <f>ROUND(E248*U248,2)</f>
        <v>2.6</v>
      </c>
      <c r="W248" s="141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 t="s">
        <v>317</v>
      </c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outlineLevel="1" x14ac:dyDescent="0.25">
      <c r="A249" s="159">
        <v>72</v>
      </c>
      <c r="B249" s="160" t="s">
        <v>420</v>
      </c>
      <c r="C249" s="177" t="s">
        <v>421</v>
      </c>
      <c r="D249" s="161" t="s">
        <v>404</v>
      </c>
      <c r="E249" s="162">
        <v>6</v>
      </c>
      <c r="F249" s="163"/>
      <c r="G249" s="164">
        <f>ROUND(E249*F249,2)</f>
        <v>0</v>
      </c>
      <c r="H249" s="163"/>
      <c r="I249" s="164">
        <f>ROUND(E249*H249,2)</f>
        <v>0</v>
      </c>
      <c r="J249" s="163"/>
      <c r="K249" s="164">
        <f>ROUND(E249*J249,2)</f>
        <v>0</v>
      </c>
      <c r="L249" s="164">
        <v>15</v>
      </c>
      <c r="M249" s="164">
        <f>G249*(1+L249/100)</f>
        <v>0</v>
      </c>
      <c r="N249" s="164">
        <v>8.0000000000000002E-3</v>
      </c>
      <c r="O249" s="164">
        <f>ROUND(E249*N249,2)</f>
        <v>0.05</v>
      </c>
      <c r="P249" s="164">
        <v>0</v>
      </c>
      <c r="Q249" s="164">
        <f>ROUND(E249*P249,2)</f>
        <v>0</v>
      </c>
      <c r="R249" s="164" t="s">
        <v>336</v>
      </c>
      <c r="S249" s="164" t="s">
        <v>149</v>
      </c>
      <c r="T249" s="165" t="s">
        <v>150</v>
      </c>
      <c r="U249" s="141">
        <v>1.1890000000000001</v>
      </c>
      <c r="V249" s="141">
        <f>ROUND(E249*U249,2)</f>
        <v>7.13</v>
      </c>
      <c r="W249" s="141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 t="s">
        <v>317</v>
      </c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</row>
    <row r="250" spans="1:60" outlineLevel="1" x14ac:dyDescent="0.25">
      <c r="A250" s="138"/>
      <c r="B250" s="139"/>
      <c r="C250" s="178" t="s">
        <v>337</v>
      </c>
      <c r="D250" s="147"/>
      <c r="E250" s="148">
        <v>6</v>
      </c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 t="s">
        <v>153</v>
      </c>
      <c r="AH250" s="135">
        <v>0</v>
      </c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</row>
    <row r="251" spans="1:60" outlineLevel="1" x14ac:dyDescent="0.25">
      <c r="A251" s="159">
        <v>73</v>
      </c>
      <c r="B251" s="160" t="s">
        <v>422</v>
      </c>
      <c r="C251" s="177" t="s">
        <v>423</v>
      </c>
      <c r="D251" s="161" t="s">
        <v>404</v>
      </c>
      <c r="E251" s="162">
        <v>2</v>
      </c>
      <c r="F251" s="163"/>
      <c r="G251" s="164">
        <f>ROUND(E251*F251,2)</f>
        <v>0</v>
      </c>
      <c r="H251" s="163"/>
      <c r="I251" s="164">
        <f>ROUND(E251*H251,2)</f>
        <v>0</v>
      </c>
      <c r="J251" s="163"/>
      <c r="K251" s="164">
        <f>ROUND(E251*J251,2)</f>
        <v>0</v>
      </c>
      <c r="L251" s="164">
        <v>15</v>
      </c>
      <c r="M251" s="164">
        <f>G251*(1+L251/100)</f>
        <v>0</v>
      </c>
      <c r="N251" s="164">
        <v>0</v>
      </c>
      <c r="O251" s="164">
        <f>ROUND(E251*N251,2)</f>
        <v>0</v>
      </c>
      <c r="P251" s="164">
        <v>8.8000000000000009E-2</v>
      </c>
      <c r="Q251" s="164">
        <f>ROUND(E251*P251,2)</f>
        <v>0.18</v>
      </c>
      <c r="R251" s="164" t="s">
        <v>336</v>
      </c>
      <c r="S251" s="164" t="s">
        <v>149</v>
      </c>
      <c r="T251" s="165" t="s">
        <v>150</v>
      </c>
      <c r="U251" s="141">
        <v>0.69300000000000006</v>
      </c>
      <c r="V251" s="141">
        <f>ROUND(E251*U251,2)</f>
        <v>1.39</v>
      </c>
      <c r="W251" s="141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 t="s">
        <v>317</v>
      </c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</row>
    <row r="252" spans="1:60" outlineLevel="1" x14ac:dyDescent="0.25">
      <c r="A252" s="138"/>
      <c r="B252" s="139"/>
      <c r="C252" s="178" t="s">
        <v>744</v>
      </c>
      <c r="D252" s="147"/>
      <c r="E252" s="148">
        <v>2</v>
      </c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 t="s">
        <v>153</v>
      </c>
      <c r="AH252" s="135">
        <v>0</v>
      </c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</row>
    <row r="253" spans="1:60" outlineLevel="1" x14ac:dyDescent="0.25">
      <c r="A253" s="159">
        <v>74</v>
      </c>
      <c r="B253" s="160" t="s">
        <v>424</v>
      </c>
      <c r="C253" s="177" t="s">
        <v>425</v>
      </c>
      <c r="D253" s="161" t="s">
        <v>404</v>
      </c>
      <c r="E253" s="162">
        <v>2</v>
      </c>
      <c r="F253" s="163"/>
      <c r="G253" s="164">
        <f>ROUND(E253*F253,2)</f>
        <v>0</v>
      </c>
      <c r="H253" s="163"/>
      <c r="I253" s="164">
        <f>ROUND(E253*H253,2)</f>
        <v>0</v>
      </c>
      <c r="J253" s="163"/>
      <c r="K253" s="164">
        <f>ROUND(E253*J253,2)</f>
        <v>0</v>
      </c>
      <c r="L253" s="164">
        <v>15</v>
      </c>
      <c r="M253" s="164">
        <f>G253*(1+L253/100)</f>
        <v>0</v>
      </c>
      <c r="N253" s="164">
        <v>0</v>
      </c>
      <c r="O253" s="164">
        <f>ROUND(E253*N253,2)</f>
        <v>0</v>
      </c>
      <c r="P253" s="164">
        <v>2.4500000000000001E-2</v>
      </c>
      <c r="Q253" s="164">
        <f>ROUND(E253*P253,2)</f>
        <v>0.05</v>
      </c>
      <c r="R253" s="164" t="s">
        <v>336</v>
      </c>
      <c r="S253" s="164" t="s">
        <v>149</v>
      </c>
      <c r="T253" s="165" t="s">
        <v>150</v>
      </c>
      <c r="U253" s="141">
        <v>0.38300000000000001</v>
      </c>
      <c r="V253" s="141">
        <f>ROUND(E253*U253,2)</f>
        <v>0.77</v>
      </c>
      <c r="W253" s="141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 t="s">
        <v>317</v>
      </c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</row>
    <row r="254" spans="1:60" outlineLevel="1" x14ac:dyDescent="0.25">
      <c r="A254" s="138"/>
      <c r="B254" s="139"/>
      <c r="C254" s="178" t="s">
        <v>744</v>
      </c>
      <c r="D254" s="147"/>
      <c r="E254" s="148">
        <v>2</v>
      </c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 t="s">
        <v>153</v>
      </c>
      <c r="AH254" s="135">
        <v>0</v>
      </c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</row>
    <row r="255" spans="1:60" outlineLevel="1" x14ac:dyDescent="0.25">
      <c r="A255" s="159">
        <v>75</v>
      </c>
      <c r="B255" s="160" t="s">
        <v>426</v>
      </c>
      <c r="C255" s="177" t="s">
        <v>427</v>
      </c>
      <c r="D255" s="161" t="s">
        <v>404</v>
      </c>
      <c r="E255" s="162">
        <v>24</v>
      </c>
      <c r="F255" s="163"/>
      <c r="G255" s="164">
        <f>ROUND(E255*F255,2)</f>
        <v>0</v>
      </c>
      <c r="H255" s="163"/>
      <c r="I255" s="164">
        <f>ROUND(E255*H255,2)</f>
        <v>0</v>
      </c>
      <c r="J255" s="163"/>
      <c r="K255" s="164">
        <f>ROUND(E255*J255,2)</f>
        <v>0</v>
      </c>
      <c r="L255" s="164">
        <v>15</v>
      </c>
      <c r="M255" s="164">
        <f>G255*(1+L255/100)</f>
        <v>0</v>
      </c>
      <c r="N255" s="164">
        <v>1.1000000000000001E-3</v>
      </c>
      <c r="O255" s="164">
        <f>ROUND(E255*N255,2)</f>
        <v>0.03</v>
      </c>
      <c r="P255" s="164">
        <v>0</v>
      </c>
      <c r="Q255" s="164">
        <f>ROUND(E255*P255,2)</f>
        <v>0</v>
      </c>
      <c r="R255" s="164" t="s">
        <v>336</v>
      </c>
      <c r="S255" s="164" t="s">
        <v>149</v>
      </c>
      <c r="T255" s="165" t="s">
        <v>150</v>
      </c>
      <c r="U255" s="141">
        <v>0.33</v>
      </c>
      <c r="V255" s="141">
        <f>ROUND(E255*U255,2)</f>
        <v>7.92</v>
      </c>
      <c r="W255" s="141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 t="s">
        <v>214</v>
      </c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</row>
    <row r="256" spans="1:60" outlineLevel="1" x14ac:dyDescent="0.25">
      <c r="A256" s="138"/>
      <c r="B256" s="139"/>
      <c r="C256" s="178" t="s">
        <v>348</v>
      </c>
      <c r="D256" s="147"/>
      <c r="E256" s="148">
        <v>8</v>
      </c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 t="s">
        <v>153</v>
      </c>
      <c r="AH256" s="135">
        <v>0</v>
      </c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</row>
    <row r="257" spans="1:60" outlineLevel="1" x14ac:dyDescent="0.25">
      <c r="A257" s="138"/>
      <c r="B257" s="139"/>
      <c r="C257" s="178" t="s">
        <v>745</v>
      </c>
      <c r="D257" s="147"/>
      <c r="E257" s="148">
        <v>8</v>
      </c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 t="s">
        <v>153</v>
      </c>
      <c r="AH257" s="135">
        <v>0</v>
      </c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</row>
    <row r="258" spans="1:60" outlineLevel="1" x14ac:dyDescent="0.25">
      <c r="A258" s="138"/>
      <c r="B258" s="139"/>
      <c r="C258" s="178" t="s">
        <v>428</v>
      </c>
      <c r="D258" s="147"/>
      <c r="E258" s="148">
        <v>8</v>
      </c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 t="s">
        <v>153</v>
      </c>
      <c r="AH258" s="135">
        <v>0</v>
      </c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</row>
    <row r="259" spans="1:60" ht="20.399999999999999" outlineLevel="1" x14ac:dyDescent="0.25">
      <c r="A259" s="159">
        <v>76</v>
      </c>
      <c r="B259" s="160" t="s">
        <v>429</v>
      </c>
      <c r="C259" s="177" t="s">
        <v>430</v>
      </c>
      <c r="D259" s="161" t="s">
        <v>147</v>
      </c>
      <c r="E259" s="162">
        <v>14</v>
      </c>
      <c r="F259" s="163"/>
      <c r="G259" s="164">
        <f>ROUND(E259*F259,2)</f>
        <v>0</v>
      </c>
      <c r="H259" s="163"/>
      <c r="I259" s="164">
        <f>ROUND(E259*H259,2)</f>
        <v>0</v>
      </c>
      <c r="J259" s="163"/>
      <c r="K259" s="164">
        <f>ROUND(E259*J259,2)</f>
        <v>0</v>
      </c>
      <c r="L259" s="164">
        <v>15</v>
      </c>
      <c r="M259" s="164">
        <f>G259*(1+L259/100)</f>
        <v>0</v>
      </c>
      <c r="N259" s="164">
        <v>1E-3</v>
      </c>
      <c r="O259" s="164">
        <f>ROUND(E259*N259,2)</f>
        <v>0.01</v>
      </c>
      <c r="P259" s="164">
        <v>0</v>
      </c>
      <c r="Q259" s="164">
        <f>ROUND(E259*P259,2)</f>
        <v>0</v>
      </c>
      <c r="R259" s="164" t="s">
        <v>336</v>
      </c>
      <c r="S259" s="164" t="s">
        <v>149</v>
      </c>
      <c r="T259" s="165" t="s">
        <v>150</v>
      </c>
      <c r="U259" s="141">
        <v>0.44500000000000001</v>
      </c>
      <c r="V259" s="141">
        <f>ROUND(E259*U259,2)</f>
        <v>6.23</v>
      </c>
      <c r="W259" s="141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 t="s">
        <v>317</v>
      </c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</row>
    <row r="260" spans="1:60" outlineLevel="1" x14ac:dyDescent="0.25">
      <c r="A260" s="138"/>
      <c r="B260" s="139"/>
      <c r="C260" s="178" t="s">
        <v>746</v>
      </c>
      <c r="D260" s="147"/>
      <c r="E260" s="148">
        <v>14</v>
      </c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 t="s">
        <v>153</v>
      </c>
      <c r="AH260" s="135">
        <v>0</v>
      </c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</row>
    <row r="261" spans="1:60" outlineLevel="1" x14ac:dyDescent="0.25">
      <c r="A261" s="159">
        <v>77</v>
      </c>
      <c r="B261" s="160" t="s">
        <v>432</v>
      </c>
      <c r="C261" s="177" t="s">
        <v>433</v>
      </c>
      <c r="D261" s="161" t="s">
        <v>404</v>
      </c>
      <c r="E261" s="162">
        <v>8</v>
      </c>
      <c r="F261" s="163"/>
      <c r="G261" s="164">
        <f>ROUND(E261*F261,2)</f>
        <v>0</v>
      </c>
      <c r="H261" s="163"/>
      <c r="I261" s="164">
        <f>ROUND(E261*H261,2)</f>
        <v>0</v>
      </c>
      <c r="J261" s="163"/>
      <c r="K261" s="164">
        <f>ROUND(E261*J261,2)</f>
        <v>0</v>
      </c>
      <c r="L261" s="164">
        <v>15</v>
      </c>
      <c r="M261" s="164">
        <f>G261*(1+L261/100)</f>
        <v>0</v>
      </c>
      <c r="N261" s="164">
        <v>0</v>
      </c>
      <c r="O261" s="164">
        <f>ROUND(E261*N261,2)</f>
        <v>0</v>
      </c>
      <c r="P261" s="164">
        <v>1.5600000000000002E-3</v>
      </c>
      <c r="Q261" s="164">
        <f>ROUND(E261*P261,2)</f>
        <v>0.01</v>
      </c>
      <c r="R261" s="164" t="s">
        <v>336</v>
      </c>
      <c r="S261" s="164" t="s">
        <v>149</v>
      </c>
      <c r="T261" s="165" t="s">
        <v>150</v>
      </c>
      <c r="U261" s="141">
        <v>0.21700000000000003</v>
      </c>
      <c r="V261" s="141">
        <f>ROUND(E261*U261,2)</f>
        <v>1.74</v>
      </c>
      <c r="W261" s="141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 t="s">
        <v>317</v>
      </c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</row>
    <row r="262" spans="1:60" outlineLevel="1" x14ac:dyDescent="0.25">
      <c r="A262" s="138"/>
      <c r="B262" s="139"/>
      <c r="C262" s="178" t="s">
        <v>747</v>
      </c>
      <c r="D262" s="147"/>
      <c r="E262" s="148">
        <v>8</v>
      </c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 t="s">
        <v>153</v>
      </c>
      <c r="AH262" s="135">
        <v>0</v>
      </c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</row>
    <row r="263" spans="1:60" outlineLevel="1" x14ac:dyDescent="0.25">
      <c r="A263" s="159">
        <v>78</v>
      </c>
      <c r="B263" s="160" t="s">
        <v>435</v>
      </c>
      <c r="C263" s="177" t="s">
        <v>436</v>
      </c>
      <c r="D263" s="161" t="s">
        <v>404</v>
      </c>
      <c r="E263" s="162">
        <v>20</v>
      </c>
      <c r="F263" s="163"/>
      <c r="G263" s="164">
        <f>ROUND(E263*F263,2)</f>
        <v>0</v>
      </c>
      <c r="H263" s="163"/>
      <c r="I263" s="164">
        <f>ROUND(E263*H263,2)</f>
        <v>0</v>
      </c>
      <c r="J263" s="163"/>
      <c r="K263" s="164">
        <f>ROUND(E263*J263,2)</f>
        <v>0</v>
      </c>
      <c r="L263" s="164">
        <v>15</v>
      </c>
      <c r="M263" s="164">
        <f>G263*(1+L263/100)</f>
        <v>0</v>
      </c>
      <c r="N263" s="164">
        <v>0</v>
      </c>
      <c r="O263" s="164">
        <f>ROUND(E263*N263,2)</f>
        <v>0</v>
      </c>
      <c r="P263" s="164">
        <v>8.6000000000000009E-4</v>
      </c>
      <c r="Q263" s="164">
        <f>ROUND(E263*P263,2)</f>
        <v>0.02</v>
      </c>
      <c r="R263" s="164" t="s">
        <v>336</v>
      </c>
      <c r="S263" s="164" t="s">
        <v>149</v>
      </c>
      <c r="T263" s="165" t="s">
        <v>150</v>
      </c>
      <c r="U263" s="141">
        <v>0.222</v>
      </c>
      <c r="V263" s="141">
        <f>ROUND(E263*U263,2)</f>
        <v>4.4400000000000004</v>
      </c>
      <c r="W263" s="141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 t="s">
        <v>317</v>
      </c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</row>
    <row r="264" spans="1:60" outlineLevel="1" x14ac:dyDescent="0.25">
      <c r="A264" s="138"/>
      <c r="B264" s="139"/>
      <c r="C264" s="178" t="s">
        <v>748</v>
      </c>
      <c r="D264" s="147"/>
      <c r="E264" s="148">
        <v>20</v>
      </c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 t="s">
        <v>153</v>
      </c>
      <c r="AH264" s="135">
        <v>0</v>
      </c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</row>
    <row r="265" spans="1:60" outlineLevel="1" x14ac:dyDescent="0.25">
      <c r="A265" s="159">
        <v>79</v>
      </c>
      <c r="B265" s="160" t="s">
        <v>437</v>
      </c>
      <c r="C265" s="177" t="s">
        <v>438</v>
      </c>
      <c r="D265" s="161" t="s">
        <v>147</v>
      </c>
      <c r="E265" s="162">
        <v>8</v>
      </c>
      <c r="F265" s="163"/>
      <c r="G265" s="164">
        <f>ROUND(E265*F265,2)</f>
        <v>0</v>
      </c>
      <c r="H265" s="163"/>
      <c r="I265" s="164">
        <f>ROUND(E265*H265,2)</f>
        <v>0</v>
      </c>
      <c r="J265" s="163"/>
      <c r="K265" s="164">
        <f>ROUND(E265*J265,2)</f>
        <v>0</v>
      </c>
      <c r="L265" s="164">
        <v>15</v>
      </c>
      <c r="M265" s="164">
        <f>G265*(1+L265/100)</f>
        <v>0</v>
      </c>
      <c r="N265" s="164">
        <v>9.2000000000000003E-4</v>
      </c>
      <c r="O265" s="164">
        <f>ROUND(E265*N265,2)</f>
        <v>0.01</v>
      </c>
      <c r="P265" s="164">
        <v>0</v>
      </c>
      <c r="Q265" s="164">
        <f>ROUND(E265*P265,2)</f>
        <v>0</v>
      </c>
      <c r="R265" s="164" t="s">
        <v>336</v>
      </c>
      <c r="S265" s="164" t="s">
        <v>149</v>
      </c>
      <c r="T265" s="165" t="s">
        <v>150</v>
      </c>
      <c r="U265" s="141">
        <v>0.58700000000000008</v>
      </c>
      <c r="V265" s="141">
        <f>ROUND(E265*U265,2)</f>
        <v>4.7</v>
      </c>
      <c r="W265" s="141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 t="s">
        <v>317</v>
      </c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</row>
    <row r="266" spans="1:60" outlineLevel="1" x14ac:dyDescent="0.25">
      <c r="A266" s="138"/>
      <c r="B266" s="139"/>
      <c r="C266" s="178" t="s">
        <v>354</v>
      </c>
      <c r="D266" s="147"/>
      <c r="E266" s="148">
        <v>8</v>
      </c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 t="s">
        <v>153</v>
      </c>
      <c r="AH266" s="135">
        <v>0</v>
      </c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</row>
    <row r="267" spans="1:60" outlineLevel="1" x14ac:dyDescent="0.25">
      <c r="A267" s="167">
        <v>80</v>
      </c>
      <c r="B267" s="168" t="s">
        <v>439</v>
      </c>
      <c r="C267" s="179" t="s">
        <v>440</v>
      </c>
      <c r="D267" s="169" t="s">
        <v>147</v>
      </c>
      <c r="E267" s="170">
        <v>8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15</v>
      </c>
      <c r="M267" s="172">
        <f>G267*(1+L267/100)</f>
        <v>0</v>
      </c>
      <c r="N267" s="172">
        <v>2.0000000000000002E-5</v>
      </c>
      <c r="O267" s="172">
        <f>ROUND(E267*N267,2)</f>
        <v>0</v>
      </c>
      <c r="P267" s="172">
        <v>0</v>
      </c>
      <c r="Q267" s="172">
        <f>ROUND(E267*P267,2)</f>
        <v>0</v>
      </c>
      <c r="R267" s="172" t="s">
        <v>336</v>
      </c>
      <c r="S267" s="172" t="s">
        <v>149</v>
      </c>
      <c r="T267" s="173" t="s">
        <v>150</v>
      </c>
      <c r="U267" s="141">
        <v>0.16800000000000001</v>
      </c>
      <c r="V267" s="141">
        <f>ROUND(E267*U267,2)</f>
        <v>1.34</v>
      </c>
      <c r="W267" s="141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 t="s">
        <v>317</v>
      </c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</row>
    <row r="268" spans="1:60" ht="20.399999999999999" outlineLevel="1" x14ac:dyDescent="0.25">
      <c r="A268" s="159">
        <v>81</v>
      </c>
      <c r="B268" s="160" t="s">
        <v>749</v>
      </c>
      <c r="C268" s="177" t="s">
        <v>750</v>
      </c>
      <c r="D268" s="161" t="s">
        <v>147</v>
      </c>
      <c r="E268" s="162">
        <v>14</v>
      </c>
      <c r="F268" s="163"/>
      <c r="G268" s="164">
        <f>ROUND(E268*F268,2)</f>
        <v>0</v>
      </c>
      <c r="H268" s="163"/>
      <c r="I268" s="164">
        <f>ROUND(E268*H268,2)</f>
        <v>0</v>
      </c>
      <c r="J268" s="163"/>
      <c r="K268" s="164">
        <f>ROUND(E268*J268,2)</f>
        <v>0</v>
      </c>
      <c r="L268" s="164">
        <v>15</v>
      </c>
      <c r="M268" s="164">
        <f>G268*(1+L268/100)</f>
        <v>0</v>
      </c>
      <c r="N268" s="164">
        <v>0</v>
      </c>
      <c r="O268" s="164">
        <f>ROUND(E268*N268,2)</f>
        <v>0</v>
      </c>
      <c r="P268" s="164">
        <v>0</v>
      </c>
      <c r="Q268" s="164">
        <f>ROUND(E268*P268,2)</f>
        <v>0</v>
      </c>
      <c r="R268" s="164" t="s">
        <v>336</v>
      </c>
      <c r="S268" s="164" t="s">
        <v>149</v>
      </c>
      <c r="T268" s="165" t="s">
        <v>150</v>
      </c>
      <c r="U268" s="141">
        <v>0.24600000000000002</v>
      </c>
      <c r="V268" s="141">
        <f>ROUND(E268*U268,2)</f>
        <v>3.44</v>
      </c>
      <c r="W268" s="141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 t="s">
        <v>317</v>
      </c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</row>
    <row r="269" spans="1:60" outlineLevel="1" x14ac:dyDescent="0.25">
      <c r="A269" s="138"/>
      <c r="B269" s="139"/>
      <c r="C269" s="178" t="s">
        <v>751</v>
      </c>
      <c r="D269" s="147"/>
      <c r="E269" s="148">
        <v>14</v>
      </c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 t="s">
        <v>153</v>
      </c>
      <c r="AH269" s="135">
        <v>0</v>
      </c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</row>
    <row r="270" spans="1:60" outlineLevel="1" x14ac:dyDescent="0.25">
      <c r="A270" s="159">
        <v>82</v>
      </c>
      <c r="B270" s="160" t="s">
        <v>444</v>
      </c>
      <c r="C270" s="177" t="s">
        <v>445</v>
      </c>
      <c r="D270" s="161" t="s">
        <v>147</v>
      </c>
      <c r="E270" s="162">
        <v>22</v>
      </c>
      <c r="F270" s="163"/>
      <c r="G270" s="164">
        <f>ROUND(E270*F270,2)</f>
        <v>0</v>
      </c>
      <c r="H270" s="163"/>
      <c r="I270" s="164">
        <f>ROUND(E270*H270,2)</f>
        <v>0</v>
      </c>
      <c r="J270" s="163"/>
      <c r="K270" s="164">
        <f>ROUND(E270*J270,2)</f>
        <v>0</v>
      </c>
      <c r="L270" s="164">
        <v>15</v>
      </c>
      <c r="M270" s="164">
        <f>G270*(1+L270/100)</f>
        <v>0</v>
      </c>
      <c r="N270" s="164">
        <v>0</v>
      </c>
      <c r="O270" s="164">
        <f>ROUND(E270*N270,2)</f>
        <v>0</v>
      </c>
      <c r="P270" s="164">
        <v>8.5000000000000006E-4</v>
      </c>
      <c r="Q270" s="164">
        <f>ROUND(E270*P270,2)</f>
        <v>0.02</v>
      </c>
      <c r="R270" s="164" t="s">
        <v>336</v>
      </c>
      <c r="S270" s="164" t="s">
        <v>149</v>
      </c>
      <c r="T270" s="165" t="s">
        <v>150</v>
      </c>
      <c r="U270" s="141">
        <v>3.8000000000000006E-2</v>
      </c>
      <c r="V270" s="141">
        <f>ROUND(E270*U270,2)</f>
        <v>0.84</v>
      </c>
      <c r="W270" s="141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 t="s">
        <v>317</v>
      </c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</row>
    <row r="271" spans="1:60" outlineLevel="1" x14ac:dyDescent="0.25">
      <c r="A271" s="138"/>
      <c r="B271" s="139"/>
      <c r="C271" s="178" t="s">
        <v>752</v>
      </c>
      <c r="D271" s="147"/>
      <c r="E271" s="148">
        <v>22</v>
      </c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 t="s">
        <v>153</v>
      </c>
      <c r="AH271" s="135">
        <v>0</v>
      </c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</row>
    <row r="272" spans="1:60" outlineLevel="1" x14ac:dyDescent="0.25">
      <c r="A272" s="167">
        <v>83</v>
      </c>
      <c r="B272" s="168" t="s">
        <v>447</v>
      </c>
      <c r="C272" s="179" t="s">
        <v>753</v>
      </c>
      <c r="D272" s="169" t="s">
        <v>449</v>
      </c>
      <c r="E272" s="170">
        <v>10</v>
      </c>
      <c r="F272" s="171"/>
      <c r="G272" s="172">
        <f>ROUND(E272*F272,2)</f>
        <v>0</v>
      </c>
      <c r="H272" s="171"/>
      <c r="I272" s="172">
        <f>ROUND(E272*H272,2)</f>
        <v>0</v>
      </c>
      <c r="J272" s="171"/>
      <c r="K272" s="172">
        <f>ROUND(E272*J272,2)</f>
        <v>0</v>
      </c>
      <c r="L272" s="172">
        <v>15</v>
      </c>
      <c r="M272" s="172">
        <f>G272*(1+L272/100)</f>
        <v>0</v>
      </c>
      <c r="N272" s="172">
        <v>0</v>
      </c>
      <c r="O272" s="172">
        <f>ROUND(E272*N272,2)</f>
        <v>0</v>
      </c>
      <c r="P272" s="172">
        <v>0</v>
      </c>
      <c r="Q272" s="172">
        <f>ROUND(E272*P272,2)</f>
        <v>0</v>
      </c>
      <c r="R272" s="172"/>
      <c r="S272" s="172" t="s">
        <v>353</v>
      </c>
      <c r="T272" s="173" t="s">
        <v>150</v>
      </c>
      <c r="U272" s="141">
        <v>1</v>
      </c>
      <c r="V272" s="141">
        <f>ROUND(E272*U272,2)</f>
        <v>10</v>
      </c>
      <c r="W272" s="141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 t="s">
        <v>151</v>
      </c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</row>
    <row r="273" spans="1:60" outlineLevel="1" x14ac:dyDescent="0.25">
      <c r="A273" s="159">
        <v>84</v>
      </c>
      <c r="B273" s="160" t="s">
        <v>754</v>
      </c>
      <c r="C273" s="177" t="s">
        <v>755</v>
      </c>
      <c r="D273" s="161" t="s">
        <v>147</v>
      </c>
      <c r="E273" s="162">
        <v>10</v>
      </c>
      <c r="F273" s="163"/>
      <c r="G273" s="164">
        <f>ROUND(E273*F273,2)</f>
        <v>0</v>
      </c>
      <c r="H273" s="163"/>
      <c r="I273" s="164">
        <f>ROUND(E273*H273,2)</f>
        <v>0</v>
      </c>
      <c r="J273" s="163"/>
      <c r="K273" s="164">
        <f>ROUND(E273*J273,2)</f>
        <v>0</v>
      </c>
      <c r="L273" s="164">
        <v>15</v>
      </c>
      <c r="M273" s="164">
        <f>G273*(1+L273/100)</f>
        <v>0</v>
      </c>
      <c r="N273" s="164">
        <v>0</v>
      </c>
      <c r="O273" s="164">
        <f>ROUND(E273*N273,2)</f>
        <v>0</v>
      </c>
      <c r="P273" s="164">
        <v>0</v>
      </c>
      <c r="Q273" s="164">
        <f>ROUND(E273*P273,2)</f>
        <v>0</v>
      </c>
      <c r="R273" s="164"/>
      <c r="S273" s="164" t="s">
        <v>353</v>
      </c>
      <c r="T273" s="165" t="s">
        <v>150</v>
      </c>
      <c r="U273" s="141">
        <v>0</v>
      </c>
      <c r="V273" s="141">
        <f>ROUND(E273*U273,2)</f>
        <v>0</v>
      </c>
      <c r="W273" s="141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 t="s">
        <v>151</v>
      </c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</row>
    <row r="274" spans="1:60" outlineLevel="1" x14ac:dyDescent="0.25">
      <c r="A274" s="138"/>
      <c r="B274" s="139"/>
      <c r="C274" s="178" t="s">
        <v>756</v>
      </c>
      <c r="D274" s="147"/>
      <c r="E274" s="148">
        <v>10</v>
      </c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 t="s">
        <v>153</v>
      </c>
      <c r="AH274" s="135">
        <v>0</v>
      </c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</row>
    <row r="275" spans="1:60" outlineLevel="1" x14ac:dyDescent="0.25">
      <c r="A275" s="159">
        <v>85</v>
      </c>
      <c r="B275" s="160" t="s">
        <v>757</v>
      </c>
      <c r="C275" s="177" t="s">
        <v>758</v>
      </c>
      <c r="D275" s="161" t="s">
        <v>147</v>
      </c>
      <c r="E275" s="162">
        <v>10</v>
      </c>
      <c r="F275" s="163"/>
      <c r="G275" s="164">
        <f>ROUND(E275*F275,2)</f>
        <v>0</v>
      </c>
      <c r="H275" s="163"/>
      <c r="I275" s="164">
        <f>ROUND(E275*H275,2)</f>
        <v>0</v>
      </c>
      <c r="J275" s="163"/>
      <c r="K275" s="164">
        <f>ROUND(E275*J275,2)</f>
        <v>0</v>
      </c>
      <c r="L275" s="164">
        <v>15</v>
      </c>
      <c r="M275" s="164">
        <f>G275*(1+L275/100)</f>
        <v>0</v>
      </c>
      <c r="N275" s="164">
        <v>0</v>
      </c>
      <c r="O275" s="164">
        <f>ROUND(E275*N275,2)</f>
        <v>0</v>
      </c>
      <c r="P275" s="164">
        <v>0</v>
      </c>
      <c r="Q275" s="164">
        <f>ROUND(E275*P275,2)</f>
        <v>0</v>
      </c>
      <c r="R275" s="164"/>
      <c r="S275" s="164" t="s">
        <v>353</v>
      </c>
      <c r="T275" s="165" t="s">
        <v>150</v>
      </c>
      <c r="U275" s="141">
        <v>0</v>
      </c>
      <c r="V275" s="141">
        <f>ROUND(E275*U275,2)</f>
        <v>0</v>
      </c>
      <c r="W275" s="141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 t="s">
        <v>151</v>
      </c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</row>
    <row r="276" spans="1:60" outlineLevel="1" x14ac:dyDescent="0.25">
      <c r="A276" s="138"/>
      <c r="B276" s="139"/>
      <c r="C276" s="178" t="s">
        <v>756</v>
      </c>
      <c r="D276" s="147"/>
      <c r="E276" s="148">
        <v>10</v>
      </c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 t="s">
        <v>153</v>
      </c>
      <c r="AH276" s="135">
        <v>0</v>
      </c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</row>
    <row r="277" spans="1:60" outlineLevel="1" x14ac:dyDescent="0.25">
      <c r="A277" s="159">
        <v>86</v>
      </c>
      <c r="B277" s="160" t="s">
        <v>759</v>
      </c>
      <c r="C277" s="177" t="s">
        <v>760</v>
      </c>
      <c r="D277" s="161" t="s">
        <v>147</v>
      </c>
      <c r="E277" s="162">
        <v>120</v>
      </c>
      <c r="F277" s="163"/>
      <c r="G277" s="164">
        <f>ROUND(E277*F277,2)</f>
        <v>0</v>
      </c>
      <c r="H277" s="163"/>
      <c r="I277" s="164">
        <f>ROUND(E277*H277,2)</f>
        <v>0</v>
      </c>
      <c r="J277" s="163"/>
      <c r="K277" s="164">
        <f>ROUND(E277*J277,2)</f>
        <v>0</v>
      </c>
      <c r="L277" s="164">
        <v>15</v>
      </c>
      <c r="M277" s="164">
        <f>G277*(1+L277/100)</f>
        <v>0</v>
      </c>
      <c r="N277" s="164">
        <v>0</v>
      </c>
      <c r="O277" s="164">
        <f>ROUND(E277*N277,2)</f>
        <v>0</v>
      </c>
      <c r="P277" s="164">
        <v>0</v>
      </c>
      <c r="Q277" s="164">
        <f>ROUND(E277*P277,2)</f>
        <v>0</v>
      </c>
      <c r="R277" s="164"/>
      <c r="S277" s="164" t="s">
        <v>353</v>
      </c>
      <c r="T277" s="165" t="s">
        <v>150</v>
      </c>
      <c r="U277" s="141">
        <v>0</v>
      </c>
      <c r="V277" s="141">
        <f>ROUND(E277*U277,2)</f>
        <v>0</v>
      </c>
      <c r="W277" s="141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 t="s">
        <v>151</v>
      </c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</row>
    <row r="278" spans="1:60" outlineLevel="1" x14ac:dyDescent="0.25">
      <c r="A278" s="138"/>
      <c r="B278" s="139"/>
      <c r="C278" s="178" t="s">
        <v>761</v>
      </c>
      <c r="D278" s="147"/>
      <c r="E278" s="148">
        <v>120</v>
      </c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 t="s">
        <v>153</v>
      </c>
      <c r="AH278" s="135">
        <v>0</v>
      </c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</row>
    <row r="279" spans="1:60" outlineLevel="1" x14ac:dyDescent="0.25">
      <c r="A279" s="159">
        <v>87</v>
      </c>
      <c r="B279" s="160" t="s">
        <v>451</v>
      </c>
      <c r="C279" s="177" t="s">
        <v>452</v>
      </c>
      <c r="D279" s="161" t="s">
        <v>147</v>
      </c>
      <c r="E279" s="162">
        <v>8</v>
      </c>
      <c r="F279" s="163"/>
      <c r="G279" s="164">
        <f>ROUND(E279*F279,2)</f>
        <v>0</v>
      </c>
      <c r="H279" s="163"/>
      <c r="I279" s="164">
        <f>ROUND(E279*H279,2)</f>
        <v>0</v>
      </c>
      <c r="J279" s="163"/>
      <c r="K279" s="164">
        <f>ROUND(E279*J279,2)</f>
        <v>0</v>
      </c>
      <c r="L279" s="164">
        <v>15</v>
      </c>
      <c r="M279" s="164">
        <f>G279*(1+L279/100)</f>
        <v>0</v>
      </c>
      <c r="N279" s="164">
        <v>0</v>
      </c>
      <c r="O279" s="164">
        <f>ROUND(E279*N279,2)</f>
        <v>0</v>
      </c>
      <c r="P279" s="164">
        <v>2.5000000000000001E-2</v>
      </c>
      <c r="Q279" s="164">
        <f>ROUND(E279*P279,2)</f>
        <v>0.2</v>
      </c>
      <c r="R279" s="164"/>
      <c r="S279" s="164" t="s">
        <v>353</v>
      </c>
      <c r="T279" s="165" t="s">
        <v>150</v>
      </c>
      <c r="U279" s="141">
        <v>0</v>
      </c>
      <c r="V279" s="141">
        <f>ROUND(E279*U279,2)</f>
        <v>0</v>
      </c>
      <c r="W279" s="141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 t="s">
        <v>151</v>
      </c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</row>
    <row r="280" spans="1:60" outlineLevel="1" x14ac:dyDescent="0.25">
      <c r="A280" s="138"/>
      <c r="B280" s="139"/>
      <c r="C280" s="178" t="s">
        <v>354</v>
      </c>
      <c r="D280" s="147"/>
      <c r="E280" s="148">
        <v>8</v>
      </c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 t="s">
        <v>153</v>
      </c>
      <c r="AH280" s="135">
        <v>0</v>
      </c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</row>
    <row r="281" spans="1:60" outlineLevel="1" x14ac:dyDescent="0.25">
      <c r="A281" s="159">
        <v>88</v>
      </c>
      <c r="B281" s="160" t="s">
        <v>453</v>
      </c>
      <c r="C281" s="177" t="s">
        <v>454</v>
      </c>
      <c r="D281" s="161" t="s">
        <v>147</v>
      </c>
      <c r="E281" s="162">
        <v>8</v>
      </c>
      <c r="F281" s="163"/>
      <c r="G281" s="164">
        <f>ROUND(E281*F281,2)</f>
        <v>0</v>
      </c>
      <c r="H281" s="163"/>
      <c r="I281" s="164">
        <f>ROUND(E281*H281,2)</f>
        <v>0</v>
      </c>
      <c r="J281" s="163"/>
      <c r="K281" s="164">
        <f>ROUND(E281*J281,2)</f>
        <v>0</v>
      </c>
      <c r="L281" s="164">
        <v>15</v>
      </c>
      <c r="M281" s="164">
        <f>G281*(1+L281/100)</f>
        <v>0</v>
      </c>
      <c r="N281" s="164">
        <v>7.0100000000000006E-3</v>
      </c>
      <c r="O281" s="164">
        <f>ROUND(E281*N281,2)</f>
        <v>0.06</v>
      </c>
      <c r="P281" s="164">
        <v>0</v>
      </c>
      <c r="Q281" s="164">
        <f>ROUND(E281*P281,2)</f>
        <v>0</v>
      </c>
      <c r="R281" s="164" t="s">
        <v>357</v>
      </c>
      <c r="S281" s="164" t="s">
        <v>149</v>
      </c>
      <c r="T281" s="165" t="s">
        <v>150</v>
      </c>
      <c r="U281" s="141">
        <v>0</v>
      </c>
      <c r="V281" s="141">
        <f>ROUND(E281*U281,2)</f>
        <v>0</v>
      </c>
      <c r="W281" s="141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 t="s">
        <v>455</v>
      </c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</row>
    <row r="282" spans="1:60" outlineLevel="1" x14ac:dyDescent="0.25">
      <c r="A282" s="138"/>
      <c r="B282" s="139"/>
      <c r="C282" s="178" t="s">
        <v>456</v>
      </c>
      <c r="D282" s="147"/>
      <c r="E282" s="148">
        <v>8</v>
      </c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 t="s">
        <v>153</v>
      </c>
      <c r="AH282" s="135">
        <v>5</v>
      </c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</row>
    <row r="283" spans="1:60" outlineLevel="1" x14ac:dyDescent="0.25">
      <c r="A283" s="159">
        <v>89</v>
      </c>
      <c r="B283" s="160" t="s">
        <v>457</v>
      </c>
      <c r="C283" s="177" t="s">
        <v>458</v>
      </c>
      <c r="D283" s="161" t="s">
        <v>147</v>
      </c>
      <c r="E283" s="162">
        <v>8</v>
      </c>
      <c r="F283" s="163"/>
      <c r="G283" s="164">
        <f>ROUND(E283*F283,2)</f>
        <v>0</v>
      </c>
      <c r="H283" s="163"/>
      <c r="I283" s="164">
        <f>ROUND(E283*H283,2)</f>
        <v>0</v>
      </c>
      <c r="J283" s="163"/>
      <c r="K283" s="164">
        <f>ROUND(E283*J283,2)</f>
        <v>0</v>
      </c>
      <c r="L283" s="164">
        <v>15</v>
      </c>
      <c r="M283" s="164">
        <f>G283*(1+L283/100)</f>
        <v>0</v>
      </c>
      <c r="N283" s="164">
        <v>0</v>
      </c>
      <c r="O283" s="164">
        <f>ROUND(E283*N283,2)</f>
        <v>0</v>
      </c>
      <c r="P283" s="164">
        <v>0</v>
      </c>
      <c r="Q283" s="164">
        <f>ROUND(E283*P283,2)</f>
        <v>0</v>
      </c>
      <c r="R283" s="164" t="s">
        <v>357</v>
      </c>
      <c r="S283" s="164" t="s">
        <v>149</v>
      </c>
      <c r="T283" s="165" t="s">
        <v>150</v>
      </c>
      <c r="U283" s="141">
        <v>0</v>
      </c>
      <c r="V283" s="141">
        <f>ROUND(E283*U283,2)</f>
        <v>0</v>
      </c>
      <c r="W283" s="141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 t="s">
        <v>358</v>
      </c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</row>
    <row r="284" spans="1:60" outlineLevel="1" x14ac:dyDescent="0.25">
      <c r="A284" s="138"/>
      <c r="B284" s="139"/>
      <c r="C284" s="178" t="s">
        <v>354</v>
      </c>
      <c r="D284" s="147"/>
      <c r="E284" s="148">
        <v>8</v>
      </c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 t="s">
        <v>153</v>
      </c>
      <c r="AH284" s="135">
        <v>0</v>
      </c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</row>
    <row r="285" spans="1:60" outlineLevel="1" x14ac:dyDescent="0.25">
      <c r="A285" s="159">
        <v>90</v>
      </c>
      <c r="B285" s="160" t="s">
        <v>459</v>
      </c>
      <c r="C285" s="177" t="s">
        <v>460</v>
      </c>
      <c r="D285" s="161" t="s">
        <v>311</v>
      </c>
      <c r="E285" s="162">
        <v>0.48704000000000003</v>
      </c>
      <c r="F285" s="163"/>
      <c r="G285" s="164">
        <f>ROUND(E285*F285,2)</f>
        <v>0</v>
      </c>
      <c r="H285" s="163"/>
      <c r="I285" s="164">
        <f>ROUND(E285*H285,2)</f>
        <v>0</v>
      </c>
      <c r="J285" s="163"/>
      <c r="K285" s="164">
        <f>ROUND(E285*J285,2)</f>
        <v>0</v>
      </c>
      <c r="L285" s="164">
        <v>15</v>
      </c>
      <c r="M285" s="164">
        <f>G285*(1+L285/100)</f>
        <v>0</v>
      </c>
      <c r="N285" s="164">
        <v>0</v>
      </c>
      <c r="O285" s="164">
        <f>ROUND(E285*N285,2)</f>
        <v>0</v>
      </c>
      <c r="P285" s="164">
        <v>0</v>
      </c>
      <c r="Q285" s="164">
        <f>ROUND(E285*P285,2)</f>
        <v>0</v>
      </c>
      <c r="R285" s="164" t="s">
        <v>336</v>
      </c>
      <c r="S285" s="164" t="s">
        <v>149</v>
      </c>
      <c r="T285" s="165" t="s">
        <v>150</v>
      </c>
      <c r="U285" s="141">
        <v>1.5730000000000002</v>
      </c>
      <c r="V285" s="141">
        <f>ROUND(E285*U285,2)</f>
        <v>0.77</v>
      </c>
      <c r="W285" s="141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 t="s">
        <v>332</v>
      </c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</row>
    <row r="286" spans="1:60" outlineLevel="1" x14ac:dyDescent="0.25">
      <c r="A286" s="138"/>
      <c r="B286" s="139"/>
      <c r="C286" s="237" t="s">
        <v>401</v>
      </c>
      <c r="D286" s="238"/>
      <c r="E286" s="238"/>
      <c r="F286" s="238"/>
      <c r="G286" s="238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 t="s">
        <v>158</v>
      </c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</row>
    <row r="287" spans="1:60" x14ac:dyDescent="0.25">
      <c r="A287" s="153" t="s">
        <v>143</v>
      </c>
      <c r="B287" s="154" t="s">
        <v>89</v>
      </c>
      <c r="C287" s="176" t="s">
        <v>90</v>
      </c>
      <c r="D287" s="155"/>
      <c r="E287" s="156"/>
      <c r="F287" s="157"/>
      <c r="G287" s="157">
        <f>SUMIF(AG288:AG291,"&lt;&gt;NOR",G288:G291)</f>
        <v>0</v>
      </c>
      <c r="H287" s="157"/>
      <c r="I287" s="157">
        <f>SUM(I288:I291)</f>
        <v>0</v>
      </c>
      <c r="J287" s="157"/>
      <c r="K287" s="157">
        <f>SUM(K288:K291)</f>
        <v>0</v>
      </c>
      <c r="L287" s="157"/>
      <c r="M287" s="157">
        <f>SUM(M288:M291)</f>
        <v>0</v>
      </c>
      <c r="N287" s="157"/>
      <c r="O287" s="157">
        <f>SUM(O288:O291)</f>
        <v>0.01</v>
      </c>
      <c r="P287" s="157"/>
      <c r="Q287" s="157">
        <f>SUM(Q288:Q291)</f>
        <v>0</v>
      </c>
      <c r="R287" s="157"/>
      <c r="S287" s="157"/>
      <c r="T287" s="158"/>
      <c r="U287" s="152"/>
      <c r="V287" s="152">
        <f>SUM(V288:V291)</f>
        <v>6.16</v>
      </c>
      <c r="W287" s="152"/>
      <c r="AG287" t="s">
        <v>144</v>
      </c>
    </row>
    <row r="288" spans="1:60" outlineLevel="1" x14ac:dyDescent="0.25">
      <c r="A288" s="167">
        <v>91</v>
      </c>
      <c r="B288" s="168" t="s">
        <v>461</v>
      </c>
      <c r="C288" s="179" t="s">
        <v>462</v>
      </c>
      <c r="D288" s="169" t="s">
        <v>147</v>
      </c>
      <c r="E288" s="170">
        <v>14</v>
      </c>
      <c r="F288" s="171"/>
      <c r="G288" s="172">
        <f>ROUND(E288*F288,2)</f>
        <v>0</v>
      </c>
      <c r="H288" s="171"/>
      <c r="I288" s="172">
        <f>ROUND(E288*H288,2)</f>
        <v>0</v>
      </c>
      <c r="J288" s="171"/>
      <c r="K288" s="172">
        <f>ROUND(E288*J288,2)</f>
        <v>0</v>
      </c>
      <c r="L288" s="172">
        <v>15</v>
      </c>
      <c r="M288" s="172">
        <f>G288*(1+L288/100)</f>
        <v>0</v>
      </c>
      <c r="N288" s="172">
        <v>0</v>
      </c>
      <c r="O288" s="172">
        <f>ROUND(E288*N288,2)</f>
        <v>0</v>
      </c>
      <c r="P288" s="172">
        <v>0</v>
      </c>
      <c r="Q288" s="172">
        <f>ROUND(E288*P288,2)</f>
        <v>0</v>
      </c>
      <c r="R288" s="172" t="s">
        <v>463</v>
      </c>
      <c r="S288" s="172" t="s">
        <v>149</v>
      </c>
      <c r="T288" s="173" t="s">
        <v>150</v>
      </c>
      <c r="U288" s="141">
        <v>0.44</v>
      </c>
      <c r="V288" s="141">
        <f>ROUND(E288*U288,2)</f>
        <v>6.16</v>
      </c>
      <c r="W288" s="141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 t="s">
        <v>214</v>
      </c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</row>
    <row r="289" spans="1:60" ht="30.6" outlineLevel="1" x14ac:dyDescent="0.25">
      <c r="A289" s="159">
        <v>92</v>
      </c>
      <c r="B289" s="160" t="s">
        <v>466</v>
      </c>
      <c r="C289" s="177" t="s">
        <v>467</v>
      </c>
      <c r="D289" s="161" t="s">
        <v>147</v>
      </c>
      <c r="E289" s="162">
        <v>14</v>
      </c>
      <c r="F289" s="163"/>
      <c r="G289" s="164">
        <f>ROUND(E289*F289,2)</f>
        <v>0</v>
      </c>
      <c r="H289" s="163"/>
      <c r="I289" s="164">
        <f>ROUND(E289*H289,2)</f>
        <v>0</v>
      </c>
      <c r="J289" s="163"/>
      <c r="K289" s="164">
        <f>ROUND(E289*J289,2)</f>
        <v>0</v>
      </c>
      <c r="L289" s="164">
        <v>15</v>
      </c>
      <c r="M289" s="164">
        <f>G289*(1+L289/100)</f>
        <v>0</v>
      </c>
      <c r="N289" s="164">
        <v>6.5000000000000008E-4</v>
      </c>
      <c r="O289" s="164">
        <f>ROUND(E289*N289,2)</f>
        <v>0.01</v>
      </c>
      <c r="P289" s="164">
        <v>0</v>
      </c>
      <c r="Q289" s="164">
        <f>ROUND(E289*P289,2)</f>
        <v>0</v>
      </c>
      <c r="R289" s="164" t="s">
        <v>357</v>
      </c>
      <c r="S289" s="164" t="s">
        <v>149</v>
      </c>
      <c r="T289" s="165" t="s">
        <v>150</v>
      </c>
      <c r="U289" s="141">
        <v>0</v>
      </c>
      <c r="V289" s="141">
        <f>ROUND(E289*U289,2)</f>
        <v>0</v>
      </c>
      <c r="W289" s="141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 t="s">
        <v>455</v>
      </c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</row>
    <row r="290" spans="1:60" outlineLevel="1" x14ac:dyDescent="0.25">
      <c r="A290" s="138">
        <v>93</v>
      </c>
      <c r="B290" s="139" t="s">
        <v>469</v>
      </c>
      <c r="C290" s="181" t="s">
        <v>470</v>
      </c>
      <c r="D290" s="140" t="s">
        <v>0</v>
      </c>
      <c r="E290" s="174"/>
      <c r="F290" s="146"/>
      <c r="G290" s="141">
        <f>ROUND(E290*F290,2)</f>
        <v>0</v>
      </c>
      <c r="H290" s="146"/>
      <c r="I290" s="141">
        <f>ROUND(E290*H290,2)</f>
        <v>0</v>
      </c>
      <c r="J290" s="146"/>
      <c r="K290" s="141">
        <f>ROUND(E290*J290,2)</f>
        <v>0</v>
      </c>
      <c r="L290" s="141">
        <v>15</v>
      </c>
      <c r="M290" s="141">
        <f>G290*(1+L290/100)</f>
        <v>0</v>
      </c>
      <c r="N290" s="141">
        <v>0</v>
      </c>
      <c r="O290" s="141">
        <f>ROUND(E290*N290,2)</f>
        <v>0</v>
      </c>
      <c r="P290" s="141">
        <v>0</v>
      </c>
      <c r="Q290" s="141">
        <f>ROUND(E290*P290,2)</f>
        <v>0</v>
      </c>
      <c r="R290" s="141" t="s">
        <v>463</v>
      </c>
      <c r="S290" s="141" t="s">
        <v>149</v>
      </c>
      <c r="T290" s="141" t="s">
        <v>150</v>
      </c>
      <c r="U290" s="141">
        <v>0</v>
      </c>
      <c r="V290" s="141">
        <f>ROUND(E290*U290,2)</f>
        <v>0</v>
      </c>
      <c r="W290" s="141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 t="s">
        <v>471</v>
      </c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</row>
    <row r="291" spans="1:60" outlineLevel="1" x14ac:dyDescent="0.25">
      <c r="A291" s="138"/>
      <c r="B291" s="139"/>
      <c r="C291" s="235" t="s">
        <v>401</v>
      </c>
      <c r="D291" s="236"/>
      <c r="E291" s="236"/>
      <c r="F291" s="236"/>
      <c r="G291" s="236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 t="s">
        <v>158</v>
      </c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</row>
    <row r="292" spans="1:60" x14ac:dyDescent="0.25">
      <c r="A292" s="153" t="s">
        <v>143</v>
      </c>
      <c r="B292" s="154" t="s">
        <v>91</v>
      </c>
      <c r="C292" s="176" t="s">
        <v>92</v>
      </c>
      <c r="D292" s="155"/>
      <c r="E292" s="156"/>
      <c r="F292" s="157"/>
      <c r="G292" s="157">
        <f>SUMIF(AG293:AG307,"&lt;&gt;NOR",G293:G307)</f>
        <v>0</v>
      </c>
      <c r="H292" s="157"/>
      <c r="I292" s="157">
        <f>SUM(I293:I307)</f>
        <v>0</v>
      </c>
      <c r="J292" s="157"/>
      <c r="K292" s="157">
        <f>SUM(K293:K307)</f>
        <v>0</v>
      </c>
      <c r="L292" s="157"/>
      <c r="M292" s="157">
        <f>SUM(M293:M307)</f>
        <v>0</v>
      </c>
      <c r="N292" s="157"/>
      <c r="O292" s="157">
        <f>SUM(O293:O307)</f>
        <v>0.03</v>
      </c>
      <c r="P292" s="157"/>
      <c r="Q292" s="157">
        <f>SUM(Q293:Q307)</f>
        <v>0.05</v>
      </c>
      <c r="R292" s="157"/>
      <c r="S292" s="157"/>
      <c r="T292" s="158"/>
      <c r="U292" s="152"/>
      <c r="V292" s="152">
        <f>SUM(V293:V307)</f>
        <v>25.94</v>
      </c>
      <c r="W292" s="152"/>
      <c r="AG292" t="s">
        <v>144</v>
      </c>
    </row>
    <row r="293" spans="1:60" ht="20.399999999999999" outlineLevel="1" x14ac:dyDescent="0.25">
      <c r="A293" s="159">
        <v>94</v>
      </c>
      <c r="B293" s="160" t="s">
        <v>472</v>
      </c>
      <c r="C293" s="177" t="s">
        <v>473</v>
      </c>
      <c r="D293" s="161" t="s">
        <v>172</v>
      </c>
      <c r="E293" s="162">
        <v>32</v>
      </c>
      <c r="F293" s="163"/>
      <c r="G293" s="164">
        <f>ROUND(E293*F293,2)</f>
        <v>0</v>
      </c>
      <c r="H293" s="163"/>
      <c r="I293" s="164">
        <f>ROUND(E293*H293,2)</f>
        <v>0</v>
      </c>
      <c r="J293" s="163"/>
      <c r="K293" s="164">
        <f>ROUND(E293*J293,2)</f>
        <v>0</v>
      </c>
      <c r="L293" s="164">
        <v>15</v>
      </c>
      <c r="M293" s="164">
        <f>G293*(1+L293/100)</f>
        <v>0</v>
      </c>
      <c r="N293" s="164">
        <v>1.0000000000000001E-5</v>
      </c>
      <c r="O293" s="164">
        <f>ROUND(E293*N293,2)</f>
        <v>0</v>
      </c>
      <c r="P293" s="164">
        <v>0</v>
      </c>
      <c r="Q293" s="164">
        <f>ROUND(E293*P293,2)</f>
        <v>0</v>
      </c>
      <c r="R293" s="164" t="s">
        <v>336</v>
      </c>
      <c r="S293" s="164" t="s">
        <v>149</v>
      </c>
      <c r="T293" s="165" t="s">
        <v>150</v>
      </c>
      <c r="U293" s="141">
        <v>0.13500000000000001</v>
      </c>
      <c r="V293" s="141">
        <f>ROUND(E293*U293,2)</f>
        <v>4.32</v>
      </c>
      <c r="W293" s="141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 t="s">
        <v>317</v>
      </c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</row>
    <row r="294" spans="1:60" outlineLevel="1" x14ac:dyDescent="0.25">
      <c r="A294" s="138"/>
      <c r="B294" s="139"/>
      <c r="C294" s="178" t="s">
        <v>762</v>
      </c>
      <c r="D294" s="147"/>
      <c r="E294" s="148">
        <v>32</v>
      </c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 t="s">
        <v>153</v>
      </c>
      <c r="AH294" s="135">
        <v>0</v>
      </c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</row>
    <row r="295" spans="1:60" outlineLevel="1" x14ac:dyDescent="0.25">
      <c r="A295" s="159">
        <v>95</v>
      </c>
      <c r="B295" s="160" t="s">
        <v>475</v>
      </c>
      <c r="C295" s="177" t="s">
        <v>476</v>
      </c>
      <c r="D295" s="161" t="s">
        <v>172</v>
      </c>
      <c r="E295" s="162">
        <v>48</v>
      </c>
      <c r="F295" s="163"/>
      <c r="G295" s="164">
        <f>ROUND(E295*F295,2)</f>
        <v>0</v>
      </c>
      <c r="H295" s="163"/>
      <c r="I295" s="164">
        <f>ROUND(E295*H295,2)</f>
        <v>0</v>
      </c>
      <c r="J295" s="163"/>
      <c r="K295" s="164">
        <f>ROUND(E295*J295,2)</f>
        <v>0</v>
      </c>
      <c r="L295" s="164">
        <v>15</v>
      </c>
      <c r="M295" s="164">
        <f>G295*(1+L295/100)</f>
        <v>0</v>
      </c>
      <c r="N295" s="164">
        <v>3.0000000000000001E-5</v>
      </c>
      <c r="O295" s="164">
        <f>ROUND(E295*N295,2)</f>
        <v>0</v>
      </c>
      <c r="P295" s="164">
        <v>1.1000000000000001E-3</v>
      </c>
      <c r="Q295" s="164">
        <f>ROUND(E295*P295,2)</f>
        <v>0.05</v>
      </c>
      <c r="R295" s="164" t="s">
        <v>477</v>
      </c>
      <c r="S295" s="164" t="s">
        <v>149</v>
      </c>
      <c r="T295" s="165" t="s">
        <v>150</v>
      </c>
      <c r="U295" s="141">
        <v>0.08</v>
      </c>
      <c r="V295" s="141">
        <f>ROUND(E295*U295,2)</f>
        <v>3.84</v>
      </c>
      <c r="W295" s="141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 t="s">
        <v>317</v>
      </c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</row>
    <row r="296" spans="1:60" outlineLevel="1" x14ac:dyDescent="0.25">
      <c r="A296" s="138"/>
      <c r="B296" s="139"/>
      <c r="C296" s="178" t="s">
        <v>763</v>
      </c>
      <c r="D296" s="147"/>
      <c r="E296" s="148">
        <v>48</v>
      </c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 t="s">
        <v>153</v>
      </c>
      <c r="AH296" s="135">
        <v>0</v>
      </c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</row>
    <row r="297" spans="1:60" outlineLevel="1" x14ac:dyDescent="0.25">
      <c r="A297" s="159">
        <v>96</v>
      </c>
      <c r="B297" s="160" t="s">
        <v>479</v>
      </c>
      <c r="C297" s="177" t="s">
        <v>480</v>
      </c>
      <c r="D297" s="161" t="s">
        <v>147</v>
      </c>
      <c r="E297" s="162">
        <v>8</v>
      </c>
      <c r="F297" s="163"/>
      <c r="G297" s="164">
        <f>ROUND(E297*F297,2)</f>
        <v>0</v>
      </c>
      <c r="H297" s="163"/>
      <c r="I297" s="164">
        <f>ROUND(E297*H297,2)</f>
        <v>0</v>
      </c>
      <c r="J297" s="163"/>
      <c r="K297" s="164">
        <f>ROUND(E297*J297,2)</f>
        <v>0</v>
      </c>
      <c r="L297" s="164">
        <v>15</v>
      </c>
      <c r="M297" s="164">
        <f>G297*(1+L297/100)</f>
        <v>0</v>
      </c>
      <c r="N297" s="164">
        <v>6.0000000000000002E-5</v>
      </c>
      <c r="O297" s="164">
        <f>ROUND(E297*N297,2)</f>
        <v>0</v>
      </c>
      <c r="P297" s="164">
        <v>0</v>
      </c>
      <c r="Q297" s="164">
        <f>ROUND(E297*P297,2)</f>
        <v>0</v>
      </c>
      <c r="R297" s="164" t="s">
        <v>477</v>
      </c>
      <c r="S297" s="164" t="s">
        <v>149</v>
      </c>
      <c r="T297" s="165" t="s">
        <v>150</v>
      </c>
      <c r="U297" s="141">
        <v>0.28000000000000003</v>
      </c>
      <c r="V297" s="141">
        <f>ROUND(E297*U297,2)</f>
        <v>2.2400000000000002</v>
      </c>
      <c r="W297" s="141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 t="s">
        <v>317</v>
      </c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</row>
    <row r="298" spans="1:60" outlineLevel="1" x14ac:dyDescent="0.25">
      <c r="A298" s="138"/>
      <c r="B298" s="139"/>
      <c r="C298" s="178" t="s">
        <v>481</v>
      </c>
      <c r="D298" s="147"/>
      <c r="E298" s="148">
        <v>8</v>
      </c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 t="s">
        <v>153</v>
      </c>
      <c r="AH298" s="135">
        <v>0</v>
      </c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</row>
    <row r="299" spans="1:60" ht="20.399999999999999" outlineLevel="1" x14ac:dyDescent="0.25">
      <c r="A299" s="159">
        <v>97</v>
      </c>
      <c r="B299" s="160" t="s">
        <v>482</v>
      </c>
      <c r="C299" s="177" t="s">
        <v>483</v>
      </c>
      <c r="D299" s="161" t="s">
        <v>147</v>
      </c>
      <c r="E299" s="162">
        <v>8</v>
      </c>
      <c r="F299" s="163"/>
      <c r="G299" s="164">
        <f>ROUND(E299*F299,2)</f>
        <v>0</v>
      </c>
      <c r="H299" s="163"/>
      <c r="I299" s="164">
        <f>ROUND(E299*H299,2)</f>
        <v>0</v>
      </c>
      <c r="J299" s="163"/>
      <c r="K299" s="164">
        <f>ROUND(E299*J299,2)</f>
        <v>0</v>
      </c>
      <c r="L299" s="164">
        <v>15</v>
      </c>
      <c r="M299" s="164">
        <f>G299*(1+L299/100)</f>
        <v>0</v>
      </c>
      <c r="N299" s="164">
        <v>8.0000000000000007E-5</v>
      </c>
      <c r="O299" s="164">
        <f>ROUND(E299*N299,2)</f>
        <v>0</v>
      </c>
      <c r="P299" s="164">
        <v>0</v>
      </c>
      <c r="Q299" s="164">
        <f>ROUND(E299*P299,2)</f>
        <v>0</v>
      </c>
      <c r="R299" s="164" t="s">
        <v>477</v>
      </c>
      <c r="S299" s="164" t="s">
        <v>149</v>
      </c>
      <c r="T299" s="165" t="s">
        <v>150</v>
      </c>
      <c r="U299" s="141">
        <v>0.28000000000000003</v>
      </c>
      <c r="V299" s="141">
        <f>ROUND(E299*U299,2)</f>
        <v>2.2400000000000002</v>
      </c>
      <c r="W299" s="141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 t="s">
        <v>317</v>
      </c>
      <c r="AH299" s="135"/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</row>
    <row r="300" spans="1:60" outlineLevel="1" x14ac:dyDescent="0.25">
      <c r="A300" s="138"/>
      <c r="B300" s="139"/>
      <c r="C300" s="178" t="s">
        <v>481</v>
      </c>
      <c r="D300" s="147"/>
      <c r="E300" s="148">
        <v>8</v>
      </c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 t="s">
        <v>153</v>
      </c>
      <c r="AH300" s="135">
        <v>0</v>
      </c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</row>
    <row r="301" spans="1:60" outlineLevel="1" x14ac:dyDescent="0.25">
      <c r="A301" s="159">
        <v>98</v>
      </c>
      <c r="B301" s="160" t="s">
        <v>484</v>
      </c>
      <c r="C301" s="177" t="s">
        <v>485</v>
      </c>
      <c r="D301" s="161" t="s">
        <v>147</v>
      </c>
      <c r="E301" s="162">
        <v>12</v>
      </c>
      <c r="F301" s="163"/>
      <c r="G301" s="164">
        <f>ROUND(E301*F301,2)</f>
        <v>0</v>
      </c>
      <c r="H301" s="163"/>
      <c r="I301" s="164">
        <f>ROUND(E301*H301,2)</f>
        <v>0</v>
      </c>
      <c r="J301" s="163"/>
      <c r="K301" s="164">
        <f>ROUND(E301*J301,2)</f>
        <v>0</v>
      </c>
      <c r="L301" s="164">
        <v>15</v>
      </c>
      <c r="M301" s="164">
        <f>G301*(1+L301/100)</f>
        <v>0</v>
      </c>
      <c r="N301" s="164">
        <v>6.0000000000000002E-5</v>
      </c>
      <c r="O301" s="164">
        <f>ROUND(E301*N301,2)</f>
        <v>0</v>
      </c>
      <c r="P301" s="164">
        <v>0</v>
      </c>
      <c r="Q301" s="164">
        <f>ROUND(E301*P301,2)</f>
        <v>0</v>
      </c>
      <c r="R301" s="164" t="s">
        <v>477</v>
      </c>
      <c r="S301" s="164" t="s">
        <v>149</v>
      </c>
      <c r="T301" s="165" t="s">
        <v>150</v>
      </c>
      <c r="U301" s="141">
        <v>0.28000000000000003</v>
      </c>
      <c r="V301" s="141">
        <f>ROUND(E301*U301,2)</f>
        <v>3.36</v>
      </c>
      <c r="W301" s="141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 t="s">
        <v>317</v>
      </c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</row>
    <row r="302" spans="1:60" outlineLevel="1" x14ac:dyDescent="0.25">
      <c r="A302" s="138"/>
      <c r="B302" s="139"/>
      <c r="C302" s="178" t="s">
        <v>764</v>
      </c>
      <c r="D302" s="147"/>
      <c r="E302" s="148">
        <v>12</v>
      </c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 t="s">
        <v>153</v>
      </c>
      <c r="AH302" s="135">
        <v>0</v>
      </c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</row>
    <row r="303" spans="1:60" ht="20.399999999999999" outlineLevel="1" x14ac:dyDescent="0.25">
      <c r="A303" s="159">
        <v>99</v>
      </c>
      <c r="B303" s="160" t="s">
        <v>486</v>
      </c>
      <c r="C303" s="177" t="s">
        <v>487</v>
      </c>
      <c r="D303" s="161" t="s">
        <v>172</v>
      </c>
      <c r="E303" s="162">
        <v>32</v>
      </c>
      <c r="F303" s="163"/>
      <c r="G303" s="164">
        <f>ROUND(E303*F303,2)</f>
        <v>0</v>
      </c>
      <c r="H303" s="163"/>
      <c r="I303" s="164">
        <f>ROUND(E303*H303,2)</f>
        <v>0</v>
      </c>
      <c r="J303" s="163"/>
      <c r="K303" s="164">
        <f>ROUND(E303*J303,2)</f>
        <v>0</v>
      </c>
      <c r="L303" s="164">
        <v>15</v>
      </c>
      <c r="M303" s="164">
        <f>G303*(1+L303/100)</f>
        <v>0</v>
      </c>
      <c r="N303" s="164">
        <v>8.8000000000000003E-4</v>
      </c>
      <c r="O303" s="164">
        <f>ROUND(E303*N303,2)</f>
        <v>0.03</v>
      </c>
      <c r="P303" s="164">
        <v>0</v>
      </c>
      <c r="Q303" s="164">
        <f>ROUND(E303*P303,2)</f>
        <v>0</v>
      </c>
      <c r="R303" s="164" t="s">
        <v>477</v>
      </c>
      <c r="S303" s="164" t="s">
        <v>149</v>
      </c>
      <c r="T303" s="165" t="s">
        <v>150</v>
      </c>
      <c r="U303" s="141">
        <v>0.30738000000000004</v>
      </c>
      <c r="V303" s="141">
        <f>ROUND(E303*U303,2)</f>
        <v>9.84</v>
      </c>
      <c r="W303" s="141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 t="s">
        <v>317</v>
      </c>
      <c r="AH303" s="135"/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/>
    </row>
    <row r="304" spans="1:60" outlineLevel="1" x14ac:dyDescent="0.25">
      <c r="A304" s="138"/>
      <c r="B304" s="139"/>
      <c r="C304" s="237" t="s">
        <v>377</v>
      </c>
      <c r="D304" s="238"/>
      <c r="E304" s="238"/>
      <c r="F304" s="238"/>
      <c r="G304" s="238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 t="s">
        <v>158</v>
      </c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</row>
    <row r="305" spans="1:60" outlineLevel="1" x14ac:dyDescent="0.25">
      <c r="A305" s="138"/>
      <c r="B305" s="139"/>
      <c r="C305" s="241" t="s">
        <v>488</v>
      </c>
      <c r="D305" s="242"/>
      <c r="E305" s="242"/>
      <c r="F305" s="242"/>
      <c r="G305" s="242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 t="s">
        <v>360</v>
      </c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</row>
    <row r="306" spans="1:60" outlineLevel="1" x14ac:dyDescent="0.25">
      <c r="A306" s="138"/>
      <c r="B306" s="139"/>
      <c r="C306" s="178" t="s">
        <v>762</v>
      </c>
      <c r="D306" s="147"/>
      <c r="E306" s="148">
        <v>32</v>
      </c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 t="s">
        <v>153</v>
      </c>
      <c r="AH306" s="135">
        <v>0</v>
      </c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</row>
    <row r="307" spans="1:60" outlineLevel="1" x14ac:dyDescent="0.25">
      <c r="A307" s="167">
        <v>100</v>
      </c>
      <c r="B307" s="168" t="s">
        <v>489</v>
      </c>
      <c r="C307" s="179" t="s">
        <v>490</v>
      </c>
      <c r="D307" s="169" t="s">
        <v>311</v>
      </c>
      <c r="E307" s="170">
        <v>3.1760000000000004E-2</v>
      </c>
      <c r="F307" s="171"/>
      <c r="G307" s="172">
        <f>ROUND(E307*F307,2)</f>
        <v>0</v>
      </c>
      <c r="H307" s="171"/>
      <c r="I307" s="172">
        <f>ROUND(E307*H307,2)</f>
        <v>0</v>
      </c>
      <c r="J307" s="171"/>
      <c r="K307" s="172">
        <f>ROUND(E307*J307,2)</f>
        <v>0</v>
      </c>
      <c r="L307" s="172">
        <v>15</v>
      </c>
      <c r="M307" s="172">
        <f>G307*(1+L307/100)</f>
        <v>0</v>
      </c>
      <c r="N307" s="172">
        <v>0</v>
      </c>
      <c r="O307" s="172">
        <f>ROUND(E307*N307,2)</f>
        <v>0</v>
      </c>
      <c r="P307" s="172">
        <v>0</v>
      </c>
      <c r="Q307" s="172">
        <f>ROUND(E307*P307,2)</f>
        <v>0</v>
      </c>
      <c r="R307" s="172" t="s">
        <v>477</v>
      </c>
      <c r="S307" s="172" t="s">
        <v>149</v>
      </c>
      <c r="T307" s="173" t="s">
        <v>150</v>
      </c>
      <c r="U307" s="141">
        <v>3.2460000000000004</v>
      </c>
      <c r="V307" s="141">
        <f>ROUND(E307*U307,2)</f>
        <v>0.1</v>
      </c>
      <c r="W307" s="141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 t="s">
        <v>332</v>
      </c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</row>
    <row r="308" spans="1:60" x14ac:dyDescent="0.25">
      <c r="A308" s="153" t="s">
        <v>143</v>
      </c>
      <c r="B308" s="154" t="s">
        <v>93</v>
      </c>
      <c r="C308" s="176" t="s">
        <v>94</v>
      </c>
      <c r="D308" s="155"/>
      <c r="E308" s="156"/>
      <c r="F308" s="157"/>
      <c r="G308" s="157">
        <f>SUMIF(AG309:AG310,"&lt;&gt;NOR",G309:G310)</f>
        <v>0</v>
      </c>
      <c r="H308" s="157"/>
      <c r="I308" s="157">
        <f>SUM(I309:I310)</f>
        <v>0</v>
      </c>
      <c r="J308" s="157"/>
      <c r="K308" s="157">
        <f>SUM(K309:K310)</f>
        <v>0</v>
      </c>
      <c r="L308" s="157"/>
      <c r="M308" s="157">
        <f>SUM(M309:M310)</f>
        <v>0</v>
      </c>
      <c r="N308" s="157"/>
      <c r="O308" s="157">
        <f>SUM(O309:O310)</f>
        <v>0</v>
      </c>
      <c r="P308" s="157"/>
      <c r="Q308" s="157">
        <f>SUM(Q309:Q310)</f>
        <v>0</v>
      </c>
      <c r="R308" s="157"/>
      <c r="S308" s="157"/>
      <c r="T308" s="158"/>
      <c r="U308" s="152"/>
      <c r="V308" s="152">
        <f>SUM(V309:V310)</f>
        <v>2.2999999999999998</v>
      </c>
      <c r="W308" s="152"/>
      <c r="AG308" t="s">
        <v>144</v>
      </c>
    </row>
    <row r="309" spans="1:60" ht="20.399999999999999" outlineLevel="1" x14ac:dyDescent="0.25">
      <c r="A309" s="159">
        <v>101</v>
      </c>
      <c r="B309" s="160" t="s">
        <v>491</v>
      </c>
      <c r="C309" s="177" t="s">
        <v>492</v>
      </c>
      <c r="D309" s="161" t="s">
        <v>147</v>
      </c>
      <c r="E309" s="162">
        <v>8</v>
      </c>
      <c r="F309" s="163"/>
      <c r="G309" s="164">
        <f>ROUND(E309*F309,2)</f>
        <v>0</v>
      </c>
      <c r="H309" s="163"/>
      <c r="I309" s="164">
        <f>ROUND(E309*H309,2)</f>
        <v>0</v>
      </c>
      <c r="J309" s="163"/>
      <c r="K309" s="164">
        <f>ROUND(E309*J309,2)</f>
        <v>0</v>
      </c>
      <c r="L309" s="164">
        <v>15</v>
      </c>
      <c r="M309" s="164">
        <f>G309*(1+L309/100)</f>
        <v>0</v>
      </c>
      <c r="N309" s="164">
        <v>0</v>
      </c>
      <c r="O309" s="164">
        <f>ROUND(E309*N309,2)</f>
        <v>0</v>
      </c>
      <c r="P309" s="164">
        <v>0</v>
      </c>
      <c r="Q309" s="164">
        <f>ROUND(E309*P309,2)</f>
        <v>0</v>
      </c>
      <c r="R309" s="164" t="s">
        <v>477</v>
      </c>
      <c r="S309" s="164" t="s">
        <v>149</v>
      </c>
      <c r="T309" s="165" t="s">
        <v>150</v>
      </c>
      <c r="U309" s="141">
        <v>0.28800000000000003</v>
      </c>
      <c r="V309" s="141">
        <f>ROUND(E309*U309,2)</f>
        <v>2.2999999999999998</v>
      </c>
      <c r="W309" s="141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 t="s">
        <v>317</v>
      </c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</row>
    <row r="310" spans="1:60" outlineLevel="1" x14ac:dyDescent="0.25">
      <c r="A310" s="138"/>
      <c r="B310" s="139"/>
      <c r="C310" s="178" t="s">
        <v>493</v>
      </c>
      <c r="D310" s="147"/>
      <c r="E310" s="148">
        <v>8</v>
      </c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 t="s">
        <v>153</v>
      </c>
      <c r="AH310" s="135">
        <v>0</v>
      </c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</row>
    <row r="311" spans="1:60" x14ac:dyDescent="0.25">
      <c r="A311" s="153" t="s">
        <v>143</v>
      </c>
      <c r="B311" s="154" t="s">
        <v>95</v>
      </c>
      <c r="C311" s="176" t="s">
        <v>96</v>
      </c>
      <c r="D311" s="155"/>
      <c r="E311" s="156"/>
      <c r="F311" s="157"/>
      <c r="G311" s="157">
        <f>SUMIF(AG312:AG319,"&lt;&gt;NOR",G312:G319)</f>
        <v>0</v>
      </c>
      <c r="H311" s="157"/>
      <c r="I311" s="157">
        <f>SUM(I312:I319)</f>
        <v>0</v>
      </c>
      <c r="J311" s="157"/>
      <c r="K311" s="157">
        <f>SUM(K312:K319)</f>
        <v>0</v>
      </c>
      <c r="L311" s="157"/>
      <c r="M311" s="157">
        <f>SUM(M312:M319)</f>
        <v>0</v>
      </c>
      <c r="N311" s="157"/>
      <c r="O311" s="157">
        <f>SUM(O312:O319)</f>
        <v>0.18</v>
      </c>
      <c r="P311" s="157"/>
      <c r="Q311" s="157">
        <f>SUM(Q312:Q319)</f>
        <v>0.16</v>
      </c>
      <c r="R311" s="157"/>
      <c r="S311" s="157"/>
      <c r="T311" s="158"/>
      <c r="U311" s="152"/>
      <c r="V311" s="152">
        <f>SUM(V312:V319)</f>
        <v>10.08</v>
      </c>
      <c r="W311" s="152"/>
      <c r="AG311" t="s">
        <v>144</v>
      </c>
    </row>
    <row r="312" spans="1:60" outlineLevel="1" x14ac:dyDescent="0.25">
      <c r="A312" s="159">
        <v>102</v>
      </c>
      <c r="B312" s="160" t="s">
        <v>496</v>
      </c>
      <c r="C312" s="177" t="s">
        <v>497</v>
      </c>
      <c r="D312" s="161" t="s">
        <v>147</v>
      </c>
      <c r="E312" s="162">
        <v>8</v>
      </c>
      <c r="F312" s="163"/>
      <c r="G312" s="164">
        <f>ROUND(E312*F312,2)</f>
        <v>0</v>
      </c>
      <c r="H312" s="163"/>
      <c r="I312" s="164">
        <f>ROUND(E312*H312,2)</f>
        <v>0</v>
      </c>
      <c r="J312" s="163"/>
      <c r="K312" s="164">
        <f>ROUND(E312*J312,2)</f>
        <v>0</v>
      </c>
      <c r="L312" s="164">
        <v>15</v>
      </c>
      <c r="M312" s="164">
        <f>G312*(1+L312/100)</f>
        <v>0</v>
      </c>
      <c r="N312" s="164">
        <v>8.0000000000000007E-5</v>
      </c>
      <c r="O312" s="164">
        <f>ROUND(E312*N312,2)</f>
        <v>0</v>
      </c>
      <c r="P312" s="164">
        <v>2.06E-2</v>
      </c>
      <c r="Q312" s="164">
        <f>ROUND(E312*P312,2)</f>
        <v>0.16</v>
      </c>
      <c r="R312" s="164" t="s">
        <v>477</v>
      </c>
      <c r="S312" s="164" t="s">
        <v>149</v>
      </c>
      <c r="T312" s="165" t="s">
        <v>150</v>
      </c>
      <c r="U312" s="141">
        <v>0.33</v>
      </c>
      <c r="V312" s="141">
        <f>ROUND(E312*U312,2)</f>
        <v>2.64</v>
      </c>
      <c r="W312" s="141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 t="s">
        <v>317</v>
      </c>
      <c r="AH312" s="135"/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</row>
    <row r="313" spans="1:60" outlineLevel="1" x14ac:dyDescent="0.25">
      <c r="A313" s="138"/>
      <c r="B313" s="139"/>
      <c r="C313" s="237" t="s">
        <v>498</v>
      </c>
      <c r="D313" s="238"/>
      <c r="E313" s="238"/>
      <c r="F313" s="238"/>
      <c r="G313" s="238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 t="s">
        <v>158</v>
      </c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</row>
    <row r="314" spans="1:60" outlineLevel="1" x14ac:dyDescent="0.25">
      <c r="A314" s="138"/>
      <c r="B314" s="139"/>
      <c r="C314" s="178" t="s">
        <v>354</v>
      </c>
      <c r="D314" s="147"/>
      <c r="E314" s="148">
        <v>8</v>
      </c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 t="s">
        <v>153</v>
      </c>
      <c r="AH314" s="135">
        <v>0</v>
      </c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/>
    </row>
    <row r="315" spans="1:60" ht="20.399999999999999" outlineLevel="1" x14ac:dyDescent="0.25">
      <c r="A315" s="159">
        <v>103</v>
      </c>
      <c r="B315" s="160" t="s">
        <v>499</v>
      </c>
      <c r="C315" s="177" t="s">
        <v>500</v>
      </c>
      <c r="D315" s="161" t="s">
        <v>147</v>
      </c>
      <c r="E315" s="162">
        <v>8</v>
      </c>
      <c r="F315" s="163"/>
      <c r="G315" s="164">
        <f>ROUND(E315*F315,2)</f>
        <v>0</v>
      </c>
      <c r="H315" s="163"/>
      <c r="I315" s="164">
        <f>ROUND(E315*H315,2)</f>
        <v>0</v>
      </c>
      <c r="J315" s="163"/>
      <c r="K315" s="164">
        <f>ROUND(E315*J315,2)</f>
        <v>0</v>
      </c>
      <c r="L315" s="164">
        <v>15</v>
      </c>
      <c r="M315" s="164">
        <f>G315*(1+L315/100)</f>
        <v>0</v>
      </c>
      <c r="N315" s="164">
        <v>2.0000000000000002E-5</v>
      </c>
      <c r="O315" s="164">
        <f>ROUND(E315*N315,2)</f>
        <v>0</v>
      </c>
      <c r="P315" s="164">
        <v>0</v>
      </c>
      <c r="Q315" s="164">
        <f>ROUND(E315*P315,2)</f>
        <v>0</v>
      </c>
      <c r="R315" s="164" t="s">
        <v>477</v>
      </c>
      <c r="S315" s="164" t="s">
        <v>149</v>
      </c>
      <c r="T315" s="165" t="s">
        <v>150</v>
      </c>
      <c r="U315" s="141">
        <v>0.8680000000000001</v>
      </c>
      <c r="V315" s="141">
        <f>ROUND(E315*U315,2)</f>
        <v>6.94</v>
      </c>
      <c r="W315" s="141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 t="s">
        <v>317</v>
      </c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</row>
    <row r="316" spans="1:60" outlineLevel="1" x14ac:dyDescent="0.25">
      <c r="A316" s="138"/>
      <c r="B316" s="139"/>
      <c r="C316" s="178" t="s">
        <v>354</v>
      </c>
      <c r="D316" s="147"/>
      <c r="E316" s="148">
        <v>8</v>
      </c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 t="s">
        <v>153</v>
      </c>
      <c r="AH316" s="135">
        <v>0</v>
      </c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</row>
    <row r="317" spans="1:60" ht="20.399999999999999" outlineLevel="1" x14ac:dyDescent="0.25">
      <c r="A317" s="159">
        <v>104</v>
      </c>
      <c r="B317" s="160" t="s">
        <v>501</v>
      </c>
      <c r="C317" s="177" t="s">
        <v>502</v>
      </c>
      <c r="D317" s="161" t="s">
        <v>147</v>
      </c>
      <c r="E317" s="162">
        <v>8</v>
      </c>
      <c r="F317" s="163"/>
      <c r="G317" s="164">
        <f>ROUND(E317*F317,2)</f>
        <v>0</v>
      </c>
      <c r="H317" s="163"/>
      <c r="I317" s="164">
        <f>ROUND(E317*H317,2)</f>
        <v>0</v>
      </c>
      <c r="J317" s="163"/>
      <c r="K317" s="164">
        <f>ROUND(E317*J317,2)</f>
        <v>0</v>
      </c>
      <c r="L317" s="164">
        <v>15</v>
      </c>
      <c r="M317" s="164">
        <f>G317*(1+L317/100)</f>
        <v>0</v>
      </c>
      <c r="N317" s="164">
        <v>2.2800000000000001E-2</v>
      </c>
      <c r="O317" s="164">
        <f>ROUND(E317*N317,2)</f>
        <v>0.18</v>
      </c>
      <c r="P317" s="164">
        <v>0</v>
      </c>
      <c r="Q317" s="164">
        <f>ROUND(E317*P317,2)</f>
        <v>0</v>
      </c>
      <c r="R317" s="164" t="s">
        <v>357</v>
      </c>
      <c r="S317" s="164" t="s">
        <v>398</v>
      </c>
      <c r="T317" s="165" t="s">
        <v>150</v>
      </c>
      <c r="U317" s="141">
        <v>0</v>
      </c>
      <c r="V317" s="141">
        <f>ROUND(E317*U317,2)</f>
        <v>0</v>
      </c>
      <c r="W317" s="141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 t="s">
        <v>358</v>
      </c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</row>
    <row r="318" spans="1:60" outlineLevel="1" x14ac:dyDescent="0.25">
      <c r="A318" s="138"/>
      <c r="B318" s="139"/>
      <c r="C318" s="178" t="s">
        <v>354</v>
      </c>
      <c r="D318" s="147"/>
      <c r="E318" s="148">
        <v>8</v>
      </c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 t="s">
        <v>153</v>
      </c>
      <c r="AH318" s="135">
        <v>0</v>
      </c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  <c r="BE318" s="135"/>
      <c r="BF318" s="135"/>
      <c r="BG318" s="135"/>
      <c r="BH318" s="135"/>
    </row>
    <row r="319" spans="1:60" outlineLevel="1" x14ac:dyDescent="0.25">
      <c r="A319" s="167">
        <v>105</v>
      </c>
      <c r="B319" s="168" t="s">
        <v>503</v>
      </c>
      <c r="C319" s="179" t="s">
        <v>504</v>
      </c>
      <c r="D319" s="169" t="s">
        <v>311</v>
      </c>
      <c r="E319" s="170">
        <v>0.1832</v>
      </c>
      <c r="F319" s="171"/>
      <c r="G319" s="172">
        <f>ROUND(E319*F319,2)</f>
        <v>0</v>
      </c>
      <c r="H319" s="171"/>
      <c r="I319" s="172">
        <f>ROUND(E319*H319,2)</f>
        <v>0</v>
      </c>
      <c r="J319" s="171"/>
      <c r="K319" s="172">
        <f>ROUND(E319*J319,2)</f>
        <v>0</v>
      </c>
      <c r="L319" s="172">
        <v>15</v>
      </c>
      <c r="M319" s="172">
        <f>G319*(1+L319/100)</f>
        <v>0</v>
      </c>
      <c r="N319" s="172">
        <v>0</v>
      </c>
      <c r="O319" s="172">
        <f>ROUND(E319*N319,2)</f>
        <v>0</v>
      </c>
      <c r="P319" s="172">
        <v>0</v>
      </c>
      <c r="Q319" s="172">
        <f>ROUND(E319*P319,2)</f>
        <v>0</v>
      </c>
      <c r="R319" s="172" t="s">
        <v>477</v>
      </c>
      <c r="S319" s="172" t="s">
        <v>149</v>
      </c>
      <c r="T319" s="173" t="s">
        <v>150</v>
      </c>
      <c r="U319" s="141">
        <v>2.7100000000000004</v>
      </c>
      <c r="V319" s="141">
        <f>ROUND(E319*U319,2)</f>
        <v>0.5</v>
      </c>
      <c r="W319" s="141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 t="s">
        <v>332</v>
      </c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</row>
    <row r="320" spans="1:60" x14ac:dyDescent="0.25">
      <c r="A320" s="153" t="s">
        <v>143</v>
      </c>
      <c r="B320" s="154" t="s">
        <v>97</v>
      </c>
      <c r="C320" s="176" t="s">
        <v>98</v>
      </c>
      <c r="D320" s="155"/>
      <c r="E320" s="156"/>
      <c r="F320" s="157"/>
      <c r="G320" s="157">
        <f>SUMIF(AG321:AG343,"&lt;&gt;NOR",G321:G343)</f>
        <v>0</v>
      </c>
      <c r="H320" s="157"/>
      <c r="I320" s="157">
        <f>SUM(I321:I343)</f>
        <v>0</v>
      </c>
      <c r="J320" s="157"/>
      <c r="K320" s="157">
        <f>SUM(K321:K343)</f>
        <v>0</v>
      </c>
      <c r="L320" s="157"/>
      <c r="M320" s="157">
        <f>SUM(M321:M343)</f>
        <v>0</v>
      </c>
      <c r="N320" s="157"/>
      <c r="O320" s="157">
        <f>SUM(O321:O343)</f>
        <v>1.17</v>
      </c>
      <c r="P320" s="157"/>
      <c r="Q320" s="157">
        <f>SUM(Q321:Q343)</f>
        <v>0</v>
      </c>
      <c r="R320" s="157"/>
      <c r="S320" s="157"/>
      <c r="T320" s="158"/>
      <c r="U320" s="152"/>
      <c r="V320" s="152">
        <f>SUM(V321:V343)</f>
        <v>79.52</v>
      </c>
      <c r="W320" s="152"/>
      <c r="AG320" t="s">
        <v>144</v>
      </c>
    </row>
    <row r="321" spans="1:60" ht="20.399999999999999" outlineLevel="1" x14ac:dyDescent="0.25">
      <c r="A321" s="159">
        <v>106</v>
      </c>
      <c r="B321" s="160" t="s">
        <v>505</v>
      </c>
      <c r="C321" s="177" t="s">
        <v>506</v>
      </c>
      <c r="D321" s="161" t="s">
        <v>147</v>
      </c>
      <c r="E321" s="162">
        <v>26</v>
      </c>
      <c r="F321" s="163"/>
      <c r="G321" s="164">
        <f>ROUND(E321*F321,2)</f>
        <v>0</v>
      </c>
      <c r="H321" s="163"/>
      <c r="I321" s="164">
        <f>ROUND(E321*H321,2)</f>
        <v>0</v>
      </c>
      <c r="J321" s="163"/>
      <c r="K321" s="164">
        <f>ROUND(E321*J321,2)</f>
        <v>0</v>
      </c>
      <c r="L321" s="164">
        <v>15</v>
      </c>
      <c r="M321" s="164">
        <f>G321*(1+L321/100)</f>
        <v>0</v>
      </c>
      <c r="N321" s="164">
        <v>0</v>
      </c>
      <c r="O321" s="164">
        <f>ROUND(E321*N321,2)</f>
        <v>0</v>
      </c>
      <c r="P321" s="164">
        <v>0</v>
      </c>
      <c r="Q321" s="164">
        <f>ROUND(E321*P321,2)</f>
        <v>0</v>
      </c>
      <c r="R321" s="164" t="s">
        <v>507</v>
      </c>
      <c r="S321" s="164" t="s">
        <v>149</v>
      </c>
      <c r="T321" s="165" t="s">
        <v>150</v>
      </c>
      <c r="U321" s="141">
        <v>1.4500000000000002</v>
      </c>
      <c r="V321" s="141">
        <f>ROUND(E321*U321,2)</f>
        <v>37.700000000000003</v>
      </c>
      <c r="W321" s="141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 t="s">
        <v>317</v>
      </c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</row>
    <row r="322" spans="1:60" outlineLevel="1" x14ac:dyDescent="0.25">
      <c r="A322" s="138"/>
      <c r="B322" s="139"/>
      <c r="C322" s="178" t="s">
        <v>765</v>
      </c>
      <c r="D322" s="147"/>
      <c r="E322" s="148">
        <v>26</v>
      </c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 t="s">
        <v>153</v>
      </c>
      <c r="AH322" s="135">
        <v>0</v>
      </c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</row>
    <row r="323" spans="1:60" ht="20.399999999999999" outlineLevel="1" x14ac:dyDescent="0.25">
      <c r="A323" s="159">
        <v>107</v>
      </c>
      <c r="B323" s="160" t="s">
        <v>508</v>
      </c>
      <c r="C323" s="177" t="s">
        <v>509</v>
      </c>
      <c r="D323" s="161" t="s">
        <v>147</v>
      </c>
      <c r="E323" s="162">
        <v>8</v>
      </c>
      <c r="F323" s="163"/>
      <c r="G323" s="164">
        <f>ROUND(E323*F323,2)</f>
        <v>0</v>
      </c>
      <c r="H323" s="163"/>
      <c r="I323" s="164">
        <f>ROUND(E323*H323,2)</f>
        <v>0</v>
      </c>
      <c r="J323" s="163"/>
      <c r="K323" s="164">
        <f>ROUND(E323*J323,2)</f>
        <v>0</v>
      </c>
      <c r="L323" s="164">
        <v>15</v>
      </c>
      <c r="M323" s="164">
        <f>G323*(1+L323/100)</f>
        <v>0</v>
      </c>
      <c r="N323" s="164">
        <v>0</v>
      </c>
      <c r="O323" s="164">
        <f>ROUND(E323*N323,2)</f>
        <v>0</v>
      </c>
      <c r="P323" s="164">
        <v>0</v>
      </c>
      <c r="Q323" s="164">
        <f>ROUND(E323*P323,2)</f>
        <v>0</v>
      </c>
      <c r="R323" s="164" t="s">
        <v>507</v>
      </c>
      <c r="S323" s="164" t="s">
        <v>149</v>
      </c>
      <c r="T323" s="165" t="s">
        <v>150</v>
      </c>
      <c r="U323" s="141">
        <v>1.5</v>
      </c>
      <c r="V323" s="141">
        <f>ROUND(E323*U323,2)</f>
        <v>12</v>
      </c>
      <c r="W323" s="141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 t="s">
        <v>317</v>
      </c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</row>
    <row r="324" spans="1:60" outlineLevel="1" x14ac:dyDescent="0.25">
      <c r="A324" s="138"/>
      <c r="B324" s="139"/>
      <c r="C324" s="178" t="s">
        <v>354</v>
      </c>
      <c r="D324" s="147"/>
      <c r="E324" s="148">
        <v>8</v>
      </c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 t="s">
        <v>153</v>
      </c>
      <c r="AH324" s="135">
        <v>0</v>
      </c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</row>
    <row r="325" spans="1:60" ht="20.399999999999999" outlineLevel="1" x14ac:dyDescent="0.25">
      <c r="A325" s="159">
        <v>108</v>
      </c>
      <c r="B325" s="160" t="s">
        <v>766</v>
      </c>
      <c r="C325" s="177" t="s">
        <v>767</v>
      </c>
      <c r="D325" s="161" t="s">
        <v>147</v>
      </c>
      <c r="E325" s="162">
        <v>8</v>
      </c>
      <c r="F325" s="163"/>
      <c r="G325" s="164">
        <f>ROUND(E325*F325,2)</f>
        <v>0</v>
      </c>
      <c r="H325" s="163"/>
      <c r="I325" s="164">
        <f>ROUND(E325*H325,2)</f>
        <v>0</v>
      </c>
      <c r="J325" s="163"/>
      <c r="K325" s="164">
        <f>ROUND(E325*J325,2)</f>
        <v>0</v>
      </c>
      <c r="L325" s="164">
        <v>15</v>
      </c>
      <c r="M325" s="164">
        <f>G325*(1+L325/100)</f>
        <v>0</v>
      </c>
      <c r="N325" s="164">
        <v>0</v>
      </c>
      <c r="O325" s="164">
        <f>ROUND(E325*N325,2)</f>
        <v>0</v>
      </c>
      <c r="P325" s="164">
        <v>0</v>
      </c>
      <c r="Q325" s="164">
        <f>ROUND(E325*P325,2)</f>
        <v>0</v>
      </c>
      <c r="R325" s="164" t="s">
        <v>507</v>
      </c>
      <c r="S325" s="164" t="s">
        <v>149</v>
      </c>
      <c r="T325" s="165" t="s">
        <v>150</v>
      </c>
      <c r="U325" s="141">
        <v>0.08</v>
      </c>
      <c r="V325" s="141">
        <f>ROUND(E325*U325,2)</f>
        <v>0.64</v>
      </c>
      <c r="W325" s="141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 t="s">
        <v>317</v>
      </c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</row>
    <row r="326" spans="1:60" outlineLevel="1" x14ac:dyDescent="0.25">
      <c r="A326" s="138"/>
      <c r="B326" s="139"/>
      <c r="C326" s="178" t="s">
        <v>768</v>
      </c>
      <c r="D326" s="147"/>
      <c r="E326" s="148">
        <v>8</v>
      </c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 t="s">
        <v>153</v>
      </c>
      <c r="AH326" s="135">
        <v>0</v>
      </c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</row>
    <row r="327" spans="1:60" outlineLevel="1" x14ac:dyDescent="0.25">
      <c r="A327" s="159">
        <v>109</v>
      </c>
      <c r="B327" s="160" t="s">
        <v>510</v>
      </c>
      <c r="C327" s="177" t="s">
        <v>511</v>
      </c>
      <c r="D327" s="161" t="s">
        <v>147</v>
      </c>
      <c r="E327" s="162">
        <v>34</v>
      </c>
      <c r="F327" s="163"/>
      <c r="G327" s="164">
        <f>ROUND(E327*F327,2)</f>
        <v>0</v>
      </c>
      <c r="H327" s="163"/>
      <c r="I327" s="164">
        <f>ROUND(E327*H327,2)</f>
        <v>0</v>
      </c>
      <c r="J327" s="163"/>
      <c r="K327" s="164">
        <f>ROUND(E327*J327,2)</f>
        <v>0</v>
      </c>
      <c r="L327" s="164">
        <v>15</v>
      </c>
      <c r="M327" s="164">
        <f>G327*(1+L327/100)</f>
        <v>0</v>
      </c>
      <c r="N327" s="164">
        <v>0</v>
      </c>
      <c r="O327" s="164">
        <f>ROUND(E327*N327,2)</f>
        <v>0</v>
      </c>
      <c r="P327" s="164">
        <v>0</v>
      </c>
      <c r="Q327" s="164">
        <f>ROUND(E327*P327,2)</f>
        <v>0</v>
      </c>
      <c r="R327" s="164" t="s">
        <v>507</v>
      </c>
      <c r="S327" s="164" t="s">
        <v>149</v>
      </c>
      <c r="T327" s="165" t="s">
        <v>150</v>
      </c>
      <c r="U327" s="141">
        <v>0.77500000000000002</v>
      </c>
      <c r="V327" s="141">
        <f>ROUND(E327*U327,2)</f>
        <v>26.35</v>
      </c>
      <c r="W327" s="141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 t="s">
        <v>317</v>
      </c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</row>
    <row r="328" spans="1:60" outlineLevel="1" x14ac:dyDescent="0.25">
      <c r="A328" s="138"/>
      <c r="B328" s="139"/>
      <c r="C328" s="178" t="s">
        <v>769</v>
      </c>
      <c r="D328" s="147"/>
      <c r="E328" s="148">
        <v>34</v>
      </c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 t="s">
        <v>153</v>
      </c>
      <c r="AH328" s="135">
        <v>0</v>
      </c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</row>
    <row r="329" spans="1:60" outlineLevel="1" x14ac:dyDescent="0.25">
      <c r="A329" s="159">
        <v>110</v>
      </c>
      <c r="B329" s="160" t="s">
        <v>513</v>
      </c>
      <c r="C329" s="177" t="s">
        <v>514</v>
      </c>
      <c r="D329" s="161" t="s">
        <v>147</v>
      </c>
      <c r="E329" s="162">
        <v>8</v>
      </c>
      <c r="F329" s="163"/>
      <c r="G329" s="164">
        <f>ROUND(E329*F329,2)</f>
        <v>0</v>
      </c>
      <c r="H329" s="163"/>
      <c r="I329" s="164">
        <f>ROUND(E329*H329,2)</f>
        <v>0</v>
      </c>
      <c r="J329" s="163"/>
      <c r="K329" s="164">
        <f>ROUND(E329*J329,2)</f>
        <v>0</v>
      </c>
      <c r="L329" s="164">
        <v>15</v>
      </c>
      <c r="M329" s="164">
        <f>G329*(1+L329/100)</f>
        <v>0</v>
      </c>
      <c r="N329" s="164">
        <v>0</v>
      </c>
      <c r="O329" s="164">
        <f>ROUND(E329*N329,2)</f>
        <v>0</v>
      </c>
      <c r="P329" s="164">
        <v>0</v>
      </c>
      <c r="Q329" s="164">
        <f>ROUND(E329*P329,2)</f>
        <v>0</v>
      </c>
      <c r="R329" s="164"/>
      <c r="S329" s="164" t="s">
        <v>353</v>
      </c>
      <c r="T329" s="165" t="s">
        <v>150</v>
      </c>
      <c r="U329" s="141">
        <v>0</v>
      </c>
      <c r="V329" s="141">
        <f>ROUND(E329*U329,2)</f>
        <v>0</v>
      </c>
      <c r="W329" s="141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 t="s">
        <v>151</v>
      </c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</row>
    <row r="330" spans="1:60" outlineLevel="1" x14ac:dyDescent="0.25">
      <c r="A330" s="138"/>
      <c r="B330" s="139"/>
      <c r="C330" s="178" t="s">
        <v>770</v>
      </c>
      <c r="D330" s="147"/>
      <c r="E330" s="148">
        <v>8</v>
      </c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 t="s">
        <v>153</v>
      </c>
      <c r="AH330" s="135">
        <v>0</v>
      </c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</row>
    <row r="331" spans="1:60" outlineLevel="1" x14ac:dyDescent="0.25">
      <c r="A331" s="159">
        <v>111</v>
      </c>
      <c r="B331" s="160" t="s">
        <v>520</v>
      </c>
      <c r="C331" s="177" t="s">
        <v>521</v>
      </c>
      <c r="D331" s="161" t="s">
        <v>147</v>
      </c>
      <c r="E331" s="162">
        <v>34</v>
      </c>
      <c r="F331" s="163"/>
      <c r="G331" s="164">
        <f>ROUND(E331*F331,2)</f>
        <v>0</v>
      </c>
      <c r="H331" s="163"/>
      <c r="I331" s="164">
        <f>ROUND(E331*H331,2)</f>
        <v>0</v>
      </c>
      <c r="J331" s="163"/>
      <c r="K331" s="164">
        <f>ROUND(E331*J331,2)</f>
        <v>0</v>
      </c>
      <c r="L331" s="164">
        <v>15</v>
      </c>
      <c r="M331" s="164">
        <f>G331*(1+L331/100)</f>
        <v>0</v>
      </c>
      <c r="N331" s="164">
        <v>7.5000000000000002E-4</v>
      </c>
      <c r="O331" s="164">
        <f>ROUND(E331*N331,2)</f>
        <v>0.03</v>
      </c>
      <c r="P331" s="164">
        <v>0</v>
      </c>
      <c r="Q331" s="164">
        <f>ROUND(E331*P331,2)</f>
        <v>0</v>
      </c>
      <c r="R331" s="164" t="s">
        <v>357</v>
      </c>
      <c r="S331" s="164" t="s">
        <v>149</v>
      </c>
      <c r="T331" s="165" t="s">
        <v>150</v>
      </c>
      <c r="U331" s="141">
        <v>0</v>
      </c>
      <c r="V331" s="141">
        <f>ROUND(E331*U331,2)</f>
        <v>0</v>
      </c>
      <c r="W331" s="141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 t="s">
        <v>358</v>
      </c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</row>
    <row r="332" spans="1:60" outlineLevel="1" x14ac:dyDescent="0.25">
      <c r="A332" s="138"/>
      <c r="B332" s="139"/>
      <c r="C332" s="178" t="s">
        <v>771</v>
      </c>
      <c r="D332" s="147"/>
      <c r="E332" s="148">
        <v>34</v>
      </c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 t="s">
        <v>153</v>
      </c>
      <c r="AH332" s="135">
        <v>0</v>
      </c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</row>
    <row r="333" spans="1:60" ht="20.399999999999999" outlineLevel="1" x14ac:dyDescent="0.25">
      <c r="A333" s="159">
        <v>112</v>
      </c>
      <c r="B333" s="160" t="s">
        <v>772</v>
      </c>
      <c r="C333" s="177" t="s">
        <v>773</v>
      </c>
      <c r="D333" s="161" t="s">
        <v>147</v>
      </c>
      <c r="E333" s="162">
        <v>8</v>
      </c>
      <c r="F333" s="163"/>
      <c r="G333" s="164">
        <f>ROUND(E333*F333,2)</f>
        <v>0</v>
      </c>
      <c r="H333" s="163"/>
      <c r="I333" s="164">
        <f>ROUND(E333*H333,2)</f>
        <v>0</v>
      </c>
      <c r="J333" s="163"/>
      <c r="K333" s="164">
        <f>ROUND(E333*J333,2)</f>
        <v>0</v>
      </c>
      <c r="L333" s="164">
        <v>15</v>
      </c>
      <c r="M333" s="164">
        <f>G333*(1+L333/100)</f>
        <v>0</v>
      </c>
      <c r="N333" s="164">
        <v>4.5000000000000004E-4</v>
      </c>
      <c r="O333" s="164">
        <f>ROUND(E333*N333,2)</f>
        <v>0</v>
      </c>
      <c r="P333" s="164">
        <v>0</v>
      </c>
      <c r="Q333" s="164">
        <f>ROUND(E333*P333,2)</f>
        <v>0</v>
      </c>
      <c r="R333" s="164" t="s">
        <v>357</v>
      </c>
      <c r="S333" s="164" t="s">
        <v>149</v>
      </c>
      <c r="T333" s="165" t="s">
        <v>150</v>
      </c>
      <c r="U333" s="141">
        <v>0</v>
      </c>
      <c r="V333" s="141">
        <f>ROUND(E333*U333,2)</f>
        <v>0</v>
      </c>
      <c r="W333" s="141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 t="s">
        <v>358</v>
      </c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</row>
    <row r="334" spans="1:60" outlineLevel="1" x14ac:dyDescent="0.25">
      <c r="A334" s="138"/>
      <c r="B334" s="139"/>
      <c r="C334" s="239" t="s">
        <v>774</v>
      </c>
      <c r="D334" s="240"/>
      <c r="E334" s="240"/>
      <c r="F334" s="240"/>
      <c r="G334" s="240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 t="s">
        <v>360</v>
      </c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</row>
    <row r="335" spans="1:60" outlineLevel="1" x14ac:dyDescent="0.25">
      <c r="A335" s="138"/>
      <c r="B335" s="139"/>
      <c r="C335" s="178" t="s">
        <v>768</v>
      </c>
      <c r="D335" s="147"/>
      <c r="E335" s="148">
        <v>8</v>
      </c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 t="s">
        <v>153</v>
      </c>
      <c r="AH335" s="135">
        <v>0</v>
      </c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</row>
    <row r="336" spans="1:60" outlineLevel="1" x14ac:dyDescent="0.25">
      <c r="A336" s="159">
        <v>113</v>
      </c>
      <c r="B336" s="160" t="s">
        <v>775</v>
      </c>
      <c r="C336" s="177" t="s">
        <v>776</v>
      </c>
      <c r="D336" s="161" t="s">
        <v>147</v>
      </c>
      <c r="E336" s="162">
        <v>26</v>
      </c>
      <c r="F336" s="163"/>
      <c r="G336" s="164">
        <f>ROUND(E336*F336,2)</f>
        <v>0</v>
      </c>
      <c r="H336" s="163"/>
      <c r="I336" s="164">
        <f>ROUND(E336*H336,2)</f>
        <v>0</v>
      </c>
      <c r="J336" s="163"/>
      <c r="K336" s="164">
        <f>ROUND(E336*J336,2)</f>
        <v>0</v>
      </c>
      <c r="L336" s="164">
        <v>15</v>
      </c>
      <c r="M336" s="164">
        <f>G336*(1+L336/100)</f>
        <v>0</v>
      </c>
      <c r="N336" s="164">
        <v>3.3000000000000002E-2</v>
      </c>
      <c r="O336" s="164">
        <f>ROUND(E336*N336,2)</f>
        <v>0.86</v>
      </c>
      <c r="P336" s="164">
        <v>0</v>
      </c>
      <c r="Q336" s="164">
        <f>ROUND(E336*P336,2)</f>
        <v>0</v>
      </c>
      <c r="R336" s="164"/>
      <c r="S336" s="164" t="s">
        <v>353</v>
      </c>
      <c r="T336" s="165" t="s">
        <v>150</v>
      </c>
      <c r="U336" s="141">
        <v>0</v>
      </c>
      <c r="V336" s="141">
        <f>ROUND(E336*U336,2)</f>
        <v>0</v>
      </c>
      <c r="W336" s="141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 t="s">
        <v>358</v>
      </c>
      <c r="AH336" s="135"/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</row>
    <row r="337" spans="1:60" outlineLevel="1" x14ac:dyDescent="0.25">
      <c r="A337" s="138"/>
      <c r="B337" s="139"/>
      <c r="C337" s="239" t="s">
        <v>528</v>
      </c>
      <c r="D337" s="240"/>
      <c r="E337" s="240"/>
      <c r="F337" s="240"/>
      <c r="G337" s="240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 t="s">
        <v>360</v>
      </c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</row>
    <row r="338" spans="1:60" outlineLevel="1" x14ac:dyDescent="0.25">
      <c r="A338" s="138"/>
      <c r="B338" s="139"/>
      <c r="C338" s="178" t="s">
        <v>777</v>
      </c>
      <c r="D338" s="147"/>
      <c r="E338" s="148">
        <v>12</v>
      </c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 t="s">
        <v>153</v>
      </c>
      <c r="AH338" s="135">
        <v>0</v>
      </c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</row>
    <row r="339" spans="1:60" outlineLevel="1" x14ac:dyDescent="0.25">
      <c r="A339" s="138"/>
      <c r="B339" s="139"/>
      <c r="C339" s="178" t="s">
        <v>778</v>
      </c>
      <c r="D339" s="147"/>
      <c r="E339" s="148">
        <v>14</v>
      </c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 t="s">
        <v>153</v>
      </c>
      <c r="AH339" s="135">
        <v>0</v>
      </c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</row>
    <row r="340" spans="1:60" ht="20.399999999999999" outlineLevel="1" x14ac:dyDescent="0.25">
      <c r="A340" s="159">
        <v>114</v>
      </c>
      <c r="B340" s="160" t="s">
        <v>530</v>
      </c>
      <c r="C340" s="177" t="s">
        <v>531</v>
      </c>
      <c r="D340" s="161" t="s">
        <v>147</v>
      </c>
      <c r="E340" s="162">
        <v>8</v>
      </c>
      <c r="F340" s="163"/>
      <c r="G340" s="164">
        <f>ROUND(E340*F340,2)</f>
        <v>0</v>
      </c>
      <c r="H340" s="163"/>
      <c r="I340" s="164">
        <f>ROUND(E340*H340,2)</f>
        <v>0</v>
      </c>
      <c r="J340" s="163"/>
      <c r="K340" s="164">
        <f>ROUND(E340*J340,2)</f>
        <v>0</v>
      </c>
      <c r="L340" s="164">
        <v>15</v>
      </c>
      <c r="M340" s="164">
        <f>G340*(1+L340/100)</f>
        <v>0</v>
      </c>
      <c r="N340" s="164">
        <v>3.5000000000000003E-2</v>
      </c>
      <c r="O340" s="164">
        <f>ROUND(E340*N340,2)</f>
        <v>0.28000000000000003</v>
      </c>
      <c r="P340" s="164">
        <v>0</v>
      </c>
      <c r="Q340" s="164">
        <f>ROUND(E340*P340,2)</f>
        <v>0</v>
      </c>
      <c r="R340" s="164" t="s">
        <v>357</v>
      </c>
      <c r="S340" s="164" t="s">
        <v>149</v>
      </c>
      <c r="T340" s="165" t="s">
        <v>150</v>
      </c>
      <c r="U340" s="141">
        <v>0</v>
      </c>
      <c r="V340" s="141">
        <f>ROUND(E340*U340,2)</f>
        <v>0</v>
      </c>
      <c r="W340" s="141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 t="s">
        <v>358</v>
      </c>
      <c r="AH340" s="135"/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</row>
    <row r="341" spans="1:60" outlineLevel="1" x14ac:dyDescent="0.25">
      <c r="A341" s="138"/>
      <c r="B341" s="139"/>
      <c r="C341" s="178" t="s">
        <v>768</v>
      </c>
      <c r="D341" s="147"/>
      <c r="E341" s="148">
        <v>8</v>
      </c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 t="s">
        <v>153</v>
      </c>
      <c r="AH341" s="135">
        <v>0</v>
      </c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</row>
    <row r="342" spans="1:60" outlineLevel="1" x14ac:dyDescent="0.25">
      <c r="A342" s="159">
        <v>115</v>
      </c>
      <c r="B342" s="160" t="s">
        <v>533</v>
      </c>
      <c r="C342" s="177" t="s">
        <v>534</v>
      </c>
      <c r="D342" s="161" t="s">
        <v>311</v>
      </c>
      <c r="E342" s="162">
        <v>1.1671</v>
      </c>
      <c r="F342" s="163"/>
      <c r="G342" s="164">
        <f>ROUND(E342*F342,2)</f>
        <v>0</v>
      </c>
      <c r="H342" s="163"/>
      <c r="I342" s="164">
        <f>ROUND(E342*H342,2)</f>
        <v>0</v>
      </c>
      <c r="J342" s="163"/>
      <c r="K342" s="164">
        <f>ROUND(E342*J342,2)</f>
        <v>0</v>
      </c>
      <c r="L342" s="164">
        <v>15</v>
      </c>
      <c r="M342" s="164">
        <f>G342*(1+L342/100)</f>
        <v>0</v>
      </c>
      <c r="N342" s="164">
        <v>0</v>
      </c>
      <c r="O342" s="164">
        <f>ROUND(E342*N342,2)</f>
        <v>0</v>
      </c>
      <c r="P342" s="164">
        <v>0</v>
      </c>
      <c r="Q342" s="164">
        <f>ROUND(E342*P342,2)</f>
        <v>0</v>
      </c>
      <c r="R342" s="164" t="s">
        <v>507</v>
      </c>
      <c r="S342" s="164" t="s">
        <v>149</v>
      </c>
      <c r="T342" s="165" t="s">
        <v>150</v>
      </c>
      <c r="U342" s="141">
        <v>2.4210000000000003</v>
      </c>
      <c r="V342" s="141">
        <f>ROUND(E342*U342,2)</f>
        <v>2.83</v>
      </c>
      <c r="W342" s="141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 t="s">
        <v>332</v>
      </c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</row>
    <row r="343" spans="1:60" outlineLevel="1" x14ac:dyDescent="0.25">
      <c r="A343" s="138"/>
      <c r="B343" s="139"/>
      <c r="C343" s="237" t="s">
        <v>535</v>
      </c>
      <c r="D343" s="238"/>
      <c r="E343" s="238"/>
      <c r="F343" s="238"/>
      <c r="G343" s="238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 t="s">
        <v>158</v>
      </c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</row>
    <row r="344" spans="1:60" x14ac:dyDescent="0.25">
      <c r="A344" s="153" t="s">
        <v>143</v>
      </c>
      <c r="B344" s="154" t="s">
        <v>105</v>
      </c>
      <c r="C344" s="176" t="s">
        <v>106</v>
      </c>
      <c r="D344" s="155"/>
      <c r="E344" s="156"/>
      <c r="F344" s="157"/>
      <c r="G344" s="157">
        <f>SUMIF(AG345:AG371,"&lt;&gt;NOR",G345:G371)</f>
        <v>0</v>
      </c>
      <c r="H344" s="157"/>
      <c r="I344" s="157">
        <f>SUM(I345:I371)</f>
        <v>0</v>
      </c>
      <c r="J344" s="157"/>
      <c r="K344" s="157">
        <f>SUM(K345:K371)</f>
        <v>0</v>
      </c>
      <c r="L344" s="157"/>
      <c r="M344" s="157">
        <f>SUM(M345:M371)</f>
        <v>0</v>
      </c>
      <c r="N344" s="157"/>
      <c r="O344" s="157">
        <f>SUM(O345:O371)</f>
        <v>2.77</v>
      </c>
      <c r="P344" s="157"/>
      <c r="Q344" s="157">
        <f>SUM(Q345:Q371)</f>
        <v>0</v>
      </c>
      <c r="R344" s="157"/>
      <c r="S344" s="157"/>
      <c r="T344" s="158"/>
      <c r="U344" s="152"/>
      <c r="V344" s="152">
        <f>SUM(V345:V371)</f>
        <v>190.63</v>
      </c>
      <c r="W344" s="152"/>
      <c r="AG344" t="s">
        <v>144</v>
      </c>
    </row>
    <row r="345" spans="1:60" ht="20.399999999999999" outlineLevel="1" x14ac:dyDescent="0.25">
      <c r="A345" s="159">
        <v>116</v>
      </c>
      <c r="B345" s="160" t="s">
        <v>564</v>
      </c>
      <c r="C345" s="177" t="s">
        <v>565</v>
      </c>
      <c r="D345" s="161" t="s">
        <v>163</v>
      </c>
      <c r="E345" s="162">
        <v>54.34</v>
      </c>
      <c r="F345" s="163"/>
      <c r="G345" s="164">
        <f>ROUND(E345*F345,2)</f>
        <v>0</v>
      </c>
      <c r="H345" s="163"/>
      <c r="I345" s="164">
        <f>ROUND(E345*H345,2)</f>
        <v>0</v>
      </c>
      <c r="J345" s="163"/>
      <c r="K345" s="164">
        <f>ROUND(E345*J345,2)</f>
        <v>0</v>
      </c>
      <c r="L345" s="164">
        <v>15</v>
      </c>
      <c r="M345" s="164">
        <f>G345*(1+L345/100)</f>
        <v>0</v>
      </c>
      <c r="N345" s="164">
        <v>1.1E-4</v>
      </c>
      <c r="O345" s="164">
        <f>ROUND(E345*N345,2)</f>
        <v>0.01</v>
      </c>
      <c r="P345" s="164">
        <v>0</v>
      </c>
      <c r="Q345" s="164">
        <f>ROUND(E345*P345,2)</f>
        <v>0</v>
      </c>
      <c r="R345" s="164" t="s">
        <v>538</v>
      </c>
      <c r="S345" s="164" t="s">
        <v>149</v>
      </c>
      <c r="T345" s="165" t="s">
        <v>150</v>
      </c>
      <c r="U345" s="141">
        <v>0</v>
      </c>
      <c r="V345" s="141">
        <f>ROUND(E345*U345,2)</f>
        <v>0</v>
      </c>
      <c r="W345" s="141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 t="s">
        <v>317</v>
      </c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</row>
    <row r="346" spans="1:60" outlineLevel="1" x14ac:dyDescent="0.25">
      <c r="A346" s="138"/>
      <c r="B346" s="139"/>
      <c r="C346" s="178" t="s">
        <v>724</v>
      </c>
      <c r="D346" s="147"/>
      <c r="E346" s="148">
        <v>9.0200000000000014</v>
      </c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 t="s">
        <v>153</v>
      </c>
      <c r="AH346" s="135">
        <v>0</v>
      </c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</row>
    <row r="347" spans="1:60" outlineLevel="1" x14ac:dyDescent="0.25">
      <c r="A347" s="138"/>
      <c r="B347" s="139"/>
      <c r="C347" s="178" t="s">
        <v>725</v>
      </c>
      <c r="D347" s="147"/>
      <c r="E347" s="148">
        <v>15.4</v>
      </c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 t="s">
        <v>153</v>
      </c>
      <c r="AH347" s="135">
        <v>0</v>
      </c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</row>
    <row r="348" spans="1:60" outlineLevel="1" x14ac:dyDescent="0.25">
      <c r="A348" s="138"/>
      <c r="B348" s="139"/>
      <c r="C348" s="178" t="s">
        <v>726</v>
      </c>
      <c r="D348" s="147"/>
      <c r="E348" s="148">
        <v>29.92</v>
      </c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 t="s">
        <v>153</v>
      </c>
      <c r="AH348" s="135">
        <v>0</v>
      </c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</row>
    <row r="349" spans="1:60" ht="20.399999999999999" outlineLevel="1" x14ac:dyDescent="0.25">
      <c r="A349" s="159">
        <v>117</v>
      </c>
      <c r="B349" s="160" t="s">
        <v>566</v>
      </c>
      <c r="C349" s="177" t="s">
        <v>567</v>
      </c>
      <c r="D349" s="161" t="s">
        <v>172</v>
      </c>
      <c r="E349" s="162">
        <v>58</v>
      </c>
      <c r="F349" s="163"/>
      <c r="G349" s="164">
        <f>ROUND(E349*F349,2)</f>
        <v>0</v>
      </c>
      <c r="H349" s="163"/>
      <c r="I349" s="164">
        <f>ROUND(E349*H349,2)</f>
        <v>0</v>
      </c>
      <c r="J349" s="163"/>
      <c r="K349" s="164">
        <f>ROUND(E349*J349,2)</f>
        <v>0</v>
      </c>
      <c r="L349" s="164">
        <v>15</v>
      </c>
      <c r="M349" s="164">
        <f>G349*(1+L349/100)</f>
        <v>0</v>
      </c>
      <c r="N349" s="164">
        <v>3.0000000000000001E-5</v>
      </c>
      <c r="O349" s="164">
        <f>ROUND(E349*N349,2)</f>
        <v>0</v>
      </c>
      <c r="P349" s="164">
        <v>0</v>
      </c>
      <c r="Q349" s="164">
        <f>ROUND(E349*P349,2)</f>
        <v>0</v>
      </c>
      <c r="R349" s="164" t="s">
        <v>538</v>
      </c>
      <c r="S349" s="164" t="s">
        <v>149</v>
      </c>
      <c r="T349" s="165" t="s">
        <v>150</v>
      </c>
      <c r="U349" s="141">
        <v>0</v>
      </c>
      <c r="V349" s="141">
        <f>ROUND(E349*U349,2)</f>
        <v>0</v>
      </c>
      <c r="W349" s="141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 t="s">
        <v>317</v>
      </c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</row>
    <row r="350" spans="1:60" outlineLevel="1" x14ac:dyDescent="0.25">
      <c r="A350" s="138"/>
      <c r="B350" s="139"/>
      <c r="C350" s="178" t="s">
        <v>779</v>
      </c>
      <c r="D350" s="147"/>
      <c r="E350" s="148">
        <v>28.400000000000002</v>
      </c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 t="s">
        <v>153</v>
      </c>
      <c r="AH350" s="135">
        <v>0</v>
      </c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</row>
    <row r="351" spans="1:60" outlineLevel="1" x14ac:dyDescent="0.25">
      <c r="A351" s="138"/>
      <c r="B351" s="139"/>
      <c r="C351" s="178" t="s">
        <v>780</v>
      </c>
      <c r="D351" s="147"/>
      <c r="E351" s="148">
        <v>14.600000000000001</v>
      </c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 t="s">
        <v>153</v>
      </c>
      <c r="AH351" s="135">
        <v>0</v>
      </c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</row>
    <row r="352" spans="1:60" outlineLevel="1" x14ac:dyDescent="0.25">
      <c r="A352" s="138"/>
      <c r="B352" s="139"/>
      <c r="C352" s="178" t="s">
        <v>781</v>
      </c>
      <c r="D352" s="147"/>
      <c r="E352" s="148">
        <v>15</v>
      </c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 t="s">
        <v>153</v>
      </c>
      <c r="AH352" s="135">
        <v>0</v>
      </c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</row>
    <row r="353" spans="1:60" ht="20.399999999999999" outlineLevel="1" x14ac:dyDescent="0.25">
      <c r="A353" s="159">
        <v>118</v>
      </c>
      <c r="B353" s="160" t="s">
        <v>568</v>
      </c>
      <c r="C353" s="177" t="s">
        <v>569</v>
      </c>
      <c r="D353" s="161" t="s">
        <v>163</v>
      </c>
      <c r="E353" s="162">
        <v>164.77600000000001</v>
      </c>
      <c r="F353" s="163"/>
      <c r="G353" s="164">
        <f>ROUND(E353*F353,2)</f>
        <v>0</v>
      </c>
      <c r="H353" s="163"/>
      <c r="I353" s="164">
        <f>ROUND(E353*H353,2)</f>
        <v>0</v>
      </c>
      <c r="J353" s="163"/>
      <c r="K353" s="164">
        <f>ROUND(E353*J353,2)</f>
        <v>0</v>
      </c>
      <c r="L353" s="164">
        <v>15</v>
      </c>
      <c r="M353" s="164">
        <f>G353*(1+L353/100)</f>
        <v>0</v>
      </c>
      <c r="N353" s="164">
        <v>3.98E-3</v>
      </c>
      <c r="O353" s="164">
        <f>ROUND(E353*N353,2)</f>
        <v>0.66</v>
      </c>
      <c r="P353" s="164">
        <v>0</v>
      </c>
      <c r="Q353" s="164">
        <f>ROUND(E353*P353,2)</f>
        <v>0</v>
      </c>
      <c r="R353" s="164" t="s">
        <v>538</v>
      </c>
      <c r="S353" s="164" t="s">
        <v>149</v>
      </c>
      <c r="T353" s="165" t="s">
        <v>150</v>
      </c>
      <c r="U353" s="141">
        <v>1.0746000000000002</v>
      </c>
      <c r="V353" s="141">
        <f>ROUND(E353*U353,2)</f>
        <v>177.07</v>
      </c>
      <c r="W353" s="141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 t="s">
        <v>317</v>
      </c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</row>
    <row r="354" spans="1:60" outlineLevel="1" x14ac:dyDescent="0.25">
      <c r="A354" s="138"/>
      <c r="B354" s="139"/>
      <c r="C354" s="178" t="s">
        <v>782</v>
      </c>
      <c r="D354" s="147"/>
      <c r="E354" s="148">
        <v>41.580000000000005</v>
      </c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 t="s">
        <v>153</v>
      </c>
      <c r="AH354" s="135">
        <v>0</v>
      </c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</row>
    <row r="355" spans="1:60" outlineLevel="1" x14ac:dyDescent="0.25">
      <c r="A355" s="138"/>
      <c r="B355" s="139"/>
      <c r="C355" s="178" t="s">
        <v>783</v>
      </c>
      <c r="D355" s="147"/>
      <c r="E355" s="148">
        <v>48.400000000000006</v>
      </c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 t="s">
        <v>153</v>
      </c>
      <c r="AH355" s="135">
        <v>0</v>
      </c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</row>
    <row r="356" spans="1:60" outlineLevel="1" x14ac:dyDescent="0.25">
      <c r="A356" s="138"/>
      <c r="B356" s="139"/>
      <c r="C356" s="178" t="s">
        <v>784</v>
      </c>
      <c r="D356" s="147"/>
      <c r="E356" s="148">
        <v>11.055000000000001</v>
      </c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 t="s">
        <v>153</v>
      </c>
      <c r="AH356" s="135">
        <v>0</v>
      </c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/>
      <c r="BH356" s="135"/>
    </row>
    <row r="357" spans="1:60" outlineLevel="1" x14ac:dyDescent="0.25">
      <c r="A357" s="138"/>
      <c r="B357" s="139"/>
      <c r="C357" s="178" t="s">
        <v>785</v>
      </c>
      <c r="D357" s="147"/>
      <c r="E357" s="148">
        <v>10.087000000000002</v>
      </c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 t="s">
        <v>153</v>
      </c>
      <c r="AH357" s="135">
        <v>0</v>
      </c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</row>
    <row r="358" spans="1:60" outlineLevel="1" x14ac:dyDescent="0.25">
      <c r="A358" s="138"/>
      <c r="B358" s="139"/>
      <c r="C358" s="178" t="s">
        <v>786</v>
      </c>
      <c r="D358" s="147"/>
      <c r="E358" s="148">
        <v>25.080000000000002</v>
      </c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 t="s">
        <v>153</v>
      </c>
      <c r="AH358" s="135">
        <v>0</v>
      </c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  <c r="BE358" s="135"/>
      <c r="BF358" s="135"/>
      <c r="BG358" s="135"/>
      <c r="BH358" s="135"/>
    </row>
    <row r="359" spans="1:60" outlineLevel="1" x14ac:dyDescent="0.25">
      <c r="A359" s="138"/>
      <c r="B359" s="139"/>
      <c r="C359" s="178" t="s">
        <v>787</v>
      </c>
      <c r="D359" s="147"/>
      <c r="E359" s="148">
        <v>27.214000000000002</v>
      </c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 t="s">
        <v>153</v>
      </c>
      <c r="AH359" s="135">
        <v>0</v>
      </c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</row>
    <row r="360" spans="1:60" outlineLevel="1" x14ac:dyDescent="0.25">
      <c r="A360" s="138"/>
      <c r="B360" s="139"/>
      <c r="C360" s="178" t="s">
        <v>237</v>
      </c>
      <c r="D360" s="147"/>
      <c r="E360" s="148">
        <v>1.36</v>
      </c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 t="s">
        <v>153</v>
      </c>
      <c r="AH360" s="135">
        <v>0</v>
      </c>
      <c r="AI360" s="135"/>
      <c r="AJ360" s="135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135"/>
      <c r="AU360" s="135"/>
      <c r="AV360" s="135"/>
      <c r="AW360" s="135"/>
      <c r="AX360" s="135"/>
      <c r="AY360" s="135"/>
      <c r="AZ360" s="135"/>
      <c r="BA360" s="135"/>
      <c r="BB360" s="135"/>
      <c r="BC360" s="135"/>
      <c r="BD360" s="135"/>
      <c r="BE360" s="135"/>
      <c r="BF360" s="135"/>
      <c r="BG360" s="135"/>
      <c r="BH360" s="135"/>
    </row>
    <row r="361" spans="1:60" outlineLevel="1" x14ac:dyDescent="0.25">
      <c r="A361" s="159">
        <v>119</v>
      </c>
      <c r="B361" s="160" t="s">
        <v>574</v>
      </c>
      <c r="C361" s="177" t="s">
        <v>575</v>
      </c>
      <c r="D361" s="161" t="s">
        <v>172</v>
      </c>
      <c r="E361" s="162">
        <v>112.96000000000001</v>
      </c>
      <c r="F361" s="163"/>
      <c r="G361" s="164">
        <f>ROUND(E361*F361,2)</f>
        <v>0</v>
      </c>
      <c r="H361" s="163"/>
      <c r="I361" s="164">
        <f>ROUND(E361*H361,2)</f>
        <v>0</v>
      </c>
      <c r="J361" s="163"/>
      <c r="K361" s="164">
        <f>ROUND(E361*J361,2)</f>
        <v>0</v>
      </c>
      <c r="L361" s="164">
        <v>15</v>
      </c>
      <c r="M361" s="164">
        <f>G361*(1+L361/100)</f>
        <v>0</v>
      </c>
      <c r="N361" s="164">
        <v>1E-4</v>
      </c>
      <c r="O361" s="164">
        <f>ROUND(E361*N361,2)</f>
        <v>0.01</v>
      </c>
      <c r="P361" s="164">
        <v>0</v>
      </c>
      <c r="Q361" s="164">
        <f>ROUND(E361*P361,2)</f>
        <v>0</v>
      </c>
      <c r="R361" s="164" t="s">
        <v>538</v>
      </c>
      <c r="S361" s="164" t="s">
        <v>149</v>
      </c>
      <c r="T361" s="165" t="s">
        <v>150</v>
      </c>
      <c r="U361" s="141">
        <v>0.12000000000000001</v>
      </c>
      <c r="V361" s="141">
        <f>ROUND(E361*U361,2)</f>
        <v>13.56</v>
      </c>
      <c r="W361" s="141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 t="s">
        <v>317</v>
      </c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</row>
    <row r="362" spans="1:60" outlineLevel="1" x14ac:dyDescent="0.25">
      <c r="A362" s="138"/>
      <c r="B362" s="139"/>
      <c r="C362" s="178" t="s">
        <v>576</v>
      </c>
      <c r="D362" s="147"/>
      <c r="E362" s="148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 t="s">
        <v>153</v>
      </c>
      <c r="AH362" s="135">
        <v>0</v>
      </c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</row>
    <row r="363" spans="1:60" outlineLevel="1" x14ac:dyDescent="0.25">
      <c r="A363" s="138"/>
      <c r="B363" s="139"/>
      <c r="C363" s="178" t="s">
        <v>788</v>
      </c>
      <c r="D363" s="147"/>
      <c r="E363" s="148">
        <v>32.400000000000006</v>
      </c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 t="s">
        <v>153</v>
      </c>
      <c r="AH363" s="135">
        <v>0</v>
      </c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</row>
    <row r="364" spans="1:60" outlineLevel="1" x14ac:dyDescent="0.25">
      <c r="A364" s="138"/>
      <c r="B364" s="139"/>
      <c r="C364" s="178" t="s">
        <v>789</v>
      </c>
      <c r="D364" s="147"/>
      <c r="E364" s="148">
        <v>28.400000000000002</v>
      </c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 t="s">
        <v>153</v>
      </c>
      <c r="AH364" s="135">
        <v>0</v>
      </c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</row>
    <row r="365" spans="1:60" outlineLevel="1" x14ac:dyDescent="0.25">
      <c r="A365" s="138"/>
      <c r="B365" s="139"/>
      <c r="C365" s="178" t="s">
        <v>790</v>
      </c>
      <c r="D365" s="147"/>
      <c r="E365" s="148">
        <v>9.6000000000000014</v>
      </c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 t="s">
        <v>153</v>
      </c>
      <c r="AH365" s="135">
        <v>0</v>
      </c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</row>
    <row r="366" spans="1:60" outlineLevel="1" x14ac:dyDescent="0.25">
      <c r="A366" s="138"/>
      <c r="B366" s="139"/>
      <c r="C366" s="178" t="s">
        <v>791</v>
      </c>
      <c r="D366" s="147"/>
      <c r="E366" s="148">
        <v>9.16</v>
      </c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 t="s">
        <v>153</v>
      </c>
      <c r="AH366" s="135">
        <v>0</v>
      </c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</row>
    <row r="367" spans="1:60" outlineLevel="1" x14ac:dyDescent="0.25">
      <c r="A367" s="138"/>
      <c r="B367" s="139"/>
      <c r="C367" s="178" t="s">
        <v>780</v>
      </c>
      <c r="D367" s="147"/>
      <c r="E367" s="148">
        <v>14.600000000000001</v>
      </c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 t="s">
        <v>153</v>
      </c>
      <c r="AH367" s="135">
        <v>0</v>
      </c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</row>
    <row r="368" spans="1:60" outlineLevel="1" x14ac:dyDescent="0.25">
      <c r="A368" s="138"/>
      <c r="B368" s="139"/>
      <c r="C368" s="178" t="s">
        <v>792</v>
      </c>
      <c r="D368" s="147"/>
      <c r="E368" s="148">
        <v>18.8</v>
      </c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 t="s">
        <v>153</v>
      </c>
      <c r="AH368" s="135">
        <v>0</v>
      </c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</row>
    <row r="369" spans="1:60" outlineLevel="1" x14ac:dyDescent="0.25">
      <c r="A369" s="159">
        <v>120</v>
      </c>
      <c r="B369" s="160" t="s">
        <v>581</v>
      </c>
      <c r="C369" s="177" t="s">
        <v>582</v>
      </c>
      <c r="D369" s="161" t="s">
        <v>163</v>
      </c>
      <c r="E369" s="162">
        <v>171.5805</v>
      </c>
      <c r="F369" s="163"/>
      <c r="G369" s="164">
        <f>ROUND(E369*F369,2)</f>
        <v>0</v>
      </c>
      <c r="H369" s="163"/>
      <c r="I369" s="164">
        <f>ROUND(E369*H369,2)</f>
        <v>0</v>
      </c>
      <c r="J369" s="163"/>
      <c r="K369" s="164">
        <f>ROUND(E369*J369,2)</f>
        <v>0</v>
      </c>
      <c r="L369" s="164">
        <v>15</v>
      </c>
      <c r="M369" s="164">
        <f>G369*(1+L369/100)</f>
        <v>0</v>
      </c>
      <c r="N369" s="164">
        <v>1.2200000000000001E-2</v>
      </c>
      <c r="O369" s="164">
        <f>ROUND(E369*N369,2)</f>
        <v>2.09</v>
      </c>
      <c r="P369" s="164">
        <v>0</v>
      </c>
      <c r="Q369" s="164">
        <f>ROUND(E369*P369,2)</f>
        <v>0</v>
      </c>
      <c r="R369" s="164" t="s">
        <v>357</v>
      </c>
      <c r="S369" s="164" t="s">
        <v>149</v>
      </c>
      <c r="T369" s="165" t="s">
        <v>150</v>
      </c>
      <c r="U369" s="141">
        <v>0</v>
      </c>
      <c r="V369" s="141">
        <f>ROUND(E369*U369,2)</f>
        <v>0</v>
      </c>
      <c r="W369" s="141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 t="s">
        <v>358</v>
      </c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</row>
    <row r="370" spans="1:60" outlineLevel="1" x14ac:dyDescent="0.25">
      <c r="A370" s="138"/>
      <c r="B370" s="139"/>
      <c r="C370" s="178" t="s">
        <v>793</v>
      </c>
      <c r="D370" s="147"/>
      <c r="E370" s="148">
        <v>171.5805</v>
      </c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 t="s">
        <v>153</v>
      </c>
      <c r="AH370" s="135">
        <v>0</v>
      </c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</row>
    <row r="371" spans="1:60" outlineLevel="1" x14ac:dyDescent="0.25">
      <c r="A371" s="138">
        <v>121</v>
      </c>
      <c r="B371" s="139" t="s">
        <v>584</v>
      </c>
      <c r="C371" s="181" t="s">
        <v>585</v>
      </c>
      <c r="D371" s="140" t="s">
        <v>0</v>
      </c>
      <c r="E371" s="174"/>
      <c r="F371" s="146"/>
      <c r="G371" s="141">
        <f>ROUND(E371*F371,2)</f>
        <v>0</v>
      </c>
      <c r="H371" s="146"/>
      <c r="I371" s="141">
        <f>ROUND(E371*H371,2)</f>
        <v>0</v>
      </c>
      <c r="J371" s="146"/>
      <c r="K371" s="141">
        <f>ROUND(E371*J371,2)</f>
        <v>0</v>
      </c>
      <c r="L371" s="141">
        <v>15</v>
      </c>
      <c r="M371" s="141">
        <f>G371*(1+L371/100)</f>
        <v>0</v>
      </c>
      <c r="N371" s="141">
        <v>0</v>
      </c>
      <c r="O371" s="141">
        <f>ROUND(E371*N371,2)</f>
        <v>0</v>
      </c>
      <c r="P371" s="141">
        <v>0</v>
      </c>
      <c r="Q371" s="141">
        <f>ROUND(E371*P371,2)</f>
        <v>0</v>
      </c>
      <c r="R371" s="141" t="s">
        <v>538</v>
      </c>
      <c r="S371" s="141" t="s">
        <v>149</v>
      </c>
      <c r="T371" s="141" t="s">
        <v>150</v>
      </c>
      <c r="U371" s="141">
        <v>0</v>
      </c>
      <c r="V371" s="141">
        <f>ROUND(E371*U371,2)</f>
        <v>0</v>
      </c>
      <c r="W371" s="141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 t="s">
        <v>370</v>
      </c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</row>
    <row r="372" spans="1:60" x14ac:dyDescent="0.25">
      <c r="A372" s="153" t="s">
        <v>143</v>
      </c>
      <c r="B372" s="154" t="s">
        <v>107</v>
      </c>
      <c r="C372" s="176" t="s">
        <v>108</v>
      </c>
      <c r="D372" s="155"/>
      <c r="E372" s="156"/>
      <c r="F372" s="157"/>
      <c r="G372" s="157">
        <f>SUMIF(AG373:AG376,"&lt;&gt;NOR",G373:G376)</f>
        <v>0</v>
      </c>
      <c r="H372" s="157"/>
      <c r="I372" s="157">
        <f>SUM(I373:I376)</f>
        <v>0</v>
      </c>
      <c r="J372" s="157"/>
      <c r="K372" s="157">
        <f>SUM(K373:K376)</f>
        <v>0</v>
      </c>
      <c r="L372" s="157"/>
      <c r="M372" s="157">
        <f>SUM(M373:M376)</f>
        <v>0</v>
      </c>
      <c r="N372" s="157"/>
      <c r="O372" s="157">
        <f>SUM(O373:O376)</f>
        <v>0.01</v>
      </c>
      <c r="P372" s="157"/>
      <c r="Q372" s="157">
        <f>SUM(Q373:Q376)</f>
        <v>0</v>
      </c>
      <c r="R372" s="157"/>
      <c r="S372" s="157"/>
      <c r="T372" s="158"/>
      <c r="U372" s="152"/>
      <c r="V372" s="152">
        <f>SUM(V373:V376)</f>
        <v>9.3000000000000007</v>
      </c>
      <c r="W372" s="152"/>
      <c r="AG372" t="s">
        <v>144</v>
      </c>
    </row>
    <row r="373" spans="1:60" outlineLevel="1" x14ac:dyDescent="0.25">
      <c r="A373" s="159">
        <v>122</v>
      </c>
      <c r="B373" s="160" t="s">
        <v>586</v>
      </c>
      <c r="C373" s="177" t="s">
        <v>587</v>
      </c>
      <c r="D373" s="161" t="s">
        <v>163</v>
      </c>
      <c r="E373" s="162">
        <v>32.392000000000003</v>
      </c>
      <c r="F373" s="163"/>
      <c r="G373" s="164">
        <f>ROUND(E373*F373,2)</f>
        <v>0</v>
      </c>
      <c r="H373" s="163"/>
      <c r="I373" s="164">
        <f>ROUND(E373*H373,2)</f>
        <v>0</v>
      </c>
      <c r="J373" s="163"/>
      <c r="K373" s="164">
        <f>ROUND(E373*J373,2)</f>
        <v>0</v>
      </c>
      <c r="L373" s="164">
        <v>15</v>
      </c>
      <c r="M373" s="164">
        <f>G373*(1+L373/100)</f>
        <v>0</v>
      </c>
      <c r="N373" s="164">
        <v>2.4000000000000001E-4</v>
      </c>
      <c r="O373" s="164">
        <f>ROUND(E373*N373,2)</f>
        <v>0.01</v>
      </c>
      <c r="P373" s="164">
        <v>0</v>
      </c>
      <c r="Q373" s="164">
        <f>ROUND(E373*P373,2)</f>
        <v>0</v>
      </c>
      <c r="R373" s="164" t="s">
        <v>588</v>
      </c>
      <c r="S373" s="164" t="s">
        <v>149</v>
      </c>
      <c r="T373" s="165" t="s">
        <v>150</v>
      </c>
      <c r="U373" s="141">
        <v>0.28700000000000003</v>
      </c>
      <c r="V373" s="141">
        <f>ROUND(E373*U373,2)</f>
        <v>9.3000000000000007</v>
      </c>
      <c r="W373" s="141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 t="s">
        <v>317</v>
      </c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</row>
    <row r="374" spans="1:60" outlineLevel="1" x14ac:dyDescent="0.25">
      <c r="A374" s="138"/>
      <c r="B374" s="139"/>
      <c r="C374" s="178" t="s">
        <v>589</v>
      </c>
      <c r="D374" s="147"/>
      <c r="E374" s="148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 t="s">
        <v>153</v>
      </c>
      <c r="AH374" s="135">
        <v>0</v>
      </c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</row>
    <row r="375" spans="1:60" outlineLevel="1" x14ac:dyDescent="0.25">
      <c r="A375" s="138"/>
      <c r="B375" s="139"/>
      <c r="C375" s="178" t="s">
        <v>794</v>
      </c>
      <c r="D375" s="147"/>
      <c r="E375" s="148">
        <v>24.648000000000003</v>
      </c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 t="s">
        <v>153</v>
      </c>
      <c r="AH375" s="135">
        <v>0</v>
      </c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</row>
    <row r="376" spans="1:60" outlineLevel="1" x14ac:dyDescent="0.25">
      <c r="A376" s="138"/>
      <c r="B376" s="139"/>
      <c r="C376" s="178" t="s">
        <v>795</v>
      </c>
      <c r="D376" s="147"/>
      <c r="E376" s="148">
        <v>7.7440000000000007</v>
      </c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 t="s">
        <v>153</v>
      </c>
      <c r="AH376" s="135">
        <v>0</v>
      </c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</row>
    <row r="377" spans="1:60" x14ac:dyDescent="0.25">
      <c r="A377" s="153" t="s">
        <v>143</v>
      </c>
      <c r="B377" s="154" t="s">
        <v>109</v>
      </c>
      <c r="C377" s="176" t="s">
        <v>110</v>
      </c>
      <c r="D377" s="155"/>
      <c r="E377" s="156"/>
      <c r="F377" s="157"/>
      <c r="G377" s="157">
        <f>SUMIF(AG378:AG383,"&lt;&gt;NOR",G378:G383)</f>
        <v>0</v>
      </c>
      <c r="H377" s="157"/>
      <c r="I377" s="157">
        <f>SUM(I378:I383)</f>
        <v>0</v>
      </c>
      <c r="J377" s="157"/>
      <c r="K377" s="157">
        <f>SUM(K378:K383)</f>
        <v>0</v>
      </c>
      <c r="L377" s="157"/>
      <c r="M377" s="157">
        <f>SUM(M378:M383)</f>
        <v>0</v>
      </c>
      <c r="N377" s="157"/>
      <c r="O377" s="157">
        <f>SUM(O378:O383)</f>
        <v>0</v>
      </c>
      <c r="P377" s="157"/>
      <c r="Q377" s="157">
        <f>SUM(Q378:Q383)</f>
        <v>0</v>
      </c>
      <c r="R377" s="157"/>
      <c r="S377" s="157"/>
      <c r="T377" s="158"/>
      <c r="U377" s="152"/>
      <c r="V377" s="152">
        <f>SUM(V378:V383)</f>
        <v>8.2200000000000006</v>
      </c>
      <c r="W377" s="152"/>
      <c r="AG377" t="s">
        <v>144</v>
      </c>
    </row>
    <row r="378" spans="1:60" outlineLevel="1" x14ac:dyDescent="0.25">
      <c r="A378" s="159">
        <v>123</v>
      </c>
      <c r="B378" s="160" t="s">
        <v>593</v>
      </c>
      <c r="C378" s="177" t="s">
        <v>594</v>
      </c>
      <c r="D378" s="161" t="s">
        <v>163</v>
      </c>
      <c r="E378" s="162">
        <v>117.88000000000001</v>
      </c>
      <c r="F378" s="163"/>
      <c r="G378" s="164">
        <f>ROUND(E378*F378,2)</f>
        <v>0</v>
      </c>
      <c r="H378" s="163"/>
      <c r="I378" s="164">
        <f>ROUND(E378*H378,2)</f>
        <v>0</v>
      </c>
      <c r="J378" s="163"/>
      <c r="K378" s="164">
        <f>ROUND(E378*J378,2)</f>
        <v>0</v>
      </c>
      <c r="L378" s="164">
        <v>15</v>
      </c>
      <c r="M378" s="164">
        <f>G378*(1+L378/100)</f>
        <v>0</v>
      </c>
      <c r="N378" s="164">
        <v>0</v>
      </c>
      <c r="O378" s="164">
        <f>ROUND(E378*N378,2)</f>
        <v>0</v>
      </c>
      <c r="P378" s="164">
        <v>0</v>
      </c>
      <c r="Q378" s="164">
        <f>ROUND(E378*P378,2)</f>
        <v>0</v>
      </c>
      <c r="R378" s="164" t="s">
        <v>595</v>
      </c>
      <c r="S378" s="164" t="s">
        <v>149</v>
      </c>
      <c r="T378" s="165" t="s">
        <v>150</v>
      </c>
      <c r="U378" s="141">
        <v>6.9710000000000008E-2</v>
      </c>
      <c r="V378" s="141">
        <f>ROUND(E378*U378,2)</f>
        <v>8.2200000000000006</v>
      </c>
      <c r="W378" s="141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 t="s">
        <v>317</v>
      </c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</row>
    <row r="379" spans="1:60" outlineLevel="1" x14ac:dyDescent="0.25">
      <c r="A379" s="138"/>
      <c r="B379" s="139"/>
      <c r="C379" s="178" t="s">
        <v>682</v>
      </c>
      <c r="D379" s="147"/>
      <c r="E379" s="148">
        <v>42.2</v>
      </c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 t="s">
        <v>153</v>
      </c>
      <c r="AH379" s="135">
        <v>0</v>
      </c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</row>
    <row r="380" spans="1:60" outlineLevel="1" x14ac:dyDescent="0.25">
      <c r="A380" s="138"/>
      <c r="B380" s="139"/>
      <c r="C380" s="178" t="s">
        <v>683</v>
      </c>
      <c r="D380" s="147"/>
      <c r="E380" s="148">
        <v>18.200000000000003</v>
      </c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 t="s">
        <v>153</v>
      </c>
      <c r="AH380" s="135">
        <v>0</v>
      </c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</row>
    <row r="381" spans="1:60" outlineLevel="1" x14ac:dyDescent="0.25">
      <c r="A381" s="138"/>
      <c r="B381" s="139"/>
      <c r="C381" s="178" t="s">
        <v>684</v>
      </c>
      <c r="D381" s="147"/>
      <c r="E381" s="148">
        <v>14.24</v>
      </c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 t="s">
        <v>153</v>
      </c>
      <c r="AH381" s="135">
        <v>0</v>
      </c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</row>
    <row r="382" spans="1:60" outlineLevel="1" x14ac:dyDescent="0.25">
      <c r="A382" s="138"/>
      <c r="B382" s="139"/>
      <c r="C382" s="178" t="s">
        <v>685</v>
      </c>
      <c r="D382" s="147"/>
      <c r="E382" s="148">
        <v>24.200000000000003</v>
      </c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 t="s">
        <v>153</v>
      </c>
      <c r="AH382" s="135">
        <v>0</v>
      </c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</row>
    <row r="383" spans="1:60" outlineLevel="1" x14ac:dyDescent="0.25">
      <c r="A383" s="138"/>
      <c r="B383" s="139"/>
      <c r="C383" s="178" t="s">
        <v>672</v>
      </c>
      <c r="D383" s="147"/>
      <c r="E383" s="148">
        <v>19.040000000000003</v>
      </c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 t="s">
        <v>153</v>
      </c>
      <c r="AH383" s="135">
        <v>0</v>
      </c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</row>
    <row r="384" spans="1:60" x14ac:dyDescent="0.25">
      <c r="A384" s="153" t="s">
        <v>143</v>
      </c>
      <c r="B384" s="154" t="s">
        <v>111</v>
      </c>
      <c r="C384" s="176" t="s">
        <v>112</v>
      </c>
      <c r="D384" s="155"/>
      <c r="E384" s="156"/>
      <c r="F384" s="157"/>
      <c r="G384" s="157">
        <f>SUMIF(AG385:AG409,"&lt;&gt;NOR",G385:G409)</f>
        <v>0</v>
      </c>
      <c r="H384" s="157"/>
      <c r="I384" s="157">
        <f>SUM(I385:I409)</f>
        <v>0</v>
      </c>
      <c r="J384" s="157"/>
      <c r="K384" s="157">
        <f>SUM(K385:K409)</f>
        <v>0</v>
      </c>
      <c r="L384" s="157"/>
      <c r="M384" s="157">
        <f>SUM(M385:M409)</f>
        <v>0</v>
      </c>
      <c r="N384" s="157"/>
      <c r="O384" s="157">
        <f>SUM(O385:O409)</f>
        <v>0.11000000000000001</v>
      </c>
      <c r="P384" s="157"/>
      <c r="Q384" s="157">
        <f>SUM(Q385:Q409)</f>
        <v>0</v>
      </c>
      <c r="R384" s="157"/>
      <c r="S384" s="157"/>
      <c r="T384" s="158"/>
      <c r="U384" s="152"/>
      <c r="V384" s="152">
        <f>SUM(V385:V409)</f>
        <v>61.949999999999996</v>
      </c>
      <c r="W384" s="152"/>
      <c r="AG384" t="s">
        <v>144</v>
      </c>
    </row>
    <row r="385" spans="1:60" ht="20.399999999999999" outlineLevel="1" x14ac:dyDescent="0.25">
      <c r="A385" s="159">
        <v>124</v>
      </c>
      <c r="B385" s="160" t="s">
        <v>598</v>
      </c>
      <c r="C385" s="177" t="s">
        <v>599</v>
      </c>
      <c r="D385" s="161" t="s">
        <v>147</v>
      </c>
      <c r="E385" s="162">
        <v>54</v>
      </c>
      <c r="F385" s="163"/>
      <c r="G385" s="164">
        <f>ROUND(E385*F385,2)</f>
        <v>0</v>
      </c>
      <c r="H385" s="163"/>
      <c r="I385" s="164">
        <f>ROUND(E385*H385,2)</f>
        <v>0</v>
      </c>
      <c r="J385" s="163"/>
      <c r="K385" s="164">
        <f>ROUND(E385*J385,2)</f>
        <v>0</v>
      </c>
      <c r="L385" s="164">
        <v>15</v>
      </c>
      <c r="M385" s="164">
        <f>G385*(1+L385/100)</f>
        <v>0</v>
      </c>
      <c r="N385" s="164">
        <v>9.0000000000000006E-5</v>
      </c>
      <c r="O385" s="164">
        <f>ROUND(E385*N385,2)</f>
        <v>0</v>
      </c>
      <c r="P385" s="164">
        <v>0</v>
      </c>
      <c r="Q385" s="164">
        <f>ROUND(E385*P385,2)</f>
        <v>0</v>
      </c>
      <c r="R385" s="164" t="s">
        <v>111</v>
      </c>
      <c r="S385" s="164" t="s">
        <v>149</v>
      </c>
      <c r="T385" s="165" t="s">
        <v>150</v>
      </c>
      <c r="U385" s="141">
        <v>0.39017000000000002</v>
      </c>
      <c r="V385" s="141">
        <f>ROUND(E385*U385,2)</f>
        <v>21.07</v>
      </c>
      <c r="W385" s="141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 t="s">
        <v>600</v>
      </c>
      <c r="AH385" s="135"/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</row>
    <row r="386" spans="1:60" outlineLevel="1" x14ac:dyDescent="0.25">
      <c r="A386" s="138"/>
      <c r="B386" s="139"/>
      <c r="C386" s="178" t="s">
        <v>796</v>
      </c>
      <c r="D386" s="147"/>
      <c r="E386" s="148">
        <v>54</v>
      </c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 t="s">
        <v>153</v>
      </c>
      <c r="AH386" s="135">
        <v>0</v>
      </c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</row>
    <row r="387" spans="1:60" ht="20.399999999999999" outlineLevel="1" x14ac:dyDescent="0.25">
      <c r="A387" s="159">
        <v>125</v>
      </c>
      <c r="B387" s="160" t="s">
        <v>602</v>
      </c>
      <c r="C387" s="177" t="s">
        <v>603</v>
      </c>
      <c r="D387" s="161" t="s">
        <v>147</v>
      </c>
      <c r="E387" s="162">
        <v>8</v>
      </c>
      <c r="F387" s="163"/>
      <c r="G387" s="164">
        <f>ROUND(E387*F387,2)</f>
        <v>0</v>
      </c>
      <c r="H387" s="163"/>
      <c r="I387" s="164">
        <f>ROUND(E387*H387,2)</f>
        <v>0</v>
      </c>
      <c r="J387" s="163"/>
      <c r="K387" s="164">
        <f>ROUND(E387*J387,2)</f>
        <v>0</v>
      </c>
      <c r="L387" s="164">
        <v>15</v>
      </c>
      <c r="M387" s="164">
        <f>G387*(1+L387/100)</f>
        <v>0</v>
      </c>
      <c r="N387" s="164">
        <v>0</v>
      </c>
      <c r="O387" s="164">
        <f>ROUND(E387*N387,2)</f>
        <v>0</v>
      </c>
      <c r="P387" s="164">
        <v>0</v>
      </c>
      <c r="Q387" s="164">
        <f>ROUND(E387*P387,2)</f>
        <v>0</v>
      </c>
      <c r="R387" s="164" t="s">
        <v>111</v>
      </c>
      <c r="S387" s="164" t="s">
        <v>149</v>
      </c>
      <c r="T387" s="165" t="s">
        <v>150</v>
      </c>
      <c r="U387" s="141">
        <v>0.40083000000000002</v>
      </c>
      <c r="V387" s="141">
        <f>ROUND(E387*U387,2)</f>
        <v>3.21</v>
      </c>
      <c r="W387" s="141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 t="s">
        <v>600</v>
      </c>
      <c r="AH387" s="135"/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</row>
    <row r="388" spans="1:60" outlineLevel="1" x14ac:dyDescent="0.25">
      <c r="A388" s="138"/>
      <c r="B388" s="139"/>
      <c r="C388" s="178" t="s">
        <v>797</v>
      </c>
      <c r="D388" s="147"/>
      <c r="E388" s="148">
        <v>8</v>
      </c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 t="s">
        <v>153</v>
      </c>
      <c r="AH388" s="135">
        <v>0</v>
      </c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</row>
    <row r="389" spans="1:60" ht="20.399999999999999" outlineLevel="1" x14ac:dyDescent="0.25">
      <c r="A389" s="159">
        <v>126</v>
      </c>
      <c r="B389" s="160" t="s">
        <v>605</v>
      </c>
      <c r="C389" s="177" t="s">
        <v>606</v>
      </c>
      <c r="D389" s="161" t="s">
        <v>147</v>
      </c>
      <c r="E389" s="162">
        <v>18</v>
      </c>
      <c r="F389" s="163"/>
      <c r="G389" s="164">
        <f>ROUND(E389*F389,2)</f>
        <v>0</v>
      </c>
      <c r="H389" s="163"/>
      <c r="I389" s="164">
        <f>ROUND(E389*H389,2)</f>
        <v>0</v>
      </c>
      <c r="J389" s="163"/>
      <c r="K389" s="164">
        <f>ROUND(E389*J389,2)</f>
        <v>0</v>
      </c>
      <c r="L389" s="164">
        <v>15</v>
      </c>
      <c r="M389" s="164">
        <f>G389*(1+L389/100)</f>
        <v>0</v>
      </c>
      <c r="N389" s="164">
        <v>1.1E-4</v>
      </c>
      <c r="O389" s="164">
        <f>ROUND(E389*N389,2)</f>
        <v>0</v>
      </c>
      <c r="P389" s="164">
        <v>0</v>
      </c>
      <c r="Q389" s="164">
        <f>ROUND(E389*P389,2)</f>
        <v>0</v>
      </c>
      <c r="R389" s="164" t="s">
        <v>111</v>
      </c>
      <c r="S389" s="164" t="s">
        <v>149</v>
      </c>
      <c r="T389" s="165" t="s">
        <v>150</v>
      </c>
      <c r="U389" s="141">
        <v>0.13</v>
      </c>
      <c r="V389" s="141">
        <f>ROUND(E389*U389,2)</f>
        <v>2.34</v>
      </c>
      <c r="W389" s="141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 t="s">
        <v>600</v>
      </c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</row>
    <row r="390" spans="1:60" outlineLevel="1" x14ac:dyDescent="0.25">
      <c r="A390" s="138"/>
      <c r="B390" s="139"/>
      <c r="C390" s="178" t="s">
        <v>798</v>
      </c>
      <c r="D390" s="147"/>
      <c r="E390" s="148">
        <v>18</v>
      </c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 t="s">
        <v>153</v>
      </c>
      <c r="AH390" s="135">
        <v>0</v>
      </c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  <c r="BF390" s="135"/>
      <c r="BG390" s="135"/>
      <c r="BH390" s="135"/>
    </row>
    <row r="391" spans="1:60" ht="20.399999999999999" outlineLevel="1" x14ac:dyDescent="0.25">
      <c r="A391" s="159">
        <v>127</v>
      </c>
      <c r="B391" s="160" t="s">
        <v>607</v>
      </c>
      <c r="C391" s="177" t="s">
        <v>608</v>
      </c>
      <c r="D391" s="161" t="s">
        <v>147</v>
      </c>
      <c r="E391" s="162">
        <v>18</v>
      </c>
      <c r="F391" s="163"/>
      <c r="G391" s="164">
        <f>ROUND(E391*F391,2)</f>
        <v>0</v>
      </c>
      <c r="H391" s="163"/>
      <c r="I391" s="164">
        <f>ROUND(E391*H391,2)</f>
        <v>0</v>
      </c>
      <c r="J391" s="163"/>
      <c r="K391" s="164">
        <f>ROUND(E391*J391,2)</f>
        <v>0</v>
      </c>
      <c r="L391" s="164">
        <v>15</v>
      </c>
      <c r="M391" s="164">
        <f>G391*(1+L391/100)</f>
        <v>0</v>
      </c>
      <c r="N391" s="164">
        <v>1.1E-4</v>
      </c>
      <c r="O391" s="164">
        <f>ROUND(E391*N391,2)</f>
        <v>0</v>
      </c>
      <c r="P391" s="164">
        <v>0</v>
      </c>
      <c r="Q391" s="164">
        <f>ROUND(E391*P391,2)</f>
        <v>0</v>
      </c>
      <c r="R391" s="164" t="s">
        <v>111</v>
      </c>
      <c r="S391" s="164" t="s">
        <v>149</v>
      </c>
      <c r="T391" s="165" t="s">
        <v>150</v>
      </c>
      <c r="U391" s="141">
        <v>0.15620000000000001</v>
      </c>
      <c r="V391" s="141">
        <f>ROUND(E391*U391,2)</f>
        <v>2.81</v>
      </c>
      <c r="W391" s="141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 t="s">
        <v>600</v>
      </c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</row>
    <row r="392" spans="1:60" outlineLevel="1" x14ac:dyDescent="0.25">
      <c r="A392" s="138"/>
      <c r="B392" s="139"/>
      <c r="C392" s="178" t="s">
        <v>799</v>
      </c>
      <c r="D392" s="147"/>
      <c r="E392" s="148">
        <v>18</v>
      </c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 t="s">
        <v>153</v>
      </c>
      <c r="AH392" s="135">
        <v>0</v>
      </c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</row>
    <row r="393" spans="1:60" ht="20.399999999999999" outlineLevel="1" x14ac:dyDescent="0.25">
      <c r="A393" s="159">
        <v>128</v>
      </c>
      <c r="B393" s="160" t="s">
        <v>610</v>
      </c>
      <c r="C393" s="177" t="s">
        <v>611</v>
      </c>
      <c r="D393" s="161" t="s">
        <v>147</v>
      </c>
      <c r="E393" s="162">
        <v>24</v>
      </c>
      <c r="F393" s="163"/>
      <c r="G393" s="164">
        <f>ROUND(E393*F393,2)</f>
        <v>0</v>
      </c>
      <c r="H393" s="163"/>
      <c r="I393" s="164">
        <f>ROUND(E393*H393,2)</f>
        <v>0</v>
      </c>
      <c r="J393" s="163"/>
      <c r="K393" s="164">
        <f>ROUND(E393*J393,2)</f>
        <v>0</v>
      </c>
      <c r="L393" s="164">
        <v>15</v>
      </c>
      <c r="M393" s="164">
        <f>G393*(1+L393/100)</f>
        <v>0</v>
      </c>
      <c r="N393" s="164">
        <v>9.0000000000000006E-5</v>
      </c>
      <c r="O393" s="164">
        <f>ROUND(E393*N393,2)</f>
        <v>0</v>
      </c>
      <c r="P393" s="164">
        <v>0</v>
      </c>
      <c r="Q393" s="164">
        <f>ROUND(E393*P393,2)</f>
        <v>0</v>
      </c>
      <c r="R393" s="164" t="s">
        <v>111</v>
      </c>
      <c r="S393" s="164" t="s">
        <v>149</v>
      </c>
      <c r="T393" s="165" t="s">
        <v>150</v>
      </c>
      <c r="U393" s="141">
        <v>0.24750000000000003</v>
      </c>
      <c r="V393" s="141">
        <f>ROUND(E393*U393,2)</f>
        <v>5.94</v>
      </c>
      <c r="W393" s="141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 t="s">
        <v>600</v>
      </c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</row>
    <row r="394" spans="1:60" outlineLevel="1" x14ac:dyDescent="0.25">
      <c r="A394" s="138"/>
      <c r="B394" s="139"/>
      <c r="C394" s="178" t="s">
        <v>799</v>
      </c>
      <c r="D394" s="147"/>
      <c r="E394" s="148">
        <v>18</v>
      </c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 t="s">
        <v>153</v>
      </c>
      <c r="AH394" s="135">
        <v>0</v>
      </c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</row>
    <row r="395" spans="1:60" outlineLevel="1" x14ac:dyDescent="0.25">
      <c r="A395" s="138"/>
      <c r="B395" s="139"/>
      <c r="C395" s="178" t="s">
        <v>337</v>
      </c>
      <c r="D395" s="147"/>
      <c r="E395" s="148">
        <v>6</v>
      </c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 t="s">
        <v>153</v>
      </c>
      <c r="AH395" s="135">
        <v>0</v>
      </c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</row>
    <row r="396" spans="1:60" ht="20.399999999999999" outlineLevel="1" x14ac:dyDescent="0.25">
      <c r="A396" s="159">
        <v>129</v>
      </c>
      <c r="B396" s="160" t="s">
        <v>800</v>
      </c>
      <c r="C396" s="177" t="s">
        <v>801</v>
      </c>
      <c r="D396" s="161" t="s">
        <v>147</v>
      </c>
      <c r="E396" s="162">
        <v>14</v>
      </c>
      <c r="F396" s="163"/>
      <c r="G396" s="164">
        <f>ROUND(E396*F396,2)</f>
        <v>0</v>
      </c>
      <c r="H396" s="163"/>
      <c r="I396" s="164">
        <f>ROUND(E396*H396,2)</f>
        <v>0</v>
      </c>
      <c r="J396" s="163"/>
      <c r="K396" s="164">
        <f>ROUND(E396*J396,2)</f>
        <v>0</v>
      </c>
      <c r="L396" s="164">
        <v>15</v>
      </c>
      <c r="M396" s="164">
        <f>G396*(1+L396/100)</f>
        <v>0</v>
      </c>
      <c r="N396" s="164">
        <v>0</v>
      </c>
      <c r="O396" s="164">
        <f>ROUND(E396*N396,2)</f>
        <v>0</v>
      </c>
      <c r="P396" s="164">
        <v>0</v>
      </c>
      <c r="Q396" s="164">
        <f>ROUND(E396*P396,2)</f>
        <v>0</v>
      </c>
      <c r="R396" s="164" t="s">
        <v>111</v>
      </c>
      <c r="S396" s="164" t="s">
        <v>802</v>
      </c>
      <c r="T396" s="165" t="s">
        <v>150</v>
      </c>
      <c r="U396" s="141">
        <v>0.31617000000000001</v>
      </c>
      <c r="V396" s="141">
        <f>ROUND(E396*U396,2)</f>
        <v>4.43</v>
      </c>
      <c r="W396" s="141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 t="s">
        <v>600</v>
      </c>
      <c r="AH396" s="135"/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</row>
    <row r="397" spans="1:60" outlineLevel="1" x14ac:dyDescent="0.25">
      <c r="A397" s="138"/>
      <c r="B397" s="139"/>
      <c r="C397" s="178" t="s">
        <v>803</v>
      </c>
      <c r="D397" s="147"/>
      <c r="E397" s="148">
        <v>14</v>
      </c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 t="s">
        <v>153</v>
      </c>
      <c r="AH397" s="135">
        <v>0</v>
      </c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</row>
    <row r="398" spans="1:60" outlineLevel="1" x14ac:dyDescent="0.25">
      <c r="A398" s="159">
        <v>130</v>
      </c>
      <c r="B398" s="160" t="s">
        <v>612</v>
      </c>
      <c r="C398" s="177" t="s">
        <v>613</v>
      </c>
      <c r="D398" s="161" t="s">
        <v>172</v>
      </c>
      <c r="E398" s="162">
        <v>180</v>
      </c>
      <c r="F398" s="163"/>
      <c r="G398" s="164">
        <f>ROUND(E398*F398,2)</f>
        <v>0</v>
      </c>
      <c r="H398" s="163"/>
      <c r="I398" s="164">
        <f>ROUND(E398*H398,2)</f>
        <v>0</v>
      </c>
      <c r="J398" s="163"/>
      <c r="K398" s="164">
        <f>ROUND(E398*J398,2)</f>
        <v>0</v>
      </c>
      <c r="L398" s="164">
        <v>15</v>
      </c>
      <c r="M398" s="164">
        <f>G398*(1+L398/100)</f>
        <v>0</v>
      </c>
      <c r="N398" s="164">
        <v>1.6000000000000001E-4</v>
      </c>
      <c r="O398" s="164">
        <f>ROUND(E398*N398,2)</f>
        <v>0.03</v>
      </c>
      <c r="P398" s="164">
        <v>0</v>
      </c>
      <c r="Q398" s="164">
        <f>ROUND(E398*P398,2)</f>
        <v>0</v>
      </c>
      <c r="R398" s="164" t="s">
        <v>111</v>
      </c>
      <c r="S398" s="164" t="s">
        <v>149</v>
      </c>
      <c r="T398" s="165" t="s">
        <v>150</v>
      </c>
      <c r="U398" s="141">
        <v>7.0000000000000007E-2</v>
      </c>
      <c r="V398" s="141">
        <f>ROUND(E398*U398,2)</f>
        <v>12.6</v>
      </c>
      <c r="W398" s="141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 t="s">
        <v>600</v>
      </c>
      <c r="AH398" s="135"/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</row>
    <row r="399" spans="1:60" outlineLevel="1" x14ac:dyDescent="0.25">
      <c r="A399" s="138"/>
      <c r="B399" s="139"/>
      <c r="C399" s="178" t="s">
        <v>804</v>
      </c>
      <c r="D399" s="147"/>
      <c r="E399" s="148">
        <v>180</v>
      </c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 t="s">
        <v>153</v>
      </c>
      <c r="AH399" s="135">
        <v>0</v>
      </c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</row>
    <row r="400" spans="1:60" outlineLevel="1" x14ac:dyDescent="0.25">
      <c r="A400" s="159">
        <v>131</v>
      </c>
      <c r="B400" s="160" t="s">
        <v>615</v>
      </c>
      <c r="C400" s="177" t="s">
        <v>616</v>
      </c>
      <c r="D400" s="161" t="s">
        <v>172</v>
      </c>
      <c r="E400" s="162">
        <v>65</v>
      </c>
      <c r="F400" s="163"/>
      <c r="G400" s="164">
        <f>ROUND(E400*F400,2)</f>
        <v>0</v>
      </c>
      <c r="H400" s="163"/>
      <c r="I400" s="164">
        <f>ROUND(E400*H400,2)</f>
        <v>0</v>
      </c>
      <c r="J400" s="163"/>
      <c r="K400" s="164">
        <f>ROUND(E400*J400,2)</f>
        <v>0</v>
      </c>
      <c r="L400" s="164">
        <v>15</v>
      </c>
      <c r="M400" s="164">
        <f>G400*(1+L400/100)</f>
        <v>0</v>
      </c>
      <c r="N400" s="164">
        <v>2.1000000000000001E-4</v>
      </c>
      <c r="O400" s="164">
        <f>ROUND(E400*N400,2)</f>
        <v>0.01</v>
      </c>
      <c r="P400" s="164">
        <v>0</v>
      </c>
      <c r="Q400" s="164">
        <f>ROUND(E400*P400,2)</f>
        <v>0</v>
      </c>
      <c r="R400" s="164" t="s">
        <v>111</v>
      </c>
      <c r="S400" s="164" t="s">
        <v>149</v>
      </c>
      <c r="T400" s="165" t="s">
        <v>150</v>
      </c>
      <c r="U400" s="141">
        <v>7.0000000000000007E-2</v>
      </c>
      <c r="V400" s="141">
        <f>ROUND(E400*U400,2)</f>
        <v>4.55</v>
      </c>
      <c r="W400" s="141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 t="s">
        <v>600</v>
      </c>
      <c r="AH400" s="135"/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</row>
    <row r="401" spans="1:60" outlineLevel="1" x14ac:dyDescent="0.25">
      <c r="A401" s="138"/>
      <c r="B401" s="139"/>
      <c r="C401" s="178" t="s">
        <v>805</v>
      </c>
      <c r="D401" s="147"/>
      <c r="E401" s="148">
        <v>40</v>
      </c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 t="s">
        <v>153</v>
      </c>
      <c r="AH401" s="135">
        <v>0</v>
      </c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</row>
    <row r="402" spans="1:60" outlineLevel="1" x14ac:dyDescent="0.25">
      <c r="A402" s="138"/>
      <c r="B402" s="139"/>
      <c r="C402" s="178" t="s">
        <v>618</v>
      </c>
      <c r="D402" s="147"/>
      <c r="E402" s="148">
        <v>25</v>
      </c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 t="s">
        <v>153</v>
      </c>
      <c r="AH402" s="135">
        <v>0</v>
      </c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</row>
    <row r="403" spans="1:60" outlineLevel="1" x14ac:dyDescent="0.25">
      <c r="A403" s="167">
        <v>132</v>
      </c>
      <c r="B403" s="168" t="s">
        <v>619</v>
      </c>
      <c r="C403" s="179" t="s">
        <v>620</v>
      </c>
      <c r="D403" s="169" t="s">
        <v>449</v>
      </c>
      <c r="E403" s="170">
        <v>5</v>
      </c>
      <c r="F403" s="171"/>
      <c r="G403" s="172">
        <f>ROUND(E403*F403,2)</f>
        <v>0</v>
      </c>
      <c r="H403" s="171"/>
      <c r="I403" s="172">
        <f>ROUND(E403*H403,2)</f>
        <v>0</v>
      </c>
      <c r="J403" s="171"/>
      <c r="K403" s="172">
        <f>ROUND(E403*J403,2)</f>
        <v>0</v>
      </c>
      <c r="L403" s="172">
        <v>15</v>
      </c>
      <c r="M403" s="172">
        <f>G403*(1+L403/100)</f>
        <v>0</v>
      </c>
      <c r="N403" s="172">
        <v>0</v>
      </c>
      <c r="O403" s="172">
        <f>ROUND(E403*N403,2)</f>
        <v>0</v>
      </c>
      <c r="P403" s="172">
        <v>0</v>
      </c>
      <c r="Q403" s="172">
        <f>ROUND(E403*P403,2)</f>
        <v>0</v>
      </c>
      <c r="R403" s="172"/>
      <c r="S403" s="172" t="s">
        <v>149</v>
      </c>
      <c r="T403" s="173" t="s">
        <v>150</v>
      </c>
      <c r="U403" s="141">
        <v>1</v>
      </c>
      <c r="V403" s="141">
        <f>ROUND(E403*U403,2)</f>
        <v>5</v>
      </c>
      <c r="W403" s="141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 t="s">
        <v>232</v>
      </c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</row>
    <row r="404" spans="1:60" outlineLevel="1" x14ac:dyDescent="0.25">
      <c r="A404" s="167">
        <v>133</v>
      </c>
      <c r="B404" s="168" t="s">
        <v>621</v>
      </c>
      <c r="C404" s="179" t="s">
        <v>622</v>
      </c>
      <c r="D404" s="169" t="s">
        <v>623</v>
      </c>
      <c r="E404" s="170">
        <v>2.5</v>
      </c>
      <c r="F404" s="171"/>
      <c r="G404" s="172">
        <f>ROUND(E404*F404,2)</f>
        <v>0</v>
      </c>
      <c r="H404" s="171"/>
      <c r="I404" s="172">
        <f>ROUND(E404*H404,2)</f>
        <v>0</v>
      </c>
      <c r="J404" s="171"/>
      <c r="K404" s="172">
        <f>ROUND(E404*J404,2)</f>
        <v>0</v>
      </c>
      <c r="L404" s="172">
        <v>15</v>
      </c>
      <c r="M404" s="172">
        <f>G404*(1+L404/100)</f>
        <v>0</v>
      </c>
      <c r="N404" s="172">
        <v>0</v>
      </c>
      <c r="O404" s="172">
        <f>ROUND(E404*N404,2)</f>
        <v>0</v>
      </c>
      <c r="P404" s="172">
        <v>0</v>
      </c>
      <c r="Q404" s="172">
        <f>ROUND(E404*P404,2)</f>
        <v>0</v>
      </c>
      <c r="R404" s="172"/>
      <c r="S404" s="172" t="s">
        <v>353</v>
      </c>
      <c r="T404" s="173" t="s">
        <v>150</v>
      </c>
      <c r="U404" s="141">
        <v>0</v>
      </c>
      <c r="V404" s="141">
        <f>ROUND(E404*U404,2)</f>
        <v>0</v>
      </c>
      <c r="W404" s="141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 t="s">
        <v>151</v>
      </c>
      <c r="AH404" s="135"/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</row>
    <row r="405" spans="1:60" outlineLevel="1" x14ac:dyDescent="0.25">
      <c r="A405" s="159">
        <v>134</v>
      </c>
      <c r="B405" s="160" t="s">
        <v>621</v>
      </c>
      <c r="C405" s="177" t="s">
        <v>625</v>
      </c>
      <c r="D405" s="161" t="s">
        <v>626</v>
      </c>
      <c r="E405" s="162">
        <v>30</v>
      </c>
      <c r="F405" s="163"/>
      <c r="G405" s="164">
        <f>ROUND(E405*F405,2)</f>
        <v>0</v>
      </c>
      <c r="H405" s="163"/>
      <c r="I405" s="164">
        <f>ROUND(E405*H405,2)</f>
        <v>0</v>
      </c>
      <c r="J405" s="163"/>
      <c r="K405" s="164">
        <f>ROUND(E405*J405,2)</f>
        <v>0</v>
      </c>
      <c r="L405" s="164">
        <v>15</v>
      </c>
      <c r="M405" s="164">
        <f>G405*(1+L405/100)</f>
        <v>0</v>
      </c>
      <c r="N405" s="164">
        <v>0</v>
      </c>
      <c r="O405" s="164">
        <f>ROUND(E405*N405,2)</f>
        <v>0</v>
      </c>
      <c r="P405" s="164">
        <v>0</v>
      </c>
      <c r="Q405" s="164">
        <f>ROUND(E405*P405,2)</f>
        <v>0</v>
      </c>
      <c r="R405" s="164"/>
      <c r="S405" s="164" t="s">
        <v>353</v>
      </c>
      <c r="T405" s="165" t="s">
        <v>150</v>
      </c>
      <c r="U405" s="141">
        <v>0</v>
      </c>
      <c r="V405" s="141">
        <f>ROUND(E405*U405,2)</f>
        <v>0</v>
      </c>
      <c r="W405" s="141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 t="s">
        <v>627</v>
      </c>
      <c r="AH405" s="135"/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</row>
    <row r="406" spans="1:60" outlineLevel="1" x14ac:dyDescent="0.25">
      <c r="A406" s="138"/>
      <c r="B406" s="139"/>
      <c r="C406" s="178" t="s">
        <v>712</v>
      </c>
      <c r="D406" s="147"/>
      <c r="E406" s="148">
        <v>30</v>
      </c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 t="s">
        <v>153</v>
      </c>
      <c r="AH406" s="135">
        <v>0</v>
      </c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</row>
    <row r="407" spans="1:60" ht="30.6" outlineLevel="1" x14ac:dyDescent="0.25">
      <c r="A407" s="159">
        <v>135</v>
      </c>
      <c r="B407" s="160" t="s">
        <v>806</v>
      </c>
      <c r="C407" s="177" t="s">
        <v>807</v>
      </c>
      <c r="D407" s="161" t="s">
        <v>147</v>
      </c>
      <c r="E407" s="162">
        <v>14</v>
      </c>
      <c r="F407" s="163"/>
      <c r="G407" s="164">
        <f>ROUND(E407*F407,2)</f>
        <v>0</v>
      </c>
      <c r="H407" s="163"/>
      <c r="I407" s="164">
        <f>ROUND(E407*H407,2)</f>
        <v>0</v>
      </c>
      <c r="J407" s="163"/>
      <c r="K407" s="164">
        <f>ROUND(E407*J407,2)</f>
        <v>0</v>
      </c>
      <c r="L407" s="164">
        <v>15</v>
      </c>
      <c r="M407" s="164">
        <f>G407*(1+L407/100)</f>
        <v>0</v>
      </c>
      <c r="N407" s="164">
        <v>5.0000000000000001E-3</v>
      </c>
      <c r="O407" s="164">
        <f>ROUND(E407*N407,2)</f>
        <v>7.0000000000000007E-2</v>
      </c>
      <c r="P407" s="164">
        <v>0</v>
      </c>
      <c r="Q407" s="164">
        <f>ROUND(E407*P407,2)</f>
        <v>0</v>
      </c>
      <c r="R407" s="164" t="s">
        <v>357</v>
      </c>
      <c r="S407" s="164" t="s">
        <v>149</v>
      </c>
      <c r="T407" s="165" t="s">
        <v>150</v>
      </c>
      <c r="U407" s="141">
        <v>0</v>
      </c>
      <c r="V407" s="141">
        <f>ROUND(E407*U407,2)</f>
        <v>0</v>
      </c>
      <c r="W407" s="141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 t="s">
        <v>808</v>
      </c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</row>
    <row r="408" spans="1:60" outlineLevel="1" x14ac:dyDescent="0.25">
      <c r="A408" s="138"/>
      <c r="B408" s="139"/>
      <c r="C408" s="239" t="s">
        <v>809</v>
      </c>
      <c r="D408" s="240"/>
      <c r="E408" s="240"/>
      <c r="F408" s="240"/>
      <c r="G408" s="240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 t="s">
        <v>360</v>
      </c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</row>
    <row r="409" spans="1:60" outlineLevel="1" x14ac:dyDescent="0.25">
      <c r="A409" s="138"/>
      <c r="B409" s="139"/>
      <c r="C409" s="178" t="s">
        <v>810</v>
      </c>
      <c r="D409" s="147"/>
      <c r="E409" s="148">
        <v>14</v>
      </c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 t="s">
        <v>153</v>
      </c>
      <c r="AH409" s="135">
        <v>0</v>
      </c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</row>
    <row r="410" spans="1:60" x14ac:dyDescent="0.25">
      <c r="A410" s="153" t="s">
        <v>143</v>
      </c>
      <c r="B410" s="154" t="s">
        <v>113</v>
      </c>
      <c r="C410" s="176" t="s">
        <v>114</v>
      </c>
      <c r="D410" s="155"/>
      <c r="E410" s="156"/>
      <c r="F410" s="157"/>
      <c r="G410" s="157">
        <f>SUMIF(AG411:AG420,"&lt;&gt;NOR",G411:G420)</f>
        <v>0</v>
      </c>
      <c r="H410" s="157"/>
      <c r="I410" s="157">
        <f>SUM(I411:I420)</f>
        <v>0</v>
      </c>
      <c r="J410" s="157"/>
      <c r="K410" s="157">
        <f>SUM(K411:K420)</f>
        <v>0</v>
      </c>
      <c r="L410" s="157"/>
      <c r="M410" s="157">
        <f>SUM(M411:M420)</f>
        <v>0</v>
      </c>
      <c r="N410" s="157"/>
      <c r="O410" s="157">
        <f>SUM(O411:O420)</f>
        <v>0</v>
      </c>
      <c r="P410" s="157"/>
      <c r="Q410" s="157">
        <f>SUM(Q411:Q420)</f>
        <v>0</v>
      </c>
      <c r="R410" s="157"/>
      <c r="S410" s="157"/>
      <c r="T410" s="158"/>
      <c r="U410" s="152"/>
      <c r="V410" s="152">
        <f>SUM(V411:V420)</f>
        <v>119.17</v>
      </c>
      <c r="W410" s="152"/>
      <c r="AG410" t="s">
        <v>144</v>
      </c>
    </row>
    <row r="411" spans="1:60" outlineLevel="1" x14ac:dyDescent="0.25">
      <c r="A411" s="167">
        <v>136</v>
      </c>
      <c r="B411" s="168" t="s">
        <v>628</v>
      </c>
      <c r="C411" s="179" t="s">
        <v>629</v>
      </c>
      <c r="D411" s="169" t="s">
        <v>311</v>
      </c>
      <c r="E411" s="170">
        <v>51.881510000000006</v>
      </c>
      <c r="F411" s="171"/>
      <c r="G411" s="172">
        <f t="shared" ref="G411:G417" si="0">ROUND(E411*F411,2)</f>
        <v>0</v>
      </c>
      <c r="H411" s="171"/>
      <c r="I411" s="172">
        <f t="shared" ref="I411:I417" si="1">ROUND(E411*H411,2)</f>
        <v>0</v>
      </c>
      <c r="J411" s="171"/>
      <c r="K411" s="172">
        <f t="shared" ref="K411:K417" si="2">ROUND(E411*J411,2)</f>
        <v>0</v>
      </c>
      <c r="L411" s="172">
        <v>15</v>
      </c>
      <c r="M411" s="172">
        <f t="shared" ref="M411:M417" si="3">G411*(1+L411/100)</f>
        <v>0</v>
      </c>
      <c r="N411" s="172">
        <v>0</v>
      </c>
      <c r="O411" s="172">
        <f t="shared" ref="O411:O417" si="4">ROUND(E411*N411,2)</f>
        <v>0</v>
      </c>
      <c r="P411" s="172">
        <v>0</v>
      </c>
      <c r="Q411" s="172">
        <f t="shared" ref="Q411:Q417" si="5">ROUND(E411*P411,2)</f>
        <v>0</v>
      </c>
      <c r="R411" s="172" t="s">
        <v>257</v>
      </c>
      <c r="S411" s="172" t="s">
        <v>149</v>
      </c>
      <c r="T411" s="173" t="s">
        <v>150</v>
      </c>
      <c r="U411" s="141">
        <v>0.55000000000000004</v>
      </c>
      <c r="V411" s="141">
        <f t="shared" ref="V411:V417" si="6">ROUND(E411*U411,2)</f>
        <v>28.53</v>
      </c>
      <c r="W411" s="141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 t="s">
        <v>630</v>
      </c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</row>
    <row r="412" spans="1:60" outlineLevel="1" x14ac:dyDescent="0.25">
      <c r="A412" s="167">
        <v>137</v>
      </c>
      <c r="B412" s="168" t="s">
        <v>631</v>
      </c>
      <c r="C412" s="179" t="s">
        <v>632</v>
      </c>
      <c r="D412" s="169" t="s">
        <v>311</v>
      </c>
      <c r="E412" s="170">
        <v>51.881510000000006</v>
      </c>
      <c r="F412" s="171"/>
      <c r="G412" s="172">
        <f t="shared" si="0"/>
        <v>0</v>
      </c>
      <c r="H412" s="171"/>
      <c r="I412" s="172">
        <f t="shared" si="1"/>
        <v>0</v>
      </c>
      <c r="J412" s="171"/>
      <c r="K412" s="172">
        <f t="shared" si="2"/>
        <v>0</v>
      </c>
      <c r="L412" s="172">
        <v>15</v>
      </c>
      <c r="M412" s="172">
        <f t="shared" si="3"/>
        <v>0</v>
      </c>
      <c r="N412" s="172">
        <v>0</v>
      </c>
      <c r="O412" s="172">
        <f t="shared" si="4"/>
        <v>0</v>
      </c>
      <c r="P412" s="172">
        <v>0</v>
      </c>
      <c r="Q412" s="172">
        <f t="shared" si="5"/>
        <v>0</v>
      </c>
      <c r="R412" s="172" t="s">
        <v>257</v>
      </c>
      <c r="S412" s="172" t="s">
        <v>149</v>
      </c>
      <c r="T412" s="173" t="s">
        <v>150</v>
      </c>
      <c r="U412" s="141">
        <v>0.49000000000000005</v>
      </c>
      <c r="V412" s="141">
        <f t="shared" si="6"/>
        <v>25.42</v>
      </c>
      <c r="W412" s="141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 t="s">
        <v>630</v>
      </c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</row>
    <row r="413" spans="1:60" outlineLevel="1" x14ac:dyDescent="0.25">
      <c r="A413" s="167">
        <v>138</v>
      </c>
      <c r="B413" s="168" t="s">
        <v>633</v>
      </c>
      <c r="C413" s="179" t="s">
        <v>634</v>
      </c>
      <c r="D413" s="169" t="s">
        <v>311</v>
      </c>
      <c r="E413" s="170">
        <v>1504.5636900000002</v>
      </c>
      <c r="F413" s="171"/>
      <c r="G413" s="172">
        <f t="shared" si="0"/>
        <v>0</v>
      </c>
      <c r="H413" s="171"/>
      <c r="I413" s="172">
        <f t="shared" si="1"/>
        <v>0</v>
      </c>
      <c r="J413" s="171"/>
      <c r="K413" s="172">
        <f t="shared" si="2"/>
        <v>0</v>
      </c>
      <c r="L413" s="172">
        <v>15</v>
      </c>
      <c r="M413" s="172">
        <f t="shared" si="3"/>
        <v>0</v>
      </c>
      <c r="N413" s="172">
        <v>0</v>
      </c>
      <c r="O413" s="172">
        <f t="shared" si="4"/>
        <v>0</v>
      </c>
      <c r="P413" s="172">
        <v>0</v>
      </c>
      <c r="Q413" s="172">
        <f t="shared" si="5"/>
        <v>0</v>
      </c>
      <c r="R413" s="172" t="s">
        <v>257</v>
      </c>
      <c r="S413" s="172" t="s">
        <v>149</v>
      </c>
      <c r="T413" s="173" t="s">
        <v>150</v>
      </c>
      <c r="U413" s="141">
        <v>0</v>
      </c>
      <c r="V413" s="141">
        <f t="shared" si="6"/>
        <v>0</v>
      </c>
      <c r="W413" s="141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 t="s">
        <v>630</v>
      </c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/>
      <c r="BF413" s="135"/>
      <c r="BG413" s="135"/>
      <c r="BH413" s="135"/>
    </row>
    <row r="414" spans="1:60" outlineLevel="1" x14ac:dyDescent="0.25">
      <c r="A414" s="167">
        <v>139</v>
      </c>
      <c r="B414" s="168" t="s">
        <v>635</v>
      </c>
      <c r="C414" s="179" t="s">
        <v>636</v>
      </c>
      <c r="D414" s="169" t="s">
        <v>311</v>
      </c>
      <c r="E414" s="170">
        <v>51.881510000000006</v>
      </c>
      <c r="F414" s="171"/>
      <c r="G414" s="172">
        <f t="shared" si="0"/>
        <v>0</v>
      </c>
      <c r="H414" s="171"/>
      <c r="I414" s="172">
        <f t="shared" si="1"/>
        <v>0</v>
      </c>
      <c r="J414" s="171"/>
      <c r="K414" s="172">
        <f t="shared" si="2"/>
        <v>0</v>
      </c>
      <c r="L414" s="172">
        <v>15</v>
      </c>
      <c r="M414" s="172">
        <f t="shared" si="3"/>
        <v>0</v>
      </c>
      <c r="N414" s="172">
        <v>0</v>
      </c>
      <c r="O414" s="172">
        <f t="shared" si="4"/>
        <v>0</v>
      </c>
      <c r="P414" s="172">
        <v>0</v>
      </c>
      <c r="Q414" s="172">
        <f t="shared" si="5"/>
        <v>0</v>
      </c>
      <c r="R414" s="172" t="s">
        <v>257</v>
      </c>
      <c r="S414" s="172" t="s">
        <v>149</v>
      </c>
      <c r="T414" s="173" t="s">
        <v>150</v>
      </c>
      <c r="U414" s="141">
        <v>0.94200000000000006</v>
      </c>
      <c r="V414" s="141">
        <f t="shared" si="6"/>
        <v>48.87</v>
      </c>
      <c r="W414" s="141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 t="s">
        <v>630</v>
      </c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</row>
    <row r="415" spans="1:60" outlineLevel="1" x14ac:dyDescent="0.25">
      <c r="A415" s="167">
        <v>140</v>
      </c>
      <c r="B415" s="168" t="s">
        <v>637</v>
      </c>
      <c r="C415" s="179" t="s">
        <v>638</v>
      </c>
      <c r="D415" s="169" t="s">
        <v>311</v>
      </c>
      <c r="E415" s="170">
        <v>103.76301000000001</v>
      </c>
      <c r="F415" s="171"/>
      <c r="G415" s="172">
        <f t="shared" si="0"/>
        <v>0</v>
      </c>
      <c r="H415" s="171"/>
      <c r="I415" s="172">
        <f t="shared" si="1"/>
        <v>0</v>
      </c>
      <c r="J415" s="171"/>
      <c r="K415" s="172">
        <f t="shared" si="2"/>
        <v>0</v>
      </c>
      <c r="L415" s="172">
        <v>15</v>
      </c>
      <c r="M415" s="172">
        <f t="shared" si="3"/>
        <v>0</v>
      </c>
      <c r="N415" s="172">
        <v>0</v>
      </c>
      <c r="O415" s="172">
        <f t="shared" si="4"/>
        <v>0</v>
      </c>
      <c r="P415" s="172">
        <v>0</v>
      </c>
      <c r="Q415" s="172">
        <f t="shared" si="5"/>
        <v>0</v>
      </c>
      <c r="R415" s="172" t="s">
        <v>257</v>
      </c>
      <c r="S415" s="172" t="s">
        <v>149</v>
      </c>
      <c r="T415" s="173" t="s">
        <v>150</v>
      </c>
      <c r="U415" s="141">
        <v>0.10500000000000001</v>
      </c>
      <c r="V415" s="141">
        <f t="shared" si="6"/>
        <v>10.9</v>
      </c>
      <c r="W415" s="141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 t="s">
        <v>630</v>
      </c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</row>
    <row r="416" spans="1:60" outlineLevel="1" x14ac:dyDescent="0.25">
      <c r="A416" s="167">
        <v>141</v>
      </c>
      <c r="B416" s="168" t="s">
        <v>639</v>
      </c>
      <c r="C416" s="179" t="s">
        <v>640</v>
      </c>
      <c r="D416" s="169" t="s">
        <v>311</v>
      </c>
      <c r="E416" s="170">
        <v>51.881510000000006</v>
      </c>
      <c r="F416" s="171"/>
      <c r="G416" s="172">
        <f t="shared" si="0"/>
        <v>0</v>
      </c>
      <c r="H416" s="171"/>
      <c r="I416" s="172">
        <f t="shared" si="1"/>
        <v>0</v>
      </c>
      <c r="J416" s="171"/>
      <c r="K416" s="172">
        <f t="shared" si="2"/>
        <v>0</v>
      </c>
      <c r="L416" s="172">
        <v>15</v>
      </c>
      <c r="M416" s="172">
        <f t="shared" si="3"/>
        <v>0</v>
      </c>
      <c r="N416" s="172">
        <v>0</v>
      </c>
      <c r="O416" s="172">
        <f t="shared" si="4"/>
        <v>0</v>
      </c>
      <c r="P416" s="172">
        <v>0</v>
      </c>
      <c r="Q416" s="172">
        <f t="shared" si="5"/>
        <v>0</v>
      </c>
      <c r="R416" s="172" t="s">
        <v>257</v>
      </c>
      <c r="S416" s="172" t="s">
        <v>149</v>
      </c>
      <c r="T416" s="173" t="s">
        <v>150</v>
      </c>
      <c r="U416" s="141">
        <v>0</v>
      </c>
      <c r="V416" s="141">
        <f t="shared" si="6"/>
        <v>0</v>
      </c>
      <c r="W416" s="141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 t="s">
        <v>630</v>
      </c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</row>
    <row r="417" spans="1:60" ht="20.399999999999999" outlineLevel="1" x14ac:dyDescent="0.25">
      <c r="A417" s="159">
        <v>142</v>
      </c>
      <c r="B417" s="160" t="s">
        <v>641</v>
      </c>
      <c r="C417" s="177" t="s">
        <v>642</v>
      </c>
      <c r="D417" s="161" t="s">
        <v>311</v>
      </c>
      <c r="E417" s="162">
        <v>51.881510000000006</v>
      </c>
      <c r="F417" s="163"/>
      <c r="G417" s="164">
        <f t="shared" si="0"/>
        <v>0</v>
      </c>
      <c r="H417" s="163"/>
      <c r="I417" s="164">
        <f t="shared" si="1"/>
        <v>0</v>
      </c>
      <c r="J417" s="163"/>
      <c r="K417" s="164">
        <f t="shared" si="2"/>
        <v>0</v>
      </c>
      <c r="L417" s="164">
        <v>15</v>
      </c>
      <c r="M417" s="164">
        <f t="shared" si="3"/>
        <v>0</v>
      </c>
      <c r="N417" s="164">
        <v>0</v>
      </c>
      <c r="O417" s="164">
        <f t="shared" si="4"/>
        <v>0</v>
      </c>
      <c r="P417" s="164">
        <v>0</v>
      </c>
      <c r="Q417" s="164">
        <f t="shared" si="5"/>
        <v>0</v>
      </c>
      <c r="R417" s="164" t="s">
        <v>643</v>
      </c>
      <c r="S417" s="164" t="s">
        <v>149</v>
      </c>
      <c r="T417" s="165" t="s">
        <v>150</v>
      </c>
      <c r="U417" s="141">
        <v>9.9000000000000005E-2</v>
      </c>
      <c r="V417" s="141">
        <f t="shared" si="6"/>
        <v>5.14</v>
      </c>
      <c r="W417" s="141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 t="s">
        <v>630</v>
      </c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</row>
    <row r="418" spans="1:60" outlineLevel="1" x14ac:dyDescent="0.25">
      <c r="A418" s="138"/>
      <c r="B418" s="139"/>
      <c r="C418" s="237" t="s">
        <v>644</v>
      </c>
      <c r="D418" s="238"/>
      <c r="E418" s="238"/>
      <c r="F418" s="238"/>
      <c r="G418" s="238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 t="s">
        <v>158</v>
      </c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</row>
    <row r="419" spans="1:60" outlineLevel="1" x14ac:dyDescent="0.25">
      <c r="A419" s="159">
        <v>143</v>
      </c>
      <c r="B419" s="160" t="s">
        <v>645</v>
      </c>
      <c r="C419" s="177" t="s">
        <v>646</v>
      </c>
      <c r="D419" s="161" t="s">
        <v>311</v>
      </c>
      <c r="E419" s="162">
        <v>51.881510000000006</v>
      </c>
      <c r="F419" s="163"/>
      <c r="G419" s="164">
        <f>ROUND(E419*F419,2)</f>
        <v>0</v>
      </c>
      <c r="H419" s="163"/>
      <c r="I419" s="164">
        <f>ROUND(E419*H419,2)</f>
        <v>0</v>
      </c>
      <c r="J419" s="163"/>
      <c r="K419" s="164">
        <f>ROUND(E419*J419,2)</f>
        <v>0</v>
      </c>
      <c r="L419" s="164">
        <v>15</v>
      </c>
      <c r="M419" s="164">
        <f>G419*(1+L419/100)</f>
        <v>0</v>
      </c>
      <c r="N419" s="164">
        <v>0</v>
      </c>
      <c r="O419" s="164">
        <f>ROUND(E419*N419,2)</f>
        <v>0</v>
      </c>
      <c r="P419" s="164">
        <v>0</v>
      </c>
      <c r="Q419" s="164">
        <f>ROUND(E419*P419,2)</f>
        <v>0</v>
      </c>
      <c r="R419" s="164" t="s">
        <v>647</v>
      </c>
      <c r="S419" s="164" t="s">
        <v>149</v>
      </c>
      <c r="T419" s="165" t="s">
        <v>150</v>
      </c>
      <c r="U419" s="141">
        <v>6.0000000000000001E-3</v>
      </c>
      <c r="V419" s="141">
        <f>ROUND(E419*U419,2)</f>
        <v>0.31</v>
      </c>
      <c r="W419" s="141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 t="s">
        <v>630</v>
      </c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</row>
    <row r="420" spans="1:60" outlineLevel="1" x14ac:dyDescent="0.25">
      <c r="A420" s="138"/>
      <c r="B420" s="139"/>
      <c r="C420" s="237" t="s">
        <v>648</v>
      </c>
      <c r="D420" s="238"/>
      <c r="E420" s="238"/>
      <c r="F420" s="238"/>
      <c r="G420" s="238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 t="s">
        <v>158</v>
      </c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</row>
    <row r="421" spans="1:60" x14ac:dyDescent="0.25">
      <c r="A421" s="153" t="s">
        <v>143</v>
      </c>
      <c r="B421" s="154" t="s">
        <v>116</v>
      </c>
      <c r="C421" s="176" t="s">
        <v>27</v>
      </c>
      <c r="D421" s="155"/>
      <c r="E421" s="156"/>
      <c r="F421" s="157"/>
      <c r="G421" s="157">
        <f>SUMIF(AG422:AG422,"&lt;&gt;NOR",G422:G422)</f>
        <v>0</v>
      </c>
      <c r="H421" s="157"/>
      <c r="I421" s="157">
        <f>SUM(I422:I422)</f>
        <v>0</v>
      </c>
      <c r="J421" s="157"/>
      <c r="K421" s="157">
        <f>SUM(K422:K422)</f>
        <v>0</v>
      </c>
      <c r="L421" s="157"/>
      <c r="M421" s="157">
        <f>SUM(M422:M422)</f>
        <v>0</v>
      </c>
      <c r="N421" s="157"/>
      <c r="O421" s="157">
        <f>SUM(O422:O422)</f>
        <v>0</v>
      </c>
      <c r="P421" s="157"/>
      <c r="Q421" s="157">
        <f>SUM(Q422:Q422)</f>
        <v>0</v>
      </c>
      <c r="R421" s="157"/>
      <c r="S421" s="157"/>
      <c r="T421" s="158"/>
      <c r="U421" s="152"/>
      <c r="V421" s="152">
        <f>SUM(V422:V422)</f>
        <v>0</v>
      </c>
      <c r="W421" s="152"/>
      <c r="AG421" t="s">
        <v>144</v>
      </c>
    </row>
    <row r="422" spans="1:60" outlineLevel="1" x14ac:dyDescent="0.25">
      <c r="A422" s="159">
        <v>144</v>
      </c>
      <c r="B422" s="160" t="s">
        <v>649</v>
      </c>
      <c r="C422" s="177" t="s">
        <v>650</v>
      </c>
      <c r="D422" s="161" t="s">
        <v>651</v>
      </c>
      <c r="E422" s="162">
        <v>1</v>
      </c>
      <c r="F422" s="163"/>
      <c r="G422" s="164">
        <f>ROUND(E422*F422,2)</f>
        <v>0</v>
      </c>
      <c r="H422" s="163"/>
      <c r="I422" s="164">
        <f>ROUND(E422*H422,2)</f>
        <v>0</v>
      </c>
      <c r="J422" s="163"/>
      <c r="K422" s="164">
        <f>ROUND(E422*J422,2)</f>
        <v>0</v>
      </c>
      <c r="L422" s="164">
        <v>15</v>
      </c>
      <c r="M422" s="164">
        <f>G422*(1+L422/100)</f>
        <v>0</v>
      </c>
      <c r="N422" s="164">
        <v>0</v>
      </c>
      <c r="O422" s="164">
        <f>ROUND(E422*N422,2)</f>
        <v>0</v>
      </c>
      <c r="P422" s="164">
        <v>0</v>
      </c>
      <c r="Q422" s="164">
        <f>ROUND(E422*P422,2)</f>
        <v>0</v>
      </c>
      <c r="R422" s="164"/>
      <c r="S422" s="164" t="s">
        <v>149</v>
      </c>
      <c r="T422" s="165" t="s">
        <v>150</v>
      </c>
      <c r="U422" s="141">
        <v>0</v>
      </c>
      <c r="V422" s="141">
        <f>ROUND(E422*U422,2)</f>
        <v>0</v>
      </c>
      <c r="W422" s="141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 t="s">
        <v>652</v>
      </c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</row>
    <row r="423" spans="1:60" x14ac:dyDescent="0.25">
      <c r="A423" s="3"/>
      <c r="B423" s="4"/>
      <c r="C423" s="182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AE423">
        <v>15</v>
      </c>
      <c r="AF423">
        <v>21</v>
      </c>
    </row>
    <row r="424" spans="1:60" x14ac:dyDescent="0.25">
      <c r="A424" s="142"/>
      <c r="B424" s="143" t="s">
        <v>29</v>
      </c>
      <c r="C424" s="183"/>
      <c r="D424" s="144"/>
      <c r="E424" s="145"/>
      <c r="F424" s="145"/>
      <c r="G424" s="175">
        <f>G8+G33+G91+G97+G101+G106+G129+G157+G160+G182+G209+G234+G287+G292+G308+G311+G320+G344+G372+G377+G384+G410+G421</f>
        <v>0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AE424">
        <f>SUMIF(L7:L422,AE423,G7:G422)</f>
        <v>0</v>
      </c>
      <c r="AF424">
        <f>SUMIF(L7:L422,AF423,G7:G422)</f>
        <v>0</v>
      </c>
      <c r="AG424" t="s">
        <v>653</v>
      </c>
    </row>
    <row r="425" spans="1:60" x14ac:dyDescent="0.25">
      <c r="C425" s="184"/>
      <c r="D425" s="10"/>
      <c r="AG425" t="s">
        <v>661</v>
      </c>
    </row>
    <row r="426" spans="1:60" x14ac:dyDescent="0.25">
      <c r="D426" s="10"/>
    </row>
    <row r="427" spans="1:60" x14ac:dyDescent="0.25">
      <c r="D427" s="10"/>
    </row>
    <row r="428" spans="1:60" x14ac:dyDescent="0.25">
      <c r="D428" s="10"/>
    </row>
    <row r="429" spans="1:60" x14ac:dyDescent="0.25">
      <c r="D429" s="10"/>
    </row>
    <row r="430" spans="1:60" x14ac:dyDescent="0.25">
      <c r="D430" s="10"/>
    </row>
    <row r="431" spans="1:60" x14ac:dyDescent="0.25">
      <c r="D431" s="10"/>
    </row>
    <row r="432" spans="1:60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613" sheet="1" objects="1" scenarios="1"/>
  <mergeCells count="52">
    <mergeCell ref="C16:G16"/>
    <mergeCell ref="A1:G1"/>
    <mergeCell ref="C2:G2"/>
    <mergeCell ref="C3:G3"/>
    <mergeCell ref="C4:G4"/>
    <mergeCell ref="C13:G13"/>
    <mergeCell ref="C79:G79"/>
    <mergeCell ref="C19:G19"/>
    <mergeCell ref="C24:G24"/>
    <mergeCell ref="C27:G27"/>
    <mergeCell ref="C35:G35"/>
    <mergeCell ref="C38:G38"/>
    <mergeCell ref="C48:G48"/>
    <mergeCell ref="C58:G58"/>
    <mergeCell ref="C62:G62"/>
    <mergeCell ref="C68:G68"/>
    <mergeCell ref="C71:G71"/>
    <mergeCell ref="C74:G74"/>
    <mergeCell ref="C188:G188"/>
    <mergeCell ref="C83:G83"/>
    <mergeCell ref="C95:G95"/>
    <mergeCell ref="C99:G99"/>
    <mergeCell ref="C108:G108"/>
    <mergeCell ref="C113:G113"/>
    <mergeCell ref="C123:G123"/>
    <mergeCell ref="C131:G131"/>
    <mergeCell ref="C134:G134"/>
    <mergeCell ref="C148:G148"/>
    <mergeCell ref="C159:G159"/>
    <mergeCell ref="C181:G181"/>
    <mergeCell ref="C286:G286"/>
    <mergeCell ref="C191:G191"/>
    <mergeCell ref="C194:G194"/>
    <mergeCell ref="C198:G198"/>
    <mergeCell ref="C203:G203"/>
    <mergeCell ref="C205:G205"/>
    <mergeCell ref="C208:G208"/>
    <mergeCell ref="C213:G213"/>
    <mergeCell ref="C216:G216"/>
    <mergeCell ref="C219:G219"/>
    <mergeCell ref="C222:G222"/>
    <mergeCell ref="C233:G233"/>
    <mergeCell ref="C343:G343"/>
    <mergeCell ref="C408:G408"/>
    <mergeCell ref="C418:G418"/>
    <mergeCell ref="C420:G420"/>
    <mergeCell ref="C291:G291"/>
    <mergeCell ref="C304:G304"/>
    <mergeCell ref="C305:G305"/>
    <mergeCell ref="C313:G313"/>
    <mergeCell ref="C334:G334"/>
    <mergeCell ref="C337:G3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77" customWidth="1"/>
    <col min="3" max="3" width="63.33203125" style="7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118</v>
      </c>
      <c r="B1" s="243"/>
      <c r="C1" s="243"/>
      <c r="D1" s="243"/>
      <c r="E1" s="243"/>
      <c r="F1" s="243"/>
      <c r="G1" s="243"/>
      <c r="AG1" t="s">
        <v>119</v>
      </c>
    </row>
    <row r="2" spans="1:60" ht="24.9" customHeight="1" x14ac:dyDescent="0.25">
      <c r="A2" s="66" t="s">
        <v>7</v>
      </c>
      <c r="B2" s="65" t="s">
        <v>43</v>
      </c>
      <c r="C2" s="244" t="s">
        <v>44</v>
      </c>
      <c r="D2" s="245"/>
      <c r="E2" s="245"/>
      <c r="F2" s="245"/>
      <c r="G2" s="246"/>
      <c r="AG2" t="s">
        <v>120</v>
      </c>
    </row>
    <row r="3" spans="1:60" ht="24.9" customHeight="1" x14ac:dyDescent="0.25">
      <c r="A3" s="66" t="s">
        <v>8</v>
      </c>
      <c r="B3" s="65" t="s">
        <v>53</v>
      </c>
      <c r="C3" s="244" t="s">
        <v>54</v>
      </c>
      <c r="D3" s="245"/>
      <c r="E3" s="245"/>
      <c r="F3" s="245"/>
      <c r="G3" s="246"/>
      <c r="AC3" s="77" t="s">
        <v>120</v>
      </c>
      <c r="AG3" t="s">
        <v>121</v>
      </c>
    </row>
    <row r="4" spans="1:60" ht="24.9" customHeight="1" x14ac:dyDescent="0.25">
      <c r="A4" s="128" t="s">
        <v>9</v>
      </c>
      <c r="B4" s="129" t="s">
        <v>55</v>
      </c>
      <c r="C4" s="247" t="s">
        <v>56</v>
      </c>
      <c r="D4" s="248"/>
      <c r="E4" s="248"/>
      <c r="F4" s="248"/>
      <c r="G4" s="249"/>
      <c r="AG4" t="s">
        <v>122</v>
      </c>
    </row>
    <row r="5" spans="1:60" x14ac:dyDescent="0.25">
      <c r="D5" s="10"/>
    </row>
    <row r="6" spans="1:60" ht="39.6" x14ac:dyDescent="0.25">
      <c r="A6" s="131" t="s">
        <v>123</v>
      </c>
      <c r="B6" s="133" t="s">
        <v>124</v>
      </c>
      <c r="C6" s="133" t="s">
        <v>125</v>
      </c>
      <c r="D6" s="132" t="s">
        <v>126</v>
      </c>
      <c r="E6" s="131" t="s">
        <v>127</v>
      </c>
      <c r="F6" s="130" t="s">
        <v>128</v>
      </c>
      <c r="G6" s="131" t="s">
        <v>29</v>
      </c>
      <c r="H6" s="134" t="s">
        <v>30</v>
      </c>
      <c r="I6" s="134" t="s">
        <v>129</v>
      </c>
      <c r="J6" s="134" t="s">
        <v>31</v>
      </c>
      <c r="K6" s="134" t="s">
        <v>130</v>
      </c>
      <c r="L6" s="134" t="s">
        <v>131</v>
      </c>
      <c r="M6" s="134" t="s">
        <v>132</v>
      </c>
      <c r="N6" s="134" t="s">
        <v>133</v>
      </c>
      <c r="O6" s="134" t="s">
        <v>134</v>
      </c>
      <c r="P6" s="134" t="s">
        <v>135</v>
      </c>
      <c r="Q6" s="134" t="s">
        <v>136</v>
      </c>
      <c r="R6" s="134" t="s">
        <v>137</v>
      </c>
      <c r="S6" s="134" t="s">
        <v>138</v>
      </c>
      <c r="T6" s="134" t="s">
        <v>139</v>
      </c>
      <c r="U6" s="134" t="s">
        <v>140</v>
      </c>
      <c r="V6" s="134" t="s">
        <v>141</v>
      </c>
      <c r="W6" s="134" t="s">
        <v>142</v>
      </c>
    </row>
    <row r="7" spans="1:60" hidden="1" x14ac:dyDescent="0.25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 x14ac:dyDescent="0.25">
      <c r="A8" s="153" t="s">
        <v>143</v>
      </c>
      <c r="B8" s="154" t="s">
        <v>67</v>
      </c>
      <c r="C8" s="176" t="s">
        <v>68</v>
      </c>
      <c r="D8" s="155"/>
      <c r="E8" s="156"/>
      <c r="F8" s="157"/>
      <c r="G8" s="157">
        <f>SUMIF(AG9:AG24,"&lt;&gt;NOR",G9:G24)</f>
        <v>0</v>
      </c>
      <c r="H8" s="157"/>
      <c r="I8" s="157">
        <f>SUM(I9:I24)</f>
        <v>0</v>
      </c>
      <c r="J8" s="157"/>
      <c r="K8" s="157">
        <f>SUM(K9:K24)</f>
        <v>0</v>
      </c>
      <c r="L8" s="157"/>
      <c r="M8" s="157">
        <f>SUM(M9:M24)</f>
        <v>0</v>
      </c>
      <c r="N8" s="157"/>
      <c r="O8" s="157">
        <f>SUM(O9:O24)</f>
        <v>5.51</v>
      </c>
      <c r="P8" s="157"/>
      <c r="Q8" s="157">
        <f>SUM(Q9:Q24)</f>
        <v>0</v>
      </c>
      <c r="R8" s="157"/>
      <c r="S8" s="157"/>
      <c r="T8" s="158"/>
      <c r="U8" s="152"/>
      <c r="V8" s="152">
        <f>SUM(V9:V24)</f>
        <v>66.81</v>
      </c>
      <c r="W8" s="152"/>
      <c r="AG8" t="s">
        <v>144</v>
      </c>
    </row>
    <row r="9" spans="1:60" outlineLevel="1" x14ac:dyDescent="0.25">
      <c r="A9" s="159">
        <v>1</v>
      </c>
      <c r="B9" s="160" t="s">
        <v>811</v>
      </c>
      <c r="C9" s="177" t="s">
        <v>812</v>
      </c>
      <c r="D9" s="161" t="s">
        <v>813</v>
      </c>
      <c r="E9" s="162">
        <v>2.3904000000000001</v>
      </c>
      <c r="F9" s="163"/>
      <c r="G9" s="164">
        <f>ROUND(E9*F9,2)</f>
        <v>0</v>
      </c>
      <c r="H9" s="163"/>
      <c r="I9" s="164">
        <f>ROUND(E9*H9,2)</f>
        <v>0</v>
      </c>
      <c r="J9" s="163"/>
      <c r="K9" s="164">
        <f>ROUND(E9*J9,2)</f>
        <v>0</v>
      </c>
      <c r="L9" s="164">
        <v>15</v>
      </c>
      <c r="M9" s="164">
        <f>G9*(1+L9/100)</f>
        <v>0</v>
      </c>
      <c r="N9" s="164">
        <v>1.919</v>
      </c>
      <c r="O9" s="164">
        <f>ROUND(E9*N9,2)</f>
        <v>4.59</v>
      </c>
      <c r="P9" s="164">
        <v>0</v>
      </c>
      <c r="Q9" s="164">
        <f>ROUND(E9*P9,2)</f>
        <v>0</v>
      </c>
      <c r="R9" s="164" t="s">
        <v>148</v>
      </c>
      <c r="S9" s="164" t="s">
        <v>149</v>
      </c>
      <c r="T9" s="165" t="s">
        <v>150</v>
      </c>
      <c r="U9" s="141">
        <v>2.3170000000000002</v>
      </c>
      <c r="V9" s="141">
        <f>ROUND(E9*U9,2)</f>
        <v>5.54</v>
      </c>
      <c r="W9" s="141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151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5">
      <c r="A10" s="138"/>
      <c r="B10" s="139"/>
      <c r="C10" s="178" t="s">
        <v>814</v>
      </c>
      <c r="D10" s="147"/>
      <c r="E10" s="148">
        <v>1.08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35"/>
      <c r="Y10" s="135"/>
      <c r="Z10" s="135"/>
      <c r="AA10" s="135"/>
      <c r="AB10" s="135"/>
      <c r="AC10" s="135"/>
      <c r="AD10" s="135"/>
      <c r="AE10" s="135"/>
      <c r="AF10" s="135"/>
      <c r="AG10" s="135" t="s">
        <v>153</v>
      </c>
      <c r="AH10" s="135">
        <v>0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5">
      <c r="A11" s="138"/>
      <c r="B11" s="139"/>
      <c r="C11" s="178" t="s">
        <v>815</v>
      </c>
      <c r="D11" s="147"/>
      <c r="E11" s="148">
        <v>1.3104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35"/>
      <c r="Y11" s="135"/>
      <c r="Z11" s="135"/>
      <c r="AA11" s="135"/>
      <c r="AB11" s="135"/>
      <c r="AC11" s="135"/>
      <c r="AD11" s="135"/>
      <c r="AE11" s="135"/>
      <c r="AF11" s="135"/>
      <c r="AG11" s="135" t="s">
        <v>153</v>
      </c>
      <c r="AH11" s="135">
        <v>0</v>
      </c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ht="20.399999999999999" outlineLevel="1" x14ac:dyDescent="0.25">
      <c r="A12" s="159">
        <v>2</v>
      </c>
      <c r="B12" s="160" t="s">
        <v>816</v>
      </c>
      <c r="C12" s="177" t="s">
        <v>817</v>
      </c>
      <c r="D12" s="161" t="s">
        <v>163</v>
      </c>
      <c r="E12" s="162">
        <v>149.66000000000003</v>
      </c>
      <c r="F12" s="163"/>
      <c r="G12" s="164">
        <f>ROUND(E12*F12,2)</f>
        <v>0</v>
      </c>
      <c r="H12" s="163"/>
      <c r="I12" s="164">
        <f>ROUND(E12*H12,2)</f>
        <v>0</v>
      </c>
      <c r="J12" s="163"/>
      <c r="K12" s="164">
        <f>ROUND(E12*J12,2)</f>
        <v>0</v>
      </c>
      <c r="L12" s="164">
        <v>15</v>
      </c>
      <c r="M12" s="164">
        <f>G12*(1+L12/100)</f>
        <v>0</v>
      </c>
      <c r="N12" s="164">
        <v>3.5500000000000002E-3</v>
      </c>
      <c r="O12" s="164">
        <f>ROUND(E12*N12,2)</f>
        <v>0.53</v>
      </c>
      <c r="P12" s="164">
        <v>0</v>
      </c>
      <c r="Q12" s="164">
        <f>ROUND(E12*P12,2)</f>
        <v>0</v>
      </c>
      <c r="R12" s="164" t="s">
        <v>148</v>
      </c>
      <c r="S12" s="164" t="s">
        <v>149</v>
      </c>
      <c r="T12" s="165" t="s">
        <v>150</v>
      </c>
      <c r="U12" s="141">
        <v>0.34200000000000003</v>
      </c>
      <c r="V12" s="141">
        <f>ROUND(E12*U12,2)</f>
        <v>51.18</v>
      </c>
      <c r="W12" s="141"/>
      <c r="X12" s="135"/>
      <c r="Y12" s="135"/>
      <c r="Z12" s="135"/>
      <c r="AA12" s="135"/>
      <c r="AB12" s="135"/>
      <c r="AC12" s="135"/>
      <c r="AD12" s="135"/>
      <c r="AE12" s="135"/>
      <c r="AF12" s="135"/>
      <c r="AG12" s="135" t="s">
        <v>214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5">
      <c r="A13" s="138"/>
      <c r="B13" s="139"/>
      <c r="C13" s="237" t="s">
        <v>818</v>
      </c>
      <c r="D13" s="238"/>
      <c r="E13" s="238"/>
      <c r="F13" s="238"/>
      <c r="G13" s="238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35"/>
      <c r="Y13" s="135"/>
      <c r="Z13" s="135"/>
      <c r="AA13" s="135"/>
      <c r="AB13" s="135"/>
      <c r="AC13" s="135"/>
      <c r="AD13" s="135"/>
      <c r="AE13" s="135"/>
      <c r="AF13" s="135"/>
      <c r="AG13" s="135" t="s">
        <v>158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5">
      <c r="A14" s="138"/>
      <c r="B14" s="139"/>
      <c r="C14" s="178" t="s">
        <v>819</v>
      </c>
      <c r="D14" s="147"/>
      <c r="E14" s="148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35"/>
      <c r="Y14" s="135"/>
      <c r="Z14" s="135"/>
      <c r="AA14" s="135"/>
      <c r="AB14" s="135"/>
      <c r="AC14" s="135"/>
      <c r="AD14" s="135"/>
      <c r="AE14" s="135"/>
      <c r="AF14" s="135"/>
      <c r="AG14" s="135" t="s">
        <v>153</v>
      </c>
      <c r="AH14" s="135">
        <v>0</v>
      </c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5">
      <c r="A15" s="138"/>
      <c r="B15" s="139"/>
      <c r="C15" s="178" t="s">
        <v>820</v>
      </c>
      <c r="D15" s="147"/>
      <c r="E15" s="148">
        <v>26.64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35"/>
      <c r="Y15" s="135"/>
      <c r="Z15" s="135"/>
      <c r="AA15" s="135"/>
      <c r="AB15" s="135"/>
      <c r="AC15" s="135"/>
      <c r="AD15" s="135"/>
      <c r="AE15" s="135"/>
      <c r="AF15" s="135"/>
      <c r="AG15" s="135" t="s">
        <v>153</v>
      </c>
      <c r="AH15" s="135">
        <v>0</v>
      </c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5">
      <c r="A16" s="138"/>
      <c r="B16" s="139"/>
      <c r="C16" s="178" t="s">
        <v>821</v>
      </c>
      <c r="D16" s="147"/>
      <c r="E16" s="148">
        <v>25.540000000000003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35"/>
      <c r="Y16" s="135"/>
      <c r="Z16" s="135"/>
      <c r="AA16" s="135"/>
      <c r="AB16" s="135"/>
      <c r="AC16" s="135"/>
      <c r="AD16" s="135"/>
      <c r="AE16" s="135"/>
      <c r="AF16" s="135"/>
      <c r="AG16" s="135" t="s">
        <v>153</v>
      </c>
      <c r="AH16" s="135">
        <v>0</v>
      </c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5">
      <c r="A17" s="138"/>
      <c r="B17" s="139"/>
      <c r="C17" s="178" t="s">
        <v>822</v>
      </c>
      <c r="D17" s="147"/>
      <c r="E17" s="148">
        <v>80.400000000000006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35"/>
      <c r="Y17" s="135"/>
      <c r="Z17" s="135"/>
      <c r="AA17" s="135"/>
      <c r="AB17" s="135"/>
      <c r="AC17" s="135"/>
      <c r="AD17" s="135"/>
      <c r="AE17" s="135"/>
      <c r="AF17" s="135"/>
      <c r="AG17" s="135" t="s">
        <v>153</v>
      </c>
      <c r="AH17" s="135">
        <v>0</v>
      </c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5">
      <c r="A18" s="138"/>
      <c r="B18" s="139"/>
      <c r="C18" s="178" t="s">
        <v>823</v>
      </c>
      <c r="D18" s="147"/>
      <c r="E18" s="14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35"/>
      <c r="Y18" s="135"/>
      <c r="Z18" s="135"/>
      <c r="AA18" s="135"/>
      <c r="AB18" s="135"/>
      <c r="AC18" s="135"/>
      <c r="AD18" s="135"/>
      <c r="AE18" s="135"/>
      <c r="AF18" s="135"/>
      <c r="AG18" s="135" t="s">
        <v>153</v>
      </c>
      <c r="AH18" s="135">
        <v>0</v>
      </c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5">
      <c r="A19" s="138"/>
      <c r="B19" s="139"/>
      <c r="C19" s="178" t="s">
        <v>824</v>
      </c>
      <c r="D19" s="147"/>
      <c r="E19" s="148">
        <v>17.080000000000002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35"/>
      <c r="Y19" s="135"/>
      <c r="Z19" s="135"/>
      <c r="AA19" s="135"/>
      <c r="AB19" s="135"/>
      <c r="AC19" s="135"/>
      <c r="AD19" s="135"/>
      <c r="AE19" s="135"/>
      <c r="AF19" s="135"/>
      <c r="AG19" s="135" t="s">
        <v>153</v>
      </c>
      <c r="AH19" s="135">
        <v>0</v>
      </c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ht="20.399999999999999" outlineLevel="1" x14ac:dyDescent="0.25">
      <c r="A20" s="159">
        <v>3</v>
      </c>
      <c r="B20" s="160" t="s">
        <v>825</v>
      </c>
      <c r="C20" s="177" t="s">
        <v>826</v>
      </c>
      <c r="D20" s="161" t="s">
        <v>163</v>
      </c>
      <c r="E20" s="162">
        <v>28.110000000000003</v>
      </c>
      <c r="F20" s="163"/>
      <c r="G20" s="164">
        <f>ROUND(E20*F20,2)</f>
        <v>0</v>
      </c>
      <c r="H20" s="163"/>
      <c r="I20" s="164">
        <f>ROUND(E20*H20,2)</f>
        <v>0</v>
      </c>
      <c r="J20" s="163"/>
      <c r="K20" s="164">
        <f>ROUND(E20*J20,2)</f>
        <v>0</v>
      </c>
      <c r="L20" s="164">
        <v>15</v>
      </c>
      <c r="M20" s="164">
        <f>G20*(1+L20/100)</f>
        <v>0</v>
      </c>
      <c r="N20" s="164">
        <v>1.375E-2</v>
      </c>
      <c r="O20" s="164">
        <f>ROUND(E20*N20,2)</f>
        <v>0.39</v>
      </c>
      <c r="P20" s="164">
        <v>0</v>
      </c>
      <c r="Q20" s="164">
        <f>ROUND(E20*P20,2)</f>
        <v>0</v>
      </c>
      <c r="R20" s="164" t="s">
        <v>148</v>
      </c>
      <c r="S20" s="164" t="s">
        <v>149</v>
      </c>
      <c r="T20" s="165" t="s">
        <v>150</v>
      </c>
      <c r="U20" s="141">
        <v>0.35900000000000004</v>
      </c>
      <c r="V20" s="141">
        <f>ROUND(E20*U20,2)</f>
        <v>10.09</v>
      </c>
      <c r="W20" s="141"/>
      <c r="X20" s="135"/>
      <c r="Y20" s="135"/>
      <c r="Z20" s="135"/>
      <c r="AA20" s="135"/>
      <c r="AB20" s="135"/>
      <c r="AC20" s="135"/>
      <c r="AD20" s="135"/>
      <c r="AE20" s="135"/>
      <c r="AF20" s="135"/>
      <c r="AG20" s="135" t="s">
        <v>232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5">
      <c r="A21" s="138"/>
      <c r="B21" s="139"/>
      <c r="C21" s="237" t="s">
        <v>818</v>
      </c>
      <c r="D21" s="238"/>
      <c r="E21" s="238"/>
      <c r="F21" s="238"/>
      <c r="G21" s="238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35"/>
      <c r="Y21" s="135"/>
      <c r="Z21" s="135"/>
      <c r="AA21" s="135"/>
      <c r="AB21" s="135"/>
      <c r="AC21" s="135"/>
      <c r="AD21" s="135"/>
      <c r="AE21" s="135"/>
      <c r="AF21" s="135"/>
      <c r="AG21" s="135" t="s">
        <v>158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5">
      <c r="A22" s="138"/>
      <c r="B22" s="139"/>
      <c r="C22" s="178" t="s">
        <v>827</v>
      </c>
      <c r="D22" s="147"/>
      <c r="E22" s="148">
        <v>19.110000000000003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35"/>
      <c r="Y22" s="135"/>
      <c r="Z22" s="135"/>
      <c r="AA22" s="135"/>
      <c r="AB22" s="135"/>
      <c r="AC22" s="135"/>
      <c r="AD22" s="135"/>
      <c r="AE22" s="135"/>
      <c r="AF22" s="135"/>
      <c r="AG22" s="135" t="s">
        <v>153</v>
      </c>
      <c r="AH22" s="135">
        <v>0</v>
      </c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5">
      <c r="A23" s="138"/>
      <c r="B23" s="139"/>
      <c r="C23" s="178" t="s">
        <v>828</v>
      </c>
      <c r="D23" s="147"/>
      <c r="E23" s="148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35"/>
      <c r="Y23" s="135"/>
      <c r="Z23" s="135"/>
      <c r="AA23" s="135"/>
      <c r="AB23" s="135"/>
      <c r="AC23" s="135"/>
      <c r="AD23" s="135"/>
      <c r="AE23" s="135"/>
      <c r="AF23" s="135"/>
      <c r="AG23" s="135" t="s">
        <v>153</v>
      </c>
      <c r="AH23" s="135">
        <v>0</v>
      </c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5">
      <c r="A24" s="138"/>
      <c r="B24" s="139"/>
      <c r="C24" s="178" t="s">
        <v>539</v>
      </c>
      <c r="D24" s="147"/>
      <c r="E24" s="148">
        <v>9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35"/>
      <c r="Y24" s="135"/>
      <c r="Z24" s="135"/>
      <c r="AA24" s="135"/>
      <c r="AB24" s="135"/>
      <c r="AC24" s="135"/>
      <c r="AD24" s="135"/>
      <c r="AE24" s="135"/>
      <c r="AF24" s="135"/>
      <c r="AG24" s="135" t="s">
        <v>153</v>
      </c>
      <c r="AH24" s="135">
        <v>0</v>
      </c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x14ac:dyDescent="0.25">
      <c r="A25" s="153" t="s">
        <v>143</v>
      </c>
      <c r="B25" s="154" t="s">
        <v>75</v>
      </c>
      <c r="C25" s="176" t="s">
        <v>76</v>
      </c>
      <c r="D25" s="155"/>
      <c r="E25" s="156"/>
      <c r="F25" s="157"/>
      <c r="G25" s="157">
        <f>SUMIF(AG26:AG32,"&lt;&gt;NOR",G26:G32)</f>
        <v>0</v>
      </c>
      <c r="H25" s="157"/>
      <c r="I25" s="157">
        <f>SUM(I26:I32)</f>
        <v>0</v>
      </c>
      <c r="J25" s="157"/>
      <c r="K25" s="157">
        <f>SUM(K26:K32)</f>
        <v>0</v>
      </c>
      <c r="L25" s="157"/>
      <c r="M25" s="157">
        <f>SUM(M26:M32)</f>
        <v>0</v>
      </c>
      <c r="N25" s="157"/>
      <c r="O25" s="157">
        <f>SUM(O26:O32)</f>
        <v>0</v>
      </c>
      <c r="P25" s="157"/>
      <c r="Q25" s="157">
        <f>SUM(Q26:Q32)</f>
        <v>6.18</v>
      </c>
      <c r="R25" s="157"/>
      <c r="S25" s="157"/>
      <c r="T25" s="158"/>
      <c r="U25" s="152"/>
      <c r="V25" s="152">
        <f>SUM(V26:V32)</f>
        <v>38.43</v>
      </c>
      <c r="W25" s="152"/>
      <c r="AG25" t="s">
        <v>144</v>
      </c>
    </row>
    <row r="26" spans="1:60" ht="20.399999999999999" outlineLevel="1" x14ac:dyDescent="0.25">
      <c r="A26" s="159">
        <v>4</v>
      </c>
      <c r="B26" s="160" t="s">
        <v>829</v>
      </c>
      <c r="C26" s="177" t="s">
        <v>830</v>
      </c>
      <c r="D26" s="161" t="s">
        <v>813</v>
      </c>
      <c r="E26" s="162">
        <v>2.3904000000000001</v>
      </c>
      <c r="F26" s="163"/>
      <c r="G26" s="164">
        <f>ROUND(E26*F26,2)</f>
        <v>0</v>
      </c>
      <c r="H26" s="163"/>
      <c r="I26" s="164">
        <f>ROUND(E26*H26,2)</f>
        <v>0</v>
      </c>
      <c r="J26" s="163"/>
      <c r="K26" s="164">
        <f>ROUND(E26*J26,2)</f>
        <v>0</v>
      </c>
      <c r="L26" s="164">
        <v>15</v>
      </c>
      <c r="M26" s="164">
        <f>G26*(1+L26/100)</f>
        <v>0</v>
      </c>
      <c r="N26" s="164">
        <v>0</v>
      </c>
      <c r="O26" s="164">
        <f>ROUND(E26*N26,2)</f>
        <v>0</v>
      </c>
      <c r="P26" s="164">
        <v>2.2000000000000002</v>
      </c>
      <c r="Q26" s="164">
        <f>ROUND(E26*P26,2)</f>
        <v>5.26</v>
      </c>
      <c r="R26" s="164" t="s">
        <v>257</v>
      </c>
      <c r="S26" s="164" t="s">
        <v>149</v>
      </c>
      <c r="T26" s="165" t="s">
        <v>150</v>
      </c>
      <c r="U26" s="141">
        <v>13.24</v>
      </c>
      <c r="V26" s="141">
        <f>ROUND(E26*U26,2)</f>
        <v>31.65</v>
      </c>
      <c r="W26" s="141"/>
      <c r="X26" s="135"/>
      <c r="Y26" s="135"/>
      <c r="Z26" s="135"/>
      <c r="AA26" s="135"/>
      <c r="AB26" s="135"/>
      <c r="AC26" s="135"/>
      <c r="AD26" s="135"/>
      <c r="AE26" s="135"/>
      <c r="AF26" s="135"/>
      <c r="AG26" s="135" t="s">
        <v>151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5">
      <c r="A27" s="138"/>
      <c r="B27" s="139"/>
      <c r="C27" s="178" t="s">
        <v>814</v>
      </c>
      <c r="D27" s="147"/>
      <c r="E27" s="148">
        <v>1.08</v>
      </c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35"/>
      <c r="Y27" s="135"/>
      <c r="Z27" s="135"/>
      <c r="AA27" s="135"/>
      <c r="AB27" s="135"/>
      <c r="AC27" s="135"/>
      <c r="AD27" s="135"/>
      <c r="AE27" s="135"/>
      <c r="AF27" s="135"/>
      <c r="AG27" s="135" t="s">
        <v>153</v>
      </c>
      <c r="AH27" s="135">
        <v>0</v>
      </c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5">
      <c r="A28" s="138"/>
      <c r="B28" s="139"/>
      <c r="C28" s="178" t="s">
        <v>815</v>
      </c>
      <c r="D28" s="147"/>
      <c r="E28" s="148">
        <v>1.3104</v>
      </c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35"/>
      <c r="Y28" s="135"/>
      <c r="Z28" s="135"/>
      <c r="AA28" s="135"/>
      <c r="AB28" s="135"/>
      <c r="AC28" s="135"/>
      <c r="AD28" s="135"/>
      <c r="AE28" s="135"/>
      <c r="AF28" s="135"/>
      <c r="AG28" s="135" t="s">
        <v>153</v>
      </c>
      <c r="AH28" s="135">
        <v>0</v>
      </c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5">
      <c r="A29" s="159">
        <v>5</v>
      </c>
      <c r="B29" s="160" t="s">
        <v>831</v>
      </c>
      <c r="C29" s="177" t="s">
        <v>832</v>
      </c>
      <c r="D29" s="161" t="s">
        <v>163</v>
      </c>
      <c r="E29" s="162">
        <v>46.110000000000007</v>
      </c>
      <c r="F29" s="163"/>
      <c r="G29" s="164">
        <f>ROUND(E29*F29,2)</f>
        <v>0</v>
      </c>
      <c r="H29" s="163"/>
      <c r="I29" s="164">
        <f>ROUND(E29*H29,2)</f>
        <v>0</v>
      </c>
      <c r="J29" s="163"/>
      <c r="K29" s="164">
        <f>ROUND(E29*J29,2)</f>
        <v>0</v>
      </c>
      <c r="L29" s="164">
        <v>15</v>
      </c>
      <c r="M29" s="164">
        <f>G29*(1+L29/100)</f>
        <v>0</v>
      </c>
      <c r="N29" s="164">
        <v>0</v>
      </c>
      <c r="O29" s="164">
        <f>ROUND(E29*N29,2)</f>
        <v>0</v>
      </c>
      <c r="P29" s="164">
        <v>0.02</v>
      </c>
      <c r="Q29" s="164">
        <f>ROUND(E29*P29,2)</f>
        <v>0.92</v>
      </c>
      <c r="R29" s="164" t="s">
        <v>257</v>
      </c>
      <c r="S29" s="164" t="s">
        <v>149</v>
      </c>
      <c r="T29" s="165" t="s">
        <v>150</v>
      </c>
      <c r="U29" s="141">
        <v>0.14700000000000002</v>
      </c>
      <c r="V29" s="141">
        <f>ROUND(E29*U29,2)</f>
        <v>6.78</v>
      </c>
      <c r="W29" s="141"/>
      <c r="X29" s="135"/>
      <c r="Y29" s="135"/>
      <c r="Z29" s="135"/>
      <c r="AA29" s="135"/>
      <c r="AB29" s="135"/>
      <c r="AC29" s="135"/>
      <c r="AD29" s="135"/>
      <c r="AE29" s="135"/>
      <c r="AF29" s="135"/>
      <c r="AG29" s="135" t="s">
        <v>151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5">
      <c r="A30" s="138"/>
      <c r="B30" s="139"/>
      <c r="C30" s="237" t="s">
        <v>833</v>
      </c>
      <c r="D30" s="238"/>
      <c r="E30" s="238"/>
      <c r="F30" s="238"/>
      <c r="G30" s="238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35"/>
      <c r="Y30" s="135"/>
      <c r="Z30" s="135"/>
      <c r="AA30" s="135"/>
      <c r="AB30" s="135"/>
      <c r="AC30" s="135"/>
      <c r="AD30" s="135"/>
      <c r="AE30" s="135"/>
      <c r="AF30" s="135"/>
      <c r="AG30" s="135" t="s">
        <v>158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5">
      <c r="A31" s="138"/>
      <c r="B31" s="139"/>
      <c r="C31" s="178" t="s">
        <v>827</v>
      </c>
      <c r="D31" s="147"/>
      <c r="E31" s="148">
        <v>19.110000000000003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35"/>
      <c r="Y31" s="135"/>
      <c r="Z31" s="135"/>
      <c r="AA31" s="135"/>
      <c r="AB31" s="135"/>
      <c r="AC31" s="135"/>
      <c r="AD31" s="135"/>
      <c r="AE31" s="135"/>
      <c r="AF31" s="135"/>
      <c r="AG31" s="135" t="s">
        <v>153</v>
      </c>
      <c r="AH31" s="135">
        <v>0</v>
      </c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5">
      <c r="A32" s="138"/>
      <c r="B32" s="139"/>
      <c r="C32" s="178" t="s">
        <v>834</v>
      </c>
      <c r="D32" s="147"/>
      <c r="E32" s="148">
        <v>27</v>
      </c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35"/>
      <c r="Y32" s="135"/>
      <c r="Z32" s="135"/>
      <c r="AA32" s="135"/>
      <c r="AB32" s="135"/>
      <c r="AC32" s="135"/>
      <c r="AD32" s="135"/>
      <c r="AE32" s="135"/>
      <c r="AF32" s="135"/>
      <c r="AG32" s="135" t="s">
        <v>153</v>
      </c>
      <c r="AH32" s="135">
        <v>0</v>
      </c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x14ac:dyDescent="0.25">
      <c r="A33" s="153" t="s">
        <v>143</v>
      </c>
      <c r="B33" s="154" t="s">
        <v>77</v>
      </c>
      <c r="C33" s="176" t="s">
        <v>78</v>
      </c>
      <c r="D33" s="155"/>
      <c r="E33" s="156"/>
      <c r="F33" s="157"/>
      <c r="G33" s="157">
        <f>SUMIF(AG34:AG38,"&lt;&gt;NOR",G34:G38)</f>
        <v>0</v>
      </c>
      <c r="H33" s="157"/>
      <c r="I33" s="157">
        <f>SUM(I34:I38)</f>
        <v>0</v>
      </c>
      <c r="J33" s="157"/>
      <c r="K33" s="157">
        <f>SUM(K34:K38)</f>
        <v>0</v>
      </c>
      <c r="L33" s="157"/>
      <c r="M33" s="157">
        <f>SUM(M34:M38)</f>
        <v>0</v>
      </c>
      <c r="N33" s="157"/>
      <c r="O33" s="157">
        <f>SUM(O34:O38)</f>
        <v>0</v>
      </c>
      <c r="P33" s="157"/>
      <c r="Q33" s="157">
        <f>SUM(Q34:Q38)</f>
        <v>0</v>
      </c>
      <c r="R33" s="157"/>
      <c r="S33" s="157"/>
      <c r="T33" s="158"/>
      <c r="U33" s="152"/>
      <c r="V33" s="152">
        <f>SUM(V34:V38)</f>
        <v>9.379999999999999</v>
      </c>
      <c r="W33" s="152"/>
      <c r="AG33" t="s">
        <v>144</v>
      </c>
    </row>
    <row r="34" spans="1:60" ht="20.399999999999999" outlineLevel="1" x14ac:dyDescent="0.25">
      <c r="A34" s="167">
        <v>6</v>
      </c>
      <c r="B34" s="168" t="s">
        <v>295</v>
      </c>
      <c r="C34" s="179" t="s">
        <v>296</v>
      </c>
      <c r="D34" s="169" t="s">
        <v>147</v>
      </c>
      <c r="E34" s="170">
        <v>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15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 t="s">
        <v>257</v>
      </c>
      <c r="S34" s="172" t="s">
        <v>149</v>
      </c>
      <c r="T34" s="173" t="s">
        <v>150</v>
      </c>
      <c r="U34" s="141">
        <v>8.8400000000000016</v>
      </c>
      <c r="V34" s="141">
        <f>ROUND(E34*U34,2)</f>
        <v>8.84</v>
      </c>
      <c r="W34" s="141"/>
      <c r="X34" s="135"/>
      <c r="Y34" s="135"/>
      <c r="Z34" s="135"/>
      <c r="AA34" s="135"/>
      <c r="AB34" s="135"/>
      <c r="AC34" s="135"/>
      <c r="AD34" s="135"/>
      <c r="AE34" s="135"/>
      <c r="AF34" s="135"/>
      <c r="AG34" s="135" t="s">
        <v>151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ht="20.399999999999999" outlineLevel="1" x14ac:dyDescent="0.25">
      <c r="A35" s="167">
        <v>7</v>
      </c>
      <c r="B35" s="168" t="s">
        <v>297</v>
      </c>
      <c r="C35" s="179" t="s">
        <v>298</v>
      </c>
      <c r="D35" s="169" t="s">
        <v>299</v>
      </c>
      <c r="E35" s="170">
        <v>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15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257</v>
      </c>
      <c r="S35" s="172" t="s">
        <v>149</v>
      </c>
      <c r="T35" s="173" t="s">
        <v>150</v>
      </c>
      <c r="U35" s="141">
        <v>0.53500000000000003</v>
      </c>
      <c r="V35" s="141">
        <f>ROUND(E35*U35,2)</f>
        <v>0.54</v>
      </c>
      <c r="W35" s="141"/>
      <c r="X35" s="135"/>
      <c r="Y35" s="135"/>
      <c r="Z35" s="135"/>
      <c r="AA35" s="135"/>
      <c r="AB35" s="135"/>
      <c r="AC35" s="135"/>
      <c r="AD35" s="135"/>
      <c r="AE35" s="135"/>
      <c r="AF35" s="135"/>
      <c r="AG35" s="135" t="s">
        <v>151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5">
      <c r="A36" s="167">
        <v>8</v>
      </c>
      <c r="B36" s="168" t="s">
        <v>300</v>
      </c>
      <c r="C36" s="179" t="s">
        <v>301</v>
      </c>
      <c r="D36" s="169" t="s">
        <v>302</v>
      </c>
      <c r="E36" s="170">
        <v>25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15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257</v>
      </c>
      <c r="S36" s="172" t="s">
        <v>149</v>
      </c>
      <c r="T36" s="173" t="s">
        <v>150</v>
      </c>
      <c r="U36" s="141">
        <v>0</v>
      </c>
      <c r="V36" s="141">
        <f>ROUND(E36*U36,2)</f>
        <v>0</v>
      </c>
      <c r="W36" s="141"/>
      <c r="X36" s="135"/>
      <c r="Y36" s="135"/>
      <c r="Z36" s="135"/>
      <c r="AA36" s="135"/>
      <c r="AB36" s="135"/>
      <c r="AC36" s="135"/>
      <c r="AD36" s="135"/>
      <c r="AE36" s="135"/>
      <c r="AF36" s="135"/>
      <c r="AG36" s="135" t="s">
        <v>151</v>
      </c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5">
      <c r="A37" s="167">
        <v>9</v>
      </c>
      <c r="B37" s="168" t="s">
        <v>304</v>
      </c>
      <c r="C37" s="179" t="s">
        <v>305</v>
      </c>
      <c r="D37" s="169" t="s">
        <v>302</v>
      </c>
      <c r="E37" s="170">
        <v>5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15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257</v>
      </c>
      <c r="S37" s="172" t="s">
        <v>149</v>
      </c>
      <c r="T37" s="173" t="s">
        <v>150</v>
      </c>
      <c r="U37" s="141">
        <v>0</v>
      </c>
      <c r="V37" s="141">
        <f>ROUND(E37*U37,2)</f>
        <v>0</v>
      </c>
      <c r="W37" s="141"/>
      <c r="X37" s="135"/>
      <c r="Y37" s="135"/>
      <c r="Z37" s="135"/>
      <c r="AA37" s="135"/>
      <c r="AB37" s="135"/>
      <c r="AC37" s="135"/>
      <c r="AD37" s="135"/>
      <c r="AE37" s="135"/>
      <c r="AF37" s="135"/>
      <c r="AG37" s="135" t="s">
        <v>151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5">
      <c r="A38" s="167">
        <v>10</v>
      </c>
      <c r="B38" s="168" t="s">
        <v>307</v>
      </c>
      <c r="C38" s="179" t="s">
        <v>308</v>
      </c>
      <c r="D38" s="169" t="s">
        <v>302</v>
      </c>
      <c r="E38" s="170">
        <v>5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15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257</v>
      </c>
      <c r="S38" s="172" t="s">
        <v>149</v>
      </c>
      <c r="T38" s="173" t="s">
        <v>150</v>
      </c>
      <c r="U38" s="141">
        <v>0</v>
      </c>
      <c r="V38" s="141">
        <f>ROUND(E38*U38,2)</f>
        <v>0</v>
      </c>
      <c r="W38" s="141"/>
      <c r="X38" s="135"/>
      <c r="Y38" s="135"/>
      <c r="Z38" s="135"/>
      <c r="AA38" s="135"/>
      <c r="AB38" s="135"/>
      <c r="AC38" s="135"/>
      <c r="AD38" s="135"/>
      <c r="AE38" s="135"/>
      <c r="AF38" s="135"/>
      <c r="AG38" s="135" t="s">
        <v>151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x14ac:dyDescent="0.25">
      <c r="A39" s="153" t="s">
        <v>143</v>
      </c>
      <c r="B39" s="154" t="s">
        <v>79</v>
      </c>
      <c r="C39" s="176" t="s">
        <v>80</v>
      </c>
      <c r="D39" s="155"/>
      <c r="E39" s="156"/>
      <c r="F39" s="157"/>
      <c r="G39" s="157">
        <f>SUMIF(AG40:AG41,"&lt;&gt;NOR",G40:G41)</f>
        <v>0</v>
      </c>
      <c r="H39" s="157"/>
      <c r="I39" s="157">
        <f>SUM(I40:I41)</f>
        <v>0</v>
      </c>
      <c r="J39" s="157"/>
      <c r="K39" s="157">
        <f>SUM(K40:K41)</f>
        <v>0</v>
      </c>
      <c r="L39" s="157"/>
      <c r="M39" s="157">
        <f>SUM(M40:M41)</f>
        <v>0</v>
      </c>
      <c r="N39" s="157"/>
      <c r="O39" s="157">
        <f>SUM(O40:O41)</f>
        <v>0</v>
      </c>
      <c r="P39" s="157"/>
      <c r="Q39" s="157">
        <f>SUM(Q40:Q41)</f>
        <v>0</v>
      </c>
      <c r="R39" s="157"/>
      <c r="S39" s="157"/>
      <c r="T39" s="158"/>
      <c r="U39" s="152"/>
      <c r="V39" s="152">
        <f>SUM(V40:V41)</f>
        <v>1.69</v>
      </c>
      <c r="W39" s="152"/>
      <c r="AG39" t="s">
        <v>144</v>
      </c>
    </row>
    <row r="40" spans="1:60" outlineLevel="1" x14ac:dyDescent="0.25">
      <c r="A40" s="159">
        <v>11</v>
      </c>
      <c r="B40" s="160" t="s">
        <v>309</v>
      </c>
      <c r="C40" s="177" t="s">
        <v>310</v>
      </c>
      <c r="D40" s="161" t="s">
        <v>311</v>
      </c>
      <c r="E40" s="162">
        <v>5.5049800000000007</v>
      </c>
      <c r="F40" s="163"/>
      <c r="G40" s="164">
        <f>ROUND(E40*F40,2)</f>
        <v>0</v>
      </c>
      <c r="H40" s="163"/>
      <c r="I40" s="164">
        <f>ROUND(E40*H40,2)</f>
        <v>0</v>
      </c>
      <c r="J40" s="163"/>
      <c r="K40" s="164">
        <f>ROUND(E40*J40,2)</f>
        <v>0</v>
      </c>
      <c r="L40" s="164">
        <v>15</v>
      </c>
      <c r="M40" s="164">
        <f>G40*(1+L40/100)</f>
        <v>0</v>
      </c>
      <c r="N40" s="164">
        <v>0</v>
      </c>
      <c r="O40" s="164">
        <f>ROUND(E40*N40,2)</f>
        <v>0</v>
      </c>
      <c r="P40" s="164">
        <v>0</v>
      </c>
      <c r="Q40" s="164">
        <f>ROUND(E40*P40,2)</f>
        <v>0</v>
      </c>
      <c r="R40" s="164" t="s">
        <v>148</v>
      </c>
      <c r="S40" s="164" t="s">
        <v>149</v>
      </c>
      <c r="T40" s="165" t="s">
        <v>150</v>
      </c>
      <c r="U40" s="141">
        <v>0.30700000000000005</v>
      </c>
      <c r="V40" s="141">
        <f>ROUND(E40*U40,2)</f>
        <v>1.69</v>
      </c>
      <c r="W40" s="141"/>
      <c r="X40" s="135"/>
      <c r="Y40" s="135"/>
      <c r="Z40" s="135"/>
      <c r="AA40" s="135"/>
      <c r="AB40" s="135"/>
      <c r="AC40" s="135"/>
      <c r="AD40" s="135"/>
      <c r="AE40" s="135"/>
      <c r="AF40" s="135"/>
      <c r="AG40" s="135" t="s">
        <v>312</v>
      </c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ht="21" outlineLevel="1" x14ac:dyDescent="0.25">
      <c r="A41" s="138"/>
      <c r="B41" s="139"/>
      <c r="C41" s="237" t="s">
        <v>313</v>
      </c>
      <c r="D41" s="238"/>
      <c r="E41" s="238"/>
      <c r="F41" s="238"/>
      <c r="G41" s="238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35"/>
      <c r="Y41" s="135"/>
      <c r="Z41" s="135"/>
      <c r="AA41" s="135"/>
      <c r="AB41" s="135"/>
      <c r="AC41" s="135"/>
      <c r="AD41" s="135"/>
      <c r="AE41" s="135"/>
      <c r="AF41" s="135"/>
      <c r="AG41" s="135" t="s">
        <v>158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66" t="str">
        <f>C41</f>
        <v>přesun hmot pro budovy občanské výstavby (JKSO 801), budovy pro bydlení (JKSO 803) budovy pro výrobu a služby (JKSO 812) s nosnou svislou konstrukcí zděnou z cihel nebo tvárnic nebo kovovou</v>
      </c>
      <c r="BB41" s="135"/>
      <c r="BC41" s="135"/>
      <c r="BD41" s="135"/>
      <c r="BE41" s="135"/>
      <c r="BF41" s="135"/>
      <c r="BG41" s="135"/>
      <c r="BH41" s="135"/>
    </row>
    <row r="42" spans="1:60" x14ac:dyDescent="0.25">
      <c r="A42" s="153" t="s">
        <v>143</v>
      </c>
      <c r="B42" s="154" t="s">
        <v>81</v>
      </c>
      <c r="C42" s="176" t="s">
        <v>82</v>
      </c>
      <c r="D42" s="155"/>
      <c r="E42" s="156"/>
      <c r="F42" s="157"/>
      <c r="G42" s="157">
        <f>SUMIF(AG43:AG48,"&lt;&gt;NOR",G43:G48)</f>
        <v>0</v>
      </c>
      <c r="H42" s="157"/>
      <c r="I42" s="157">
        <f>SUM(I43:I48)</f>
        <v>0</v>
      </c>
      <c r="J42" s="157"/>
      <c r="K42" s="157">
        <f>SUM(K43:K48)</f>
        <v>0</v>
      </c>
      <c r="L42" s="157"/>
      <c r="M42" s="157">
        <f>SUM(M43:M48)</f>
        <v>0</v>
      </c>
      <c r="N42" s="157"/>
      <c r="O42" s="157">
        <f>SUM(O43:O48)</f>
        <v>6.0000000000000005E-2</v>
      </c>
      <c r="P42" s="157"/>
      <c r="Q42" s="157">
        <f>SUM(Q43:Q48)</f>
        <v>0</v>
      </c>
      <c r="R42" s="157"/>
      <c r="S42" s="157"/>
      <c r="T42" s="158"/>
      <c r="U42" s="152"/>
      <c r="V42" s="152">
        <f>SUM(V43:V48)</f>
        <v>9.7700000000000014</v>
      </c>
      <c r="W42" s="152"/>
      <c r="AG42" t="s">
        <v>144</v>
      </c>
    </row>
    <row r="43" spans="1:60" outlineLevel="1" x14ac:dyDescent="0.25">
      <c r="A43" s="159">
        <v>12</v>
      </c>
      <c r="B43" s="160" t="s">
        <v>314</v>
      </c>
      <c r="C43" s="177" t="s">
        <v>315</v>
      </c>
      <c r="D43" s="161" t="s">
        <v>163</v>
      </c>
      <c r="E43" s="162">
        <v>28.92</v>
      </c>
      <c r="F43" s="163"/>
      <c r="G43" s="164">
        <f>ROUND(E43*F43,2)</f>
        <v>0</v>
      </c>
      <c r="H43" s="163"/>
      <c r="I43" s="164">
        <f>ROUND(E43*H43,2)</f>
        <v>0</v>
      </c>
      <c r="J43" s="163"/>
      <c r="K43" s="164">
        <f>ROUND(E43*J43,2)</f>
        <v>0</v>
      </c>
      <c r="L43" s="164">
        <v>15</v>
      </c>
      <c r="M43" s="164">
        <f>G43*(1+L43/100)</f>
        <v>0</v>
      </c>
      <c r="N43" s="164">
        <v>2.1000000000000001E-4</v>
      </c>
      <c r="O43" s="164">
        <f>ROUND(E43*N43,2)</f>
        <v>0.01</v>
      </c>
      <c r="P43" s="164">
        <v>0</v>
      </c>
      <c r="Q43" s="164">
        <f>ROUND(E43*P43,2)</f>
        <v>0</v>
      </c>
      <c r="R43" s="164" t="s">
        <v>316</v>
      </c>
      <c r="S43" s="164" t="s">
        <v>149</v>
      </c>
      <c r="T43" s="165" t="s">
        <v>150</v>
      </c>
      <c r="U43" s="141">
        <v>9.5000000000000001E-2</v>
      </c>
      <c r="V43" s="141">
        <f>ROUND(E43*U43,2)</f>
        <v>2.75</v>
      </c>
      <c r="W43" s="141"/>
      <c r="X43" s="135"/>
      <c r="Y43" s="135"/>
      <c r="Z43" s="135"/>
      <c r="AA43" s="135"/>
      <c r="AB43" s="135"/>
      <c r="AC43" s="135"/>
      <c r="AD43" s="135"/>
      <c r="AE43" s="135"/>
      <c r="AF43" s="135"/>
      <c r="AG43" s="135" t="s">
        <v>317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5">
      <c r="A44" s="138"/>
      <c r="B44" s="139"/>
      <c r="C44" s="178" t="s">
        <v>835</v>
      </c>
      <c r="D44" s="147"/>
      <c r="E44" s="148">
        <v>28.92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35"/>
      <c r="Y44" s="135"/>
      <c r="Z44" s="135"/>
      <c r="AA44" s="135"/>
      <c r="AB44" s="135"/>
      <c r="AC44" s="135"/>
      <c r="AD44" s="135"/>
      <c r="AE44" s="135"/>
      <c r="AF44" s="135"/>
      <c r="AG44" s="135" t="s">
        <v>153</v>
      </c>
      <c r="AH44" s="135">
        <v>0</v>
      </c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5">
      <c r="A45" s="159">
        <v>13</v>
      </c>
      <c r="B45" s="160" t="s">
        <v>323</v>
      </c>
      <c r="C45" s="177" t="s">
        <v>324</v>
      </c>
      <c r="D45" s="161" t="s">
        <v>163</v>
      </c>
      <c r="E45" s="162">
        <v>28.92</v>
      </c>
      <c r="F45" s="163"/>
      <c r="G45" s="164">
        <f>ROUND(E45*F45,2)</f>
        <v>0</v>
      </c>
      <c r="H45" s="163"/>
      <c r="I45" s="164">
        <f>ROUND(E45*H45,2)</f>
        <v>0</v>
      </c>
      <c r="J45" s="163"/>
      <c r="K45" s="164">
        <f>ROUND(E45*J45,2)</f>
        <v>0</v>
      </c>
      <c r="L45" s="164">
        <v>15</v>
      </c>
      <c r="M45" s="164">
        <f>G45*(1+L45/100)</f>
        <v>0</v>
      </c>
      <c r="N45" s="164">
        <v>1.58E-3</v>
      </c>
      <c r="O45" s="164">
        <f>ROUND(E45*N45,2)</f>
        <v>0.05</v>
      </c>
      <c r="P45" s="164">
        <v>0</v>
      </c>
      <c r="Q45" s="164">
        <f>ROUND(E45*P45,2)</f>
        <v>0</v>
      </c>
      <c r="R45" s="164" t="s">
        <v>316</v>
      </c>
      <c r="S45" s="164" t="s">
        <v>149</v>
      </c>
      <c r="T45" s="165" t="s">
        <v>150</v>
      </c>
      <c r="U45" s="141">
        <v>0.24000000000000002</v>
      </c>
      <c r="V45" s="141">
        <f>ROUND(E45*U45,2)</f>
        <v>6.94</v>
      </c>
      <c r="W45" s="141"/>
      <c r="X45" s="135"/>
      <c r="Y45" s="135"/>
      <c r="Z45" s="135"/>
      <c r="AA45" s="135"/>
      <c r="AB45" s="135"/>
      <c r="AC45" s="135"/>
      <c r="AD45" s="135"/>
      <c r="AE45" s="135"/>
      <c r="AF45" s="135"/>
      <c r="AG45" s="135" t="s">
        <v>317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5">
      <c r="A46" s="138"/>
      <c r="B46" s="139"/>
      <c r="C46" s="178" t="s">
        <v>835</v>
      </c>
      <c r="D46" s="147"/>
      <c r="E46" s="148">
        <v>28.92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35"/>
      <c r="Y46" s="135"/>
      <c r="Z46" s="135"/>
      <c r="AA46" s="135"/>
      <c r="AB46" s="135"/>
      <c r="AC46" s="135"/>
      <c r="AD46" s="135"/>
      <c r="AE46" s="135"/>
      <c r="AF46" s="135"/>
      <c r="AG46" s="135" t="s">
        <v>153</v>
      </c>
      <c r="AH46" s="135">
        <v>0</v>
      </c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5">
      <c r="A47" s="159">
        <v>14</v>
      </c>
      <c r="B47" s="160" t="s">
        <v>330</v>
      </c>
      <c r="C47" s="177" t="s">
        <v>331</v>
      </c>
      <c r="D47" s="161" t="s">
        <v>311</v>
      </c>
      <c r="E47" s="162">
        <v>5.1770000000000004E-2</v>
      </c>
      <c r="F47" s="163"/>
      <c r="G47" s="164">
        <f>ROUND(E47*F47,2)</f>
        <v>0</v>
      </c>
      <c r="H47" s="163"/>
      <c r="I47" s="164">
        <f>ROUND(E47*H47,2)</f>
        <v>0</v>
      </c>
      <c r="J47" s="163"/>
      <c r="K47" s="164">
        <f>ROUND(E47*J47,2)</f>
        <v>0</v>
      </c>
      <c r="L47" s="164">
        <v>15</v>
      </c>
      <c r="M47" s="164">
        <f>G47*(1+L47/100)</f>
        <v>0</v>
      </c>
      <c r="N47" s="164">
        <v>0</v>
      </c>
      <c r="O47" s="164">
        <f>ROUND(E47*N47,2)</f>
        <v>0</v>
      </c>
      <c r="P47" s="164">
        <v>0</v>
      </c>
      <c r="Q47" s="164">
        <f>ROUND(E47*P47,2)</f>
        <v>0</v>
      </c>
      <c r="R47" s="164" t="s">
        <v>316</v>
      </c>
      <c r="S47" s="164" t="s">
        <v>149</v>
      </c>
      <c r="T47" s="165" t="s">
        <v>150</v>
      </c>
      <c r="U47" s="141">
        <v>1.5980000000000001</v>
      </c>
      <c r="V47" s="141">
        <f>ROUND(E47*U47,2)</f>
        <v>0.08</v>
      </c>
      <c r="W47" s="141"/>
      <c r="X47" s="135"/>
      <c r="Y47" s="135"/>
      <c r="Z47" s="135"/>
      <c r="AA47" s="135"/>
      <c r="AB47" s="135"/>
      <c r="AC47" s="135"/>
      <c r="AD47" s="135"/>
      <c r="AE47" s="135"/>
      <c r="AF47" s="135"/>
      <c r="AG47" s="135" t="s">
        <v>332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5">
      <c r="A48" s="138"/>
      <c r="B48" s="139"/>
      <c r="C48" s="237" t="s">
        <v>333</v>
      </c>
      <c r="D48" s="238"/>
      <c r="E48" s="238"/>
      <c r="F48" s="238"/>
      <c r="G48" s="238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35"/>
      <c r="Y48" s="135"/>
      <c r="Z48" s="135"/>
      <c r="AA48" s="135"/>
      <c r="AB48" s="135"/>
      <c r="AC48" s="135"/>
      <c r="AD48" s="135"/>
      <c r="AE48" s="135"/>
      <c r="AF48" s="135"/>
      <c r="AG48" s="135" t="s">
        <v>158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x14ac:dyDescent="0.25">
      <c r="A49" s="153" t="s">
        <v>143</v>
      </c>
      <c r="B49" s="154" t="s">
        <v>99</v>
      </c>
      <c r="C49" s="176" t="s">
        <v>100</v>
      </c>
      <c r="D49" s="155"/>
      <c r="E49" s="156"/>
      <c r="F49" s="157"/>
      <c r="G49" s="157">
        <f>SUMIF(AG50:AG73,"&lt;&gt;NOR",G50:G73)</f>
        <v>0</v>
      </c>
      <c r="H49" s="157"/>
      <c r="I49" s="157">
        <f>SUM(I50:I73)</f>
        <v>0</v>
      </c>
      <c r="J49" s="157"/>
      <c r="K49" s="157">
        <f>SUM(K50:K73)</f>
        <v>0</v>
      </c>
      <c r="L49" s="157"/>
      <c r="M49" s="157">
        <f>SUM(M50:M73)</f>
        <v>0</v>
      </c>
      <c r="N49" s="157"/>
      <c r="O49" s="157">
        <f>SUM(O50:O73)</f>
        <v>1.22</v>
      </c>
      <c r="P49" s="157"/>
      <c r="Q49" s="157">
        <f>SUM(Q50:Q73)</f>
        <v>0</v>
      </c>
      <c r="R49" s="157"/>
      <c r="S49" s="157"/>
      <c r="T49" s="158"/>
      <c r="U49" s="152"/>
      <c r="V49" s="152">
        <f>SUM(V50:V73)</f>
        <v>60.8</v>
      </c>
      <c r="W49" s="152"/>
      <c r="AG49" t="s">
        <v>144</v>
      </c>
    </row>
    <row r="50" spans="1:60" ht="20.399999999999999" outlineLevel="1" x14ac:dyDescent="0.25">
      <c r="A50" s="159">
        <v>15</v>
      </c>
      <c r="B50" s="160" t="s">
        <v>836</v>
      </c>
      <c r="C50" s="177" t="s">
        <v>837</v>
      </c>
      <c r="D50" s="161" t="s">
        <v>172</v>
      </c>
      <c r="E50" s="162">
        <v>28.200000000000003</v>
      </c>
      <c r="F50" s="163"/>
      <c r="G50" s="164">
        <f>ROUND(E50*F50,2)</f>
        <v>0</v>
      </c>
      <c r="H50" s="163"/>
      <c r="I50" s="164">
        <f>ROUND(E50*H50,2)</f>
        <v>0</v>
      </c>
      <c r="J50" s="163"/>
      <c r="K50" s="164">
        <f>ROUND(E50*J50,2)</f>
        <v>0</v>
      </c>
      <c r="L50" s="164">
        <v>15</v>
      </c>
      <c r="M50" s="164">
        <f>G50*(1+L50/100)</f>
        <v>0</v>
      </c>
      <c r="N50" s="164">
        <v>3.2000000000000003E-4</v>
      </c>
      <c r="O50" s="164">
        <f>ROUND(E50*N50,2)</f>
        <v>0.01</v>
      </c>
      <c r="P50" s="164">
        <v>0</v>
      </c>
      <c r="Q50" s="164">
        <f>ROUND(E50*P50,2)</f>
        <v>0</v>
      </c>
      <c r="R50" s="164" t="s">
        <v>538</v>
      </c>
      <c r="S50" s="164" t="s">
        <v>149</v>
      </c>
      <c r="T50" s="165" t="s">
        <v>150</v>
      </c>
      <c r="U50" s="141">
        <v>0.23600000000000002</v>
      </c>
      <c r="V50" s="141">
        <f>ROUND(E50*U50,2)</f>
        <v>6.66</v>
      </c>
      <c r="W50" s="141"/>
      <c r="X50" s="135"/>
      <c r="Y50" s="135"/>
      <c r="Z50" s="135"/>
      <c r="AA50" s="135"/>
      <c r="AB50" s="135"/>
      <c r="AC50" s="135"/>
      <c r="AD50" s="135"/>
      <c r="AE50" s="135"/>
      <c r="AF50" s="135"/>
      <c r="AG50" s="135" t="s">
        <v>214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5">
      <c r="A51" s="138"/>
      <c r="B51" s="139"/>
      <c r="C51" s="178" t="s">
        <v>838</v>
      </c>
      <c r="D51" s="147"/>
      <c r="E51" s="148">
        <v>28.200000000000003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35"/>
      <c r="Y51" s="135"/>
      <c r="Z51" s="135"/>
      <c r="AA51" s="135"/>
      <c r="AB51" s="135"/>
      <c r="AC51" s="135"/>
      <c r="AD51" s="135"/>
      <c r="AE51" s="135"/>
      <c r="AF51" s="135"/>
      <c r="AG51" s="135" t="s">
        <v>153</v>
      </c>
      <c r="AH51" s="135">
        <v>0</v>
      </c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1" x14ac:dyDescent="0.25">
      <c r="A52" s="159">
        <v>16</v>
      </c>
      <c r="B52" s="160" t="s">
        <v>839</v>
      </c>
      <c r="C52" s="177" t="s">
        <v>840</v>
      </c>
      <c r="D52" s="161" t="s">
        <v>172</v>
      </c>
      <c r="E52" s="162">
        <v>28.200000000000003</v>
      </c>
      <c r="F52" s="163"/>
      <c r="G52" s="164">
        <f>ROUND(E52*F52,2)</f>
        <v>0</v>
      </c>
      <c r="H52" s="163"/>
      <c r="I52" s="164">
        <f>ROUND(E52*H52,2)</f>
        <v>0</v>
      </c>
      <c r="J52" s="163"/>
      <c r="K52" s="164">
        <f>ROUND(E52*J52,2)</f>
        <v>0</v>
      </c>
      <c r="L52" s="164">
        <v>15</v>
      </c>
      <c r="M52" s="164">
        <f>G52*(1+L52/100)</f>
        <v>0</v>
      </c>
      <c r="N52" s="164">
        <v>0</v>
      </c>
      <c r="O52" s="164">
        <f>ROUND(E52*N52,2)</f>
        <v>0</v>
      </c>
      <c r="P52" s="164">
        <v>0</v>
      </c>
      <c r="Q52" s="164">
        <f>ROUND(E52*P52,2)</f>
        <v>0</v>
      </c>
      <c r="R52" s="164" t="s">
        <v>538</v>
      </c>
      <c r="S52" s="164" t="s">
        <v>149</v>
      </c>
      <c r="T52" s="165" t="s">
        <v>150</v>
      </c>
      <c r="U52" s="141">
        <v>0.15400000000000003</v>
      </c>
      <c r="V52" s="141">
        <f>ROUND(E52*U52,2)</f>
        <v>4.34</v>
      </c>
      <c r="W52" s="141"/>
      <c r="X52" s="135"/>
      <c r="Y52" s="135"/>
      <c r="Z52" s="135"/>
      <c r="AA52" s="135"/>
      <c r="AB52" s="135"/>
      <c r="AC52" s="135"/>
      <c r="AD52" s="135"/>
      <c r="AE52" s="135"/>
      <c r="AF52" s="135"/>
      <c r="AG52" s="135" t="s">
        <v>214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5">
      <c r="A53" s="138"/>
      <c r="B53" s="139"/>
      <c r="C53" s="178" t="s">
        <v>838</v>
      </c>
      <c r="D53" s="147"/>
      <c r="E53" s="148">
        <v>28.200000000000003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35"/>
      <c r="Y53" s="135"/>
      <c r="Z53" s="135"/>
      <c r="AA53" s="135"/>
      <c r="AB53" s="135"/>
      <c r="AC53" s="135"/>
      <c r="AD53" s="135"/>
      <c r="AE53" s="135"/>
      <c r="AF53" s="135"/>
      <c r="AG53" s="135" t="s">
        <v>153</v>
      </c>
      <c r="AH53" s="135">
        <v>0</v>
      </c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ht="20.399999999999999" outlineLevel="1" x14ac:dyDescent="0.25">
      <c r="A54" s="159">
        <v>17</v>
      </c>
      <c r="B54" s="160" t="s">
        <v>536</v>
      </c>
      <c r="C54" s="177" t="s">
        <v>537</v>
      </c>
      <c r="D54" s="161" t="s">
        <v>163</v>
      </c>
      <c r="E54" s="162">
        <v>47.430000000000007</v>
      </c>
      <c r="F54" s="163"/>
      <c r="G54" s="164">
        <f>ROUND(E54*F54,2)</f>
        <v>0</v>
      </c>
      <c r="H54" s="163"/>
      <c r="I54" s="164">
        <f>ROUND(E54*H54,2)</f>
        <v>0</v>
      </c>
      <c r="J54" s="163"/>
      <c r="K54" s="164">
        <f>ROUND(E54*J54,2)</f>
        <v>0</v>
      </c>
      <c r="L54" s="164">
        <v>15</v>
      </c>
      <c r="M54" s="164">
        <f>G54*(1+L54/100)</f>
        <v>0</v>
      </c>
      <c r="N54" s="164">
        <v>2.7300000000000002E-3</v>
      </c>
      <c r="O54" s="164">
        <f>ROUND(E54*N54,2)</f>
        <v>0.13</v>
      </c>
      <c r="P54" s="164">
        <v>0</v>
      </c>
      <c r="Q54" s="164">
        <f>ROUND(E54*P54,2)</f>
        <v>0</v>
      </c>
      <c r="R54" s="164" t="s">
        <v>538</v>
      </c>
      <c r="S54" s="164" t="s">
        <v>149</v>
      </c>
      <c r="T54" s="165" t="s">
        <v>150</v>
      </c>
      <c r="U54" s="141">
        <v>0.97000000000000008</v>
      </c>
      <c r="V54" s="141">
        <f>ROUND(E54*U54,2)</f>
        <v>46.01</v>
      </c>
      <c r="W54" s="141"/>
      <c r="X54" s="135"/>
      <c r="Y54" s="135"/>
      <c r="Z54" s="135"/>
      <c r="AA54" s="135"/>
      <c r="AB54" s="135"/>
      <c r="AC54" s="135"/>
      <c r="AD54" s="135"/>
      <c r="AE54" s="135"/>
      <c r="AF54" s="135"/>
      <c r="AG54" s="135" t="s">
        <v>317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5">
      <c r="A55" s="138"/>
      <c r="B55" s="139"/>
      <c r="C55" s="178" t="s">
        <v>539</v>
      </c>
      <c r="D55" s="147"/>
      <c r="E55" s="148">
        <v>9</v>
      </c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35"/>
      <c r="Y55" s="135"/>
      <c r="Z55" s="135"/>
      <c r="AA55" s="135"/>
      <c r="AB55" s="135"/>
      <c r="AC55" s="135"/>
      <c r="AD55" s="135"/>
      <c r="AE55" s="135"/>
      <c r="AF55" s="135"/>
      <c r="AG55" s="135" t="s">
        <v>153</v>
      </c>
      <c r="AH55" s="135">
        <v>0</v>
      </c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5">
      <c r="A56" s="138"/>
      <c r="B56" s="139"/>
      <c r="C56" s="178" t="s">
        <v>540</v>
      </c>
      <c r="D56" s="147"/>
      <c r="E56" s="148">
        <v>10.920000000000002</v>
      </c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35"/>
      <c r="Y56" s="135"/>
      <c r="Z56" s="135"/>
      <c r="AA56" s="135"/>
      <c r="AB56" s="135"/>
      <c r="AC56" s="135"/>
      <c r="AD56" s="135"/>
      <c r="AE56" s="135"/>
      <c r="AF56" s="135"/>
      <c r="AG56" s="135" t="s">
        <v>153</v>
      </c>
      <c r="AH56" s="135">
        <v>0</v>
      </c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5">
      <c r="A57" s="138"/>
      <c r="B57" s="139"/>
      <c r="C57" s="178" t="s">
        <v>541</v>
      </c>
      <c r="D57" s="147"/>
      <c r="E57" s="148">
        <v>8.4</v>
      </c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35"/>
      <c r="Y57" s="135"/>
      <c r="Z57" s="135"/>
      <c r="AA57" s="135"/>
      <c r="AB57" s="135"/>
      <c r="AC57" s="135"/>
      <c r="AD57" s="135"/>
      <c r="AE57" s="135"/>
      <c r="AF57" s="135"/>
      <c r="AG57" s="135" t="s">
        <v>153</v>
      </c>
      <c r="AH57" s="135">
        <v>0</v>
      </c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5">
      <c r="A58" s="138"/>
      <c r="B58" s="139"/>
      <c r="C58" s="178" t="s">
        <v>827</v>
      </c>
      <c r="D58" s="147"/>
      <c r="E58" s="148">
        <v>19.110000000000003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35"/>
      <c r="Y58" s="135"/>
      <c r="Z58" s="135"/>
      <c r="AA58" s="135"/>
      <c r="AB58" s="135"/>
      <c r="AC58" s="135"/>
      <c r="AD58" s="135"/>
      <c r="AE58" s="135"/>
      <c r="AF58" s="135"/>
      <c r="AG58" s="135" t="s">
        <v>153</v>
      </c>
      <c r="AH58" s="135">
        <v>0</v>
      </c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5">
      <c r="A59" s="159">
        <v>18</v>
      </c>
      <c r="B59" s="160" t="s">
        <v>543</v>
      </c>
      <c r="C59" s="177" t="s">
        <v>544</v>
      </c>
      <c r="D59" s="161" t="s">
        <v>172</v>
      </c>
      <c r="E59" s="162">
        <v>54.120000000000005</v>
      </c>
      <c r="F59" s="163"/>
      <c r="G59" s="164">
        <f>ROUND(E59*F59,2)</f>
        <v>0</v>
      </c>
      <c r="H59" s="163"/>
      <c r="I59" s="164">
        <f>ROUND(E59*H59,2)</f>
        <v>0</v>
      </c>
      <c r="J59" s="163"/>
      <c r="K59" s="164">
        <f>ROUND(E59*J59,2)</f>
        <v>0</v>
      </c>
      <c r="L59" s="164">
        <v>15</v>
      </c>
      <c r="M59" s="164">
        <f>G59*(1+L59/100)</f>
        <v>0</v>
      </c>
      <c r="N59" s="164">
        <v>4.0000000000000003E-5</v>
      </c>
      <c r="O59" s="164">
        <f>ROUND(E59*N59,2)</f>
        <v>0</v>
      </c>
      <c r="P59" s="164">
        <v>0</v>
      </c>
      <c r="Q59" s="164">
        <f>ROUND(E59*P59,2)</f>
        <v>0</v>
      </c>
      <c r="R59" s="164" t="s">
        <v>538</v>
      </c>
      <c r="S59" s="164" t="s">
        <v>149</v>
      </c>
      <c r="T59" s="165" t="s">
        <v>150</v>
      </c>
      <c r="U59" s="141">
        <v>7.0000000000000007E-2</v>
      </c>
      <c r="V59" s="141">
        <f>ROUND(E59*U59,2)</f>
        <v>3.79</v>
      </c>
      <c r="W59" s="141"/>
      <c r="X59" s="135"/>
      <c r="Y59" s="135"/>
      <c r="Z59" s="135"/>
      <c r="AA59" s="135"/>
      <c r="AB59" s="135"/>
      <c r="AC59" s="135"/>
      <c r="AD59" s="135"/>
      <c r="AE59" s="135"/>
      <c r="AF59" s="135"/>
      <c r="AG59" s="135" t="s">
        <v>317</v>
      </c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5">
      <c r="A60" s="138"/>
      <c r="B60" s="139"/>
      <c r="C60" s="178" t="s">
        <v>841</v>
      </c>
      <c r="D60" s="147"/>
      <c r="E60" s="148">
        <v>28.200000000000003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35"/>
      <c r="Y60" s="135"/>
      <c r="Z60" s="135"/>
      <c r="AA60" s="135"/>
      <c r="AB60" s="135"/>
      <c r="AC60" s="135"/>
      <c r="AD60" s="135"/>
      <c r="AE60" s="135"/>
      <c r="AF60" s="135"/>
      <c r="AG60" s="135" t="s">
        <v>153</v>
      </c>
      <c r="AH60" s="135">
        <v>5</v>
      </c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5">
      <c r="A61" s="138"/>
      <c r="B61" s="139"/>
      <c r="C61" s="178" t="s">
        <v>329</v>
      </c>
      <c r="D61" s="147"/>
      <c r="E61" s="148">
        <v>21.200000000000003</v>
      </c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35"/>
      <c r="Y61" s="135"/>
      <c r="Z61" s="135"/>
      <c r="AA61" s="135"/>
      <c r="AB61" s="135"/>
      <c r="AC61" s="135"/>
      <c r="AD61" s="135"/>
      <c r="AE61" s="135"/>
      <c r="AF61" s="135"/>
      <c r="AG61" s="135" t="s">
        <v>153</v>
      </c>
      <c r="AH61" s="135">
        <v>0</v>
      </c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5">
      <c r="A62" s="138"/>
      <c r="B62" s="139"/>
      <c r="C62" s="178" t="s">
        <v>319</v>
      </c>
      <c r="D62" s="147"/>
      <c r="E62" s="148">
        <v>4.7200000000000006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35"/>
      <c r="Y62" s="135"/>
      <c r="Z62" s="135"/>
      <c r="AA62" s="135"/>
      <c r="AB62" s="135"/>
      <c r="AC62" s="135"/>
      <c r="AD62" s="135"/>
      <c r="AE62" s="135"/>
      <c r="AF62" s="135"/>
      <c r="AG62" s="135" t="s">
        <v>153</v>
      </c>
      <c r="AH62" s="135">
        <v>0</v>
      </c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0.399999999999999" outlineLevel="1" x14ac:dyDescent="0.25">
      <c r="A63" s="159">
        <v>19</v>
      </c>
      <c r="B63" s="160" t="s">
        <v>545</v>
      </c>
      <c r="C63" s="177" t="s">
        <v>546</v>
      </c>
      <c r="D63" s="161" t="s">
        <v>163</v>
      </c>
      <c r="E63" s="162">
        <v>19.920000000000002</v>
      </c>
      <c r="F63" s="163"/>
      <c r="G63" s="164">
        <f>ROUND(E63*F63,2)</f>
        <v>0</v>
      </c>
      <c r="H63" s="163"/>
      <c r="I63" s="164">
        <f>ROUND(E63*H63,2)</f>
        <v>0</v>
      </c>
      <c r="J63" s="163"/>
      <c r="K63" s="164">
        <f>ROUND(E63*J63,2)</f>
        <v>0</v>
      </c>
      <c r="L63" s="164">
        <v>15</v>
      </c>
      <c r="M63" s="164">
        <f>G63*(1+L63/100)</f>
        <v>0</v>
      </c>
      <c r="N63" s="164">
        <v>8.0000000000000004E-4</v>
      </c>
      <c r="O63" s="164">
        <f>ROUND(E63*N63,2)</f>
        <v>0.02</v>
      </c>
      <c r="P63" s="164">
        <v>0</v>
      </c>
      <c r="Q63" s="164">
        <f>ROUND(E63*P63,2)</f>
        <v>0</v>
      </c>
      <c r="R63" s="164" t="s">
        <v>538</v>
      </c>
      <c r="S63" s="164" t="s">
        <v>149</v>
      </c>
      <c r="T63" s="165" t="s">
        <v>150</v>
      </c>
      <c r="U63" s="141">
        <v>0</v>
      </c>
      <c r="V63" s="141">
        <f>ROUND(E63*U63,2)</f>
        <v>0</v>
      </c>
      <c r="W63" s="141"/>
      <c r="X63" s="135"/>
      <c r="Y63" s="135"/>
      <c r="Z63" s="135"/>
      <c r="AA63" s="135"/>
      <c r="AB63" s="135"/>
      <c r="AC63" s="135"/>
      <c r="AD63" s="135"/>
      <c r="AE63" s="135"/>
      <c r="AF63" s="135"/>
      <c r="AG63" s="135" t="s">
        <v>317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5">
      <c r="A64" s="138"/>
      <c r="B64" s="139"/>
      <c r="C64" s="178" t="s">
        <v>547</v>
      </c>
      <c r="D64" s="147"/>
      <c r="E64" s="148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35"/>
      <c r="Y64" s="135"/>
      <c r="Z64" s="135"/>
      <c r="AA64" s="135"/>
      <c r="AB64" s="135"/>
      <c r="AC64" s="135"/>
      <c r="AD64" s="135"/>
      <c r="AE64" s="135"/>
      <c r="AF64" s="135"/>
      <c r="AG64" s="135" t="s">
        <v>153</v>
      </c>
      <c r="AH64" s="135">
        <v>0</v>
      </c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5">
      <c r="A65" s="138"/>
      <c r="B65" s="139"/>
      <c r="C65" s="178" t="s">
        <v>539</v>
      </c>
      <c r="D65" s="147"/>
      <c r="E65" s="148">
        <v>9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35"/>
      <c r="Y65" s="135"/>
      <c r="Z65" s="135"/>
      <c r="AA65" s="135"/>
      <c r="AB65" s="135"/>
      <c r="AC65" s="135"/>
      <c r="AD65" s="135"/>
      <c r="AE65" s="135"/>
      <c r="AF65" s="135"/>
      <c r="AG65" s="135" t="s">
        <v>153</v>
      </c>
      <c r="AH65" s="135">
        <v>0</v>
      </c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5">
      <c r="A66" s="138"/>
      <c r="B66" s="139"/>
      <c r="C66" s="178" t="s">
        <v>540</v>
      </c>
      <c r="D66" s="147"/>
      <c r="E66" s="148">
        <v>10.920000000000002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35"/>
      <c r="Y66" s="135"/>
      <c r="Z66" s="135"/>
      <c r="AA66" s="135"/>
      <c r="AB66" s="135"/>
      <c r="AC66" s="135"/>
      <c r="AD66" s="135"/>
      <c r="AE66" s="135"/>
      <c r="AF66" s="135"/>
      <c r="AG66" s="135" t="s">
        <v>153</v>
      </c>
      <c r="AH66" s="135">
        <v>0</v>
      </c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20.399999999999999" outlineLevel="1" x14ac:dyDescent="0.25">
      <c r="A67" s="159">
        <v>20</v>
      </c>
      <c r="B67" s="160" t="s">
        <v>548</v>
      </c>
      <c r="C67" s="177" t="s">
        <v>549</v>
      </c>
      <c r="D67" s="161" t="s">
        <v>163</v>
      </c>
      <c r="E67" s="162">
        <v>32.550000000000004</v>
      </c>
      <c r="F67" s="163"/>
      <c r="G67" s="164">
        <f>ROUND(E67*F67,2)</f>
        <v>0</v>
      </c>
      <c r="H67" s="163"/>
      <c r="I67" s="164">
        <f>ROUND(E67*H67,2)</f>
        <v>0</v>
      </c>
      <c r="J67" s="163"/>
      <c r="K67" s="164">
        <f>ROUND(E67*J67,2)</f>
        <v>0</v>
      </c>
      <c r="L67" s="164">
        <v>15</v>
      </c>
      <c r="M67" s="164">
        <f>G67*(1+L67/100)</f>
        <v>0</v>
      </c>
      <c r="N67" s="164">
        <v>1.9200000000000002E-2</v>
      </c>
      <c r="O67" s="164">
        <f>ROUND(E67*N67,2)</f>
        <v>0.62</v>
      </c>
      <c r="P67" s="164">
        <v>0</v>
      </c>
      <c r="Q67" s="164">
        <f>ROUND(E67*P67,2)</f>
        <v>0</v>
      </c>
      <c r="R67" s="164" t="s">
        <v>357</v>
      </c>
      <c r="S67" s="164" t="s">
        <v>149</v>
      </c>
      <c r="T67" s="165" t="s">
        <v>150</v>
      </c>
      <c r="U67" s="141">
        <v>0</v>
      </c>
      <c r="V67" s="141">
        <f>ROUND(E67*U67,2)</f>
        <v>0</v>
      </c>
      <c r="W67" s="141"/>
      <c r="X67" s="135"/>
      <c r="Y67" s="135"/>
      <c r="Z67" s="135"/>
      <c r="AA67" s="135"/>
      <c r="AB67" s="135"/>
      <c r="AC67" s="135"/>
      <c r="AD67" s="135"/>
      <c r="AE67" s="135"/>
      <c r="AF67" s="135"/>
      <c r="AG67" s="135" t="s">
        <v>358</v>
      </c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5">
      <c r="A68" s="138"/>
      <c r="B68" s="139"/>
      <c r="C68" s="178" t="s">
        <v>550</v>
      </c>
      <c r="D68" s="147"/>
      <c r="E68" s="148">
        <v>32.550000000000004</v>
      </c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35"/>
      <c r="Y68" s="135"/>
      <c r="Z68" s="135"/>
      <c r="AA68" s="135"/>
      <c r="AB68" s="135"/>
      <c r="AC68" s="135"/>
      <c r="AD68" s="135"/>
      <c r="AE68" s="135"/>
      <c r="AF68" s="135"/>
      <c r="AG68" s="135" t="s">
        <v>153</v>
      </c>
      <c r="AH68" s="135">
        <v>0</v>
      </c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5">
      <c r="A69" s="159">
        <v>21</v>
      </c>
      <c r="B69" s="160" t="s">
        <v>842</v>
      </c>
      <c r="C69" s="177" t="s">
        <v>843</v>
      </c>
      <c r="D69" s="161" t="s">
        <v>163</v>
      </c>
      <c r="E69" s="162">
        <v>23.026500000000002</v>
      </c>
      <c r="F69" s="163"/>
      <c r="G69" s="164">
        <f>ROUND(E69*F69,2)</f>
        <v>0</v>
      </c>
      <c r="H69" s="163"/>
      <c r="I69" s="164">
        <f>ROUND(E69*H69,2)</f>
        <v>0</v>
      </c>
      <c r="J69" s="163"/>
      <c r="K69" s="164">
        <f>ROUND(E69*J69,2)</f>
        <v>0</v>
      </c>
      <c r="L69" s="164">
        <v>15</v>
      </c>
      <c r="M69" s="164">
        <f>G69*(1+L69/100)</f>
        <v>0</v>
      </c>
      <c r="N69" s="164">
        <v>1.9200000000000002E-2</v>
      </c>
      <c r="O69" s="164">
        <f>ROUND(E69*N69,2)</f>
        <v>0.44</v>
      </c>
      <c r="P69" s="164">
        <v>0</v>
      </c>
      <c r="Q69" s="164">
        <f>ROUND(E69*P69,2)</f>
        <v>0</v>
      </c>
      <c r="R69" s="164" t="s">
        <v>357</v>
      </c>
      <c r="S69" s="164" t="s">
        <v>149</v>
      </c>
      <c r="T69" s="165" t="s">
        <v>150</v>
      </c>
      <c r="U69" s="141">
        <v>0</v>
      </c>
      <c r="V69" s="141">
        <f>ROUND(E69*U69,2)</f>
        <v>0</v>
      </c>
      <c r="W69" s="141"/>
      <c r="X69" s="135"/>
      <c r="Y69" s="135"/>
      <c r="Z69" s="135"/>
      <c r="AA69" s="135"/>
      <c r="AB69" s="135"/>
      <c r="AC69" s="135"/>
      <c r="AD69" s="135"/>
      <c r="AE69" s="135"/>
      <c r="AF69" s="135"/>
      <c r="AG69" s="135" t="s">
        <v>358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5">
      <c r="A70" s="138"/>
      <c r="B70" s="139"/>
      <c r="C70" s="178" t="s">
        <v>844</v>
      </c>
      <c r="D70" s="147"/>
      <c r="E70" s="148">
        <v>2.9610000000000003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35"/>
      <c r="Y70" s="135"/>
      <c r="Z70" s="135"/>
      <c r="AA70" s="135"/>
      <c r="AB70" s="135"/>
      <c r="AC70" s="135"/>
      <c r="AD70" s="135"/>
      <c r="AE70" s="135"/>
      <c r="AF70" s="135"/>
      <c r="AG70" s="135" t="s">
        <v>153</v>
      </c>
      <c r="AH70" s="135">
        <v>0</v>
      </c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5">
      <c r="A71" s="138"/>
      <c r="B71" s="139"/>
      <c r="C71" s="178" t="s">
        <v>845</v>
      </c>
      <c r="D71" s="147"/>
      <c r="E71" s="148">
        <v>20.0655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35"/>
      <c r="Y71" s="135"/>
      <c r="Z71" s="135"/>
      <c r="AA71" s="135"/>
      <c r="AB71" s="135"/>
      <c r="AC71" s="135"/>
      <c r="AD71" s="135"/>
      <c r="AE71" s="135"/>
      <c r="AF71" s="135"/>
      <c r="AG71" s="135" t="s">
        <v>153</v>
      </c>
      <c r="AH71" s="135">
        <v>0</v>
      </c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5">
      <c r="A72" s="138">
        <v>22</v>
      </c>
      <c r="B72" s="139" t="s">
        <v>551</v>
      </c>
      <c r="C72" s="181" t="s">
        <v>552</v>
      </c>
      <c r="D72" s="140" t="s">
        <v>0</v>
      </c>
      <c r="E72" s="174"/>
      <c r="F72" s="146"/>
      <c r="G72" s="141">
        <f>ROUND(E72*F72,2)</f>
        <v>0</v>
      </c>
      <c r="H72" s="146"/>
      <c r="I72" s="141">
        <f>ROUND(E72*H72,2)</f>
        <v>0</v>
      </c>
      <c r="J72" s="146"/>
      <c r="K72" s="141">
        <f>ROUND(E72*J72,2)</f>
        <v>0</v>
      </c>
      <c r="L72" s="141">
        <v>15</v>
      </c>
      <c r="M72" s="141">
        <f>G72*(1+L72/100)</f>
        <v>0</v>
      </c>
      <c r="N72" s="141">
        <v>0</v>
      </c>
      <c r="O72" s="141">
        <f>ROUND(E72*N72,2)</f>
        <v>0</v>
      </c>
      <c r="P72" s="141">
        <v>0</v>
      </c>
      <c r="Q72" s="141">
        <f>ROUND(E72*P72,2)</f>
        <v>0</v>
      </c>
      <c r="R72" s="141" t="s">
        <v>538</v>
      </c>
      <c r="S72" s="141" t="s">
        <v>149</v>
      </c>
      <c r="T72" s="141" t="s">
        <v>150</v>
      </c>
      <c r="U72" s="141">
        <v>0</v>
      </c>
      <c r="V72" s="141">
        <f>ROUND(E72*U72,2)</f>
        <v>0</v>
      </c>
      <c r="W72" s="141"/>
      <c r="X72" s="135"/>
      <c r="Y72" s="135"/>
      <c r="Z72" s="135"/>
      <c r="AA72" s="135"/>
      <c r="AB72" s="135"/>
      <c r="AC72" s="135"/>
      <c r="AD72" s="135"/>
      <c r="AE72" s="135"/>
      <c r="AF72" s="135"/>
      <c r="AG72" s="135" t="s">
        <v>370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5">
      <c r="A73" s="138"/>
      <c r="B73" s="139"/>
      <c r="C73" s="235" t="s">
        <v>535</v>
      </c>
      <c r="D73" s="236"/>
      <c r="E73" s="236"/>
      <c r="F73" s="236"/>
      <c r="G73" s="236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35"/>
      <c r="Y73" s="135"/>
      <c r="Z73" s="135"/>
      <c r="AA73" s="135"/>
      <c r="AB73" s="135"/>
      <c r="AC73" s="135"/>
      <c r="AD73" s="135"/>
      <c r="AE73" s="135"/>
      <c r="AF73" s="135"/>
      <c r="AG73" s="135" t="s">
        <v>158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x14ac:dyDescent="0.25">
      <c r="A74" s="153" t="s">
        <v>143</v>
      </c>
      <c r="B74" s="154" t="s">
        <v>101</v>
      </c>
      <c r="C74" s="176" t="s">
        <v>102</v>
      </c>
      <c r="D74" s="155"/>
      <c r="E74" s="156"/>
      <c r="F74" s="157"/>
      <c r="G74" s="157">
        <f>SUMIF(AG75:AG78,"&lt;&gt;NOR",G75:G78)</f>
        <v>0</v>
      </c>
      <c r="H74" s="157"/>
      <c r="I74" s="157">
        <f>SUM(I75:I78)</f>
        <v>0</v>
      </c>
      <c r="J74" s="157"/>
      <c r="K74" s="157">
        <f>SUM(K75:K78)</f>
        <v>0</v>
      </c>
      <c r="L74" s="157"/>
      <c r="M74" s="157">
        <f>SUM(M75:M78)</f>
        <v>0</v>
      </c>
      <c r="N74" s="157"/>
      <c r="O74" s="157">
        <f>SUM(O75:O78)</f>
        <v>0.01</v>
      </c>
      <c r="P74" s="157"/>
      <c r="Q74" s="157">
        <f>SUM(Q75:Q78)</f>
        <v>0</v>
      </c>
      <c r="R74" s="157"/>
      <c r="S74" s="157"/>
      <c r="T74" s="158"/>
      <c r="U74" s="152"/>
      <c r="V74" s="152">
        <f>SUM(V75:V78)</f>
        <v>2.92</v>
      </c>
      <c r="W74" s="152"/>
      <c r="AG74" t="s">
        <v>144</v>
      </c>
    </row>
    <row r="75" spans="1:60" ht="20.399999999999999" outlineLevel="1" x14ac:dyDescent="0.25">
      <c r="A75" s="159">
        <v>23</v>
      </c>
      <c r="B75" s="160" t="s">
        <v>553</v>
      </c>
      <c r="C75" s="177" t="s">
        <v>554</v>
      </c>
      <c r="D75" s="161" t="s">
        <v>172</v>
      </c>
      <c r="E75" s="162">
        <v>19.200000000000003</v>
      </c>
      <c r="F75" s="163"/>
      <c r="G75" s="164">
        <f>ROUND(E75*F75,2)</f>
        <v>0</v>
      </c>
      <c r="H75" s="163"/>
      <c r="I75" s="164">
        <f>ROUND(E75*H75,2)</f>
        <v>0</v>
      </c>
      <c r="J75" s="163"/>
      <c r="K75" s="164">
        <f>ROUND(E75*J75,2)</f>
        <v>0</v>
      </c>
      <c r="L75" s="164">
        <v>15</v>
      </c>
      <c r="M75" s="164">
        <f>G75*(1+L75/100)</f>
        <v>0</v>
      </c>
      <c r="N75" s="164">
        <v>4.4000000000000002E-4</v>
      </c>
      <c r="O75" s="164">
        <f>ROUND(E75*N75,2)</f>
        <v>0.01</v>
      </c>
      <c r="P75" s="164">
        <v>0</v>
      </c>
      <c r="Q75" s="164">
        <f>ROUND(E75*P75,2)</f>
        <v>0</v>
      </c>
      <c r="R75" s="164" t="s">
        <v>555</v>
      </c>
      <c r="S75" s="164" t="s">
        <v>149</v>
      </c>
      <c r="T75" s="165" t="s">
        <v>150</v>
      </c>
      <c r="U75" s="141">
        <v>0.15200000000000002</v>
      </c>
      <c r="V75" s="141">
        <f>ROUND(E75*U75,2)</f>
        <v>2.92</v>
      </c>
      <c r="W75" s="141"/>
      <c r="X75" s="135"/>
      <c r="Y75" s="135"/>
      <c r="Z75" s="135"/>
      <c r="AA75" s="135"/>
      <c r="AB75" s="135"/>
      <c r="AC75" s="135"/>
      <c r="AD75" s="135"/>
      <c r="AE75" s="135"/>
      <c r="AF75" s="135"/>
      <c r="AG75" s="135" t="s">
        <v>317</v>
      </c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5">
      <c r="A76" s="138"/>
      <c r="B76" s="139"/>
      <c r="C76" s="178" t="s">
        <v>556</v>
      </c>
      <c r="D76" s="147"/>
      <c r="E76" s="148">
        <v>19.200000000000003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35"/>
      <c r="Y76" s="135"/>
      <c r="Z76" s="135"/>
      <c r="AA76" s="135"/>
      <c r="AB76" s="135"/>
      <c r="AC76" s="135"/>
      <c r="AD76" s="135"/>
      <c r="AE76" s="135"/>
      <c r="AF76" s="135"/>
      <c r="AG76" s="135" t="s">
        <v>153</v>
      </c>
      <c r="AH76" s="135">
        <v>0</v>
      </c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5">
      <c r="A77" s="138">
        <v>24</v>
      </c>
      <c r="B77" s="139" t="s">
        <v>557</v>
      </c>
      <c r="C77" s="181" t="s">
        <v>558</v>
      </c>
      <c r="D77" s="140" t="s">
        <v>0</v>
      </c>
      <c r="E77" s="174"/>
      <c r="F77" s="146"/>
      <c r="G77" s="141">
        <f>ROUND(E77*F77,2)</f>
        <v>0</v>
      </c>
      <c r="H77" s="146"/>
      <c r="I77" s="141">
        <f>ROUND(E77*H77,2)</f>
        <v>0</v>
      </c>
      <c r="J77" s="146"/>
      <c r="K77" s="141">
        <f>ROUND(E77*J77,2)</f>
        <v>0</v>
      </c>
      <c r="L77" s="141">
        <v>15</v>
      </c>
      <c r="M77" s="141">
        <f>G77*(1+L77/100)</f>
        <v>0</v>
      </c>
      <c r="N77" s="141">
        <v>0</v>
      </c>
      <c r="O77" s="141">
        <f>ROUND(E77*N77,2)</f>
        <v>0</v>
      </c>
      <c r="P77" s="141">
        <v>0</v>
      </c>
      <c r="Q77" s="141">
        <f>ROUND(E77*P77,2)</f>
        <v>0</v>
      </c>
      <c r="R77" s="141" t="s">
        <v>555</v>
      </c>
      <c r="S77" s="141" t="s">
        <v>149</v>
      </c>
      <c r="T77" s="141" t="s">
        <v>150</v>
      </c>
      <c r="U77" s="141">
        <v>0</v>
      </c>
      <c r="V77" s="141">
        <f>ROUND(E77*U77,2)</f>
        <v>0</v>
      </c>
      <c r="W77" s="141"/>
      <c r="X77" s="135"/>
      <c r="Y77" s="135"/>
      <c r="Z77" s="135"/>
      <c r="AA77" s="135"/>
      <c r="AB77" s="135"/>
      <c r="AC77" s="135"/>
      <c r="AD77" s="135"/>
      <c r="AE77" s="135"/>
      <c r="AF77" s="135"/>
      <c r="AG77" s="135" t="s">
        <v>370</v>
      </c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5">
      <c r="A78" s="138"/>
      <c r="B78" s="139"/>
      <c r="C78" s="235" t="s">
        <v>535</v>
      </c>
      <c r="D78" s="236"/>
      <c r="E78" s="236"/>
      <c r="F78" s="236"/>
      <c r="G78" s="236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35"/>
      <c r="Y78" s="135"/>
      <c r="Z78" s="135"/>
      <c r="AA78" s="135"/>
      <c r="AB78" s="135"/>
      <c r="AC78" s="135"/>
      <c r="AD78" s="135"/>
      <c r="AE78" s="135"/>
      <c r="AF78" s="135"/>
      <c r="AG78" s="135" t="s">
        <v>158</v>
      </c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x14ac:dyDescent="0.25">
      <c r="A79" s="153" t="s">
        <v>143</v>
      </c>
      <c r="B79" s="154" t="s">
        <v>103</v>
      </c>
      <c r="C79" s="176" t="s">
        <v>104</v>
      </c>
      <c r="D79" s="155"/>
      <c r="E79" s="156"/>
      <c r="F79" s="157"/>
      <c r="G79" s="157">
        <f>SUMIF(AG80:AG103,"&lt;&gt;NOR",G80:G103)</f>
        <v>0</v>
      </c>
      <c r="H79" s="157"/>
      <c r="I79" s="157">
        <f>SUM(I80:I103)</f>
        <v>0</v>
      </c>
      <c r="J79" s="157"/>
      <c r="K79" s="157">
        <f>SUM(K80:K103)</f>
        <v>0</v>
      </c>
      <c r="L79" s="157"/>
      <c r="M79" s="157">
        <f>SUM(M80:M103)</f>
        <v>0</v>
      </c>
      <c r="N79" s="157"/>
      <c r="O79" s="157">
        <f>SUM(O80:O103)</f>
        <v>0.51</v>
      </c>
      <c r="P79" s="157"/>
      <c r="Q79" s="157">
        <f>SUM(Q80:Q103)</f>
        <v>0.15</v>
      </c>
      <c r="R79" s="157"/>
      <c r="S79" s="157"/>
      <c r="T79" s="158"/>
      <c r="U79" s="152"/>
      <c r="V79" s="152">
        <f>SUM(V80:V103)</f>
        <v>0</v>
      </c>
      <c r="W79" s="152"/>
      <c r="AG79" t="s">
        <v>144</v>
      </c>
    </row>
    <row r="80" spans="1:60" outlineLevel="1" x14ac:dyDescent="0.25">
      <c r="A80" s="159">
        <v>25</v>
      </c>
      <c r="B80" s="160" t="s">
        <v>846</v>
      </c>
      <c r="C80" s="177" t="s">
        <v>847</v>
      </c>
      <c r="D80" s="161" t="s">
        <v>163</v>
      </c>
      <c r="E80" s="162">
        <v>149.66000000000003</v>
      </c>
      <c r="F80" s="163"/>
      <c r="G80" s="164">
        <f>ROUND(E80*F80,2)</f>
        <v>0</v>
      </c>
      <c r="H80" s="163"/>
      <c r="I80" s="164">
        <f>ROUND(E80*H80,2)</f>
        <v>0</v>
      </c>
      <c r="J80" s="163"/>
      <c r="K80" s="164">
        <f>ROUND(E80*J80,2)</f>
        <v>0</v>
      </c>
      <c r="L80" s="164">
        <v>15</v>
      </c>
      <c r="M80" s="164">
        <f>G80*(1+L80/100)</f>
        <v>0</v>
      </c>
      <c r="N80" s="164">
        <v>0</v>
      </c>
      <c r="O80" s="164">
        <f>ROUND(E80*N80,2)</f>
        <v>0</v>
      </c>
      <c r="P80" s="164">
        <v>1E-3</v>
      </c>
      <c r="Q80" s="164">
        <f>ROUND(E80*P80,2)</f>
        <v>0.15</v>
      </c>
      <c r="R80" s="164"/>
      <c r="S80" s="164" t="s">
        <v>149</v>
      </c>
      <c r="T80" s="165" t="s">
        <v>150</v>
      </c>
      <c r="U80" s="141">
        <v>0</v>
      </c>
      <c r="V80" s="141">
        <f>ROUND(E80*U80,2)</f>
        <v>0</v>
      </c>
      <c r="W80" s="141"/>
      <c r="X80" s="135"/>
      <c r="Y80" s="135"/>
      <c r="Z80" s="135"/>
      <c r="AA80" s="135"/>
      <c r="AB80" s="135"/>
      <c r="AC80" s="135"/>
      <c r="AD80" s="135"/>
      <c r="AE80" s="135"/>
      <c r="AF80" s="135"/>
      <c r="AG80" s="135" t="s">
        <v>317</v>
      </c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5">
      <c r="A81" s="138"/>
      <c r="B81" s="139"/>
      <c r="C81" s="178" t="s">
        <v>819</v>
      </c>
      <c r="D81" s="147"/>
      <c r="E81" s="148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35"/>
      <c r="Y81" s="135"/>
      <c r="Z81" s="135"/>
      <c r="AA81" s="135"/>
      <c r="AB81" s="135"/>
      <c r="AC81" s="135"/>
      <c r="AD81" s="135"/>
      <c r="AE81" s="135"/>
      <c r="AF81" s="135"/>
      <c r="AG81" s="135" t="s">
        <v>153</v>
      </c>
      <c r="AH81" s="135">
        <v>0</v>
      </c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5">
      <c r="A82" s="138"/>
      <c r="B82" s="139"/>
      <c r="C82" s="178" t="s">
        <v>820</v>
      </c>
      <c r="D82" s="147"/>
      <c r="E82" s="148">
        <v>26.64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35"/>
      <c r="Y82" s="135"/>
      <c r="Z82" s="135"/>
      <c r="AA82" s="135"/>
      <c r="AB82" s="135"/>
      <c r="AC82" s="135"/>
      <c r="AD82" s="135"/>
      <c r="AE82" s="135"/>
      <c r="AF82" s="135"/>
      <c r="AG82" s="135" t="s">
        <v>153</v>
      </c>
      <c r="AH82" s="135">
        <v>0</v>
      </c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5">
      <c r="A83" s="138"/>
      <c r="B83" s="139"/>
      <c r="C83" s="178" t="s">
        <v>821</v>
      </c>
      <c r="D83" s="147"/>
      <c r="E83" s="148">
        <v>25.540000000000003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35"/>
      <c r="Y83" s="135"/>
      <c r="Z83" s="135"/>
      <c r="AA83" s="135"/>
      <c r="AB83" s="135"/>
      <c r="AC83" s="135"/>
      <c r="AD83" s="135"/>
      <c r="AE83" s="135"/>
      <c r="AF83" s="135"/>
      <c r="AG83" s="135" t="s">
        <v>153</v>
      </c>
      <c r="AH83" s="135">
        <v>0</v>
      </c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5">
      <c r="A84" s="138"/>
      <c r="B84" s="139"/>
      <c r="C84" s="178" t="s">
        <v>822</v>
      </c>
      <c r="D84" s="147"/>
      <c r="E84" s="148">
        <v>80.400000000000006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35"/>
      <c r="Y84" s="135"/>
      <c r="Z84" s="135"/>
      <c r="AA84" s="135"/>
      <c r="AB84" s="135"/>
      <c r="AC84" s="135"/>
      <c r="AD84" s="135"/>
      <c r="AE84" s="135"/>
      <c r="AF84" s="135"/>
      <c r="AG84" s="135" t="s">
        <v>153</v>
      </c>
      <c r="AH84" s="135">
        <v>0</v>
      </c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5">
      <c r="A85" s="138"/>
      <c r="B85" s="139"/>
      <c r="C85" s="178" t="s">
        <v>823</v>
      </c>
      <c r="D85" s="147"/>
      <c r="E85" s="148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35"/>
      <c r="Y85" s="135"/>
      <c r="Z85" s="135"/>
      <c r="AA85" s="135"/>
      <c r="AB85" s="135"/>
      <c r="AC85" s="135"/>
      <c r="AD85" s="135"/>
      <c r="AE85" s="135"/>
      <c r="AF85" s="135"/>
      <c r="AG85" s="135" t="s">
        <v>153</v>
      </c>
      <c r="AH85" s="135">
        <v>0</v>
      </c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5">
      <c r="A86" s="138"/>
      <c r="B86" s="139"/>
      <c r="C86" s="178" t="s">
        <v>824</v>
      </c>
      <c r="D86" s="147"/>
      <c r="E86" s="148">
        <v>17.080000000000002</v>
      </c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35"/>
      <c r="Y86" s="135"/>
      <c r="Z86" s="135"/>
      <c r="AA86" s="135"/>
      <c r="AB86" s="135"/>
      <c r="AC86" s="135"/>
      <c r="AD86" s="135"/>
      <c r="AE86" s="135"/>
      <c r="AF86" s="135"/>
      <c r="AG86" s="135" t="s">
        <v>153</v>
      </c>
      <c r="AH86" s="135">
        <v>0</v>
      </c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5">
      <c r="A87" s="159">
        <v>26</v>
      </c>
      <c r="B87" s="160" t="s">
        <v>559</v>
      </c>
      <c r="C87" s="177" t="s">
        <v>560</v>
      </c>
      <c r="D87" s="161" t="s">
        <v>163</v>
      </c>
      <c r="E87" s="162">
        <v>187.06</v>
      </c>
      <c r="F87" s="163"/>
      <c r="G87" s="164">
        <f>ROUND(E87*F87,2)</f>
        <v>0</v>
      </c>
      <c r="H87" s="163"/>
      <c r="I87" s="164">
        <f>ROUND(E87*H87,2)</f>
        <v>0</v>
      </c>
      <c r="J87" s="163"/>
      <c r="K87" s="164">
        <f>ROUND(E87*J87,2)</f>
        <v>0</v>
      </c>
      <c r="L87" s="164">
        <v>15</v>
      </c>
      <c r="M87" s="164">
        <f>G87*(1+L87/100)</f>
        <v>0</v>
      </c>
      <c r="N87" s="164">
        <v>0</v>
      </c>
      <c r="O87" s="164">
        <f>ROUND(E87*N87,2)</f>
        <v>0</v>
      </c>
      <c r="P87" s="164">
        <v>0</v>
      </c>
      <c r="Q87" s="164">
        <f>ROUND(E87*P87,2)</f>
        <v>0</v>
      </c>
      <c r="R87" s="164"/>
      <c r="S87" s="164" t="s">
        <v>353</v>
      </c>
      <c r="T87" s="165" t="s">
        <v>150</v>
      </c>
      <c r="U87" s="141">
        <v>0</v>
      </c>
      <c r="V87" s="141">
        <f>ROUND(E87*U87,2)</f>
        <v>0</v>
      </c>
      <c r="W87" s="141"/>
      <c r="X87" s="135"/>
      <c r="Y87" s="135"/>
      <c r="Z87" s="135"/>
      <c r="AA87" s="135"/>
      <c r="AB87" s="135"/>
      <c r="AC87" s="135"/>
      <c r="AD87" s="135"/>
      <c r="AE87" s="135"/>
      <c r="AF87" s="135"/>
      <c r="AG87" s="135" t="s">
        <v>317</v>
      </c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5">
      <c r="A88" s="138"/>
      <c r="B88" s="139"/>
      <c r="C88" s="178" t="s">
        <v>848</v>
      </c>
      <c r="D88" s="147"/>
      <c r="E88" s="148">
        <v>29</v>
      </c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35"/>
      <c r="Y88" s="135"/>
      <c r="Z88" s="135"/>
      <c r="AA88" s="135"/>
      <c r="AB88" s="135"/>
      <c r="AC88" s="135"/>
      <c r="AD88" s="135"/>
      <c r="AE88" s="135"/>
      <c r="AF88" s="135"/>
      <c r="AG88" s="135" t="s">
        <v>153</v>
      </c>
      <c r="AH88" s="135">
        <v>0</v>
      </c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5">
      <c r="A89" s="138"/>
      <c r="B89" s="139"/>
      <c r="C89" s="178" t="s">
        <v>819</v>
      </c>
      <c r="D89" s="147"/>
      <c r="E89" s="148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35"/>
      <c r="Y89" s="135"/>
      <c r="Z89" s="135"/>
      <c r="AA89" s="135"/>
      <c r="AB89" s="135"/>
      <c r="AC89" s="135"/>
      <c r="AD89" s="135"/>
      <c r="AE89" s="135"/>
      <c r="AF89" s="135"/>
      <c r="AG89" s="135" t="s">
        <v>153</v>
      </c>
      <c r="AH89" s="135">
        <v>0</v>
      </c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5">
      <c r="A90" s="138"/>
      <c r="B90" s="139"/>
      <c r="C90" s="178" t="s">
        <v>820</v>
      </c>
      <c r="D90" s="147"/>
      <c r="E90" s="148">
        <v>26.64</v>
      </c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35"/>
      <c r="Y90" s="135"/>
      <c r="Z90" s="135"/>
      <c r="AA90" s="135"/>
      <c r="AB90" s="135"/>
      <c r="AC90" s="135"/>
      <c r="AD90" s="135"/>
      <c r="AE90" s="135"/>
      <c r="AF90" s="135"/>
      <c r="AG90" s="135" t="s">
        <v>153</v>
      </c>
      <c r="AH90" s="135">
        <v>0</v>
      </c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5">
      <c r="A91" s="138"/>
      <c r="B91" s="139"/>
      <c r="C91" s="178" t="s">
        <v>821</v>
      </c>
      <c r="D91" s="147"/>
      <c r="E91" s="148">
        <v>25.540000000000003</v>
      </c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35"/>
      <c r="Y91" s="135"/>
      <c r="Z91" s="135"/>
      <c r="AA91" s="135"/>
      <c r="AB91" s="135"/>
      <c r="AC91" s="135"/>
      <c r="AD91" s="135"/>
      <c r="AE91" s="135"/>
      <c r="AF91" s="135"/>
      <c r="AG91" s="135" t="s">
        <v>153</v>
      </c>
      <c r="AH91" s="135">
        <v>0</v>
      </c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5">
      <c r="A92" s="138"/>
      <c r="B92" s="139"/>
      <c r="C92" s="178" t="s">
        <v>822</v>
      </c>
      <c r="D92" s="147"/>
      <c r="E92" s="148">
        <v>80.400000000000006</v>
      </c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35"/>
      <c r="Y92" s="135"/>
      <c r="Z92" s="135"/>
      <c r="AA92" s="135"/>
      <c r="AB92" s="135"/>
      <c r="AC92" s="135"/>
      <c r="AD92" s="135"/>
      <c r="AE92" s="135"/>
      <c r="AF92" s="135"/>
      <c r="AG92" s="135" t="s">
        <v>153</v>
      </c>
      <c r="AH92" s="135">
        <v>0</v>
      </c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5">
      <c r="A93" s="138"/>
      <c r="B93" s="139"/>
      <c r="C93" s="178" t="s">
        <v>823</v>
      </c>
      <c r="D93" s="147"/>
      <c r="E93" s="148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35"/>
      <c r="Y93" s="135"/>
      <c r="Z93" s="135"/>
      <c r="AA93" s="135"/>
      <c r="AB93" s="135"/>
      <c r="AC93" s="135"/>
      <c r="AD93" s="135"/>
      <c r="AE93" s="135"/>
      <c r="AF93" s="135"/>
      <c r="AG93" s="135" t="s">
        <v>153</v>
      </c>
      <c r="AH93" s="135">
        <v>0</v>
      </c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5">
      <c r="A94" s="138"/>
      <c r="B94" s="139"/>
      <c r="C94" s="178" t="s">
        <v>824</v>
      </c>
      <c r="D94" s="147"/>
      <c r="E94" s="148">
        <v>17.080000000000002</v>
      </c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35"/>
      <c r="Y94" s="135"/>
      <c r="Z94" s="135"/>
      <c r="AA94" s="135"/>
      <c r="AB94" s="135"/>
      <c r="AC94" s="135"/>
      <c r="AD94" s="135"/>
      <c r="AE94" s="135"/>
      <c r="AF94" s="135"/>
      <c r="AG94" s="135" t="s">
        <v>153</v>
      </c>
      <c r="AH94" s="135">
        <v>0</v>
      </c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1" x14ac:dyDescent="0.25">
      <c r="A95" s="138"/>
      <c r="B95" s="139"/>
      <c r="C95" s="178" t="s">
        <v>561</v>
      </c>
      <c r="D95" s="147"/>
      <c r="E95" s="148">
        <v>8.4</v>
      </c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35"/>
      <c r="Y95" s="135"/>
      <c r="Z95" s="135"/>
      <c r="AA95" s="135"/>
      <c r="AB95" s="135"/>
      <c r="AC95" s="135"/>
      <c r="AD95" s="135"/>
      <c r="AE95" s="135"/>
      <c r="AF95" s="135"/>
      <c r="AG95" s="135" t="s">
        <v>153</v>
      </c>
      <c r="AH95" s="135">
        <v>0</v>
      </c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5">
      <c r="A96" s="159">
        <v>27</v>
      </c>
      <c r="B96" s="160" t="s">
        <v>849</v>
      </c>
      <c r="C96" s="177" t="s">
        <v>850</v>
      </c>
      <c r="D96" s="161" t="s">
        <v>163</v>
      </c>
      <c r="E96" s="162">
        <v>149.66000000000003</v>
      </c>
      <c r="F96" s="163"/>
      <c r="G96" s="164">
        <f>ROUND(E96*F96,2)</f>
        <v>0</v>
      </c>
      <c r="H96" s="163"/>
      <c r="I96" s="164">
        <f>ROUND(E96*H96,2)</f>
        <v>0</v>
      </c>
      <c r="J96" s="163"/>
      <c r="K96" s="164">
        <f>ROUND(E96*J96,2)</f>
        <v>0</v>
      </c>
      <c r="L96" s="164">
        <v>15</v>
      </c>
      <c r="M96" s="164">
        <f>G96*(1+L96/100)</f>
        <v>0</v>
      </c>
      <c r="N96" s="164">
        <v>3.3900000000000002E-3</v>
      </c>
      <c r="O96" s="164">
        <f>ROUND(E96*N96,2)</f>
        <v>0.51</v>
      </c>
      <c r="P96" s="164">
        <v>0</v>
      </c>
      <c r="Q96" s="164">
        <f>ROUND(E96*P96,2)</f>
        <v>0</v>
      </c>
      <c r="R96" s="164"/>
      <c r="S96" s="164" t="s">
        <v>149</v>
      </c>
      <c r="T96" s="165" t="s">
        <v>150</v>
      </c>
      <c r="U96" s="141">
        <v>0</v>
      </c>
      <c r="V96" s="141">
        <f>ROUND(E96*U96,2)</f>
        <v>0</v>
      </c>
      <c r="W96" s="141"/>
      <c r="X96" s="135"/>
      <c r="Y96" s="135"/>
      <c r="Z96" s="135"/>
      <c r="AA96" s="135"/>
      <c r="AB96" s="135"/>
      <c r="AC96" s="135"/>
      <c r="AD96" s="135"/>
      <c r="AE96" s="135"/>
      <c r="AF96" s="135"/>
      <c r="AG96" s="135" t="s">
        <v>851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5">
      <c r="A97" s="138"/>
      <c r="B97" s="139"/>
      <c r="C97" s="178" t="s">
        <v>819</v>
      </c>
      <c r="D97" s="147"/>
      <c r="E97" s="148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35"/>
      <c r="Y97" s="135"/>
      <c r="Z97" s="135"/>
      <c r="AA97" s="135"/>
      <c r="AB97" s="135"/>
      <c r="AC97" s="135"/>
      <c r="AD97" s="135"/>
      <c r="AE97" s="135"/>
      <c r="AF97" s="135"/>
      <c r="AG97" s="135" t="s">
        <v>153</v>
      </c>
      <c r="AH97" s="135">
        <v>0</v>
      </c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5">
      <c r="A98" s="138"/>
      <c r="B98" s="139"/>
      <c r="C98" s="178" t="s">
        <v>820</v>
      </c>
      <c r="D98" s="147"/>
      <c r="E98" s="148">
        <v>26.64</v>
      </c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35"/>
      <c r="Y98" s="135"/>
      <c r="Z98" s="135"/>
      <c r="AA98" s="135"/>
      <c r="AB98" s="135"/>
      <c r="AC98" s="135"/>
      <c r="AD98" s="135"/>
      <c r="AE98" s="135"/>
      <c r="AF98" s="135"/>
      <c r="AG98" s="135" t="s">
        <v>153</v>
      </c>
      <c r="AH98" s="135">
        <v>0</v>
      </c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5">
      <c r="A99" s="138"/>
      <c r="B99" s="139"/>
      <c r="C99" s="178" t="s">
        <v>821</v>
      </c>
      <c r="D99" s="147"/>
      <c r="E99" s="148">
        <v>25.540000000000003</v>
      </c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35"/>
      <c r="Y99" s="135"/>
      <c r="Z99" s="135"/>
      <c r="AA99" s="135"/>
      <c r="AB99" s="135"/>
      <c r="AC99" s="135"/>
      <c r="AD99" s="135"/>
      <c r="AE99" s="135"/>
      <c r="AF99" s="135"/>
      <c r="AG99" s="135" t="s">
        <v>153</v>
      </c>
      <c r="AH99" s="135">
        <v>0</v>
      </c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5">
      <c r="A100" s="138"/>
      <c r="B100" s="139"/>
      <c r="C100" s="178" t="s">
        <v>822</v>
      </c>
      <c r="D100" s="147"/>
      <c r="E100" s="148">
        <v>80.400000000000006</v>
      </c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 t="s">
        <v>153</v>
      </c>
      <c r="AH100" s="135">
        <v>0</v>
      </c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5">
      <c r="A101" s="138"/>
      <c r="B101" s="139"/>
      <c r="C101" s="178" t="s">
        <v>823</v>
      </c>
      <c r="D101" s="147"/>
      <c r="E101" s="148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 t="s">
        <v>153</v>
      </c>
      <c r="AH101" s="135">
        <v>0</v>
      </c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5">
      <c r="A102" s="138"/>
      <c r="B102" s="139"/>
      <c r="C102" s="178" t="s">
        <v>824</v>
      </c>
      <c r="D102" s="147"/>
      <c r="E102" s="148">
        <v>17.080000000000002</v>
      </c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 t="s">
        <v>153</v>
      </c>
      <c r="AH102" s="135">
        <v>0</v>
      </c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5">
      <c r="A103" s="138">
        <v>28</v>
      </c>
      <c r="B103" s="139" t="s">
        <v>562</v>
      </c>
      <c r="C103" s="181" t="s">
        <v>852</v>
      </c>
      <c r="D103" s="140" t="s">
        <v>0</v>
      </c>
      <c r="E103" s="174"/>
      <c r="F103" s="146"/>
      <c r="G103" s="141">
        <f>ROUND(E103*F103,2)</f>
        <v>0</v>
      </c>
      <c r="H103" s="146"/>
      <c r="I103" s="141">
        <f>ROUND(E103*H103,2)</f>
        <v>0</v>
      </c>
      <c r="J103" s="146"/>
      <c r="K103" s="141">
        <f>ROUND(E103*J103,2)</f>
        <v>0</v>
      </c>
      <c r="L103" s="141">
        <v>15</v>
      </c>
      <c r="M103" s="141">
        <f>G103*(1+L103/100)</f>
        <v>0</v>
      </c>
      <c r="N103" s="141">
        <v>0</v>
      </c>
      <c r="O103" s="141">
        <f>ROUND(E103*N103,2)</f>
        <v>0</v>
      </c>
      <c r="P103" s="141">
        <v>0</v>
      </c>
      <c r="Q103" s="141">
        <f>ROUND(E103*P103,2)</f>
        <v>0</v>
      </c>
      <c r="R103" s="141"/>
      <c r="S103" s="141" t="s">
        <v>149</v>
      </c>
      <c r="T103" s="141" t="s">
        <v>150</v>
      </c>
      <c r="U103" s="141">
        <v>0</v>
      </c>
      <c r="V103" s="141">
        <f>ROUND(E103*U103,2)</f>
        <v>0</v>
      </c>
      <c r="W103" s="141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 t="s">
        <v>471</v>
      </c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x14ac:dyDescent="0.25">
      <c r="A104" s="153" t="s">
        <v>143</v>
      </c>
      <c r="B104" s="154" t="s">
        <v>113</v>
      </c>
      <c r="C104" s="176" t="s">
        <v>114</v>
      </c>
      <c r="D104" s="155"/>
      <c r="E104" s="156"/>
      <c r="F104" s="157"/>
      <c r="G104" s="157">
        <f>SUMIF(AG105:AG114,"&lt;&gt;NOR",G105:G114)</f>
        <v>0</v>
      </c>
      <c r="H104" s="157"/>
      <c r="I104" s="157">
        <f>SUM(I105:I114)</f>
        <v>0</v>
      </c>
      <c r="J104" s="157"/>
      <c r="K104" s="157">
        <f>SUM(K105:K114)</f>
        <v>0</v>
      </c>
      <c r="L104" s="157"/>
      <c r="M104" s="157">
        <f>SUM(M105:M114)</f>
        <v>0</v>
      </c>
      <c r="N104" s="157"/>
      <c r="O104" s="157">
        <f>SUM(O105:O114)</f>
        <v>0</v>
      </c>
      <c r="P104" s="157"/>
      <c r="Q104" s="157">
        <f>SUM(Q105:Q114)</f>
        <v>0</v>
      </c>
      <c r="R104" s="157"/>
      <c r="S104" s="157"/>
      <c r="T104" s="158"/>
      <c r="U104" s="152"/>
      <c r="V104" s="152">
        <f>SUM(V105:V114)</f>
        <v>14.54</v>
      </c>
      <c r="W104" s="152"/>
      <c r="AG104" t="s">
        <v>144</v>
      </c>
    </row>
    <row r="105" spans="1:60" outlineLevel="1" x14ac:dyDescent="0.25">
      <c r="A105" s="167">
        <v>29</v>
      </c>
      <c r="B105" s="168" t="s">
        <v>628</v>
      </c>
      <c r="C105" s="179" t="s">
        <v>629</v>
      </c>
      <c r="D105" s="169" t="s">
        <v>311</v>
      </c>
      <c r="E105" s="170">
        <v>6.3307400000000005</v>
      </c>
      <c r="F105" s="171"/>
      <c r="G105" s="172">
        <f t="shared" ref="G105:G111" si="0">ROUND(E105*F105,2)</f>
        <v>0</v>
      </c>
      <c r="H105" s="171"/>
      <c r="I105" s="172">
        <f t="shared" ref="I105:I111" si="1">ROUND(E105*H105,2)</f>
        <v>0</v>
      </c>
      <c r="J105" s="171"/>
      <c r="K105" s="172">
        <f t="shared" ref="K105:K111" si="2">ROUND(E105*J105,2)</f>
        <v>0</v>
      </c>
      <c r="L105" s="172">
        <v>15</v>
      </c>
      <c r="M105" s="172">
        <f t="shared" ref="M105:M111" si="3">G105*(1+L105/100)</f>
        <v>0</v>
      </c>
      <c r="N105" s="172">
        <v>0</v>
      </c>
      <c r="O105" s="172">
        <f t="shared" ref="O105:O111" si="4">ROUND(E105*N105,2)</f>
        <v>0</v>
      </c>
      <c r="P105" s="172">
        <v>0</v>
      </c>
      <c r="Q105" s="172">
        <f t="shared" ref="Q105:Q111" si="5">ROUND(E105*P105,2)</f>
        <v>0</v>
      </c>
      <c r="R105" s="172" t="s">
        <v>257</v>
      </c>
      <c r="S105" s="172" t="s">
        <v>149</v>
      </c>
      <c r="T105" s="173" t="s">
        <v>150</v>
      </c>
      <c r="U105" s="141">
        <v>0.55000000000000004</v>
      </c>
      <c r="V105" s="141">
        <f t="shared" ref="V105:V111" si="6">ROUND(E105*U105,2)</f>
        <v>3.48</v>
      </c>
      <c r="W105" s="141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 t="s">
        <v>630</v>
      </c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5">
      <c r="A106" s="167">
        <v>30</v>
      </c>
      <c r="B106" s="168" t="s">
        <v>631</v>
      </c>
      <c r="C106" s="179" t="s">
        <v>632</v>
      </c>
      <c r="D106" s="169" t="s">
        <v>311</v>
      </c>
      <c r="E106" s="170">
        <v>6.3307400000000005</v>
      </c>
      <c r="F106" s="171"/>
      <c r="G106" s="172">
        <f t="shared" si="0"/>
        <v>0</v>
      </c>
      <c r="H106" s="171"/>
      <c r="I106" s="172">
        <f t="shared" si="1"/>
        <v>0</v>
      </c>
      <c r="J106" s="171"/>
      <c r="K106" s="172">
        <f t="shared" si="2"/>
        <v>0</v>
      </c>
      <c r="L106" s="172">
        <v>15</v>
      </c>
      <c r="M106" s="172">
        <f t="shared" si="3"/>
        <v>0</v>
      </c>
      <c r="N106" s="172">
        <v>0</v>
      </c>
      <c r="O106" s="172">
        <f t="shared" si="4"/>
        <v>0</v>
      </c>
      <c r="P106" s="172">
        <v>0</v>
      </c>
      <c r="Q106" s="172">
        <f t="shared" si="5"/>
        <v>0</v>
      </c>
      <c r="R106" s="172" t="s">
        <v>257</v>
      </c>
      <c r="S106" s="172" t="s">
        <v>149</v>
      </c>
      <c r="T106" s="173" t="s">
        <v>150</v>
      </c>
      <c r="U106" s="141">
        <v>0.49000000000000005</v>
      </c>
      <c r="V106" s="141">
        <f t="shared" si="6"/>
        <v>3.1</v>
      </c>
      <c r="W106" s="141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 t="s">
        <v>630</v>
      </c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5">
      <c r="A107" s="167">
        <v>31</v>
      </c>
      <c r="B107" s="168" t="s">
        <v>633</v>
      </c>
      <c r="C107" s="179" t="s">
        <v>634</v>
      </c>
      <c r="D107" s="169" t="s">
        <v>311</v>
      </c>
      <c r="E107" s="170">
        <v>183.59146000000001</v>
      </c>
      <c r="F107" s="171"/>
      <c r="G107" s="172">
        <f t="shared" si="0"/>
        <v>0</v>
      </c>
      <c r="H107" s="171"/>
      <c r="I107" s="172">
        <f t="shared" si="1"/>
        <v>0</v>
      </c>
      <c r="J107" s="171"/>
      <c r="K107" s="172">
        <f t="shared" si="2"/>
        <v>0</v>
      </c>
      <c r="L107" s="172">
        <v>15</v>
      </c>
      <c r="M107" s="172">
        <f t="shared" si="3"/>
        <v>0</v>
      </c>
      <c r="N107" s="172">
        <v>0</v>
      </c>
      <c r="O107" s="172">
        <f t="shared" si="4"/>
        <v>0</v>
      </c>
      <c r="P107" s="172">
        <v>0</v>
      </c>
      <c r="Q107" s="172">
        <f t="shared" si="5"/>
        <v>0</v>
      </c>
      <c r="R107" s="172" t="s">
        <v>257</v>
      </c>
      <c r="S107" s="172" t="s">
        <v>149</v>
      </c>
      <c r="T107" s="173" t="s">
        <v>150</v>
      </c>
      <c r="U107" s="141">
        <v>0</v>
      </c>
      <c r="V107" s="141">
        <f t="shared" si="6"/>
        <v>0</v>
      </c>
      <c r="W107" s="141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 t="s">
        <v>630</v>
      </c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5">
      <c r="A108" s="167">
        <v>32</v>
      </c>
      <c r="B108" s="168" t="s">
        <v>635</v>
      </c>
      <c r="C108" s="179" t="s">
        <v>636</v>
      </c>
      <c r="D108" s="169" t="s">
        <v>311</v>
      </c>
      <c r="E108" s="170">
        <v>6.3307400000000005</v>
      </c>
      <c r="F108" s="171"/>
      <c r="G108" s="172">
        <f t="shared" si="0"/>
        <v>0</v>
      </c>
      <c r="H108" s="171"/>
      <c r="I108" s="172">
        <f t="shared" si="1"/>
        <v>0</v>
      </c>
      <c r="J108" s="171"/>
      <c r="K108" s="172">
        <f t="shared" si="2"/>
        <v>0</v>
      </c>
      <c r="L108" s="172">
        <v>15</v>
      </c>
      <c r="M108" s="172">
        <f t="shared" si="3"/>
        <v>0</v>
      </c>
      <c r="N108" s="172">
        <v>0</v>
      </c>
      <c r="O108" s="172">
        <f t="shared" si="4"/>
        <v>0</v>
      </c>
      <c r="P108" s="172">
        <v>0</v>
      </c>
      <c r="Q108" s="172">
        <f t="shared" si="5"/>
        <v>0</v>
      </c>
      <c r="R108" s="172" t="s">
        <v>257</v>
      </c>
      <c r="S108" s="172" t="s">
        <v>149</v>
      </c>
      <c r="T108" s="173" t="s">
        <v>150</v>
      </c>
      <c r="U108" s="141">
        <v>0.94200000000000006</v>
      </c>
      <c r="V108" s="141">
        <f t="shared" si="6"/>
        <v>5.96</v>
      </c>
      <c r="W108" s="141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 t="s">
        <v>630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5">
      <c r="A109" s="167">
        <v>33</v>
      </c>
      <c r="B109" s="168" t="s">
        <v>637</v>
      </c>
      <c r="C109" s="179" t="s">
        <v>638</v>
      </c>
      <c r="D109" s="169" t="s">
        <v>311</v>
      </c>
      <c r="E109" s="170">
        <v>12.661480000000001</v>
      </c>
      <c r="F109" s="171"/>
      <c r="G109" s="172">
        <f t="shared" si="0"/>
        <v>0</v>
      </c>
      <c r="H109" s="171"/>
      <c r="I109" s="172">
        <f t="shared" si="1"/>
        <v>0</v>
      </c>
      <c r="J109" s="171"/>
      <c r="K109" s="172">
        <f t="shared" si="2"/>
        <v>0</v>
      </c>
      <c r="L109" s="172">
        <v>15</v>
      </c>
      <c r="M109" s="172">
        <f t="shared" si="3"/>
        <v>0</v>
      </c>
      <c r="N109" s="172">
        <v>0</v>
      </c>
      <c r="O109" s="172">
        <f t="shared" si="4"/>
        <v>0</v>
      </c>
      <c r="P109" s="172">
        <v>0</v>
      </c>
      <c r="Q109" s="172">
        <f t="shared" si="5"/>
        <v>0</v>
      </c>
      <c r="R109" s="172" t="s">
        <v>257</v>
      </c>
      <c r="S109" s="172" t="s">
        <v>149</v>
      </c>
      <c r="T109" s="173" t="s">
        <v>150</v>
      </c>
      <c r="U109" s="141">
        <v>0.10500000000000001</v>
      </c>
      <c r="V109" s="141">
        <f t="shared" si="6"/>
        <v>1.33</v>
      </c>
      <c r="W109" s="141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 t="s">
        <v>630</v>
      </c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5">
      <c r="A110" s="167">
        <v>34</v>
      </c>
      <c r="B110" s="168" t="s">
        <v>639</v>
      </c>
      <c r="C110" s="179" t="s">
        <v>640</v>
      </c>
      <c r="D110" s="169" t="s">
        <v>311</v>
      </c>
      <c r="E110" s="170">
        <v>6.3307400000000005</v>
      </c>
      <c r="F110" s="171"/>
      <c r="G110" s="172">
        <f t="shared" si="0"/>
        <v>0</v>
      </c>
      <c r="H110" s="171"/>
      <c r="I110" s="172">
        <f t="shared" si="1"/>
        <v>0</v>
      </c>
      <c r="J110" s="171"/>
      <c r="K110" s="172">
        <f t="shared" si="2"/>
        <v>0</v>
      </c>
      <c r="L110" s="172">
        <v>15</v>
      </c>
      <c r="M110" s="172">
        <f t="shared" si="3"/>
        <v>0</v>
      </c>
      <c r="N110" s="172">
        <v>0</v>
      </c>
      <c r="O110" s="172">
        <f t="shared" si="4"/>
        <v>0</v>
      </c>
      <c r="P110" s="172">
        <v>0</v>
      </c>
      <c r="Q110" s="172">
        <f t="shared" si="5"/>
        <v>0</v>
      </c>
      <c r="R110" s="172" t="s">
        <v>257</v>
      </c>
      <c r="S110" s="172" t="s">
        <v>149</v>
      </c>
      <c r="T110" s="173" t="s">
        <v>150</v>
      </c>
      <c r="U110" s="141">
        <v>0</v>
      </c>
      <c r="V110" s="141">
        <f t="shared" si="6"/>
        <v>0</v>
      </c>
      <c r="W110" s="141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 t="s">
        <v>630</v>
      </c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ht="20.399999999999999" outlineLevel="1" x14ac:dyDescent="0.25">
      <c r="A111" s="159">
        <v>35</v>
      </c>
      <c r="B111" s="160" t="s">
        <v>641</v>
      </c>
      <c r="C111" s="177" t="s">
        <v>642</v>
      </c>
      <c r="D111" s="161" t="s">
        <v>311</v>
      </c>
      <c r="E111" s="162">
        <v>6.3307400000000005</v>
      </c>
      <c r="F111" s="163"/>
      <c r="G111" s="164">
        <f t="shared" si="0"/>
        <v>0</v>
      </c>
      <c r="H111" s="163"/>
      <c r="I111" s="164">
        <f t="shared" si="1"/>
        <v>0</v>
      </c>
      <c r="J111" s="163"/>
      <c r="K111" s="164">
        <f t="shared" si="2"/>
        <v>0</v>
      </c>
      <c r="L111" s="164">
        <v>15</v>
      </c>
      <c r="M111" s="164">
        <f t="shared" si="3"/>
        <v>0</v>
      </c>
      <c r="N111" s="164">
        <v>0</v>
      </c>
      <c r="O111" s="164">
        <f t="shared" si="4"/>
        <v>0</v>
      </c>
      <c r="P111" s="164">
        <v>0</v>
      </c>
      <c r="Q111" s="164">
        <f t="shared" si="5"/>
        <v>0</v>
      </c>
      <c r="R111" s="164" t="s">
        <v>643</v>
      </c>
      <c r="S111" s="164" t="s">
        <v>149</v>
      </c>
      <c r="T111" s="165" t="s">
        <v>150</v>
      </c>
      <c r="U111" s="141">
        <v>9.9000000000000005E-2</v>
      </c>
      <c r="V111" s="141">
        <f t="shared" si="6"/>
        <v>0.63</v>
      </c>
      <c r="W111" s="141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 t="s">
        <v>630</v>
      </c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5">
      <c r="A112" s="138"/>
      <c r="B112" s="139"/>
      <c r="C112" s="237" t="s">
        <v>644</v>
      </c>
      <c r="D112" s="238"/>
      <c r="E112" s="238"/>
      <c r="F112" s="238"/>
      <c r="G112" s="238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 t="s">
        <v>158</v>
      </c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5">
      <c r="A113" s="159">
        <v>36</v>
      </c>
      <c r="B113" s="160" t="s">
        <v>645</v>
      </c>
      <c r="C113" s="177" t="s">
        <v>646</v>
      </c>
      <c r="D113" s="161" t="s">
        <v>311</v>
      </c>
      <c r="E113" s="162">
        <v>6.3307400000000005</v>
      </c>
      <c r="F113" s="163"/>
      <c r="G113" s="164">
        <f>ROUND(E113*F113,2)</f>
        <v>0</v>
      </c>
      <c r="H113" s="163"/>
      <c r="I113" s="164">
        <f>ROUND(E113*H113,2)</f>
        <v>0</v>
      </c>
      <c r="J113" s="163"/>
      <c r="K113" s="164">
        <f>ROUND(E113*J113,2)</f>
        <v>0</v>
      </c>
      <c r="L113" s="164">
        <v>15</v>
      </c>
      <c r="M113" s="164">
        <f>G113*(1+L113/100)</f>
        <v>0</v>
      </c>
      <c r="N113" s="164">
        <v>0</v>
      </c>
      <c r="O113" s="164">
        <f>ROUND(E113*N113,2)</f>
        <v>0</v>
      </c>
      <c r="P113" s="164">
        <v>0</v>
      </c>
      <c r="Q113" s="164">
        <f>ROUND(E113*P113,2)</f>
        <v>0</v>
      </c>
      <c r="R113" s="164" t="s">
        <v>647</v>
      </c>
      <c r="S113" s="164" t="s">
        <v>149</v>
      </c>
      <c r="T113" s="165" t="s">
        <v>150</v>
      </c>
      <c r="U113" s="141">
        <v>6.0000000000000001E-3</v>
      </c>
      <c r="V113" s="141">
        <f>ROUND(E113*U113,2)</f>
        <v>0.04</v>
      </c>
      <c r="W113" s="141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 t="s">
        <v>630</v>
      </c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5">
      <c r="A114" s="138"/>
      <c r="B114" s="139"/>
      <c r="C114" s="237" t="s">
        <v>648</v>
      </c>
      <c r="D114" s="238"/>
      <c r="E114" s="238"/>
      <c r="F114" s="238"/>
      <c r="G114" s="238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 t="s">
        <v>158</v>
      </c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x14ac:dyDescent="0.25">
      <c r="A115" s="153" t="s">
        <v>143</v>
      </c>
      <c r="B115" s="154" t="s">
        <v>116</v>
      </c>
      <c r="C115" s="176" t="s">
        <v>27</v>
      </c>
      <c r="D115" s="155"/>
      <c r="E115" s="156"/>
      <c r="F115" s="157"/>
      <c r="G115" s="157">
        <f>SUMIF(AG116:AG116,"&lt;&gt;NOR",G116:G116)</f>
        <v>0</v>
      </c>
      <c r="H115" s="157"/>
      <c r="I115" s="157">
        <f>SUM(I116:I116)</f>
        <v>0</v>
      </c>
      <c r="J115" s="157"/>
      <c r="K115" s="157">
        <f>SUM(K116:K116)</f>
        <v>0</v>
      </c>
      <c r="L115" s="157"/>
      <c r="M115" s="157">
        <f>SUM(M116:M116)</f>
        <v>0</v>
      </c>
      <c r="N115" s="157"/>
      <c r="O115" s="157">
        <f>SUM(O116:O116)</f>
        <v>0</v>
      </c>
      <c r="P115" s="157"/>
      <c r="Q115" s="157">
        <f>SUM(Q116:Q116)</f>
        <v>0</v>
      </c>
      <c r="R115" s="157"/>
      <c r="S115" s="157"/>
      <c r="T115" s="158"/>
      <c r="U115" s="152"/>
      <c r="V115" s="152">
        <f>SUM(V116:V116)</f>
        <v>0</v>
      </c>
      <c r="W115" s="152"/>
      <c r="AG115" t="s">
        <v>144</v>
      </c>
    </row>
    <row r="116" spans="1:60" outlineLevel="1" x14ac:dyDescent="0.25">
      <c r="A116" s="159">
        <v>37</v>
      </c>
      <c r="B116" s="160" t="s">
        <v>649</v>
      </c>
      <c r="C116" s="177" t="s">
        <v>650</v>
      </c>
      <c r="D116" s="161" t="s">
        <v>651</v>
      </c>
      <c r="E116" s="162">
        <v>1</v>
      </c>
      <c r="F116" s="163"/>
      <c r="G116" s="164">
        <f>ROUND(E116*F116,2)</f>
        <v>0</v>
      </c>
      <c r="H116" s="163"/>
      <c r="I116" s="164">
        <f>ROUND(E116*H116,2)</f>
        <v>0</v>
      </c>
      <c r="J116" s="163"/>
      <c r="K116" s="164">
        <f>ROUND(E116*J116,2)</f>
        <v>0</v>
      </c>
      <c r="L116" s="164">
        <v>15</v>
      </c>
      <c r="M116" s="164">
        <f>G116*(1+L116/100)</f>
        <v>0</v>
      </c>
      <c r="N116" s="164">
        <v>0</v>
      </c>
      <c r="O116" s="164">
        <f>ROUND(E116*N116,2)</f>
        <v>0</v>
      </c>
      <c r="P116" s="164">
        <v>0</v>
      </c>
      <c r="Q116" s="164">
        <f>ROUND(E116*P116,2)</f>
        <v>0</v>
      </c>
      <c r="R116" s="164"/>
      <c r="S116" s="164" t="s">
        <v>149</v>
      </c>
      <c r="T116" s="165" t="s">
        <v>150</v>
      </c>
      <c r="U116" s="141">
        <v>0</v>
      </c>
      <c r="V116" s="141">
        <f>ROUND(E116*U116,2)</f>
        <v>0</v>
      </c>
      <c r="W116" s="141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 t="s">
        <v>853</v>
      </c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x14ac:dyDescent="0.25">
      <c r="A117" s="3"/>
      <c r="B117" s="4"/>
      <c r="C117" s="182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AE117">
        <v>15</v>
      </c>
      <c r="AF117">
        <v>21</v>
      </c>
    </row>
    <row r="118" spans="1:60" x14ac:dyDescent="0.25">
      <c r="A118" s="142"/>
      <c r="B118" s="143" t="s">
        <v>29</v>
      </c>
      <c r="C118" s="183"/>
      <c r="D118" s="144"/>
      <c r="E118" s="145"/>
      <c r="F118" s="145"/>
      <c r="G118" s="175">
        <f>G8+G25+G33+G39+G42+G49+G74+G79+G104+G115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AE118">
        <f>SUMIF(L7:L116,AE117,G7:G116)</f>
        <v>0</v>
      </c>
      <c r="AF118">
        <f>SUMIF(L7:L116,AF117,G7:G116)</f>
        <v>0</v>
      </c>
      <c r="AG118" t="s">
        <v>653</v>
      </c>
    </row>
    <row r="119" spans="1:60" x14ac:dyDescent="0.25">
      <c r="C119" s="184"/>
      <c r="D119" s="10"/>
      <c r="AG119" t="s">
        <v>661</v>
      </c>
    </row>
    <row r="120" spans="1:60" x14ac:dyDescent="0.25">
      <c r="D120" s="10"/>
    </row>
    <row r="121" spans="1:60" x14ac:dyDescent="0.25">
      <c r="D121" s="10"/>
    </row>
    <row r="122" spans="1:60" x14ac:dyDescent="0.25">
      <c r="D122" s="10"/>
    </row>
    <row r="123" spans="1:60" x14ac:dyDescent="0.25">
      <c r="D123" s="10"/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2wojDRW7Q5ELZ26abLTcnNlzHpxTpKEhl4FUI9tqem+Q7yZtEdWn55eo2CgbjSpDMCr4EUORnFPpqgHYIBaa4w==" saltValue="rkJ/i2HE7U1G3vJ4gVU4+Q==" spinCount="100000" sheet="1"/>
  <mergeCells count="13">
    <mergeCell ref="C21:G21"/>
    <mergeCell ref="A1:G1"/>
    <mergeCell ref="C2:G2"/>
    <mergeCell ref="C3:G3"/>
    <mergeCell ref="C4:G4"/>
    <mergeCell ref="C13:G13"/>
    <mergeCell ref="C114:G114"/>
    <mergeCell ref="C30:G30"/>
    <mergeCell ref="C41:G41"/>
    <mergeCell ref="C48:G48"/>
    <mergeCell ref="C73:G73"/>
    <mergeCell ref="C78:G78"/>
    <mergeCell ref="C112:G1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77" customWidth="1"/>
    <col min="3" max="3" width="63.33203125" style="7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118</v>
      </c>
      <c r="B1" s="243"/>
      <c r="C1" s="243"/>
      <c r="D1" s="243"/>
      <c r="E1" s="243"/>
      <c r="F1" s="243"/>
      <c r="G1" s="243"/>
      <c r="AG1" t="s">
        <v>119</v>
      </c>
    </row>
    <row r="2" spans="1:60" ht="24.9" customHeight="1" x14ac:dyDescent="0.25">
      <c r="A2" s="66" t="s">
        <v>7</v>
      </c>
      <c r="B2" s="65" t="s">
        <v>43</v>
      </c>
      <c r="C2" s="244" t="s">
        <v>44</v>
      </c>
      <c r="D2" s="245"/>
      <c r="E2" s="245"/>
      <c r="F2" s="245"/>
      <c r="G2" s="246"/>
      <c r="AG2" t="s">
        <v>120</v>
      </c>
    </row>
    <row r="3" spans="1:60" ht="24.9" customHeight="1" x14ac:dyDescent="0.25">
      <c r="A3" s="66" t="s">
        <v>8</v>
      </c>
      <c r="B3" s="65" t="s">
        <v>53</v>
      </c>
      <c r="C3" s="244" t="s">
        <v>54</v>
      </c>
      <c r="D3" s="245"/>
      <c r="E3" s="245"/>
      <c r="F3" s="245"/>
      <c r="G3" s="246"/>
      <c r="AC3" s="77" t="s">
        <v>120</v>
      </c>
      <c r="AG3" t="s">
        <v>121</v>
      </c>
    </row>
    <row r="4" spans="1:60" ht="24.9" customHeight="1" x14ac:dyDescent="0.25">
      <c r="A4" s="128" t="s">
        <v>9</v>
      </c>
      <c r="B4" s="129" t="s">
        <v>55</v>
      </c>
      <c r="C4" s="247" t="s">
        <v>57</v>
      </c>
      <c r="D4" s="248"/>
      <c r="E4" s="248"/>
      <c r="F4" s="248"/>
      <c r="G4" s="249"/>
      <c r="AG4" t="s">
        <v>122</v>
      </c>
    </row>
    <row r="5" spans="1:60" x14ac:dyDescent="0.25">
      <c r="D5" s="10"/>
    </row>
    <row r="6" spans="1:60" ht="39.6" x14ac:dyDescent="0.25">
      <c r="A6" s="131" t="s">
        <v>123</v>
      </c>
      <c r="B6" s="133" t="s">
        <v>124</v>
      </c>
      <c r="C6" s="133" t="s">
        <v>125</v>
      </c>
      <c r="D6" s="132" t="s">
        <v>126</v>
      </c>
      <c r="E6" s="131" t="s">
        <v>127</v>
      </c>
      <c r="F6" s="130" t="s">
        <v>128</v>
      </c>
      <c r="G6" s="131" t="s">
        <v>29</v>
      </c>
      <c r="H6" s="134" t="s">
        <v>30</v>
      </c>
      <c r="I6" s="134" t="s">
        <v>129</v>
      </c>
      <c r="J6" s="134" t="s">
        <v>31</v>
      </c>
      <c r="K6" s="134" t="s">
        <v>130</v>
      </c>
      <c r="L6" s="134" t="s">
        <v>131</v>
      </c>
      <c r="M6" s="134" t="s">
        <v>132</v>
      </c>
      <c r="N6" s="134" t="s">
        <v>133</v>
      </c>
      <c r="O6" s="134" t="s">
        <v>134</v>
      </c>
      <c r="P6" s="134" t="s">
        <v>135</v>
      </c>
      <c r="Q6" s="134" t="s">
        <v>136</v>
      </c>
      <c r="R6" s="134" t="s">
        <v>137</v>
      </c>
      <c r="S6" s="134" t="s">
        <v>138</v>
      </c>
      <c r="T6" s="134" t="s">
        <v>139</v>
      </c>
      <c r="U6" s="134" t="s">
        <v>140</v>
      </c>
      <c r="V6" s="134" t="s">
        <v>141</v>
      </c>
      <c r="W6" s="134" t="s">
        <v>142</v>
      </c>
    </row>
    <row r="7" spans="1:60" hidden="1" x14ac:dyDescent="0.25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</row>
    <row r="8" spans="1:60" x14ac:dyDescent="0.25">
      <c r="A8" s="153" t="s">
        <v>143</v>
      </c>
      <c r="B8" s="154" t="s">
        <v>67</v>
      </c>
      <c r="C8" s="176" t="s">
        <v>68</v>
      </c>
      <c r="D8" s="155"/>
      <c r="E8" s="156"/>
      <c r="F8" s="157"/>
      <c r="G8" s="157">
        <f>SUMIF(AG9:AG25,"&lt;&gt;NOR",G9:G25)</f>
        <v>0</v>
      </c>
      <c r="H8" s="157"/>
      <c r="I8" s="157">
        <f>SUM(I9:I25)</f>
        <v>0</v>
      </c>
      <c r="J8" s="157"/>
      <c r="K8" s="157">
        <f>SUM(K9:K25)</f>
        <v>0</v>
      </c>
      <c r="L8" s="157"/>
      <c r="M8" s="157">
        <f>SUM(M9:M25)</f>
        <v>0</v>
      </c>
      <c r="N8" s="157"/>
      <c r="O8" s="157">
        <f>SUM(O9:O25)</f>
        <v>6.9</v>
      </c>
      <c r="P8" s="157"/>
      <c r="Q8" s="157">
        <f>SUM(Q9:Q25)</f>
        <v>0</v>
      </c>
      <c r="R8" s="157"/>
      <c r="S8" s="157"/>
      <c r="T8" s="158"/>
      <c r="U8" s="152"/>
      <c r="V8" s="152">
        <f>SUM(V9:V25)</f>
        <v>83.170000000000016</v>
      </c>
      <c r="W8" s="152"/>
      <c r="AG8" t="s">
        <v>144</v>
      </c>
    </row>
    <row r="9" spans="1:60" outlineLevel="1" x14ac:dyDescent="0.25">
      <c r="A9" s="159">
        <v>1</v>
      </c>
      <c r="B9" s="160" t="s">
        <v>854</v>
      </c>
      <c r="C9" s="177" t="s">
        <v>855</v>
      </c>
      <c r="D9" s="161" t="s">
        <v>813</v>
      </c>
      <c r="E9" s="162">
        <v>3.0336000000000003</v>
      </c>
      <c r="F9" s="163"/>
      <c r="G9" s="164">
        <f>ROUND(E9*F9,2)</f>
        <v>0</v>
      </c>
      <c r="H9" s="163"/>
      <c r="I9" s="164">
        <f>ROUND(E9*H9,2)</f>
        <v>0</v>
      </c>
      <c r="J9" s="163"/>
      <c r="K9" s="164">
        <f>ROUND(E9*J9,2)</f>
        <v>0</v>
      </c>
      <c r="L9" s="164">
        <v>15</v>
      </c>
      <c r="M9" s="164">
        <f>G9*(1+L9/100)</f>
        <v>0</v>
      </c>
      <c r="N9" s="164">
        <v>1.919</v>
      </c>
      <c r="O9" s="164">
        <f>ROUND(E9*N9,2)</f>
        <v>5.82</v>
      </c>
      <c r="P9" s="164">
        <v>0</v>
      </c>
      <c r="Q9" s="164">
        <f>ROUND(E9*P9,2)</f>
        <v>0</v>
      </c>
      <c r="R9" s="164" t="s">
        <v>148</v>
      </c>
      <c r="S9" s="164" t="s">
        <v>149</v>
      </c>
      <c r="T9" s="165" t="s">
        <v>150</v>
      </c>
      <c r="U9" s="141">
        <v>3.2130000000000001</v>
      </c>
      <c r="V9" s="141">
        <f>ROUND(E9*U9,2)</f>
        <v>9.75</v>
      </c>
      <c r="W9" s="141"/>
      <c r="X9" s="135"/>
      <c r="Y9" s="135"/>
      <c r="Z9" s="135"/>
      <c r="AA9" s="135"/>
      <c r="AB9" s="135"/>
      <c r="AC9" s="135"/>
      <c r="AD9" s="135"/>
      <c r="AE9" s="135"/>
      <c r="AF9" s="135"/>
      <c r="AG9" s="135" t="s">
        <v>151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5">
      <c r="A10" s="138"/>
      <c r="B10" s="139"/>
      <c r="C10" s="178" t="s">
        <v>856</v>
      </c>
      <c r="D10" s="147"/>
      <c r="E10" s="148">
        <v>3.0336000000000003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35"/>
      <c r="Y10" s="135"/>
      <c r="Z10" s="135"/>
      <c r="AA10" s="135"/>
      <c r="AB10" s="135"/>
      <c r="AC10" s="135"/>
      <c r="AD10" s="135"/>
      <c r="AE10" s="135"/>
      <c r="AF10" s="135"/>
      <c r="AG10" s="135" t="s">
        <v>153</v>
      </c>
      <c r="AH10" s="135">
        <v>0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ht="20.399999999999999" outlineLevel="1" x14ac:dyDescent="0.25">
      <c r="A11" s="159">
        <v>2</v>
      </c>
      <c r="B11" s="160" t="s">
        <v>816</v>
      </c>
      <c r="C11" s="177" t="s">
        <v>817</v>
      </c>
      <c r="D11" s="161" t="s">
        <v>163</v>
      </c>
      <c r="E11" s="162">
        <v>181.25</v>
      </c>
      <c r="F11" s="163"/>
      <c r="G11" s="164">
        <f>ROUND(E11*F11,2)</f>
        <v>0</v>
      </c>
      <c r="H11" s="163"/>
      <c r="I11" s="164">
        <f>ROUND(E11*H11,2)</f>
        <v>0</v>
      </c>
      <c r="J11" s="163"/>
      <c r="K11" s="164">
        <f>ROUND(E11*J11,2)</f>
        <v>0</v>
      </c>
      <c r="L11" s="164">
        <v>15</v>
      </c>
      <c r="M11" s="164">
        <f>G11*(1+L11/100)</f>
        <v>0</v>
      </c>
      <c r="N11" s="164">
        <v>3.5500000000000002E-3</v>
      </c>
      <c r="O11" s="164">
        <f>ROUND(E11*N11,2)</f>
        <v>0.64</v>
      </c>
      <c r="P11" s="164">
        <v>0</v>
      </c>
      <c r="Q11" s="164">
        <f>ROUND(E11*P11,2)</f>
        <v>0</v>
      </c>
      <c r="R11" s="164" t="s">
        <v>148</v>
      </c>
      <c r="S11" s="164" t="s">
        <v>149</v>
      </c>
      <c r="T11" s="165" t="s">
        <v>150</v>
      </c>
      <c r="U11" s="141">
        <v>0.34200000000000003</v>
      </c>
      <c r="V11" s="141">
        <f>ROUND(E11*U11,2)</f>
        <v>61.99</v>
      </c>
      <c r="W11" s="141"/>
      <c r="X11" s="135"/>
      <c r="Y11" s="135"/>
      <c r="Z11" s="135"/>
      <c r="AA11" s="135"/>
      <c r="AB11" s="135"/>
      <c r="AC11" s="135"/>
      <c r="AD11" s="135"/>
      <c r="AE11" s="135"/>
      <c r="AF11" s="135"/>
      <c r="AG11" s="135" t="s">
        <v>214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5">
      <c r="A12" s="138"/>
      <c r="B12" s="139"/>
      <c r="C12" s="237" t="s">
        <v>818</v>
      </c>
      <c r="D12" s="238"/>
      <c r="E12" s="238"/>
      <c r="F12" s="238"/>
      <c r="G12" s="238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35"/>
      <c r="Y12" s="135"/>
      <c r="Z12" s="135"/>
      <c r="AA12" s="135"/>
      <c r="AB12" s="135"/>
      <c r="AC12" s="135"/>
      <c r="AD12" s="135"/>
      <c r="AE12" s="135"/>
      <c r="AF12" s="135"/>
      <c r="AG12" s="135" t="s">
        <v>158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5">
      <c r="A13" s="138"/>
      <c r="B13" s="139"/>
      <c r="C13" s="178" t="s">
        <v>819</v>
      </c>
      <c r="D13" s="147"/>
      <c r="E13" s="148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35"/>
      <c r="Y13" s="135"/>
      <c r="Z13" s="135"/>
      <c r="AA13" s="135"/>
      <c r="AB13" s="135"/>
      <c r="AC13" s="135"/>
      <c r="AD13" s="135"/>
      <c r="AE13" s="135"/>
      <c r="AF13" s="135"/>
      <c r="AG13" s="135" t="s">
        <v>153</v>
      </c>
      <c r="AH13" s="135">
        <v>0</v>
      </c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5">
      <c r="A14" s="138"/>
      <c r="B14" s="139"/>
      <c r="C14" s="178" t="s">
        <v>857</v>
      </c>
      <c r="D14" s="147"/>
      <c r="E14" s="148">
        <v>64.320000000000007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35"/>
      <c r="Y14" s="135"/>
      <c r="Z14" s="135"/>
      <c r="AA14" s="135"/>
      <c r="AB14" s="135"/>
      <c r="AC14" s="135"/>
      <c r="AD14" s="135"/>
      <c r="AE14" s="135"/>
      <c r="AF14" s="135"/>
      <c r="AG14" s="135" t="s">
        <v>153</v>
      </c>
      <c r="AH14" s="135">
        <v>0</v>
      </c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5">
      <c r="A15" s="138"/>
      <c r="B15" s="139"/>
      <c r="C15" s="178" t="s">
        <v>858</v>
      </c>
      <c r="D15" s="147"/>
      <c r="E15" s="148">
        <v>11.46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35"/>
      <c r="Y15" s="135"/>
      <c r="Z15" s="135"/>
      <c r="AA15" s="135"/>
      <c r="AB15" s="135"/>
      <c r="AC15" s="135"/>
      <c r="AD15" s="135"/>
      <c r="AE15" s="135"/>
      <c r="AF15" s="135"/>
      <c r="AG15" s="135" t="s">
        <v>153</v>
      </c>
      <c r="AH15" s="135">
        <v>0</v>
      </c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5">
      <c r="A16" s="138"/>
      <c r="B16" s="139"/>
      <c r="C16" s="178" t="s">
        <v>859</v>
      </c>
      <c r="D16" s="147"/>
      <c r="E16" s="148">
        <v>64.320000000000007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35"/>
      <c r="Y16" s="135"/>
      <c r="Z16" s="135"/>
      <c r="AA16" s="135"/>
      <c r="AB16" s="135"/>
      <c r="AC16" s="135"/>
      <c r="AD16" s="135"/>
      <c r="AE16" s="135"/>
      <c r="AF16" s="135"/>
      <c r="AG16" s="135" t="s">
        <v>153</v>
      </c>
      <c r="AH16" s="135">
        <v>0</v>
      </c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5">
      <c r="A17" s="138"/>
      <c r="B17" s="139"/>
      <c r="C17" s="178" t="s">
        <v>860</v>
      </c>
      <c r="D17" s="147"/>
      <c r="E17" s="148">
        <v>11.46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35"/>
      <c r="Y17" s="135"/>
      <c r="Z17" s="135"/>
      <c r="AA17" s="135"/>
      <c r="AB17" s="135"/>
      <c r="AC17" s="135"/>
      <c r="AD17" s="135"/>
      <c r="AE17" s="135"/>
      <c r="AF17" s="135"/>
      <c r="AG17" s="135" t="s">
        <v>153</v>
      </c>
      <c r="AH17" s="135">
        <v>0</v>
      </c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5">
      <c r="A18" s="138"/>
      <c r="B18" s="139"/>
      <c r="C18" s="178" t="s">
        <v>823</v>
      </c>
      <c r="D18" s="147"/>
      <c r="E18" s="14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35"/>
      <c r="Y18" s="135"/>
      <c r="Z18" s="135"/>
      <c r="AA18" s="135"/>
      <c r="AB18" s="135"/>
      <c r="AC18" s="135"/>
      <c r="AD18" s="135"/>
      <c r="AE18" s="135"/>
      <c r="AF18" s="135"/>
      <c r="AG18" s="135" t="s">
        <v>153</v>
      </c>
      <c r="AH18" s="135">
        <v>0</v>
      </c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5">
      <c r="A19" s="138"/>
      <c r="B19" s="139"/>
      <c r="C19" s="178" t="s">
        <v>861</v>
      </c>
      <c r="D19" s="147"/>
      <c r="E19" s="148">
        <v>17.080000000000002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35"/>
      <c r="Y19" s="135"/>
      <c r="Z19" s="135"/>
      <c r="AA19" s="135"/>
      <c r="AB19" s="135"/>
      <c r="AC19" s="135"/>
      <c r="AD19" s="135"/>
      <c r="AE19" s="135"/>
      <c r="AF19" s="135"/>
      <c r="AG19" s="135" t="s">
        <v>153</v>
      </c>
      <c r="AH19" s="135">
        <v>0</v>
      </c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5">
      <c r="A20" s="138"/>
      <c r="B20" s="139"/>
      <c r="C20" s="178" t="s">
        <v>862</v>
      </c>
      <c r="D20" s="147"/>
      <c r="E20" s="148">
        <v>8.6700000000000017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35"/>
      <c r="Y20" s="135"/>
      <c r="Z20" s="135"/>
      <c r="AA20" s="135"/>
      <c r="AB20" s="135"/>
      <c r="AC20" s="135"/>
      <c r="AD20" s="135"/>
      <c r="AE20" s="135"/>
      <c r="AF20" s="135"/>
      <c r="AG20" s="135" t="s">
        <v>153</v>
      </c>
      <c r="AH20" s="135">
        <v>0</v>
      </c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5">
      <c r="A21" s="138"/>
      <c r="B21" s="139"/>
      <c r="C21" s="178" t="s">
        <v>863</v>
      </c>
      <c r="D21" s="147"/>
      <c r="E21" s="148">
        <v>3.9400000000000004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35"/>
      <c r="Y21" s="135"/>
      <c r="Z21" s="135"/>
      <c r="AA21" s="135"/>
      <c r="AB21" s="135"/>
      <c r="AC21" s="135"/>
      <c r="AD21" s="135"/>
      <c r="AE21" s="135"/>
      <c r="AF21" s="135"/>
      <c r="AG21" s="135" t="s">
        <v>153</v>
      </c>
      <c r="AH21" s="135">
        <v>0</v>
      </c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ht="20.399999999999999" outlineLevel="1" x14ac:dyDescent="0.25">
      <c r="A22" s="159">
        <v>3</v>
      </c>
      <c r="B22" s="160" t="s">
        <v>825</v>
      </c>
      <c r="C22" s="177" t="s">
        <v>826</v>
      </c>
      <c r="D22" s="161" t="s">
        <v>163</v>
      </c>
      <c r="E22" s="162">
        <v>31.840000000000003</v>
      </c>
      <c r="F22" s="163"/>
      <c r="G22" s="164">
        <f>ROUND(E22*F22,2)</f>
        <v>0</v>
      </c>
      <c r="H22" s="163"/>
      <c r="I22" s="164">
        <f>ROUND(E22*H22,2)</f>
        <v>0</v>
      </c>
      <c r="J22" s="163"/>
      <c r="K22" s="164">
        <f>ROUND(E22*J22,2)</f>
        <v>0</v>
      </c>
      <c r="L22" s="164">
        <v>15</v>
      </c>
      <c r="M22" s="164">
        <f>G22*(1+L22/100)</f>
        <v>0</v>
      </c>
      <c r="N22" s="164">
        <v>1.375E-2</v>
      </c>
      <c r="O22" s="164">
        <f>ROUND(E22*N22,2)</f>
        <v>0.44</v>
      </c>
      <c r="P22" s="164">
        <v>0</v>
      </c>
      <c r="Q22" s="164">
        <f>ROUND(E22*P22,2)</f>
        <v>0</v>
      </c>
      <c r="R22" s="164" t="s">
        <v>148</v>
      </c>
      <c r="S22" s="164" t="s">
        <v>149</v>
      </c>
      <c r="T22" s="165" t="s">
        <v>150</v>
      </c>
      <c r="U22" s="141">
        <v>0.35900000000000004</v>
      </c>
      <c r="V22" s="141">
        <f>ROUND(E22*U22,2)</f>
        <v>11.43</v>
      </c>
      <c r="W22" s="141"/>
      <c r="X22" s="135"/>
      <c r="Y22" s="135"/>
      <c r="Z22" s="135"/>
      <c r="AA22" s="135"/>
      <c r="AB22" s="135"/>
      <c r="AC22" s="135"/>
      <c r="AD22" s="135"/>
      <c r="AE22" s="135"/>
      <c r="AF22" s="135"/>
      <c r="AG22" s="135" t="s">
        <v>232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5">
      <c r="A23" s="138"/>
      <c r="B23" s="139"/>
      <c r="C23" s="237" t="s">
        <v>818</v>
      </c>
      <c r="D23" s="238"/>
      <c r="E23" s="238"/>
      <c r="F23" s="238"/>
      <c r="G23" s="238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35"/>
      <c r="Y23" s="135"/>
      <c r="Z23" s="135"/>
      <c r="AA23" s="135"/>
      <c r="AB23" s="135"/>
      <c r="AC23" s="135"/>
      <c r="AD23" s="135"/>
      <c r="AE23" s="135"/>
      <c r="AF23" s="135"/>
      <c r="AG23" s="135" t="s">
        <v>158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5">
      <c r="A24" s="138"/>
      <c r="B24" s="139"/>
      <c r="C24" s="178" t="s">
        <v>864</v>
      </c>
      <c r="D24" s="147"/>
      <c r="E24" s="148">
        <v>12.73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35"/>
      <c r="Y24" s="135"/>
      <c r="Z24" s="135"/>
      <c r="AA24" s="135"/>
      <c r="AB24" s="135"/>
      <c r="AC24" s="135"/>
      <c r="AD24" s="135"/>
      <c r="AE24" s="135"/>
      <c r="AF24" s="135"/>
      <c r="AG24" s="135" t="s">
        <v>153</v>
      </c>
      <c r="AH24" s="135">
        <v>0</v>
      </c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5">
      <c r="A25" s="138"/>
      <c r="B25" s="139"/>
      <c r="C25" s="178" t="s">
        <v>827</v>
      </c>
      <c r="D25" s="147"/>
      <c r="E25" s="148">
        <v>19.110000000000003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35"/>
      <c r="Y25" s="135"/>
      <c r="Z25" s="135"/>
      <c r="AA25" s="135"/>
      <c r="AB25" s="135"/>
      <c r="AC25" s="135"/>
      <c r="AD25" s="135"/>
      <c r="AE25" s="135"/>
      <c r="AF25" s="135"/>
      <c r="AG25" s="135" t="s">
        <v>153</v>
      </c>
      <c r="AH25" s="135">
        <v>0</v>
      </c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x14ac:dyDescent="0.25">
      <c r="A26" s="153" t="s">
        <v>143</v>
      </c>
      <c r="B26" s="154" t="s">
        <v>75</v>
      </c>
      <c r="C26" s="176" t="s">
        <v>76</v>
      </c>
      <c r="D26" s="155"/>
      <c r="E26" s="156"/>
      <c r="F26" s="157"/>
      <c r="G26" s="157">
        <f>SUMIF(AG27:AG32,"&lt;&gt;NOR",G27:G32)</f>
        <v>0</v>
      </c>
      <c r="H26" s="157"/>
      <c r="I26" s="157">
        <f>SUM(I27:I32)</f>
        <v>0</v>
      </c>
      <c r="J26" s="157"/>
      <c r="K26" s="157">
        <f>SUM(K27:K32)</f>
        <v>0</v>
      </c>
      <c r="L26" s="157"/>
      <c r="M26" s="157">
        <f>SUM(M27:M32)</f>
        <v>0</v>
      </c>
      <c r="N26" s="157"/>
      <c r="O26" s="157">
        <f>SUM(O27:O32)</f>
        <v>0</v>
      </c>
      <c r="P26" s="157"/>
      <c r="Q26" s="157">
        <f>SUM(Q27:Q32)</f>
        <v>8.3699999999999992</v>
      </c>
      <c r="R26" s="157"/>
      <c r="S26" s="157"/>
      <c r="T26" s="158"/>
      <c r="U26" s="152"/>
      <c r="V26" s="152">
        <f>SUM(V27:V32)</f>
        <v>52.669999999999995</v>
      </c>
      <c r="W26" s="152"/>
      <c r="AG26" t="s">
        <v>144</v>
      </c>
    </row>
    <row r="27" spans="1:60" ht="20.399999999999999" outlineLevel="1" x14ac:dyDescent="0.25">
      <c r="A27" s="159">
        <v>4</v>
      </c>
      <c r="B27" s="160" t="s">
        <v>829</v>
      </c>
      <c r="C27" s="177" t="s">
        <v>830</v>
      </c>
      <c r="D27" s="161" t="s">
        <v>813</v>
      </c>
      <c r="E27" s="162">
        <v>3.0336000000000003</v>
      </c>
      <c r="F27" s="163"/>
      <c r="G27" s="164">
        <f>ROUND(E27*F27,2)</f>
        <v>0</v>
      </c>
      <c r="H27" s="163"/>
      <c r="I27" s="164">
        <f>ROUND(E27*H27,2)</f>
        <v>0</v>
      </c>
      <c r="J27" s="163"/>
      <c r="K27" s="164">
        <f>ROUND(E27*J27,2)</f>
        <v>0</v>
      </c>
      <c r="L27" s="164">
        <v>15</v>
      </c>
      <c r="M27" s="164">
        <f>G27*(1+L27/100)</f>
        <v>0</v>
      </c>
      <c r="N27" s="164">
        <v>0</v>
      </c>
      <c r="O27" s="164">
        <f>ROUND(E27*N27,2)</f>
        <v>0</v>
      </c>
      <c r="P27" s="164">
        <v>2.2000000000000002</v>
      </c>
      <c r="Q27" s="164">
        <f>ROUND(E27*P27,2)</f>
        <v>6.67</v>
      </c>
      <c r="R27" s="164" t="s">
        <v>257</v>
      </c>
      <c r="S27" s="164" t="s">
        <v>149</v>
      </c>
      <c r="T27" s="165" t="s">
        <v>150</v>
      </c>
      <c r="U27" s="141">
        <v>13.24</v>
      </c>
      <c r="V27" s="141">
        <f>ROUND(E27*U27,2)</f>
        <v>40.159999999999997</v>
      </c>
      <c r="W27" s="141"/>
      <c r="X27" s="135"/>
      <c r="Y27" s="135"/>
      <c r="Z27" s="135"/>
      <c r="AA27" s="135"/>
      <c r="AB27" s="135"/>
      <c r="AC27" s="135"/>
      <c r="AD27" s="135"/>
      <c r="AE27" s="135"/>
      <c r="AF27" s="135"/>
      <c r="AG27" s="135" t="s">
        <v>151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5">
      <c r="A28" s="138"/>
      <c r="B28" s="139"/>
      <c r="C28" s="178" t="s">
        <v>856</v>
      </c>
      <c r="D28" s="147"/>
      <c r="E28" s="148">
        <v>3.0336000000000003</v>
      </c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35"/>
      <c r="Y28" s="135"/>
      <c r="Z28" s="135"/>
      <c r="AA28" s="135"/>
      <c r="AB28" s="135"/>
      <c r="AC28" s="135"/>
      <c r="AD28" s="135"/>
      <c r="AE28" s="135"/>
      <c r="AF28" s="135"/>
      <c r="AG28" s="135" t="s">
        <v>153</v>
      </c>
      <c r="AH28" s="135">
        <v>0</v>
      </c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5">
      <c r="A29" s="159">
        <v>5</v>
      </c>
      <c r="B29" s="160" t="s">
        <v>831</v>
      </c>
      <c r="C29" s="177" t="s">
        <v>832</v>
      </c>
      <c r="D29" s="161" t="s">
        <v>163</v>
      </c>
      <c r="E29" s="162">
        <v>85.110000000000014</v>
      </c>
      <c r="F29" s="163"/>
      <c r="G29" s="164">
        <f>ROUND(E29*F29,2)</f>
        <v>0</v>
      </c>
      <c r="H29" s="163"/>
      <c r="I29" s="164">
        <f>ROUND(E29*H29,2)</f>
        <v>0</v>
      </c>
      <c r="J29" s="163"/>
      <c r="K29" s="164">
        <f>ROUND(E29*J29,2)</f>
        <v>0</v>
      </c>
      <c r="L29" s="164">
        <v>15</v>
      </c>
      <c r="M29" s="164">
        <f>G29*(1+L29/100)</f>
        <v>0</v>
      </c>
      <c r="N29" s="164">
        <v>0</v>
      </c>
      <c r="O29" s="164">
        <f>ROUND(E29*N29,2)</f>
        <v>0</v>
      </c>
      <c r="P29" s="164">
        <v>0.02</v>
      </c>
      <c r="Q29" s="164">
        <f>ROUND(E29*P29,2)</f>
        <v>1.7</v>
      </c>
      <c r="R29" s="164" t="s">
        <v>257</v>
      </c>
      <c r="S29" s="164" t="s">
        <v>149</v>
      </c>
      <c r="T29" s="165" t="s">
        <v>150</v>
      </c>
      <c r="U29" s="141">
        <v>0.14700000000000002</v>
      </c>
      <c r="V29" s="141">
        <f>ROUND(E29*U29,2)</f>
        <v>12.51</v>
      </c>
      <c r="W29" s="141"/>
      <c r="X29" s="135"/>
      <c r="Y29" s="135"/>
      <c r="Z29" s="135"/>
      <c r="AA29" s="135"/>
      <c r="AB29" s="135"/>
      <c r="AC29" s="135"/>
      <c r="AD29" s="135"/>
      <c r="AE29" s="135"/>
      <c r="AF29" s="135"/>
      <c r="AG29" s="135" t="s">
        <v>151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1" x14ac:dyDescent="0.25">
      <c r="A30" s="138"/>
      <c r="B30" s="139"/>
      <c r="C30" s="237" t="s">
        <v>833</v>
      </c>
      <c r="D30" s="238"/>
      <c r="E30" s="238"/>
      <c r="F30" s="238"/>
      <c r="G30" s="238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35"/>
      <c r="Y30" s="135"/>
      <c r="Z30" s="135"/>
      <c r="AA30" s="135"/>
      <c r="AB30" s="135"/>
      <c r="AC30" s="135"/>
      <c r="AD30" s="135"/>
      <c r="AE30" s="135"/>
      <c r="AF30" s="135"/>
      <c r="AG30" s="135" t="s">
        <v>158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5">
      <c r="A31" s="138"/>
      <c r="B31" s="139"/>
      <c r="C31" s="178" t="s">
        <v>827</v>
      </c>
      <c r="D31" s="147"/>
      <c r="E31" s="148">
        <v>19.110000000000003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35"/>
      <c r="Y31" s="135"/>
      <c r="Z31" s="135"/>
      <c r="AA31" s="135"/>
      <c r="AB31" s="135"/>
      <c r="AC31" s="135"/>
      <c r="AD31" s="135"/>
      <c r="AE31" s="135"/>
      <c r="AF31" s="135"/>
      <c r="AG31" s="135" t="s">
        <v>153</v>
      </c>
      <c r="AH31" s="135">
        <v>0</v>
      </c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1" x14ac:dyDescent="0.25">
      <c r="A32" s="138"/>
      <c r="B32" s="139"/>
      <c r="C32" s="178" t="s">
        <v>865</v>
      </c>
      <c r="D32" s="147"/>
      <c r="E32" s="148">
        <v>66</v>
      </c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35"/>
      <c r="Y32" s="135"/>
      <c r="Z32" s="135"/>
      <c r="AA32" s="135"/>
      <c r="AB32" s="135"/>
      <c r="AC32" s="135"/>
      <c r="AD32" s="135"/>
      <c r="AE32" s="135"/>
      <c r="AF32" s="135"/>
      <c r="AG32" s="135" t="s">
        <v>153</v>
      </c>
      <c r="AH32" s="135">
        <v>0</v>
      </c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x14ac:dyDescent="0.25">
      <c r="A33" s="153" t="s">
        <v>143</v>
      </c>
      <c r="B33" s="154" t="s">
        <v>77</v>
      </c>
      <c r="C33" s="176" t="s">
        <v>78</v>
      </c>
      <c r="D33" s="155"/>
      <c r="E33" s="156"/>
      <c r="F33" s="157"/>
      <c r="G33" s="157">
        <f>SUMIF(AG34:AG38,"&lt;&gt;NOR",G34:G38)</f>
        <v>0</v>
      </c>
      <c r="H33" s="157"/>
      <c r="I33" s="157">
        <f>SUM(I34:I38)</f>
        <v>0</v>
      </c>
      <c r="J33" s="157"/>
      <c r="K33" s="157">
        <f>SUM(K34:K38)</f>
        <v>0</v>
      </c>
      <c r="L33" s="157"/>
      <c r="M33" s="157">
        <f>SUM(M34:M38)</f>
        <v>0</v>
      </c>
      <c r="N33" s="157"/>
      <c r="O33" s="157">
        <f>SUM(O34:O38)</f>
        <v>0</v>
      </c>
      <c r="P33" s="157"/>
      <c r="Q33" s="157">
        <f>SUM(Q34:Q38)</f>
        <v>0</v>
      </c>
      <c r="R33" s="157"/>
      <c r="S33" s="157"/>
      <c r="T33" s="158"/>
      <c r="U33" s="152"/>
      <c r="V33" s="152">
        <f>SUM(V34:V38)</f>
        <v>9.379999999999999</v>
      </c>
      <c r="W33" s="152"/>
      <c r="AG33" t="s">
        <v>144</v>
      </c>
    </row>
    <row r="34" spans="1:60" ht="20.399999999999999" outlineLevel="1" x14ac:dyDescent="0.25">
      <c r="A34" s="167">
        <v>6</v>
      </c>
      <c r="B34" s="168" t="s">
        <v>295</v>
      </c>
      <c r="C34" s="179" t="s">
        <v>296</v>
      </c>
      <c r="D34" s="169" t="s">
        <v>147</v>
      </c>
      <c r="E34" s="170">
        <v>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15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 t="s">
        <v>257</v>
      </c>
      <c r="S34" s="172" t="s">
        <v>149</v>
      </c>
      <c r="T34" s="173" t="s">
        <v>150</v>
      </c>
      <c r="U34" s="141">
        <v>8.8400000000000016</v>
      </c>
      <c r="V34" s="141">
        <f>ROUND(E34*U34,2)</f>
        <v>8.84</v>
      </c>
      <c r="W34" s="141"/>
      <c r="X34" s="135"/>
      <c r="Y34" s="135"/>
      <c r="Z34" s="135"/>
      <c r="AA34" s="135"/>
      <c r="AB34" s="135"/>
      <c r="AC34" s="135"/>
      <c r="AD34" s="135"/>
      <c r="AE34" s="135"/>
      <c r="AF34" s="135"/>
      <c r="AG34" s="135" t="s">
        <v>151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ht="20.399999999999999" outlineLevel="1" x14ac:dyDescent="0.25">
      <c r="A35" s="167">
        <v>7</v>
      </c>
      <c r="B35" s="168" t="s">
        <v>297</v>
      </c>
      <c r="C35" s="179" t="s">
        <v>298</v>
      </c>
      <c r="D35" s="169" t="s">
        <v>299</v>
      </c>
      <c r="E35" s="170">
        <v>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15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257</v>
      </c>
      <c r="S35" s="172" t="s">
        <v>149</v>
      </c>
      <c r="T35" s="173" t="s">
        <v>150</v>
      </c>
      <c r="U35" s="141">
        <v>0.53500000000000003</v>
      </c>
      <c r="V35" s="141">
        <f>ROUND(E35*U35,2)</f>
        <v>0.54</v>
      </c>
      <c r="W35" s="141"/>
      <c r="X35" s="135"/>
      <c r="Y35" s="135"/>
      <c r="Z35" s="135"/>
      <c r="AA35" s="135"/>
      <c r="AB35" s="135"/>
      <c r="AC35" s="135"/>
      <c r="AD35" s="135"/>
      <c r="AE35" s="135"/>
      <c r="AF35" s="135"/>
      <c r="AG35" s="135" t="s">
        <v>151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1" x14ac:dyDescent="0.25">
      <c r="A36" s="167">
        <v>8</v>
      </c>
      <c r="B36" s="168" t="s">
        <v>300</v>
      </c>
      <c r="C36" s="179" t="s">
        <v>301</v>
      </c>
      <c r="D36" s="169" t="s">
        <v>302</v>
      </c>
      <c r="E36" s="170">
        <v>25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15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257</v>
      </c>
      <c r="S36" s="172" t="s">
        <v>149</v>
      </c>
      <c r="T36" s="173" t="s">
        <v>150</v>
      </c>
      <c r="U36" s="141">
        <v>0</v>
      </c>
      <c r="V36" s="141">
        <f>ROUND(E36*U36,2)</f>
        <v>0</v>
      </c>
      <c r="W36" s="141"/>
      <c r="X36" s="135"/>
      <c r="Y36" s="135"/>
      <c r="Z36" s="135"/>
      <c r="AA36" s="135"/>
      <c r="AB36" s="135"/>
      <c r="AC36" s="135"/>
      <c r="AD36" s="135"/>
      <c r="AE36" s="135"/>
      <c r="AF36" s="135"/>
      <c r="AG36" s="135" t="s">
        <v>151</v>
      </c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1" x14ac:dyDescent="0.25">
      <c r="A37" s="167">
        <v>9</v>
      </c>
      <c r="B37" s="168" t="s">
        <v>304</v>
      </c>
      <c r="C37" s="179" t="s">
        <v>305</v>
      </c>
      <c r="D37" s="169" t="s">
        <v>302</v>
      </c>
      <c r="E37" s="170">
        <v>5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15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257</v>
      </c>
      <c r="S37" s="172" t="s">
        <v>149</v>
      </c>
      <c r="T37" s="173" t="s">
        <v>150</v>
      </c>
      <c r="U37" s="141">
        <v>0</v>
      </c>
      <c r="V37" s="141">
        <f>ROUND(E37*U37,2)</f>
        <v>0</v>
      </c>
      <c r="W37" s="141"/>
      <c r="X37" s="135"/>
      <c r="Y37" s="135"/>
      <c r="Z37" s="135"/>
      <c r="AA37" s="135"/>
      <c r="AB37" s="135"/>
      <c r="AC37" s="135"/>
      <c r="AD37" s="135"/>
      <c r="AE37" s="135"/>
      <c r="AF37" s="135"/>
      <c r="AG37" s="135" t="s">
        <v>151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1" x14ac:dyDescent="0.25">
      <c r="A38" s="167">
        <v>10</v>
      </c>
      <c r="B38" s="168" t="s">
        <v>307</v>
      </c>
      <c r="C38" s="179" t="s">
        <v>308</v>
      </c>
      <c r="D38" s="169" t="s">
        <v>302</v>
      </c>
      <c r="E38" s="170">
        <v>5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15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257</v>
      </c>
      <c r="S38" s="172" t="s">
        <v>149</v>
      </c>
      <c r="T38" s="173" t="s">
        <v>150</v>
      </c>
      <c r="U38" s="141">
        <v>0</v>
      </c>
      <c r="V38" s="141">
        <f>ROUND(E38*U38,2)</f>
        <v>0</v>
      </c>
      <c r="W38" s="141"/>
      <c r="X38" s="135"/>
      <c r="Y38" s="135"/>
      <c r="Z38" s="135"/>
      <c r="AA38" s="135"/>
      <c r="AB38" s="135"/>
      <c r="AC38" s="135"/>
      <c r="AD38" s="135"/>
      <c r="AE38" s="135"/>
      <c r="AF38" s="135"/>
      <c r="AG38" s="135" t="s">
        <v>151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x14ac:dyDescent="0.25">
      <c r="A39" s="153" t="s">
        <v>143</v>
      </c>
      <c r="B39" s="154" t="s">
        <v>79</v>
      </c>
      <c r="C39" s="176" t="s">
        <v>80</v>
      </c>
      <c r="D39" s="155"/>
      <c r="E39" s="156"/>
      <c r="F39" s="157"/>
      <c r="G39" s="157">
        <f>SUMIF(AG40:AG41,"&lt;&gt;NOR",G40:G41)</f>
        <v>0</v>
      </c>
      <c r="H39" s="157"/>
      <c r="I39" s="157">
        <f>SUM(I40:I41)</f>
        <v>0</v>
      </c>
      <c r="J39" s="157"/>
      <c r="K39" s="157">
        <f>SUM(K40:K41)</f>
        <v>0</v>
      </c>
      <c r="L39" s="157"/>
      <c r="M39" s="157">
        <f>SUM(M40:M41)</f>
        <v>0</v>
      </c>
      <c r="N39" s="157"/>
      <c r="O39" s="157">
        <f>SUM(O40:O41)</f>
        <v>0</v>
      </c>
      <c r="P39" s="157"/>
      <c r="Q39" s="157">
        <f>SUM(Q40:Q41)</f>
        <v>0</v>
      </c>
      <c r="R39" s="157"/>
      <c r="S39" s="157"/>
      <c r="T39" s="158"/>
      <c r="U39" s="152"/>
      <c r="V39" s="152">
        <f>SUM(V40:V41)</f>
        <v>2.12</v>
      </c>
      <c r="W39" s="152"/>
      <c r="AG39" t="s">
        <v>144</v>
      </c>
    </row>
    <row r="40" spans="1:60" outlineLevel="1" x14ac:dyDescent="0.25">
      <c r="A40" s="159">
        <v>11</v>
      </c>
      <c r="B40" s="160" t="s">
        <v>309</v>
      </c>
      <c r="C40" s="177" t="s">
        <v>310</v>
      </c>
      <c r="D40" s="161" t="s">
        <v>311</v>
      </c>
      <c r="E40" s="162">
        <v>6.9027200000000004</v>
      </c>
      <c r="F40" s="163"/>
      <c r="G40" s="164">
        <f>ROUND(E40*F40,2)</f>
        <v>0</v>
      </c>
      <c r="H40" s="163"/>
      <c r="I40" s="164">
        <f>ROUND(E40*H40,2)</f>
        <v>0</v>
      </c>
      <c r="J40" s="163"/>
      <c r="K40" s="164">
        <f>ROUND(E40*J40,2)</f>
        <v>0</v>
      </c>
      <c r="L40" s="164">
        <v>15</v>
      </c>
      <c r="M40" s="164">
        <f>G40*(1+L40/100)</f>
        <v>0</v>
      </c>
      <c r="N40" s="164">
        <v>0</v>
      </c>
      <c r="O40" s="164">
        <f>ROUND(E40*N40,2)</f>
        <v>0</v>
      </c>
      <c r="P40" s="164">
        <v>0</v>
      </c>
      <c r="Q40" s="164">
        <f>ROUND(E40*P40,2)</f>
        <v>0</v>
      </c>
      <c r="R40" s="164" t="s">
        <v>148</v>
      </c>
      <c r="S40" s="164" t="s">
        <v>149</v>
      </c>
      <c r="T40" s="165" t="s">
        <v>150</v>
      </c>
      <c r="U40" s="141">
        <v>0.30700000000000005</v>
      </c>
      <c r="V40" s="141">
        <f>ROUND(E40*U40,2)</f>
        <v>2.12</v>
      </c>
      <c r="W40" s="141"/>
      <c r="X40" s="135"/>
      <c r="Y40" s="135"/>
      <c r="Z40" s="135"/>
      <c r="AA40" s="135"/>
      <c r="AB40" s="135"/>
      <c r="AC40" s="135"/>
      <c r="AD40" s="135"/>
      <c r="AE40" s="135"/>
      <c r="AF40" s="135"/>
      <c r="AG40" s="135" t="s">
        <v>312</v>
      </c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ht="21" outlineLevel="1" x14ac:dyDescent="0.25">
      <c r="A41" s="138"/>
      <c r="B41" s="139"/>
      <c r="C41" s="237" t="s">
        <v>313</v>
      </c>
      <c r="D41" s="238"/>
      <c r="E41" s="238"/>
      <c r="F41" s="238"/>
      <c r="G41" s="238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35"/>
      <c r="Y41" s="135"/>
      <c r="Z41" s="135"/>
      <c r="AA41" s="135"/>
      <c r="AB41" s="135"/>
      <c r="AC41" s="135"/>
      <c r="AD41" s="135"/>
      <c r="AE41" s="135"/>
      <c r="AF41" s="135"/>
      <c r="AG41" s="135" t="s">
        <v>158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66" t="str">
        <f>C41</f>
        <v>přesun hmot pro budovy občanské výstavby (JKSO 801), budovy pro bydlení (JKSO 803) budovy pro výrobu a služby (JKSO 812) s nosnou svislou konstrukcí zděnou z cihel nebo tvárnic nebo kovovou</v>
      </c>
      <c r="BB41" s="135"/>
      <c r="BC41" s="135"/>
      <c r="BD41" s="135"/>
      <c r="BE41" s="135"/>
      <c r="BF41" s="135"/>
      <c r="BG41" s="135"/>
      <c r="BH41" s="135"/>
    </row>
    <row r="42" spans="1:60" x14ac:dyDescent="0.25">
      <c r="A42" s="153" t="s">
        <v>143</v>
      </c>
      <c r="B42" s="154" t="s">
        <v>81</v>
      </c>
      <c r="C42" s="176" t="s">
        <v>82</v>
      </c>
      <c r="D42" s="155"/>
      <c r="E42" s="156"/>
      <c r="F42" s="157"/>
      <c r="G42" s="157">
        <f>SUMIF(AG43:AG48,"&lt;&gt;NOR",G43:G48)</f>
        <v>0</v>
      </c>
      <c r="H42" s="157"/>
      <c r="I42" s="157">
        <f>SUM(I43:I48)</f>
        <v>0</v>
      </c>
      <c r="J42" s="157"/>
      <c r="K42" s="157">
        <f>SUM(K43:K48)</f>
        <v>0</v>
      </c>
      <c r="L42" s="157"/>
      <c r="M42" s="157">
        <f>SUM(M43:M48)</f>
        <v>0</v>
      </c>
      <c r="N42" s="157"/>
      <c r="O42" s="157">
        <f>SUM(O43:O48)</f>
        <v>6.9999999999999993E-2</v>
      </c>
      <c r="P42" s="157"/>
      <c r="Q42" s="157">
        <f>SUM(Q43:Q48)</f>
        <v>0</v>
      </c>
      <c r="R42" s="157"/>
      <c r="S42" s="157"/>
      <c r="T42" s="158"/>
      <c r="U42" s="152"/>
      <c r="V42" s="152">
        <f>SUM(V43:V48)</f>
        <v>12.839999999999998</v>
      </c>
      <c r="W42" s="152"/>
      <c r="AG42" t="s">
        <v>144</v>
      </c>
    </row>
    <row r="43" spans="1:60" outlineLevel="1" x14ac:dyDescent="0.25">
      <c r="A43" s="159">
        <v>12</v>
      </c>
      <c r="B43" s="160" t="s">
        <v>314</v>
      </c>
      <c r="C43" s="177" t="s">
        <v>315</v>
      </c>
      <c r="D43" s="161" t="s">
        <v>163</v>
      </c>
      <c r="E43" s="162">
        <v>38.010000000000005</v>
      </c>
      <c r="F43" s="163"/>
      <c r="G43" s="164">
        <f>ROUND(E43*F43,2)</f>
        <v>0</v>
      </c>
      <c r="H43" s="163"/>
      <c r="I43" s="164">
        <f>ROUND(E43*H43,2)</f>
        <v>0</v>
      </c>
      <c r="J43" s="163"/>
      <c r="K43" s="164">
        <f>ROUND(E43*J43,2)</f>
        <v>0</v>
      </c>
      <c r="L43" s="164">
        <v>15</v>
      </c>
      <c r="M43" s="164">
        <f>G43*(1+L43/100)</f>
        <v>0</v>
      </c>
      <c r="N43" s="164">
        <v>2.1000000000000001E-4</v>
      </c>
      <c r="O43" s="164">
        <f>ROUND(E43*N43,2)</f>
        <v>0.01</v>
      </c>
      <c r="P43" s="164">
        <v>0</v>
      </c>
      <c r="Q43" s="164">
        <f>ROUND(E43*P43,2)</f>
        <v>0</v>
      </c>
      <c r="R43" s="164" t="s">
        <v>316</v>
      </c>
      <c r="S43" s="164" t="s">
        <v>149</v>
      </c>
      <c r="T43" s="165" t="s">
        <v>150</v>
      </c>
      <c r="U43" s="141">
        <v>9.5000000000000001E-2</v>
      </c>
      <c r="V43" s="141">
        <f>ROUND(E43*U43,2)</f>
        <v>3.61</v>
      </c>
      <c r="W43" s="141"/>
      <c r="X43" s="135"/>
      <c r="Y43" s="135"/>
      <c r="Z43" s="135"/>
      <c r="AA43" s="135"/>
      <c r="AB43" s="135"/>
      <c r="AC43" s="135"/>
      <c r="AD43" s="135"/>
      <c r="AE43" s="135"/>
      <c r="AF43" s="135"/>
      <c r="AG43" s="135" t="s">
        <v>317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1" x14ac:dyDescent="0.25">
      <c r="A44" s="138"/>
      <c r="B44" s="139"/>
      <c r="C44" s="178" t="s">
        <v>866</v>
      </c>
      <c r="D44" s="147"/>
      <c r="E44" s="148">
        <v>38.010000000000005</v>
      </c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35"/>
      <c r="Y44" s="135"/>
      <c r="Z44" s="135"/>
      <c r="AA44" s="135"/>
      <c r="AB44" s="135"/>
      <c r="AC44" s="135"/>
      <c r="AD44" s="135"/>
      <c r="AE44" s="135"/>
      <c r="AF44" s="135"/>
      <c r="AG44" s="135" t="s">
        <v>153</v>
      </c>
      <c r="AH44" s="135">
        <v>0</v>
      </c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5">
      <c r="A45" s="159">
        <v>13</v>
      </c>
      <c r="B45" s="160" t="s">
        <v>323</v>
      </c>
      <c r="C45" s="177" t="s">
        <v>324</v>
      </c>
      <c r="D45" s="161" t="s">
        <v>163</v>
      </c>
      <c r="E45" s="162">
        <v>38.010000000000005</v>
      </c>
      <c r="F45" s="163"/>
      <c r="G45" s="164">
        <f>ROUND(E45*F45,2)</f>
        <v>0</v>
      </c>
      <c r="H45" s="163"/>
      <c r="I45" s="164">
        <f>ROUND(E45*H45,2)</f>
        <v>0</v>
      </c>
      <c r="J45" s="163"/>
      <c r="K45" s="164">
        <f>ROUND(E45*J45,2)</f>
        <v>0</v>
      </c>
      <c r="L45" s="164">
        <v>15</v>
      </c>
      <c r="M45" s="164">
        <f>G45*(1+L45/100)</f>
        <v>0</v>
      </c>
      <c r="N45" s="164">
        <v>1.58E-3</v>
      </c>
      <c r="O45" s="164">
        <f>ROUND(E45*N45,2)</f>
        <v>0.06</v>
      </c>
      <c r="P45" s="164">
        <v>0</v>
      </c>
      <c r="Q45" s="164">
        <f>ROUND(E45*P45,2)</f>
        <v>0</v>
      </c>
      <c r="R45" s="164" t="s">
        <v>316</v>
      </c>
      <c r="S45" s="164" t="s">
        <v>149</v>
      </c>
      <c r="T45" s="165" t="s">
        <v>150</v>
      </c>
      <c r="U45" s="141">
        <v>0.24000000000000002</v>
      </c>
      <c r="V45" s="141">
        <f>ROUND(E45*U45,2)</f>
        <v>9.1199999999999992</v>
      </c>
      <c r="W45" s="141"/>
      <c r="X45" s="135"/>
      <c r="Y45" s="135"/>
      <c r="Z45" s="135"/>
      <c r="AA45" s="135"/>
      <c r="AB45" s="135"/>
      <c r="AC45" s="135"/>
      <c r="AD45" s="135"/>
      <c r="AE45" s="135"/>
      <c r="AF45" s="135"/>
      <c r="AG45" s="135" t="s">
        <v>317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1" x14ac:dyDescent="0.25">
      <c r="A46" s="138"/>
      <c r="B46" s="139"/>
      <c r="C46" s="178" t="s">
        <v>866</v>
      </c>
      <c r="D46" s="147"/>
      <c r="E46" s="148">
        <v>38.010000000000005</v>
      </c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35"/>
      <c r="Y46" s="135"/>
      <c r="Z46" s="135"/>
      <c r="AA46" s="135"/>
      <c r="AB46" s="135"/>
      <c r="AC46" s="135"/>
      <c r="AD46" s="135"/>
      <c r="AE46" s="135"/>
      <c r="AF46" s="135"/>
      <c r="AG46" s="135" t="s">
        <v>153</v>
      </c>
      <c r="AH46" s="135">
        <v>0</v>
      </c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1" x14ac:dyDescent="0.25">
      <c r="A47" s="159">
        <v>14</v>
      </c>
      <c r="B47" s="160" t="s">
        <v>330</v>
      </c>
      <c r="C47" s="177" t="s">
        <v>331</v>
      </c>
      <c r="D47" s="161" t="s">
        <v>311</v>
      </c>
      <c r="E47" s="162">
        <v>6.8040000000000003E-2</v>
      </c>
      <c r="F47" s="163"/>
      <c r="G47" s="164">
        <f>ROUND(E47*F47,2)</f>
        <v>0</v>
      </c>
      <c r="H47" s="163"/>
      <c r="I47" s="164">
        <f>ROUND(E47*H47,2)</f>
        <v>0</v>
      </c>
      <c r="J47" s="163"/>
      <c r="K47" s="164">
        <f>ROUND(E47*J47,2)</f>
        <v>0</v>
      </c>
      <c r="L47" s="164">
        <v>15</v>
      </c>
      <c r="M47" s="164">
        <f>G47*(1+L47/100)</f>
        <v>0</v>
      </c>
      <c r="N47" s="164">
        <v>0</v>
      </c>
      <c r="O47" s="164">
        <f>ROUND(E47*N47,2)</f>
        <v>0</v>
      </c>
      <c r="P47" s="164">
        <v>0</v>
      </c>
      <c r="Q47" s="164">
        <f>ROUND(E47*P47,2)</f>
        <v>0</v>
      </c>
      <c r="R47" s="164" t="s">
        <v>316</v>
      </c>
      <c r="S47" s="164" t="s">
        <v>149</v>
      </c>
      <c r="T47" s="165" t="s">
        <v>150</v>
      </c>
      <c r="U47" s="141">
        <v>1.5980000000000001</v>
      </c>
      <c r="V47" s="141">
        <f>ROUND(E47*U47,2)</f>
        <v>0.11</v>
      </c>
      <c r="W47" s="141"/>
      <c r="X47" s="135"/>
      <c r="Y47" s="135"/>
      <c r="Z47" s="135"/>
      <c r="AA47" s="135"/>
      <c r="AB47" s="135"/>
      <c r="AC47" s="135"/>
      <c r="AD47" s="135"/>
      <c r="AE47" s="135"/>
      <c r="AF47" s="135"/>
      <c r="AG47" s="135" t="s">
        <v>332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1" x14ac:dyDescent="0.25">
      <c r="A48" s="138"/>
      <c r="B48" s="139"/>
      <c r="C48" s="237" t="s">
        <v>333</v>
      </c>
      <c r="D48" s="238"/>
      <c r="E48" s="238"/>
      <c r="F48" s="238"/>
      <c r="G48" s="238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35"/>
      <c r="Y48" s="135"/>
      <c r="Z48" s="135"/>
      <c r="AA48" s="135"/>
      <c r="AB48" s="135"/>
      <c r="AC48" s="135"/>
      <c r="AD48" s="135"/>
      <c r="AE48" s="135"/>
      <c r="AF48" s="135"/>
      <c r="AG48" s="135" t="s">
        <v>158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x14ac:dyDescent="0.25">
      <c r="A49" s="153" t="s">
        <v>143</v>
      </c>
      <c r="B49" s="154" t="s">
        <v>99</v>
      </c>
      <c r="C49" s="176" t="s">
        <v>100</v>
      </c>
      <c r="D49" s="155"/>
      <c r="E49" s="156"/>
      <c r="F49" s="157"/>
      <c r="G49" s="157">
        <f>SUMIF(AG50:AG73,"&lt;&gt;NOR",G50:G73)</f>
        <v>0</v>
      </c>
      <c r="H49" s="157"/>
      <c r="I49" s="157">
        <f>SUM(I50:I73)</f>
        <v>0</v>
      </c>
      <c r="J49" s="157"/>
      <c r="K49" s="157">
        <f>SUM(K50:K73)</f>
        <v>0</v>
      </c>
      <c r="L49" s="157"/>
      <c r="M49" s="157">
        <f>SUM(M50:M73)</f>
        <v>0</v>
      </c>
      <c r="N49" s="157"/>
      <c r="O49" s="157">
        <f>SUM(O50:O73)</f>
        <v>1.4</v>
      </c>
      <c r="P49" s="157"/>
      <c r="Q49" s="157">
        <f>SUM(Q50:Q73)</f>
        <v>0</v>
      </c>
      <c r="R49" s="157"/>
      <c r="S49" s="157"/>
      <c r="T49" s="158"/>
      <c r="U49" s="152"/>
      <c r="V49" s="152">
        <f>SUM(V50:V73)</f>
        <v>74.89</v>
      </c>
      <c r="W49" s="152"/>
      <c r="AG49" t="s">
        <v>144</v>
      </c>
    </row>
    <row r="50" spans="1:60" ht="20.399999999999999" outlineLevel="1" x14ac:dyDescent="0.25">
      <c r="A50" s="159">
        <v>15</v>
      </c>
      <c r="B50" s="160" t="s">
        <v>836</v>
      </c>
      <c r="C50" s="177" t="s">
        <v>837</v>
      </c>
      <c r="D50" s="161" t="s">
        <v>172</v>
      </c>
      <c r="E50" s="162">
        <v>28.200000000000003</v>
      </c>
      <c r="F50" s="163"/>
      <c r="G50" s="164">
        <f>ROUND(E50*F50,2)</f>
        <v>0</v>
      </c>
      <c r="H50" s="163"/>
      <c r="I50" s="164">
        <f>ROUND(E50*H50,2)</f>
        <v>0</v>
      </c>
      <c r="J50" s="163"/>
      <c r="K50" s="164">
        <f>ROUND(E50*J50,2)</f>
        <v>0</v>
      </c>
      <c r="L50" s="164">
        <v>15</v>
      </c>
      <c r="M50" s="164">
        <f>G50*(1+L50/100)</f>
        <v>0</v>
      </c>
      <c r="N50" s="164">
        <v>3.2000000000000003E-4</v>
      </c>
      <c r="O50" s="164">
        <f>ROUND(E50*N50,2)</f>
        <v>0.01</v>
      </c>
      <c r="P50" s="164">
        <v>0</v>
      </c>
      <c r="Q50" s="164">
        <f>ROUND(E50*P50,2)</f>
        <v>0</v>
      </c>
      <c r="R50" s="164" t="s">
        <v>538</v>
      </c>
      <c r="S50" s="164" t="s">
        <v>149</v>
      </c>
      <c r="T50" s="165" t="s">
        <v>150</v>
      </c>
      <c r="U50" s="141">
        <v>0.23600000000000002</v>
      </c>
      <c r="V50" s="141">
        <f>ROUND(E50*U50,2)</f>
        <v>6.66</v>
      </c>
      <c r="W50" s="141"/>
      <c r="X50" s="135"/>
      <c r="Y50" s="135"/>
      <c r="Z50" s="135"/>
      <c r="AA50" s="135"/>
      <c r="AB50" s="135"/>
      <c r="AC50" s="135"/>
      <c r="AD50" s="135"/>
      <c r="AE50" s="135"/>
      <c r="AF50" s="135"/>
      <c r="AG50" s="135" t="s">
        <v>214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5">
      <c r="A51" s="138"/>
      <c r="B51" s="139"/>
      <c r="C51" s="178" t="s">
        <v>838</v>
      </c>
      <c r="D51" s="147"/>
      <c r="E51" s="148">
        <v>28.200000000000003</v>
      </c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35"/>
      <c r="Y51" s="135"/>
      <c r="Z51" s="135"/>
      <c r="AA51" s="135"/>
      <c r="AB51" s="135"/>
      <c r="AC51" s="135"/>
      <c r="AD51" s="135"/>
      <c r="AE51" s="135"/>
      <c r="AF51" s="135"/>
      <c r="AG51" s="135" t="s">
        <v>153</v>
      </c>
      <c r="AH51" s="135">
        <v>0</v>
      </c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1" x14ac:dyDescent="0.25">
      <c r="A52" s="159">
        <v>16</v>
      </c>
      <c r="B52" s="160" t="s">
        <v>839</v>
      </c>
      <c r="C52" s="177" t="s">
        <v>840</v>
      </c>
      <c r="D52" s="161" t="s">
        <v>172</v>
      </c>
      <c r="E52" s="162">
        <v>28.200000000000003</v>
      </c>
      <c r="F52" s="163"/>
      <c r="G52" s="164">
        <f>ROUND(E52*F52,2)</f>
        <v>0</v>
      </c>
      <c r="H52" s="163"/>
      <c r="I52" s="164">
        <f>ROUND(E52*H52,2)</f>
        <v>0</v>
      </c>
      <c r="J52" s="163"/>
      <c r="K52" s="164">
        <f>ROUND(E52*J52,2)</f>
        <v>0</v>
      </c>
      <c r="L52" s="164">
        <v>15</v>
      </c>
      <c r="M52" s="164">
        <f>G52*(1+L52/100)</f>
        <v>0</v>
      </c>
      <c r="N52" s="164">
        <v>0</v>
      </c>
      <c r="O52" s="164">
        <f>ROUND(E52*N52,2)</f>
        <v>0</v>
      </c>
      <c r="P52" s="164">
        <v>0</v>
      </c>
      <c r="Q52" s="164">
        <f>ROUND(E52*P52,2)</f>
        <v>0</v>
      </c>
      <c r="R52" s="164" t="s">
        <v>538</v>
      </c>
      <c r="S52" s="164" t="s">
        <v>149</v>
      </c>
      <c r="T52" s="165" t="s">
        <v>150</v>
      </c>
      <c r="U52" s="141">
        <v>0.15400000000000003</v>
      </c>
      <c r="V52" s="141">
        <f>ROUND(E52*U52,2)</f>
        <v>4.34</v>
      </c>
      <c r="W52" s="141"/>
      <c r="X52" s="135"/>
      <c r="Y52" s="135"/>
      <c r="Z52" s="135"/>
      <c r="AA52" s="135"/>
      <c r="AB52" s="135"/>
      <c r="AC52" s="135"/>
      <c r="AD52" s="135"/>
      <c r="AE52" s="135"/>
      <c r="AF52" s="135"/>
      <c r="AG52" s="135" t="s">
        <v>214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5">
      <c r="A53" s="138"/>
      <c r="B53" s="139"/>
      <c r="C53" s="178" t="s">
        <v>867</v>
      </c>
      <c r="D53" s="147"/>
      <c r="E53" s="148">
        <v>28.200000000000003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35"/>
      <c r="Y53" s="135"/>
      <c r="Z53" s="135"/>
      <c r="AA53" s="135"/>
      <c r="AB53" s="135"/>
      <c r="AC53" s="135"/>
      <c r="AD53" s="135"/>
      <c r="AE53" s="135"/>
      <c r="AF53" s="135"/>
      <c r="AG53" s="135" t="s">
        <v>153</v>
      </c>
      <c r="AH53" s="135">
        <v>5</v>
      </c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ht="20.399999999999999" outlineLevel="1" x14ac:dyDescent="0.25">
      <c r="A54" s="159">
        <v>17</v>
      </c>
      <c r="B54" s="160" t="s">
        <v>536</v>
      </c>
      <c r="C54" s="177" t="s">
        <v>537</v>
      </c>
      <c r="D54" s="161" t="s">
        <v>163</v>
      </c>
      <c r="E54" s="162">
        <v>57.120000000000005</v>
      </c>
      <c r="F54" s="163"/>
      <c r="G54" s="164">
        <f>ROUND(E54*F54,2)</f>
        <v>0</v>
      </c>
      <c r="H54" s="163"/>
      <c r="I54" s="164">
        <f>ROUND(E54*H54,2)</f>
        <v>0</v>
      </c>
      <c r="J54" s="163"/>
      <c r="K54" s="164">
        <f>ROUND(E54*J54,2)</f>
        <v>0</v>
      </c>
      <c r="L54" s="164">
        <v>15</v>
      </c>
      <c r="M54" s="164">
        <f>G54*(1+L54/100)</f>
        <v>0</v>
      </c>
      <c r="N54" s="164">
        <v>2.7300000000000002E-3</v>
      </c>
      <c r="O54" s="164">
        <f>ROUND(E54*N54,2)</f>
        <v>0.16</v>
      </c>
      <c r="P54" s="164">
        <v>0</v>
      </c>
      <c r="Q54" s="164">
        <f>ROUND(E54*P54,2)</f>
        <v>0</v>
      </c>
      <c r="R54" s="164" t="s">
        <v>538</v>
      </c>
      <c r="S54" s="164" t="s">
        <v>149</v>
      </c>
      <c r="T54" s="165" t="s">
        <v>150</v>
      </c>
      <c r="U54" s="141">
        <v>0.97000000000000008</v>
      </c>
      <c r="V54" s="141">
        <f>ROUND(E54*U54,2)</f>
        <v>55.41</v>
      </c>
      <c r="W54" s="141"/>
      <c r="X54" s="135"/>
      <c r="Y54" s="135"/>
      <c r="Z54" s="135"/>
      <c r="AA54" s="135"/>
      <c r="AB54" s="135"/>
      <c r="AC54" s="135"/>
      <c r="AD54" s="135"/>
      <c r="AE54" s="135"/>
      <c r="AF54" s="135"/>
      <c r="AG54" s="135" t="s">
        <v>317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5">
      <c r="A55" s="138"/>
      <c r="B55" s="139"/>
      <c r="C55" s="178" t="s">
        <v>827</v>
      </c>
      <c r="D55" s="147"/>
      <c r="E55" s="148">
        <v>19.110000000000003</v>
      </c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35"/>
      <c r="Y55" s="135"/>
      <c r="Z55" s="135"/>
      <c r="AA55" s="135"/>
      <c r="AB55" s="135"/>
      <c r="AC55" s="135"/>
      <c r="AD55" s="135"/>
      <c r="AE55" s="135"/>
      <c r="AF55" s="135"/>
      <c r="AG55" s="135" t="s">
        <v>153</v>
      </c>
      <c r="AH55" s="135">
        <v>0</v>
      </c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5">
      <c r="A56" s="138"/>
      <c r="B56" s="139"/>
      <c r="C56" s="178" t="s">
        <v>868</v>
      </c>
      <c r="D56" s="147"/>
      <c r="E56" s="148">
        <v>38.010000000000005</v>
      </c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35"/>
      <c r="Y56" s="135"/>
      <c r="Z56" s="135"/>
      <c r="AA56" s="135"/>
      <c r="AB56" s="135"/>
      <c r="AC56" s="135"/>
      <c r="AD56" s="135"/>
      <c r="AE56" s="135"/>
      <c r="AF56" s="135"/>
      <c r="AG56" s="135" t="s">
        <v>153</v>
      </c>
      <c r="AH56" s="135">
        <v>0</v>
      </c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5">
      <c r="A57" s="159">
        <v>18</v>
      </c>
      <c r="B57" s="160" t="s">
        <v>543</v>
      </c>
      <c r="C57" s="177" t="s">
        <v>544</v>
      </c>
      <c r="D57" s="161" t="s">
        <v>172</v>
      </c>
      <c r="E57" s="162">
        <v>121.16000000000001</v>
      </c>
      <c r="F57" s="163"/>
      <c r="G57" s="164">
        <f>ROUND(E57*F57,2)</f>
        <v>0</v>
      </c>
      <c r="H57" s="163"/>
      <c r="I57" s="164">
        <f>ROUND(E57*H57,2)</f>
        <v>0</v>
      </c>
      <c r="J57" s="163"/>
      <c r="K57" s="164">
        <f>ROUND(E57*J57,2)</f>
        <v>0</v>
      </c>
      <c r="L57" s="164">
        <v>15</v>
      </c>
      <c r="M57" s="164">
        <f>G57*(1+L57/100)</f>
        <v>0</v>
      </c>
      <c r="N57" s="164">
        <v>4.0000000000000003E-5</v>
      </c>
      <c r="O57" s="164">
        <f>ROUND(E57*N57,2)</f>
        <v>0</v>
      </c>
      <c r="P57" s="164">
        <v>0</v>
      </c>
      <c r="Q57" s="164">
        <f>ROUND(E57*P57,2)</f>
        <v>0</v>
      </c>
      <c r="R57" s="164" t="s">
        <v>538</v>
      </c>
      <c r="S57" s="164" t="s">
        <v>149</v>
      </c>
      <c r="T57" s="165" t="s">
        <v>150</v>
      </c>
      <c r="U57" s="141">
        <v>7.0000000000000007E-2</v>
      </c>
      <c r="V57" s="141">
        <f>ROUND(E57*U57,2)</f>
        <v>8.48</v>
      </c>
      <c r="W57" s="141"/>
      <c r="X57" s="135"/>
      <c r="Y57" s="135"/>
      <c r="Z57" s="135"/>
      <c r="AA57" s="135"/>
      <c r="AB57" s="135"/>
      <c r="AC57" s="135"/>
      <c r="AD57" s="135"/>
      <c r="AE57" s="135"/>
      <c r="AF57" s="135"/>
      <c r="AG57" s="135" t="s">
        <v>317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5">
      <c r="A58" s="138"/>
      <c r="B58" s="139"/>
      <c r="C58" s="178" t="s">
        <v>841</v>
      </c>
      <c r="D58" s="147"/>
      <c r="E58" s="148">
        <v>28.200000000000003</v>
      </c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35"/>
      <c r="Y58" s="135"/>
      <c r="Z58" s="135"/>
      <c r="AA58" s="135"/>
      <c r="AB58" s="135"/>
      <c r="AC58" s="135"/>
      <c r="AD58" s="135"/>
      <c r="AE58" s="135"/>
      <c r="AF58" s="135"/>
      <c r="AG58" s="135" t="s">
        <v>153</v>
      </c>
      <c r="AH58" s="135">
        <v>5</v>
      </c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5">
      <c r="A59" s="138"/>
      <c r="B59" s="139"/>
      <c r="C59" s="178" t="s">
        <v>869</v>
      </c>
      <c r="D59" s="147"/>
      <c r="E59" s="148">
        <v>23.200000000000003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35"/>
      <c r="Y59" s="135"/>
      <c r="Z59" s="135"/>
      <c r="AA59" s="135"/>
      <c r="AB59" s="135"/>
      <c r="AC59" s="135"/>
      <c r="AD59" s="135"/>
      <c r="AE59" s="135"/>
      <c r="AF59" s="135"/>
      <c r="AG59" s="135" t="s">
        <v>153</v>
      </c>
      <c r="AH59" s="135">
        <v>0</v>
      </c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5">
      <c r="A60" s="138"/>
      <c r="B60" s="139"/>
      <c r="C60" s="178" t="s">
        <v>789</v>
      </c>
      <c r="D60" s="147"/>
      <c r="E60" s="148">
        <v>28.400000000000002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35"/>
      <c r="Y60" s="135"/>
      <c r="Z60" s="135"/>
      <c r="AA60" s="135"/>
      <c r="AB60" s="135"/>
      <c r="AC60" s="135"/>
      <c r="AD60" s="135"/>
      <c r="AE60" s="135"/>
      <c r="AF60" s="135"/>
      <c r="AG60" s="135" t="s">
        <v>153</v>
      </c>
      <c r="AH60" s="135">
        <v>0</v>
      </c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5">
      <c r="A61" s="138"/>
      <c r="B61" s="139"/>
      <c r="C61" s="178" t="s">
        <v>870</v>
      </c>
      <c r="D61" s="147"/>
      <c r="E61" s="148">
        <v>11.760000000000002</v>
      </c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35"/>
      <c r="Y61" s="135"/>
      <c r="Z61" s="135"/>
      <c r="AA61" s="135"/>
      <c r="AB61" s="135"/>
      <c r="AC61" s="135"/>
      <c r="AD61" s="135"/>
      <c r="AE61" s="135"/>
      <c r="AF61" s="135"/>
      <c r="AG61" s="135" t="s">
        <v>153</v>
      </c>
      <c r="AH61" s="135">
        <v>0</v>
      </c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5">
      <c r="A62" s="138"/>
      <c r="B62" s="139"/>
      <c r="C62" s="178" t="s">
        <v>780</v>
      </c>
      <c r="D62" s="147"/>
      <c r="E62" s="148">
        <v>14.600000000000001</v>
      </c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35"/>
      <c r="Y62" s="135"/>
      <c r="Z62" s="135"/>
      <c r="AA62" s="135"/>
      <c r="AB62" s="135"/>
      <c r="AC62" s="135"/>
      <c r="AD62" s="135"/>
      <c r="AE62" s="135"/>
      <c r="AF62" s="135"/>
      <c r="AG62" s="135" t="s">
        <v>153</v>
      </c>
      <c r="AH62" s="135">
        <v>0</v>
      </c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5">
      <c r="A63" s="138"/>
      <c r="B63" s="139"/>
      <c r="C63" s="178" t="s">
        <v>871</v>
      </c>
      <c r="D63" s="147"/>
      <c r="E63" s="148">
        <v>15</v>
      </c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35"/>
      <c r="Y63" s="135"/>
      <c r="Z63" s="135"/>
      <c r="AA63" s="135"/>
      <c r="AB63" s="135"/>
      <c r="AC63" s="135"/>
      <c r="AD63" s="135"/>
      <c r="AE63" s="135"/>
      <c r="AF63" s="135"/>
      <c r="AG63" s="135" t="s">
        <v>153</v>
      </c>
      <c r="AH63" s="135">
        <v>0</v>
      </c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ht="20.399999999999999" outlineLevel="1" x14ac:dyDescent="0.25">
      <c r="A64" s="159">
        <v>19</v>
      </c>
      <c r="B64" s="160" t="s">
        <v>545</v>
      </c>
      <c r="C64" s="177" t="s">
        <v>546</v>
      </c>
      <c r="D64" s="161" t="s">
        <v>163</v>
      </c>
      <c r="E64" s="162">
        <v>18.840000000000003</v>
      </c>
      <c r="F64" s="163"/>
      <c r="G64" s="164">
        <f>ROUND(E64*F64,2)</f>
        <v>0</v>
      </c>
      <c r="H64" s="163"/>
      <c r="I64" s="164">
        <f>ROUND(E64*H64,2)</f>
        <v>0</v>
      </c>
      <c r="J64" s="163"/>
      <c r="K64" s="164">
        <f>ROUND(E64*J64,2)</f>
        <v>0</v>
      </c>
      <c r="L64" s="164">
        <v>15</v>
      </c>
      <c r="M64" s="164">
        <f>G64*(1+L64/100)</f>
        <v>0</v>
      </c>
      <c r="N64" s="164">
        <v>8.0000000000000004E-4</v>
      </c>
      <c r="O64" s="164">
        <f>ROUND(E64*N64,2)</f>
        <v>0.02</v>
      </c>
      <c r="P64" s="164">
        <v>0</v>
      </c>
      <c r="Q64" s="164">
        <f>ROUND(E64*P64,2)</f>
        <v>0</v>
      </c>
      <c r="R64" s="164" t="s">
        <v>538</v>
      </c>
      <c r="S64" s="164" t="s">
        <v>149</v>
      </c>
      <c r="T64" s="165" t="s">
        <v>150</v>
      </c>
      <c r="U64" s="141">
        <v>0</v>
      </c>
      <c r="V64" s="141">
        <f>ROUND(E64*U64,2)</f>
        <v>0</v>
      </c>
      <c r="W64" s="141"/>
      <c r="X64" s="135"/>
      <c r="Y64" s="135"/>
      <c r="Z64" s="135"/>
      <c r="AA64" s="135"/>
      <c r="AB64" s="135"/>
      <c r="AC64" s="135"/>
      <c r="AD64" s="135"/>
      <c r="AE64" s="135"/>
      <c r="AF64" s="135"/>
      <c r="AG64" s="135" t="s">
        <v>317</v>
      </c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5">
      <c r="A65" s="138"/>
      <c r="B65" s="139"/>
      <c r="C65" s="178" t="s">
        <v>547</v>
      </c>
      <c r="D65" s="147"/>
      <c r="E65" s="148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35"/>
      <c r="Y65" s="135"/>
      <c r="Z65" s="135"/>
      <c r="AA65" s="135"/>
      <c r="AB65" s="135"/>
      <c r="AC65" s="135"/>
      <c r="AD65" s="135"/>
      <c r="AE65" s="135"/>
      <c r="AF65" s="135"/>
      <c r="AG65" s="135" t="s">
        <v>153</v>
      </c>
      <c r="AH65" s="135">
        <v>0</v>
      </c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5">
      <c r="A66" s="138"/>
      <c r="B66" s="139"/>
      <c r="C66" s="178" t="s">
        <v>872</v>
      </c>
      <c r="D66" s="147"/>
      <c r="E66" s="148">
        <v>18.840000000000003</v>
      </c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35"/>
      <c r="Y66" s="135"/>
      <c r="Z66" s="135"/>
      <c r="AA66" s="135"/>
      <c r="AB66" s="135"/>
      <c r="AC66" s="135"/>
      <c r="AD66" s="135"/>
      <c r="AE66" s="135"/>
      <c r="AF66" s="135"/>
      <c r="AG66" s="135" t="s">
        <v>153</v>
      </c>
      <c r="AH66" s="135">
        <v>0</v>
      </c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20.399999999999999" outlineLevel="1" x14ac:dyDescent="0.25">
      <c r="A67" s="159">
        <v>20</v>
      </c>
      <c r="B67" s="160" t="s">
        <v>548</v>
      </c>
      <c r="C67" s="177" t="s">
        <v>549</v>
      </c>
      <c r="D67" s="161" t="s">
        <v>163</v>
      </c>
      <c r="E67" s="162">
        <v>39.910500000000006</v>
      </c>
      <c r="F67" s="163"/>
      <c r="G67" s="164">
        <f>ROUND(E67*F67,2)</f>
        <v>0</v>
      </c>
      <c r="H67" s="163"/>
      <c r="I67" s="164">
        <f>ROUND(E67*H67,2)</f>
        <v>0</v>
      </c>
      <c r="J67" s="163"/>
      <c r="K67" s="164">
        <f>ROUND(E67*J67,2)</f>
        <v>0</v>
      </c>
      <c r="L67" s="164">
        <v>15</v>
      </c>
      <c r="M67" s="164">
        <f>G67*(1+L67/100)</f>
        <v>0</v>
      </c>
      <c r="N67" s="164">
        <v>1.9200000000000002E-2</v>
      </c>
      <c r="O67" s="164">
        <f>ROUND(E67*N67,2)</f>
        <v>0.77</v>
      </c>
      <c r="P67" s="164">
        <v>0</v>
      </c>
      <c r="Q67" s="164">
        <f>ROUND(E67*P67,2)</f>
        <v>0</v>
      </c>
      <c r="R67" s="164" t="s">
        <v>357</v>
      </c>
      <c r="S67" s="164" t="s">
        <v>149</v>
      </c>
      <c r="T67" s="165" t="s">
        <v>150</v>
      </c>
      <c r="U67" s="141">
        <v>0</v>
      </c>
      <c r="V67" s="141">
        <f>ROUND(E67*U67,2)</f>
        <v>0</v>
      </c>
      <c r="W67" s="141"/>
      <c r="X67" s="135"/>
      <c r="Y67" s="135"/>
      <c r="Z67" s="135"/>
      <c r="AA67" s="135"/>
      <c r="AB67" s="135"/>
      <c r="AC67" s="135"/>
      <c r="AD67" s="135"/>
      <c r="AE67" s="135"/>
      <c r="AF67" s="135"/>
      <c r="AG67" s="135" t="s">
        <v>358</v>
      </c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5">
      <c r="A68" s="138"/>
      <c r="B68" s="139"/>
      <c r="C68" s="178" t="s">
        <v>873</v>
      </c>
      <c r="D68" s="147"/>
      <c r="E68" s="148">
        <v>39.910500000000006</v>
      </c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35"/>
      <c r="Y68" s="135"/>
      <c r="Z68" s="135"/>
      <c r="AA68" s="135"/>
      <c r="AB68" s="135"/>
      <c r="AC68" s="135"/>
      <c r="AD68" s="135"/>
      <c r="AE68" s="135"/>
      <c r="AF68" s="135"/>
      <c r="AG68" s="135" t="s">
        <v>153</v>
      </c>
      <c r="AH68" s="135">
        <v>0</v>
      </c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5">
      <c r="A69" s="159">
        <v>21</v>
      </c>
      <c r="B69" s="160" t="s">
        <v>842</v>
      </c>
      <c r="C69" s="177" t="s">
        <v>843</v>
      </c>
      <c r="D69" s="161" t="s">
        <v>163</v>
      </c>
      <c r="E69" s="162">
        <v>23.026500000000002</v>
      </c>
      <c r="F69" s="163"/>
      <c r="G69" s="164">
        <f>ROUND(E69*F69,2)</f>
        <v>0</v>
      </c>
      <c r="H69" s="163"/>
      <c r="I69" s="164">
        <f>ROUND(E69*H69,2)</f>
        <v>0</v>
      </c>
      <c r="J69" s="163"/>
      <c r="K69" s="164">
        <f>ROUND(E69*J69,2)</f>
        <v>0</v>
      </c>
      <c r="L69" s="164">
        <v>15</v>
      </c>
      <c r="M69" s="164">
        <f>G69*(1+L69/100)</f>
        <v>0</v>
      </c>
      <c r="N69" s="164">
        <v>1.9200000000000002E-2</v>
      </c>
      <c r="O69" s="164">
        <f>ROUND(E69*N69,2)</f>
        <v>0.44</v>
      </c>
      <c r="P69" s="164">
        <v>0</v>
      </c>
      <c r="Q69" s="164">
        <f>ROUND(E69*P69,2)</f>
        <v>0</v>
      </c>
      <c r="R69" s="164" t="s">
        <v>357</v>
      </c>
      <c r="S69" s="164" t="s">
        <v>149</v>
      </c>
      <c r="T69" s="165" t="s">
        <v>150</v>
      </c>
      <c r="U69" s="141">
        <v>0</v>
      </c>
      <c r="V69" s="141">
        <f>ROUND(E69*U69,2)</f>
        <v>0</v>
      </c>
      <c r="W69" s="141"/>
      <c r="X69" s="135"/>
      <c r="Y69" s="135"/>
      <c r="Z69" s="135"/>
      <c r="AA69" s="135"/>
      <c r="AB69" s="135"/>
      <c r="AC69" s="135"/>
      <c r="AD69" s="135"/>
      <c r="AE69" s="135"/>
      <c r="AF69" s="135"/>
      <c r="AG69" s="135" t="s">
        <v>358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5">
      <c r="A70" s="138"/>
      <c r="B70" s="139"/>
      <c r="C70" s="178" t="s">
        <v>844</v>
      </c>
      <c r="D70" s="147"/>
      <c r="E70" s="148">
        <v>2.9610000000000003</v>
      </c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35"/>
      <c r="Y70" s="135"/>
      <c r="Z70" s="135"/>
      <c r="AA70" s="135"/>
      <c r="AB70" s="135"/>
      <c r="AC70" s="135"/>
      <c r="AD70" s="135"/>
      <c r="AE70" s="135"/>
      <c r="AF70" s="135"/>
      <c r="AG70" s="135" t="s">
        <v>153</v>
      </c>
      <c r="AH70" s="135">
        <v>0</v>
      </c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5">
      <c r="A71" s="138"/>
      <c r="B71" s="139"/>
      <c r="C71" s="178" t="s">
        <v>845</v>
      </c>
      <c r="D71" s="147"/>
      <c r="E71" s="148">
        <v>20.0655</v>
      </c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35"/>
      <c r="Y71" s="135"/>
      <c r="Z71" s="135"/>
      <c r="AA71" s="135"/>
      <c r="AB71" s="135"/>
      <c r="AC71" s="135"/>
      <c r="AD71" s="135"/>
      <c r="AE71" s="135"/>
      <c r="AF71" s="135"/>
      <c r="AG71" s="135" t="s">
        <v>153</v>
      </c>
      <c r="AH71" s="135">
        <v>0</v>
      </c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5">
      <c r="A72" s="138">
        <v>22</v>
      </c>
      <c r="B72" s="139" t="s">
        <v>551</v>
      </c>
      <c r="C72" s="181" t="s">
        <v>552</v>
      </c>
      <c r="D72" s="140" t="s">
        <v>0</v>
      </c>
      <c r="E72" s="174"/>
      <c r="F72" s="146"/>
      <c r="G72" s="141">
        <f>ROUND(E72*F72,2)</f>
        <v>0</v>
      </c>
      <c r="H72" s="146"/>
      <c r="I72" s="141">
        <f>ROUND(E72*H72,2)</f>
        <v>0</v>
      </c>
      <c r="J72" s="146"/>
      <c r="K72" s="141">
        <f>ROUND(E72*J72,2)</f>
        <v>0</v>
      </c>
      <c r="L72" s="141">
        <v>15</v>
      </c>
      <c r="M72" s="141">
        <f>G72*(1+L72/100)</f>
        <v>0</v>
      </c>
      <c r="N72" s="141">
        <v>0</v>
      </c>
      <c r="O72" s="141">
        <f>ROUND(E72*N72,2)</f>
        <v>0</v>
      </c>
      <c r="P72" s="141">
        <v>0</v>
      </c>
      <c r="Q72" s="141">
        <f>ROUND(E72*P72,2)</f>
        <v>0</v>
      </c>
      <c r="R72" s="141" t="s">
        <v>538</v>
      </c>
      <c r="S72" s="141" t="s">
        <v>149</v>
      </c>
      <c r="T72" s="141" t="s">
        <v>150</v>
      </c>
      <c r="U72" s="141">
        <v>0</v>
      </c>
      <c r="V72" s="141">
        <f>ROUND(E72*U72,2)</f>
        <v>0</v>
      </c>
      <c r="W72" s="141"/>
      <c r="X72" s="135"/>
      <c r="Y72" s="135"/>
      <c r="Z72" s="135"/>
      <c r="AA72" s="135"/>
      <c r="AB72" s="135"/>
      <c r="AC72" s="135"/>
      <c r="AD72" s="135"/>
      <c r="AE72" s="135"/>
      <c r="AF72" s="135"/>
      <c r="AG72" s="135" t="s">
        <v>370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5">
      <c r="A73" s="138"/>
      <c r="B73" s="139"/>
      <c r="C73" s="235" t="s">
        <v>535</v>
      </c>
      <c r="D73" s="236"/>
      <c r="E73" s="236"/>
      <c r="F73" s="236"/>
      <c r="G73" s="236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35"/>
      <c r="Y73" s="135"/>
      <c r="Z73" s="135"/>
      <c r="AA73" s="135"/>
      <c r="AB73" s="135"/>
      <c r="AC73" s="135"/>
      <c r="AD73" s="135"/>
      <c r="AE73" s="135"/>
      <c r="AF73" s="135"/>
      <c r="AG73" s="135" t="s">
        <v>158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x14ac:dyDescent="0.25">
      <c r="A74" s="153" t="s">
        <v>143</v>
      </c>
      <c r="B74" s="154" t="s">
        <v>101</v>
      </c>
      <c r="C74" s="176" t="s">
        <v>102</v>
      </c>
      <c r="D74" s="155"/>
      <c r="E74" s="156"/>
      <c r="F74" s="157"/>
      <c r="G74" s="157">
        <f>SUMIF(AG75:AG78,"&lt;&gt;NOR",G75:G78)</f>
        <v>0</v>
      </c>
      <c r="H74" s="157"/>
      <c r="I74" s="157">
        <f>SUM(I75:I78)</f>
        <v>0</v>
      </c>
      <c r="J74" s="157"/>
      <c r="K74" s="157">
        <f>SUM(K75:K78)</f>
        <v>0</v>
      </c>
      <c r="L74" s="157"/>
      <c r="M74" s="157">
        <f>SUM(M75:M78)</f>
        <v>0</v>
      </c>
      <c r="N74" s="157"/>
      <c r="O74" s="157">
        <f>SUM(O75:O78)</f>
        <v>0.01</v>
      </c>
      <c r="P74" s="157"/>
      <c r="Q74" s="157">
        <f>SUM(Q75:Q78)</f>
        <v>0</v>
      </c>
      <c r="R74" s="157"/>
      <c r="S74" s="157"/>
      <c r="T74" s="158"/>
      <c r="U74" s="152"/>
      <c r="V74" s="152">
        <f>SUM(V75:V78)</f>
        <v>4.26</v>
      </c>
      <c r="W74" s="152"/>
      <c r="AG74" t="s">
        <v>144</v>
      </c>
    </row>
    <row r="75" spans="1:60" ht="20.399999999999999" outlineLevel="1" x14ac:dyDescent="0.25">
      <c r="A75" s="159">
        <v>23</v>
      </c>
      <c r="B75" s="160" t="s">
        <v>553</v>
      </c>
      <c r="C75" s="177" t="s">
        <v>554</v>
      </c>
      <c r="D75" s="161" t="s">
        <v>172</v>
      </c>
      <c r="E75" s="162">
        <v>28</v>
      </c>
      <c r="F75" s="163"/>
      <c r="G75" s="164">
        <f>ROUND(E75*F75,2)</f>
        <v>0</v>
      </c>
      <c r="H75" s="163"/>
      <c r="I75" s="164">
        <f>ROUND(E75*H75,2)</f>
        <v>0</v>
      </c>
      <c r="J75" s="163"/>
      <c r="K75" s="164">
        <f>ROUND(E75*J75,2)</f>
        <v>0</v>
      </c>
      <c r="L75" s="164">
        <v>15</v>
      </c>
      <c r="M75" s="164">
        <f>G75*(1+L75/100)</f>
        <v>0</v>
      </c>
      <c r="N75" s="164">
        <v>4.4000000000000002E-4</v>
      </c>
      <c r="O75" s="164">
        <f>ROUND(E75*N75,2)</f>
        <v>0.01</v>
      </c>
      <c r="P75" s="164">
        <v>0</v>
      </c>
      <c r="Q75" s="164">
        <f>ROUND(E75*P75,2)</f>
        <v>0</v>
      </c>
      <c r="R75" s="164" t="s">
        <v>555</v>
      </c>
      <c r="S75" s="164" t="s">
        <v>149</v>
      </c>
      <c r="T75" s="165" t="s">
        <v>150</v>
      </c>
      <c r="U75" s="141">
        <v>0.15200000000000002</v>
      </c>
      <c r="V75" s="141">
        <f>ROUND(E75*U75,2)</f>
        <v>4.26</v>
      </c>
      <c r="W75" s="141"/>
      <c r="X75" s="135"/>
      <c r="Y75" s="135"/>
      <c r="Z75" s="135"/>
      <c r="AA75" s="135"/>
      <c r="AB75" s="135"/>
      <c r="AC75" s="135"/>
      <c r="AD75" s="135"/>
      <c r="AE75" s="135"/>
      <c r="AF75" s="135"/>
      <c r="AG75" s="135" t="s">
        <v>317</v>
      </c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5">
      <c r="A76" s="138"/>
      <c r="B76" s="139"/>
      <c r="C76" s="178" t="s">
        <v>874</v>
      </c>
      <c r="D76" s="147"/>
      <c r="E76" s="148">
        <v>28</v>
      </c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35"/>
      <c r="Y76" s="135"/>
      <c r="Z76" s="135"/>
      <c r="AA76" s="135"/>
      <c r="AB76" s="135"/>
      <c r="AC76" s="135"/>
      <c r="AD76" s="135"/>
      <c r="AE76" s="135"/>
      <c r="AF76" s="135"/>
      <c r="AG76" s="135" t="s">
        <v>153</v>
      </c>
      <c r="AH76" s="135">
        <v>0</v>
      </c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5">
      <c r="A77" s="138">
        <v>24</v>
      </c>
      <c r="B77" s="139" t="s">
        <v>557</v>
      </c>
      <c r="C77" s="181" t="s">
        <v>558</v>
      </c>
      <c r="D77" s="140" t="s">
        <v>0</v>
      </c>
      <c r="E77" s="174"/>
      <c r="F77" s="146"/>
      <c r="G77" s="141">
        <f>ROUND(E77*F77,2)</f>
        <v>0</v>
      </c>
      <c r="H77" s="146"/>
      <c r="I77" s="141">
        <f>ROUND(E77*H77,2)</f>
        <v>0</v>
      </c>
      <c r="J77" s="146"/>
      <c r="K77" s="141">
        <f>ROUND(E77*J77,2)</f>
        <v>0</v>
      </c>
      <c r="L77" s="141">
        <v>15</v>
      </c>
      <c r="M77" s="141">
        <f>G77*(1+L77/100)</f>
        <v>0</v>
      </c>
      <c r="N77" s="141">
        <v>0</v>
      </c>
      <c r="O77" s="141">
        <f>ROUND(E77*N77,2)</f>
        <v>0</v>
      </c>
      <c r="P77" s="141">
        <v>0</v>
      </c>
      <c r="Q77" s="141">
        <f>ROUND(E77*P77,2)</f>
        <v>0</v>
      </c>
      <c r="R77" s="141" t="s">
        <v>555</v>
      </c>
      <c r="S77" s="141" t="s">
        <v>149</v>
      </c>
      <c r="T77" s="141" t="s">
        <v>150</v>
      </c>
      <c r="U77" s="141">
        <v>0</v>
      </c>
      <c r="V77" s="141">
        <f>ROUND(E77*U77,2)</f>
        <v>0</v>
      </c>
      <c r="W77" s="141"/>
      <c r="X77" s="135"/>
      <c r="Y77" s="135"/>
      <c r="Z77" s="135"/>
      <c r="AA77" s="135"/>
      <c r="AB77" s="135"/>
      <c r="AC77" s="135"/>
      <c r="AD77" s="135"/>
      <c r="AE77" s="135"/>
      <c r="AF77" s="135"/>
      <c r="AG77" s="135" t="s">
        <v>370</v>
      </c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5">
      <c r="A78" s="138"/>
      <c r="B78" s="139"/>
      <c r="C78" s="235" t="s">
        <v>535</v>
      </c>
      <c r="D78" s="236"/>
      <c r="E78" s="236"/>
      <c r="F78" s="236"/>
      <c r="G78" s="236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35"/>
      <c r="Y78" s="135"/>
      <c r="Z78" s="135"/>
      <c r="AA78" s="135"/>
      <c r="AB78" s="135"/>
      <c r="AC78" s="135"/>
      <c r="AD78" s="135"/>
      <c r="AE78" s="135"/>
      <c r="AF78" s="135"/>
      <c r="AG78" s="135" t="s">
        <v>158</v>
      </c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x14ac:dyDescent="0.25">
      <c r="A79" s="153" t="s">
        <v>143</v>
      </c>
      <c r="B79" s="154" t="s">
        <v>103</v>
      </c>
      <c r="C79" s="176" t="s">
        <v>104</v>
      </c>
      <c r="D79" s="155"/>
      <c r="E79" s="156"/>
      <c r="F79" s="157"/>
      <c r="G79" s="157">
        <f>SUMIF(AG80:AG96,"&lt;&gt;NOR",G80:G96)</f>
        <v>0</v>
      </c>
      <c r="H79" s="157"/>
      <c r="I79" s="157">
        <f>SUM(I80:I96)</f>
        <v>0</v>
      </c>
      <c r="J79" s="157"/>
      <c r="K79" s="157">
        <f>SUM(K80:K96)</f>
        <v>0</v>
      </c>
      <c r="L79" s="157"/>
      <c r="M79" s="157">
        <f>SUM(M80:M96)</f>
        <v>0</v>
      </c>
      <c r="N79" s="157"/>
      <c r="O79" s="157">
        <f>SUM(O80:O96)</f>
        <v>0.61</v>
      </c>
      <c r="P79" s="157"/>
      <c r="Q79" s="157">
        <f>SUM(Q80:Q96)</f>
        <v>0.18</v>
      </c>
      <c r="R79" s="157"/>
      <c r="S79" s="157"/>
      <c r="T79" s="158"/>
      <c r="U79" s="152"/>
      <c r="V79" s="152">
        <f>SUM(V80:V96)</f>
        <v>0</v>
      </c>
      <c r="W79" s="152"/>
      <c r="AG79" t="s">
        <v>144</v>
      </c>
    </row>
    <row r="80" spans="1:60" outlineLevel="1" x14ac:dyDescent="0.25">
      <c r="A80" s="159">
        <v>25</v>
      </c>
      <c r="B80" s="160" t="s">
        <v>846</v>
      </c>
      <c r="C80" s="177" t="s">
        <v>847</v>
      </c>
      <c r="D80" s="161" t="s">
        <v>163</v>
      </c>
      <c r="E80" s="162">
        <v>181.25</v>
      </c>
      <c r="F80" s="163"/>
      <c r="G80" s="164">
        <f>ROUND(E80*F80,2)</f>
        <v>0</v>
      </c>
      <c r="H80" s="163"/>
      <c r="I80" s="164">
        <f>ROUND(E80*H80,2)</f>
        <v>0</v>
      </c>
      <c r="J80" s="163"/>
      <c r="K80" s="164">
        <f>ROUND(E80*J80,2)</f>
        <v>0</v>
      </c>
      <c r="L80" s="164">
        <v>15</v>
      </c>
      <c r="M80" s="164">
        <f>G80*(1+L80/100)</f>
        <v>0</v>
      </c>
      <c r="N80" s="164">
        <v>0</v>
      </c>
      <c r="O80" s="164">
        <f>ROUND(E80*N80,2)</f>
        <v>0</v>
      </c>
      <c r="P80" s="164">
        <v>1E-3</v>
      </c>
      <c r="Q80" s="164">
        <f>ROUND(E80*P80,2)</f>
        <v>0.18</v>
      </c>
      <c r="R80" s="164"/>
      <c r="S80" s="164" t="s">
        <v>149</v>
      </c>
      <c r="T80" s="165" t="s">
        <v>150</v>
      </c>
      <c r="U80" s="141">
        <v>0</v>
      </c>
      <c r="V80" s="141">
        <f>ROUND(E80*U80,2)</f>
        <v>0</v>
      </c>
      <c r="W80" s="141"/>
      <c r="X80" s="135"/>
      <c r="Y80" s="135"/>
      <c r="Z80" s="135"/>
      <c r="AA80" s="135"/>
      <c r="AB80" s="135"/>
      <c r="AC80" s="135"/>
      <c r="AD80" s="135"/>
      <c r="AE80" s="135"/>
      <c r="AF80" s="135"/>
      <c r="AG80" s="135" t="s">
        <v>317</v>
      </c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5">
      <c r="A81" s="138"/>
      <c r="B81" s="139"/>
      <c r="C81" s="178" t="s">
        <v>819</v>
      </c>
      <c r="D81" s="147"/>
      <c r="E81" s="148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35"/>
      <c r="Y81" s="135"/>
      <c r="Z81" s="135"/>
      <c r="AA81" s="135"/>
      <c r="AB81" s="135"/>
      <c r="AC81" s="135"/>
      <c r="AD81" s="135"/>
      <c r="AE81" s="135"/>
      <c r="AF81" s="135"/>
      <c r="AG81" s="135" t="s">
        <v>153</v>
      </c>
      <c r="AH81" s="135">
        <v>0</v>
      </c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5">
      <c r="A82" s="138"/>
      <c r="B82" s="139"/>
      <c r="C82" s="178" t="s">
        <v>857</v>
      </c>
      <c r="D82" s="147"/>
      <c r="E82" s="148">
        <v>64.320000000000007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35"/>
      <c r="Y82" s="135"/>
      <c r="Z82" s="135"/>
      <c r="AA82" s="135"/>
      <c r="AB82" s="135"/>
      <c r="AC82" s="135"/>
      <c r="AD82" s="135"/>
      <c r="AE82" s="135"/>
      <c r="AF82" s="135"/>
      <c r="AG82" s="135" t="s">
        <v>153</v>
      </c>
      <c r="AH82" s="135">
        <v>0</v>
      </c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5">
      <c r="A83" s="138"/>
      <c r="B83" s="139"/>
      <c r="C83" s="178" t="s">
        <v>858</v>
      </c>
      <c r="D83" s="147"/>
      <c r="E83" s="148">
        <v>11.46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35"/>
      <c r="Y83" s="135"/>
      <c r="Z83" s="135"/>
      <c r="AA83" s="135"/>
      <c r="AB83" s="135"/>
      <c r="AC83" s="135"/>
      <c r="AD83" s="135"/>
      <c r="AE83" s="135"/>
      <c r="AF83" s="135"/>
      <c r="AG83" s="135" t="s">
        <v>153</v>
      </c>
      <c r="AH83" s="135">
        <v>0</v>
      </c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5">
      <c r="A84" s="138"/>
      <c r="B84" s="139"/>
      <c r="C84" s="178" t="s">
        <v>859</v>
      </c>
      <c r="D84" s="147"/>
      <c r="E84" s="148">
        <v>64.320000000000007</v>
      </c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35"/>
      <c r="Y84" s="135"/>
      <c r="Z84" s="135"/>
      <c r="AA84" s="135"/>
      <c r="AB84" s="135"/>
      <c r="AC84" s="135"/>
      <c r="AD84" s="135"/>
      <c r="AE84" s="135"/>
      <c r="AF84" s="135"/>
      <c r="AG84" s="135" t="s">
        <v>153</v>
      </c>
      <c r="AH84" s="135">
        <v>0</v>
      </c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5">
      <c r="A85" s="138"/>
      <c r="B85" s="139"/>
      <c r="C85" s="178" t="s">
        <v>860</v>
      </c>
      <c r="D85" s="147"/>
      <c r="E85" s="148">
        <v>11.46</v>
      </c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35"/>
      <c r="Y85" s="135"/>
      <c r="Z85" s="135"/>
      <c r="AA85" s="135"/>
      <c r="AB85" s="135"/>
      <c r="AC85" s="135"/>
      <c r="AD85" s="135"/>
      <c r="AE85" s="135"/>
      <c r="AF85" s="135"/>
      <c r="AG85" s="135" t="s">
        <v>153</v>
      </c>
      <c r="AH85" s="135">
        <v>0</v>
      </c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1" x14ac:dyDescent="0.25">
      <c r="A86" s="138"/>
      <c r="B86" s="139"/>
      <c r="C86" s="178" t="s">
        <v>823</v>
      </c>
      <c r="D86" s="147"/>
      <c r="E86" s="148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35"/>
      <c r="Y86" s="135"/>
      <c r="Z86" s="135"/>
      <c r="AA86" s="135"/>
      <c r="AB86" s="135"/>
      <c r="AC86" s="135"/>
      <c r="AD86" s="135"/>
      <c r="AE86" s="135"/>
      <c r="AF86" s="135"/>
      <c r="AG86" s="135" t="s">
        <v>153</v>
      </c>
      <c r="AH86" s="135">
        <v>0</v>
      </c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1" x14ac:dyDescent="0.25">
      <c r="A87" s="138"/>
      <c r="B87" s="139"/>
      <c r="C87" s="178" t="s">
        <v>861</v>
      </c>
      <c r="D87" s="147"/>
      <c r="E87" s="148">
        <v>17.080000000000002</v>
      </c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35"/>
      <c r="Y87" s="135"/>
      <c r="Z87" s="135"/>
      <c r="AA87" s="135"/>
      <c r="AB87" s="135"/>
      <c r="AC87" s="135"/>
      <c r="AD87" s="135"/>
      <c r="AE87" s="135"/>
      <c r="AF87" s="135"/>
      <c r="AG87" s="135" t="s">
        <v>153</v>
      </c>
      <c r="AH87" s="135">
        <v>0</v>
      </c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 x14ac:dyDescent="0.25">
      <c r="A88" s="138"/>
      <c r="B88" s="139"/>
      <c r="C88" s="178" t="s">
        <v>862</v>
      </c>
      <c r="D88" s="147"/>
      <c r="E88" s="148">
        <v>8.6700000000000017</v>
      </c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35"/>
      <c r="Y88" s="135"/>
      <c r="Z88" s="135"/>
      <c r="AA88" s="135"/>
      <c r="AB88" s="135"/>
      <c r="AC88" s="135"/>
      <c r="AD88" s="135"/>
      <c r="AE88" s="135"/>
      <c r="AF88" s="135"/>
      <c r="AG88" s="135" t="s">
        <v>153</v>
      </c>
      <c r="AH88" s="135">
        <v>0</v>
      </c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5">
      <c r="A89" s="138"/>
      <c r="B89" s="139"/>
      <c r="C89" s="178" t="s">
        <v>863</v>
      </c>
      <c r="D89" s="147"/>
      <c r="E89" s="148">
        <v>3.9400000000000004</v>
      </c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35"/>
      <c r="Y89" s="135"/>
      <c r="Z89" s="135"/>
      <c r="AA89" s="135"/>
      <c r="AB89" s="135"/>
      <c r="AC89" s="135"/>
      <c r="AD89" s="135"/>
      <c r="AE89" s="135"/>
      <c r="AF89" s="135"/>
      <c r="AG89" s="135" t="s">
        <v>153</v>
      </c>
      <c r="AH89" s="135">
        <v>0</v>
      </c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5">
      <c r="A90" s="159">
        <v>26</v>
      </c>
      <c r="B90" s="160" t="s">
        <v>559</v>
      </c>
      <c r="C90" s="177" t="s">
        <v>560</v>
      </c>
      <c r="D90" s="161" t="s">
        <v>163</v>
      </c>
      <c r="E90" s="162">
        <v>279.09000000000003</v>
      </c>
      <c r="F90" s="163"/>
      <c r="G90" s="164">
        <f>ROUND(E90*F90,2)</f>
        <v>0</v>
      </c>
      <c r="H90" s="163"/>
      <c r="I90" s="164">
        <f>ROUND(E90*H90,2)</f>
        <v>0</v>
      </c>
      <c r="J90" s="163"/>
      <c r="K90" s="164">
        <f>ROUND(E90*J90,2)</f>
        <v>0</v>
      </c>
      <c r="L90" s="164">
        <v>15</v>
      </c>
      <c r="M90" s="164">
        <f>G90*(1+L90/100)</f>
        <v>0</v>
      </c>
      <c r="N90" s="164">
        <v>0</v>
      </c>
      <c r="O90" s="164">
        <f>ROUND(E90*N90,2)</f>
        <v>0</v>
      </c>
      <c r="P90" s="164">
        <v>0</v>
      </c>
      <c r="Q90" s="164">
        <f>ROUND(E90*P90,2)</f>
        <v>0</v>
      </c>
      <c r="R90" s="164"/>
      <c r="S90" s="164" t="s">
        <v>353</v>
      </c>
      <c r="T90" s="165" t="s">
        <v>150</v>
      </c>
      <c r="U90" s="141">
        <v>0</v>
      </c>
      <c r="V90" s="141">
        <f>ROUND(E90*U90,2)</f>
        <v>0</v>
      </c>
      <c r="W90" s="141"/>
      <c r="X90" s="135"/>
      <c r="Y90" s="135"/>
      <c r="Z90" s="135"/>
      <c r="AA90" s="135"/>
      <c r="AB90" s="135"/>
      <c r="AC90" s="135"/>
      <c r="AD90" s="135"/>
      <c r="AE90" s="135"/>
      <c r="AF90" s="135"/>
      <c r="AG90" s="135" t="s">
        <v>317</v>
      </c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5">
      <c r="A91" s="138"/>
      <c r="B91" s="139"/>
      <c r="C91" s="178" t="s">
        <v>875</v>
      </c>
      <c r="D91" s="147"/>
      <c r="E91" s="148">
        <v>181.25</v>
      </c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35"/>
      <c r="Y91" s="135"/>
      <c r="Z91" s="135"/>
      <c r="AA91" s="135"/>
      <c r="AB91" s="135"/>
      <c r="AC91" s="135"/>
      <c r="AD91" s="135"/>
      <c r="AE91" s="135"/>
      <c r="AF91" s="135"/>
      <c r="AG91" s="135" t="s">
        <v>153</v>
      </c>
      <c r="AH91" s="135">
        <v>5</v>
      </c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5">
      <c r="A92" s="138"/>
      <c r="B92" s="139"/>
      <c r="C92" s="178" t="s">
        <v>876</v>
      </c>
      <c r="D92" s="147"/>
      <c r="E92" s="148">
        <v>85.110000000000014</v>
      </c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35"/>
      <c r="Y92" s="135"/>
      <c r="Z92" s="135"/>
      <c r="AA92" s="135"/>
      <c r="AB92" s="135"/>
      <c r="AC92" s="135"/>
      <c r="AD92" s="135"/>
      <c r="AE92" s="135"/>
      <c r="AF92" s="135"/>
      <c r="AG92" s="135" t="s">
        <v>153</v>
      </c>
      <c r="AH92" s="135">
        <v>5</v>
      </c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5">
      <c r="A93" s="138"/>
      <c r="B93" s="139"/>
      <c r="C93" s="178" t="s">
        <v>864</v>
      </c>
      <c r="D93" s="147"/>
      <c r="E93" s="148">
        <v>12.73</v>
      </c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35"/>
      <c r="Y93" s="135"/>
      <c r="Z93" s="135"/>
      <c r="AA93" s="135"/>
      <c r="AB93" s="135"/>
      <c r="AC93" s="135"/>
      <c r="AD93" s="135"/>
      <c r="AE93" s="135"/>
      <c r="AF93" s="135"/>
      <c r="AG93" s="135" t="s">
        <v>153</v>
      </c>
      <c r="AH93" s="135">
        <v>0</v>
      </c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5">
      <c r="A94" s="159">
        <v>27</v>
      </c>
      <c r="B94" s="160" t="s">
        <v>849</v>
      </c>
      <c r="C94" s="177" t="s">
        <v>850</v>
      </c>
      <c r="D94" s="161" t="s">
        <v>163</v>
      </c>
      <c r="E94" s="162">
        <v>181.25</v>
      </c>
      <c r="F94" s="163"/>
      <c r="G94" s="164">
        <f>ROUND(E94*F94,2)</f>
        <v>0</v>
      </c>
      <c r="H94" s="163"/>
      <c r="I94" s="164">
        <f>ROUND(E94*H94,2)</f>
        <v>0</v>
      </c>
      <c r="J94" s="163"/>
      <c r="K94" s="164">
        <f>ROUND(E94*J94,2)</f>
        <v>0</v>
      </c>
      <c r="L94" s="164">
        <v>15</v>
      </c>
      <c r="M94" s="164">
        <f>G94*(1+L94/100)</f>
        <v>0</v>
      </c>
      <c r="N94" s="164">
        <v>3.3900000000000002E-3</v>
      </c>
      <c r="O94" s="164">
        <f>ROUND(E94*N94,2)</f>
        <v>0.61</v>
      </c>
      <c r="P94" s="164">
        <v>0</v>
      </c>
      <c r="Q94" s="164">
        <f>ROUND(E94*P94,2)</f>
        <v>0</v>
      </c>
      <c r="R94" s="164"/>
      <c r="S94" s="164" t="s">
        <v>149</v>
      </c>
      <c r="T94" s="165" t="s">
        <v>150</v>
      </c>
      <c r="U94" s="141">
        <v>0</v>
      </c>
      <c r="V94" s="141">
        <f>ROUND(E94*U94,2)</f>
        <v>0</v>
      </c>
      <c r="W94" s="141"/>
      <c r="X94" s="135"/>
      <c r="Y94" s="135"/>
      <c r="Z94" s="135"/>
      <c r="AA94" s="135"/>
      <c r="AB94" s="135"/>
      <c r="AC94" s="135"/>
      <c r="AD94" s="135"/>
      <c r="AE94" s="135"/>
      <c r="AF94" s="135"/>
      <c r="AG94" s="135" t="s">
        <v>851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1" x14ac:dyDescent="0.25">
      <c r="A95" s="138"/>
      <c r="B95" s="139"/>
      <c r="C95" s="178" t="s">
        <v>875</v>
      </c>
      <c r="D95" s="147"/>
      <c r="E95" s="148">
        <v>181.25</v>
      </c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35"/>
      <c r="Y95" s="135"/>
      <c r="Z95" s="135"/>
      <c r="AA95" s="135"/>
      <c r="AB95" s="135"/>
      <c r="AC95" s="135"/>
      <c r="AD95" s="135"/>
      <c r="AE95" s="135"/>
      <c r="AF95" s="135"/>
      <c r="AG95" s="135" t="s">
        <v>153</v>
      </c>
      <c r="AH95" s="135">
        <v>5</v>
      </c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5">
      <c r="A96" s="138">
        <v>28</v>
      </c>
      <c r="B96" s="139" t="s">
        <v>562</v>
      </c>
      <c r="C96" s="181" t="s">
        <v>852</v>
      </c>
      <c r="D96" s="140" t="s">
        <v>0</v>
      </c>
      <c r="E96" s="174"/>
      <c r="F96" s="146"/>
      <c r="G96" s="141">
        <f>ROUND(E96*F96,2)</f>
        <v>0</v>
      </c>
      <c r="H96" s="146"/>
      <c r="I96" s="141">
        <f>ROUND(E96*H96,2)</f>
        <v>0</v>
      </c>
      <c r="J96" s="146"/>
      <c r="K96" s="141">
        <f>ROUND(E96*J96,2)</f>
        <v>0</v>
      </c>
      <c r="L96" s="141">
        <v>15</v>
      </c>
      <c r="M96" s="141">
        <f>G96*(1+L96/100)</f>
        <v>0</v>
      </c>
      <c r="N96" s="141">
        <v>0</v>
      </c>
      <c r="O96" s="141">
        <f>ROUND(E96*N96,2)</f>
        <v>0</v>
      </c>
      <c r="P96" s="141">
        <v>0</v>
      </c>
      <c r="Q96" s="141">
        <f>ROUND(E96*P96,2)</f>
        <v>0</v>
      </c>
      <c r="R96" s="141"/>
      <c r="S96" s="141" t="s">
        <v>149</v>
      </c>
      <c r="T96" s="141" t="s">
        <v>150</v>
      </c>
      <c r="U96" s="141">
        <v>0</v>
      </c>
      <c r="V96" s="141">
        <f>ROUND(E96*U96,2)</f>
        <v>0</v>
      </c>
      <c r="W96" s="141"/>
      <c r="X96" s="135"/>
      <c r="Y96" s="135"/>
      <c r="Z96" s="135"/>
      <c r="AA96" s="135"/>
      <c r="AB96" s="135"/>
      <c r="AC96" s="135"/>
      <c r="AD96" s="135"/>
      <c r="AE96" s="135"/>
      <c r="AF96" s="135"/>
      <c r="AG96" s="135" t="s">
        <v>471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x14ac:dyDescent="0.25">
      <c r="A97" s="153" t="s">
        <v>143</v>
      </c>
      <c r="B97" s="154" t="s">
        <v>113</v>
      </c>
      <c r="C97" s="176" t="s">
        <v>114</v>
      </c>
      <c r="D97" s="155"/>
      <c r="E97" s="156"/>
      <c r="F97" s="157"/>
      <c r="G97" s="157">
        <f>SUMIF(AG98:AG107,"&lt;&gt;NOR",G98:G107)</f>
        <v>0</v>
      </c>
      <c r="H97" s="157"/>
      <c r="I97" s="157">
        <f>SUM(I98:I107)</f>
        <v>0</v>
      </c>
      <c r="J97" s="157"/>
      <c r="K97" s="157">
        <f>SUM(K98:K107)</f>
        <v>0</v>
      </c>
      <c r="L97" s="157"/>
      <c r="M97" s="157">
        <f>SUM(M98:M107)</f>
        <v>0</v>
      </c>
      <c r="N97" s="157"/>
      <c r="O97" s="157">
        <f>SUM(O98:O107)</f>
        <v>0</v>
      </c>
      <c r="P97" s="157"/>
      <c r="Q97" s="157">
        <f>SUM(Q98:Q107)</f>
        <v>0</v>
      </c>
      <c r="R97" s="157"/>
      <c r="S97" s="157"/>
      <c r="T97" s="158"/>
      <c r="U97" s="152"/>
      <c r="V97" s="152">
        <f>SUM(V98:V107)</f>
        <v>19.660000000000004</v>
      </c>
      <c r="W97" s="152"/>
      <c r="AG97" t="s">
        <v>144</v>
      </c>
    </row>
    <row r="98" spans="1:60" outlineLevel="1" x14ac:dyDescent="0.25">
      <c r="A98" s="167">
        <v>29</v>
      </c>
      <c r="B98" s="168" t="s">
        <v>628</v>
      </c>
      <c r="C98" s="179" t="s">
        <v>629</v>
      </c>
      <c r="D98" s="169" t="s">
        <v>311</v>
      </c>
      <c r="E98" s="170">
        <v>8.5573700000000006</v>
      </c>
      <c r="F98" s="171"/>
      <c r="G98" s="172">
        <f t="shared" ref="G98:G104" si="0">ROUND(E98*F98,2)</f>
        <v>0</v>
      </c>
      <c r="H98" s="171"/>
      <c r="I98" s="172">
        <f t="shared" ref="I98:I104" si="1">ROUND(E98*H98,2)</f>
        <v>0</v>
      </c>
      <c r="J98" s="171"/>
      <c r="K98" s="172">
        <f t="shared" ref="K98:K104" si="2">ROUND(E98*J98,2)</f>
        <v>0</v>
      </c>
      <c r="L98" s="172">
        <v>15</v>
      </c>
      <c r="M98" s="172">
        <f t="shared" ref="M98:M104" si="3">G98*(1+L98/100)</f>
        <v>0</v>
      </c>
      <c r="N98" s="172">
        <v>0</v>
      </c>
      <c r="O98" s="172">
        <f t="shared" ref="O98:O104" si="4">ROUND(E98*N98,2)</f>
        <v>0</v>
      </c>
      <c r="P98" s="172">
        <v>0</v>
      </c>
      <c r="Q98" s="172">
        <f t="shared" ref="Q98:Q104" si="5">ROUND(E98*P98,2)</f>
        <v>0</v>
      </c>
      <c r="R98" s="172" t="s">
        <v>257</v>
      </c>
      <c r="S98" s="172" t="s">
        <v>149</v>
      </c>
      <c r="T98" s="173" t="s">
        <v>150</v>
      </c>
      <c r="U98" s="141">
        <v>0.55000000000000004</v>
      </c>
      <c r="V98" s="141">
        <f t="shared" ref="V98:V104" si="6">ROUND(E98*U98,2)</f>
        <v>4.71</v>
      </c>
      <c r="W98" s="141"/>
      <c r="X98" s="135"/>
      <c r="Y98" s="135"/>
      <c r="Z98" s="135"/>
      <c r="AA98" s="135"/>
      <c r="AB98" s="135"/>
      <c r="AC98" s="135"/>
      <c r="AD98" s="135"/>
      <c r="AE98" s="135"/>
      <c r="AF98" s="135"/>
      <c r="AG98" s="135" t="s">
        <v>630</v>
      </c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5">
      <c r="A99" s="167">
        <v>30</v>
      </c>
      <c r="B99" s="168" t="s">
        <v>631</v>
      </c>
      <c r="C99" s="179" t="s">
        <v>632</v>
      </c>
      <c r="D99" s="169" t="s">
        <v>311</v>
      </c>
      <c r="E99" s="170">
        <v>8.5573700000000006</v>
      </c>
      <c r="F99" s="171"/>
      <c r="G99" s="172">
        <f t="shared" si="0"/>
        <v>0</v>
      </c>
      <c r="H99" s="171"/>
      <c r="I99" s="172">
        <f t="shared" si="1"/>
        <v>0</v>
      </c>
      <c r="J99" s="171"/>
      <c r="K99" s="172">
        <f t="shared" si="2"/>
        <v>0</v>
      </c>
      <c r="L99" s="172">
        <v>15</v>
      </c>
      <c r="M99" s="172">
        <f t="shared" si="3"/>
        <v>0</v>
      </c>
      <c r="N99" s="172">
        <v>0</v>
      </c>
      <c r="O99" s="172">
        <f t="shared" si="4"/>
        <v>0</v>
      </c>
      <c r="P99" s="172">
        <v>0</v>
      </c>
      <c r="Q99" s="172">
        <f t="shared" si="5"/>
        <v>0</v>
      </c>
      <c r="R99" s="172" t="s">
        <v>257</v>
      </c>
      <c r="S99" s="172" t="s">
        <v>149</v>
      </c>
      <c r="T99" s="173" t="s">
        <v>150</v>
      </c>
      <c r="U99" s="141">
        <v>0.49000000000000005</v>
      </c>
      <c r="V99" s="141">
        <f t="shared" si="6"/>
        <v>4.1900000000000004</v>
      </c>
      <c r="W99" s="141"/>
      <c r="X99" s="135"/>
      <c r="Y99" s="135"/>
      <c r="Z99" s="135"/>
      <c r="AA99" s="135"/>
      <c r="AB99" s="135"/>
      <c r="AC99" s="135"/>
      <c r="AD99" s="135"/>
      <c r="AE99" s="135"/>
      <c r="AF99" s="135"/>
      <c r="AG99" s="135" t="s">
        <v>630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5">
      <c r="A100" s="167">
        <v>31</v>
      </c>
      <c r="B100" s="168" t="s">
        <v>633</v>
      </c>
      <c r="C100" s="179" t="s">
        <v>634</v>
      </c>
      <c r="D100" s="169" t="s">
        <v>311</v>
      </c>
      <c r="E100" s="170">
        <v>248.16373000000002</v>
      </c>
      <c r="F100" s="171"/>
      <c r="G100" s="172">
        <f t="shared" si="0"/>
        <v>0</v>
      </c>
      <c r="H100" s="171"/>
      <c r="I100" s="172">
        <f t="shared" si="1"/>
        <v>0</v>
      </c>
      <c r="J100" s="171"/>
      <c r="K100" s="172">
        <f t="shared" si="2"/>
        <v>0</v>
      </c>
      <c r="L100" s="172">
        <v>15</v>
      </c>
      <c r="M100" s="172">
        <f t="shared" si="3"/>
        <v>0</v>
      </c>
      <c r="N100" s="172">
        <v>0</v>
      </c>
      <c r="O100" s="172">
        <f t="shared" si="4"/>
        <v>0</v>
      </c>
      <c r="P100" s="172">
        <v>0</v>
      </c>
      <c r="Q100" s="172">
        <f t="shared" si="5"/>
        <v>0</v>
      </c>
      <c r="R100" s="172" t="s">
        <v>257</v>
      </c>
      <c r="S100" s="172" t="s">
        <v>149</v>
      </c>
      <c r="T100" s="173" t="s">
        <v>150</v>
      </c>
      <c r="U100" s="141">
        <v>0</v>
      </c>
      <c r="V100" s="141">
        <f t="shared" si="6"/>
        <v>0</v>
      </c>
      <c r="W100" s="141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 t="s">
        <v>630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5">
      <c r="A101" s="167">
        <v>32</v>
      </c>
      <c r="B101" s="168" t="s">
        <v>635</v>
      </c>
      <c r="C101" s="179" t="s">
        <v>636</v>
      </c>
      <c r="D101" s="169" t="s">
        <v>311</v>
      </c>
      <c r="E101" s="170">
        <v>8.5573700000000006</v>
      </c>
      <c r="F101" s="171"/>
      <c r="G101" s="172">
        <f t="shared" si="0"/>
        <v>0</v>
      </c>
      <c r="H101" s="171"/>
      <c r="I101" s="172">
        <f t="shared" si="1"/>
        <v>0</v>
      </c>
      <c r="J101" s="171"/>
      <c r="K101" s="172">
        <f t="shared" si="2"/>
        <v>0</v>
      </c>
      <c r="L101" s="172">
        <v>15</v>
      </c>
      <c r="M101" s="172">
        <f t="shared" si="3"/>
        <v>0</v>
      </c>
      <c r="N101" s="172">
        <v>0</v>
      </c>
      <c r="O101" s="172">
        <f t="shared" si="4"/>
        <v>0</v>
      </c>
      <c r="P101" s="172">
        <v>0</v>
      </c>
      <c r="Q101" s="172">
        <f t="shared" si="5"/>
        <v>0</v>
      </c>
      <c r="R101" s="172" t="s">
        <v>257</v>
      </c>
      <c r="S101" s="172" t="s">
        <v>149</v>
      </c>
      <c r="T101" s="173" t="s">
        <v>150</v>
      </c>
      <c r="U101" s="141">
        <v>0.94200000000000006</v>
      </c>
      <c r="V101" s="141">
        <f t="shared" si="6"/>
        <v>8.06</v>
      </c>
      <c r="W101" s="141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 t="s">
        <v>630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5">
      <c r="A102" s="167">
        <v>33</v>
      </c>
      <c r="B102" s="168" t="s">
        <v>637</v>
      </c>
      <c r="C102" s="179" t="s">
        <v>638</v>
      </c>
      <c r="D102" s="169" t="s">
        <v>311</v>
      </c>
      <c r="E102" s="170">
        <v>17.114740000000001</v>
      </c>
      <c r="F102" s="171"/>
      <c r="G102" s="172">
        <f t="shared" si="0"/>
        <v>0</v>
      </c>
      <c r="H102" s="171"/>
      <c r="I102" s="172">
        <f t="shared" si="1"/>
        <v>0</v>
      </c>
      <c r="J102" s="171"/>
      <c r="K102" s="172">
        <f t="shared" si="2"/>
        <v>0</v>
      </c>
      <c r="L102" s="172">
        <v>15</v>
      </c>
      <c r="M102" s="172">
        <f t="shared" si="3"/>
        <v>0</v>
      </c>
      <c r="N102" s="172">
        <v>0</v>
      </c>
      <c r="O102" s="172">
        <f t="shared" si="4"/>
        <v>0</v>
      </c>
      <c r="P102" s="172">
        <v>0</v>
      </c>
      <c r="Q102" s="172">
        <f t="shared" si="5"/>
        <v>0</v>
      </c>
      <c r="R102" s="172" t="s">
        <v>257</v>
      </c>
      <c r="S102" s="172" t="s">
        <v>149</v>
      </c>
      <c r="T102" s="173" t="s">
        <v>150</v>
      </c>
      <c r="U102" s="141">
        <v>0.10500000000000001</v>
      </c>
      <c r="V102" s="141">
        <f t="shared" si="6"/>
        <v>1.8</v>
      </c>
      <c r="W102" s="141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 t="s">
        <v>630</v>
      </c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5">
      <c r="A103" s="167">
        <v>34</v>
      </c>
      <c r="B103" s="168" t="s">
        <v>639</v>
      </c>
      <c r="C103" s="179" t="s">
        <v>640</v>
      </c>
      <c r="D103" s="169" t="s">
        <v>311</v>
      </c>
      <c r="E103" s="170">
        <v>8.5573700000000006</v>
      </c>
      <c r="F103" s="171"/>
      <c r="G103" s="172">
        <f t="shared" si="0"/>
        <v>0</v>
      </c>
      <c r="H103" s="171"/>
      <c r="I103" s="172">
        <f t="shared" si="1"/>
        <v>0</v>
      </c>
      <c r="J103" s="171"/>
      <c r="K103" s="172">
        <f t="shared" si="2"/>
        <v>0</v>
      </c>
      <c r="L103" s="172">
        <v>15</v>
      </c>
      <c r="M103" s="172">
        <f t="shared" si="3"/>
        <v>0</v>
      </c>
      <c r="N103" s="172">
        <v>0</v>
      </c>
      <c r="O103" s="172">
        <f t="shared" si="4"/>
        <v>0</v>
      </c>
      <c r="P103" s="172">
        <v>0</v>
      </c>
      <c r="Q103" s="172">
        <f t="shared" si="5"/>
        <v>0</v>
      </c>
      <c r="R103" s="172" t="s">
        <v>257</v>
      </c>
      <c r="S103" s="172" t="s">
        <v>149</v>
      </c>
      <c r="T103" s="173" t="s">
        <v>150</v>
      </c>
      <c r="U103" s="141">
        <v>0</v>
      </c>
      <c r="V103" s="141">
        <f t="shared" si="6"/>
        <v>0</v>
      </c>
      <c r="W103" s="141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 t="s">
        <v>630</v>
      </c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ht="20.399999999999999" outlineLevel="1" x14ac:dyDescent="0.25">
      <c r="A104" s="159">
        <v>35</v>
      </c>
      <c r="B104" s="160" t="s">
        <v>641</v>
      </c>
      <c r="C104" s="177" t="s">
        <v>642</v>
      </c>
      <c r="D104" s="161" t="s">
        <v>311</v>
      </c>
      <c r="E104" s="162">
        <v>8.5573700000000006</v>
      </c>
      <c r="F104" s="163"/>
      <c r="G104" s="164">
        <f t="shared" si="0"/>
        <v>0</v>
      </c>
      <c r="H104" s="163"/>
      <c r="I104" s="164">
        <f t="shared" si="1"/>
        <v>0</v>
      </c>
      <c r="J104" s="163"/>
      <c r="K104" s="164">
        <f t="shared" si="2"/>
        <v>0</v>
      </c>
      <c r="L104" s="164">
        <v>15</v>
      </c>
      <c r="M104" s="164">
        <f t="shared" si="3"/>
        <v>0</v>
      </c>
      <c r="N104" s="164">
        <v>0</v>
      </c>
      <c r="O104" s="164">
        <f t="shared" si="4"/>
        <v>0</v>
      </c>
      <c r="P104" s="164">
        <v>0</v>
      </c>
      <c r="Q104" s="164">
        <f t="shared" si="5"/>
        <v>0</v>
      </c>
      <c r="R104" s="164" t="s">
        <v>643</v>
      </c>
      <c r="S104" s="164" t="s">
        <v>149</v>
      </c>
      <c r="T104" s="165" t="s">
        <v>150</v>
      </c>
      <c r="U104" s="141">
        <v>9.9000000000000005E-2</v>
      </c>
      <c r="V104" s="141">
        <f t="shared" si="6"/>
        <v>0.85</v>
      </c>
      <c r="W104" s="141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 t="s">
        <v>630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5">
      <c r="A105" s="138"/>
      <c r="B105" s="139"/>
      <c r="C105" s="237" t="s">
        <v>644</v>
      </c>
      <c r="D105" s="238"/>
      <c r="E105" s="238"/>
      <c r="F105" s="238"/>
      <c r="G105" s="238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 t="s">
        <v>158</v>
      </c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5">
      <c r="A106" s="159">
        <v>36</v>
      </c>
      <c r="B106" s="160" t="s">
        <v>645</v>
      </c>
      <c r="C106" s="177" t="s">
        <v>646</v>
      </c>
      <c r="D106" s="161" t="s">
        <v>311</v>
      </c>
      <c r="E106" s="162">
        <v>8.5573700000000006</v>
      </c>
      <c r="F106" s="163"/>
      <c r="G106" s="164">
        <f>ROUND(E106*F106,2)</f>
        <v>0</v>
      </c>
      <c r="H106" s="163"/>
      <c r="I106" s="164">
        <f>ROUND(E106*H106,2)</f>
        <v>0</v>
      </c>
      <c r="J106" s="163"/>
      <c r="K106" s="164">
        <f>ROUND(E106*J106,2)</f>
        <v>0</v>
      </c>
      <c r="L106" s="164">
        <v>15</v>
      </c>
      <c r="M106" s="164">
        <f>G106*(1+L106/100)</f>
        <v>0</v>
      </c>
      <c r="N106" s="164">
        <v>0</v>
      </c>
      <c r="O106" s="164">
        <f>ROUND(E106*N106,2)</f>
        <v>0</v>
      </c>
      <c r="P106" s="164">
        <v>0</v>
      </c>
      <c r="Q106" s="164">
        <f>ROUND(E106*P106,2)</f>
        <v>0</v>
      </c>
      <c r="R106" s="164" t="s">
        <v>647</v>
      </c>
      <c r="S106" s="164" t="s">
        <v>149</v>
      </c>
      <c r="T106" s="165" t="s">
        <v>150</v>
      </c>
      <c r="U106" s="141">
        <v>6.0000000000000001E-3</v>
      </c>
      <c r="V106" s="141">
        <f>ROUND(E106*U106,2)</f>
        <v>0.05</v>
      </c>
      <c r="W106" s="141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 t="s">
        <v>630</v>
      </c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5">
      <c r="A107" s="138"/>
      <c r="B107" s="139"/>
      <c r="C107" s="237" t="s">
        <v>648</v>
      </c>
      <c r="D107" s="238"/>
      <c r="E107" s="238"/>
      <c r="F107" s="238"/>
      <c r="G107" s="238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 t="s">
        <v>158</v>
      </c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x14ac:dyDescent="0.25">
      <c r="A108" s="153" t="s">
        <v>143</v>
      </c>
      <c r="B108" s="154" t="s">
        <v>116</v>
      </c>
      <c r="C108" s="176" t="s">
        <v>27</v>
      </c>
      <c r="D108" s="155"/>
      <c r="E108" s="156"/>
      <c r="F108" s="157"/>
      <c r="G108" s="157">
        <f>SUMIF(AG109:AG109,"&lt;&gt;NOR",G109:G109)</f>
        <v>0</v>
      </c>
      <c r="H108" s="157"/>
      <c r="I108" s="157">
        <f>SUM(I109:I109)</f>
        <v>0</v>
      </c>
      <c r="J108" s="157"/>
      <c r="K108" s="157">
        <f>SUM(K109:K109)</f>
        <v>0</v>
      </c>
      <c r="L108" s="157"/>
      <c r="M108" s="157">
        <f>SUM(M109:M109)</f>
        <v>0</v>
      </c>
      <c r="N108" s="157"/>
      <c r="O108" s="157">
        <f>SUM(O109:O109)</f>
        <v>0</v>
      </c>
      <c r="P108" s="157"/>
      <c r="Q108" s="157">
        <f>SUM(Q109:Q109)</f>
        <v>0</v>
      </c>
      <c r="R108" s="157"/>
      <c r="S108" s="157"/>
      <c r="T108" s="158"/>
      <c r="U108" s="152"/>
      <c r="V108" s="152">
        <f>SUM(V109:V109)</f>
        <v>0</v>
      </c>
      <c r="W108" s="152"/>
      <c r="AG108" t="s">
        <v>144</v>
      </c>
    </row>
    <row r="109" spans="1:60" outlineLevel="1" x14ac:dyDescent="0.25">
      <c r="A109" s="159">
        <v>37</v>
      </c>
      <c r="B109" s="160" t="s">
        <v>649</v>
      </c>
      <c r="C109" s="177" t="s">
        <v>650</v>
      </c>
      <c r="D109" s="161" t="s">
        <v>651</v>
      </c>
      <c r="E109" s="162">
        <v>1</v>
      </c>
      <c r="F109" s="163"/>
      <c r="G109" s="164">
        <f>ROUND(E109*F109,2)</f>
        <v>0</v>
      </c>
      <c r="H109" s="163"/>
      <c r="I109" s="164">
        <f>ROUND(E109*H109,2)</f>
        <v>0</v>
      </c>
      <c r="J109" s="163"/>
      <c r="K109" s="164">
        <f>ROUND(E109*J109,2)</f>
        <v>0</v>
      </c>
      <c r="L109" s="164">
        <v>15</v>
      </c>
      <c r="M109" s="164">
        <f>G109*(1+L109/100)</f>
        <v>0</v>
      </c>
      <c r="N109" s="164">
        <v>0</v>
      </c>
      <c r="O109" s="164">
        <f>ROUND(E109*N109,2)</f>
        <v>0</v>
      </c>
      <c r="P109" s="164">
        <v>0</v>
      </c>
      <c r="Q109" s="164">
        <f>ROUND(E109*P109,2)</f>
        <v>0</v>
      </c>
      <c r="R109" s="164"/>
      <c r="S109" s="164" t="s">
        <v>149</v>
      </c>
      <c r="T109" s="165" t="s">
        <v>150</v>
      </c>
      <c r="U109" s="141">
        <v>0</v>
      </c>
      <c r="V109" s="141">
        <f>ROUND(E109*U109,2)</f>
        <v>0</v>
      </c>
      <c r="W109" s="141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 t="s">
        <v>853</v>
      </c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x14ac:dyDescent="0.25">
      <c r="A110" s="3"/>
      <c r="B110" s="4"/>
      <c r="C110" s="182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AE110">
        <v>15</v>
      </c>
      <c r="AF110">
        <v>21</v>
      </c>
    </row>
    <row r="111" spans="1:60" x14ac:dyDescent="0.25">
      <c r="A111" s="142"/>
      <c r="B111" s="143" t="s">
        <v>29</v>
      </c>
      <c r="C111" s="183"/>
      <c r="D111" s="144"/>
      <c r="E111" s="145"/>
      <c r="F111" s="145"/>
      <c r="G111" s="175">
        <f>G8+G26+G33+G39+G42+G49+G74+G79+G97+G108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AE111">
        <f>SUMIF(L7:L109,AE110,G7:G109)</f>
        <v>0</v>
      </c>
      <c r="AF111">
        <f>SUMIF(L7:L109,AF110,G7:G109)</f>
        <v>0</v>
      </c>
      <c r="AG111" t="s">
        <v>653</v>
      </c>
    </row>
    <row r="112" spans="1:60" x14ac:dyDescent="0.25">
      <c r="C112" s="184"/>
      <c r="D112" s="10"/>
      <c r="AG112" t="s">
        <v>661</v>
      </c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/xMdRWpm0NyfXgGlObSgwIdkD/gsvqmVkfeH9QthGW4JosypPYO9x03IkR4YJZrLbOtKNiqAhep8tysQWg60g==" saltValue="Qbp170qAQoxkuGD0U2oidQ==" spinCount="100000" sheet="1"/>
  <mergeCells count="13">
    <mergeCell ref="C23:G23"/>
    <mergeCell ref="A1:G1"/>
    <mergeCell ref="C2:G2"/>
    <mergeCell ref="C3:G3"/>
    <mergeCell ref="C4:G4"/>
    <mergeCell ref="C12:G12"/>
    <mergeCell ref="C107:G107"/>
    <mergeCell ref="C30:G30"/>
    <mergeCell ref="C41:G41"/>
    <mergeCell ref="C48:G48"/>
    <mergeCell ref="C73:G73"/>
    <mergeCell ref="C78:G78"/>
    <mergeCell ref="C105:G10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2018_13,kk Pol</vt:lpstr>
      <vt:lpstr>02 2018_13,kk Pol</vt:lpstr>
      <vt:lpstr>03 2018_13,k Pol</vt:lpstr>
      <vt:lpstr>03 2018_13,k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2018_13,kk Pol'!Názvy_tisku</vt:lpstr>
      <vt:lpstr>'02 2018_13,kk Pol'!Názvy_tisku</vt:lpstr>
      <vt:lpstr>'03 2018_13,k P1'!Názvy_tisku</vt:lpstr>
      <vt:lpstr>'03 2018_13,k Pol'!Názvy_tisku</vt:lpstr>
      <vt:lpstr>oadresa</vt:lpstr>
      <vt:lpstr>Stavba!Objednatel</vt:lpstr>
      <vt:lpstr>Stavba!Objekt</vt:lpstr>
      <vt:lpstr>'01 2018_13,kk Pol'!Oblast_tisku</vt:lpstr>
      <vt:lpstr>'02 2018_13,kk Pol'!Oblast_tisku</vt:lpstr>
      <vt:lpstr>'03 2018_13,k P1'!Oblast_tisku</vt:lpstr>
      <vt:lpstr>'03 2018_13,k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Gasper</cp:lastModifiedBy>
  <cp:lastPrinted>2014-02-28T09:52:57Z</cp:lastPrinted>
  <dcterms:created xsi:type="dcterms:W3CDTF">2009-04-08T07:15:50Z</dcterms:created>
  <dcterms:modified xsi:type="dcterms:W3CDTF">2019-04-15T10:13:03Z</dcterms:modified>
</cp:coreProperties>
</file>