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720" yWindow="405" windowWidth="27555" windowHeight="1230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'Rekapitulace'!$G$11</definedName>
    <definedName name="Dodavka0">'Položky'!#REF!</definedName>
    <definedName name="HSV">'Rekapitulace'!$E$11</definedName>
    <definedName name="HSV0">'Položky'!#REF!</definedName>
    <definedName name="HZS">'Rekapitulace'!$I$11</definedName>
    <definedName name="HZS0">'Položky'!#REF!</definedName>
    <definedName name="JKSO">'Krycí list'!$F$4</definedName>
    <definedName name="MJ">'Krycí list'!$G$4</definedName>
    <definedName name="Mont">'Rekapitulace'!$H$11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'Položky'!$A$1:$K$40</definedName>
    <definedName name="_xlnm.Print_Area" localSheetId="1">'Rekapitulace'!$A$1:$I$17</definedName>
    <definedName name="PocetMJ">'Krycí list'!$G$7</definedName>
    <definedName name="Poznamka">'Krycí list'!$B$37</definedName>
    <definedName name="Projektant">'Krycí list'!$C$7</definedName>
    <definedName name="PSV">'Rekapitulace'!$F$11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'Rekapitulace'!$H$17</definedName>
    <definedName name="VRNKc">'Rekapitulace'!$E$16</definedName>
    <definedName name="VRNnazev">'Rekapitulace'!$A$16</definedName>
    <definedName name="VRNproc">'Rekapitulace'!$F$16</definedName>
    <definedName name="VRNzakl">'Rekapitulace'!$G$16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calcId="144525"/>
</workbook>
</file>

<file path=xl/sharedStrings.xml><?xml version="1.0" encoding="utf-8"?>
<sst xmlns="http://schemas.openxmlformats.org/spreadsheetml/2006/main" count="193" uniqueCount="138">
  <si>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</si>
  <si>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</si>
  <si>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</si>
  <si>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</si>
  <si>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</si>
  <si>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</si>
  <si>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</si>
  <si>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</si>
  <si>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</si>
  <si>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</si>
  <si>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</si>
  <si>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</si>
  <si>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</si>
  <si>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</si>
  <si>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</si>
  <si>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</si>
  <si>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</si>
  <si>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</si>
  <si>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</si>
  <si>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</si>
  <si>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</si>
  <si>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</si>
  <si>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</si>
  <si>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</si>
  <si>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</si>
  <si>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</si>
  <si>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</si>
  <si>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</si>
  <si>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</si>
  <si>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</si>
  <si>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</si>
  <si>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</si>
  <si>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</si>
  <si>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</si>
  <si>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</si>
  <si>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</si>
  <si>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</si>
  <si>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</si>
  <si>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</si>
  <si>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</si>
  <si>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</si>
  <si>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</si>
  <si>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</si>
  <si>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</si>
  <si>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</si>
  <si>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</si>
  <si>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</si>
  <si>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</si>
  <si>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</si>
  <si>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</si>
  <si>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</si>
  <si>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</si>
  <si>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</si>
  <si>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</si>
  <si>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</si>
  <si>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</si>
  <si>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</si>
  <si>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</si>
  <si>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</si>
  <si>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</si>
  <si>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</si>
  <si>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</si>
  <si>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</si>
  <si>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</si>
  <si>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</si>
  <si>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</si>
  <si>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</si>
  <si>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</si>
  <si>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</si>
  <si>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</si>
  <si>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Celkem za</t>
  </si>
  <si>
    <t>Maják SVČ Vyškov, p.o. Brněnská 139/7</t>
  </si>
  <si>
    <t xml:space="preserve">1.1-Zdravotně-technické-instalace </t>
  </si>
  <si>
    <t>721</t>
  </si>
  <si>
    <t>Vnitřní kanalizace</t>
  </si>
  <si>
    <t>721 19-4104.R00</t>
  </si>
  <si>
    <t>Vyvedení odpadních výpustek D 40 x 1,8</t>
  </si>
  <si>
    <t>kus</t>
  </si>
  <si>
    <t>721 17-6102.R00</t>
  </si>
  <si>
    <t>Potrubí HT připojovací DN 40 x 1,8 mm</t>
  </si>
  <si>
    <t>m</t>
  </si>
  <si>
    <t>721 29-0111.R00</t>
  </si>
  <si>
    <t>Zkouška těsnosti kanalizace vodou</t>
  </si>
  <si>
    <t>721 14-0935.R00</t>
  </si>
  <si>
    <t>Oprava - přechod z plastových trub na litinu DN100</t>
  </si>
  <si>
    <t>PC</t>
  </si>
  <si>
    <t>Připojení na vnitřní kanalizaci</t>
  </si>
  <si>
    <t>hod</t>
  </si>
  <si>
    <t>Hadice na kondenzát d25-od kotlů  a kouř.</t>
  </si>
  <si>
    <t>721 14-0802.R00</t>
  </si>
  <si>
    <t>Demontáž potrubí litinového DN 100</t>
  </si>
  <si>
    <t>998 72-1101.R00</t>
  </si>
  <si>
    <t>Přesun hmot pro vnitřní kanalizaci, výšky do 6 m</t>
  </si>
  <si>
    <t>t</t>
  </si>
  <si>
    <t>722</t>
  </si>
  <si>
    <t>Vnitřní vodovod</t>
  </si>
  <si>
    <t>722 17-2312.R00</t>
  </si>
  <si>
    <t>Potrubí z PPR Instaplast, studená, D 25/3,5 mm</t>
  </si>
  <si>
    <t>722 29-0226.R00</t>
  </si>
  <si>
    <t>Zkouška tlaku potrubí do DN 50</t>
  </si>
  <si>
    <t>722 29-0234.R00</t>
  </si>
  <si>
    <t>Proplach a dezinfekce vodovod.potrubí DN 80</t>
  </si>
  <si>
    <t>722 19-0402.R00</t>
  </si>
  <si>
    <t>Vyvedení a upevnění výpustek DN 20</t>
  </si>
  <si>
    <t>722 23-9102.R00</t>
  </si>
  <si>
    <t>Montáž vodovodních armatur 2závity, G 3/4</t>
  </si>
  <si>
    <t>kulový kohoutl-voda G3/4"</t>
  </si>
  <si>
    <t>zpětný ventil-voda G1/2"</t>
  </si>
  <si>
    <t>722 18-2001.RT1</t>
  </si>
  <si>
    <t>Montáž izolačních skruží na potrubí přímé DN 25 samolepící spoj, rychlouzávěr</t>
  </si>
  <si>
    <t>MIrelon PRO 25/6</t>
  </si>
  <si>
    <t>722 13-0803.R00</t>
  </si>
  <si>
    <t>Demontáž potrubí ocelových závitových DN 50 i nefunkčních</t>
  </si>
  <si>
    <t>722 13-0801.R00</t>
  </si>
  <si>
    <t>Demontáž potrubí ocelových závitových DN 25 i nefunkčních</t>
  </si>
  <si>
    <t>724</t>
  </si>
  <si>
    <t>Strojní vybavení</t>
  </si>
  <si>
    <t>724 39-9101.R00</t>
  </si>
  <si>
    <t>Montáž úpravny TUV 01</t>
  </si>
  <si>
    <t>soubor</t>
  </si>
  <si>
    <t>Úpravna vody do 100kW objem vody v soustavě 1,2m3</t>
  </si>
  <si>
    <t>sbr</t>
  </si>
  <si>
    <t>724 14-5031.R00</t>
  </si>
  <si>
    <t>Čerpadlo strojní ponorné  pro jímku</t>
  </si>
  <si>
    <t>724 12-5810.R00</t>
  </si>
  <si>
    <t>Demontáž čerpadel ponorných</t>
  </si>
  <si>
    <t>998 72-4101.R00</t>
  </si>
  <si>
    <t>Přesun hmot pro strojní vybavení, výšky do 6 m</t>
  </si>
  <si>
    <t>767</t>
  </si>
  <si>
    <t>Konstrukce zámečnické</t>
  </si>
  <si>
    <t>767 99-5101.R00</t>
  </si>
  <si>
    <t>Montáž kovových atypických konstrukcí do 5 kg</t>
  </si>
  <si>
    <t>kg</t>
  </si>
  <si>
    <t>14</t>
  </si>
  <si>
    <t>Dodávka doplňk.konstrukcí</t>
  </si>
  <si>
    <t xml:space="preserve">Ceny jsou bez DPH !
</t>
  </si>
  <si>
    <t>Ing.Emil Němeček</t>
  </si>
  <si>
    <t>Maják-středisko volného času Vyškov, p.o.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</si>
</sst>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#,##0\ &quot;Kč&quot;"/>
    <numFmt numFmtId="166" formatCode="0.0"/>
    <numFmt numFmtId="167" formatCode="#,##0.00000"/>
  </numFmts>
  <fonts count="17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93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9" fontId="3" fillId="2" borderId="6" xfId="0" applyNumberFormat="1" applyFont="1" applyFill="1" applyBorder="1"/>
    <xf numFmtId="49" fontId="0" fillId="2" borderId="7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9" fontId="0" fillId="0" borderId="8" xfId="0" applyNumberFormat="1" applyBorder="1" applyAlignment="1">
      <alignment horizontal="left"/>
    </xf>
    <xf numFmtId="0" fontId="0" fillId="0" borderId="13" xfId="0" applyNumberFormat="1" applyBorder="1"/>
    <xf numFmtId="0" fontId="0" fillId="0" borderId="12" xfId="0" applyNumberFormat="1" applyBorder="1"/>
    <xf numFmtId="0" fontId="0" fillId="0" borderId="14" xfId="0" applyNumberFormat="1" applyBorder="1"/>
    <xf numFmtId="0" fontId="0" fillId="0" borderId="0" xfId="0" applyNumberFormat="1"/>
    <xf numFmtId="3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6" xfId="0" applyBorder="1"/>
    <xf numFmtId="0" fontId="0" fillId="0" borderId="0" xfId="0" applyBorder="1"/>
    <xf numFmtId="3" fontId="0" fillId="0" borderId="0" xfId="0" applyNumberFormat="1"/>
    <xf numFmtId="0" fontId="2" fillId="0" borderId="19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6" fillId="0" borderId="22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centerContinuous"/>
    </xf>
    <xf numFmtId="0" fontId="6" fillId="0" borderId="23" xfId="0" applyFont="1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25" xfId="0" applyBorder="1"/>
    <xf numFmtId="0" fontId="0" fillId="0" borderId="26" xfId="0" applyBorder="1"/>
    <xf numFmtId="3" fontId="0" fillId="0" borderId="27" xfId="0" applyNumberFormat="1" applyBorder="1"/>
    <xf numFmtId="0" fontId="0" fillId="0" borderId="28" xfId="0" applyBorder="1"/>
    <xf numFmtId="3" fontId="0" fillId="0" borderId="29" xfId="0" applyNumberFormat="1" applyBorder="1"/>
    <xf numFmtId="0" fontId="0" fillId="0" borderId="30" xfId="0" applyBorder="1"/>
    <xf numFmtId="3" fontId="0" fillId="0" borderId="16" xfId="0" applyNumberFormat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15" xfId="0" applyFont="1" applyBorder="1"/>
    <xf numFmtId="3" fontId="0" fillId="0" borderId="34" xfId="0" applyNumberFormat="1" applyBorder="1"/>
    <xf numFmtId="0" fontId="0" fillId="0" borderId="35" xfId="0" applyBorder="1"/>
    <xf numFmtId="3" fontId="0" fillId="0" borderId="36" xfId="0" applyNumberFormat="1" applyBorder="1"/>
    <xf numFmtId="0" fontId="0" fillId="0" borderId="37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3" xfId="0" applyNumberFormat="1" applyBorder="1" applyAlignment="1">
      <alignment horizontal="right"/>
    </xf>
    <xf numFmtId="165" fontId="0" fillId="0" borderId="16" xfId="0" applyNumberFormat="1" applyBorder="1"/>
    <xf numFmtId="165" fontId="0" fillId="0" borderId="0" xfId="0" applyNumberFormat="1" applyBorder="1"/>
    <xf numFmtId="0" fontId="7" fillId="0" borderId="35" xfId="0" applyFont="1" applyFill="1" applyBorder="1"/>
    <xf numFmtId="0" fontId="7" fillId="0" borderId="36" xfId="0" applyFont="1" applyFill="1" applyBorder="1"/>
    <xf numFmtId="0" fontId="7" fillId="0" borderId="38" xfId="0" applyFont="1" applyFill="1" applyBorder="1"/>
    <xf numFmtId="165" fontId="7" fillId="0" borderId="36" xfId="0" applyNumberFormat="1" applyFont="1" applyFill="1" applyBorder="1"/>
    <xf numFmtId="0" fontId="7" fillId="0" borderId="39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0" xfId="20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1" xfId="0" applyNumberFormat="1" applyBorder="1"/>
    <xf numFmtId="0" fontId="4" fillId="0" borderId="42" xfId="20" applyFont="1" applyBorder="1">
      <alignment/>
      <protection/>
    </xf>
    <xf numFmtId="0" fontId="0" fillId="0" borderId="42" xfId="20" applyBorder="1">
      <alignment/>
      <protection/>
    </xf>
    <xf numFmtId="0" fontId="0" fillId="0" borderId="42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49" fontId="6" fillId="0" borderId="22" xfId="0" applyNumberFormat="1" applyFont="1" applyFill="1" applyBorder="1"/>
    <xf numFmtId="0" fontId="6" fillId="0" borderId="23" xfId="0" applyFont="1" applyFill="1" applyBorder="1"/>
    <xf numFmtId="0" fontId="6" fillId="0" borderId="24" xfId="0" applyFont="1" applyFill="1" applyBorder="1"/>
    <xf numFmtId="0" fontId="6" fillId="0" borderId="43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9" xfId="0" applyNumberFormat="1" applyFont="1" applyFill="1" applyBorder="1"/>
    <xf numFmtId="0" fontId="6" fillId="0" borderId="22" xfId="0" applyFont="1" applyFill="1" applyBorder="1"/>
    <xf numFmtId="3" fontId="6" fillId="0" borderId="24" xfId="0" applyNumberFormat="1" applyFont="1" applyFill="1" applyBorder="1"/>
    <xf numFmtId="3" fontId="6" fillId="0" borderId="43" xfId="0" applyNumberFormat="1" applyFont="1" applyFill="1" applyBorder="1"/>
    <xf numFmtId="3" fontId="6" fillId="0" borderId="44" xfId="0" applyNumberFormat="1" applyFont="1" applyFill="1" applyBorder="1"/>
    <xf numFmtId="3" fontId="6" fillId="0" borderId="45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28" xfId="0" applyFont="1" applyFill="1" applyBorder="1"/>
    <xf numFmtId="0" fontId="6" fillId="0" borderId="29" xfId="0" applyFont="1" applyFill="1" applyBorder="1"/>
    <xf numFmtId="0" fontId="0" fillId="0" borderId="46" xfId="0" applyFill="1" applyBorder="1"/>
    <xf numFmtId="0" fontId="6" fillId="0" borderId="47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right"/>
    </xf>
    <xf numFmtId="0" fontId="6" fillId="0" borderId="30" xfId="0" applyFont="1" applyFill="1" applyBorder="1" applyAlignment="1">
      <alignment horizontal="center"/>
    </xf>
    <xf numFmtId="4" fontId="5" fillId="0" borderId="29" xfId="0" applyNumberFormat="1" applyFont="1" applyFill="1" applyBorder="1" applyAlignment="1">
      <alignment horizontal="right"/>
    </xf>
    <xf numFmtId="4" fontId="5" fillId="0" borderId="46" xfId="0" applyNumberFormat="1" applyFont="1" applyFill="1" applyBorder="1" applyAlignment="1">
      <alignment horizontal="right"/>
    </xf>
    <xf numFmtId="0" fontId="0" fillId="0" borderId="33" xfId="0" applyFont="1" applyFill="1" applyBorder="1"/>
    <xf numFmtId="0" fontId="0" fillId="0" borderId="26" xfId="0" applyFont="1" applyFill="1" applyBorder="1"/>
    <xf numFmtId="0" fontId="0" fillId="0" borderId="48" xfId="0" applyFont="1" applyFill="1" applyBorder="1"/>
    <xf numFmtId="3" fontId="0" fillId="0" borderId="32" xfId="0" applyNumberFormat="1" applyFont="1" applyFill="1" applyBorder="1" applyAlignment="1">
      <alignment horizontal="right"/>
    </xf>
    <xf numFmtId="166" fontId="0" fillId="0" borderId="49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0" fontId="0" fillId="0" borderId="35" xfId="0" applyFill="1" applyBorder="1"/>
    <xf numFmtId="0" fontId="6" fillId="0" borderId="36" xfId="0" applyFont="1" applyFill="1" applyBorder="1"/>
    <xf numFmtId="0" fontId="0" fillId="0" borderId="36" xfId="0" applyFill="1" applyBorder="1"/>
    <xf numFmtId="4" fontId="0" fillId="0" borderId="51" xfId="0" applyNumberFormat="1" applyFill="1" applyBorder="1"/>
    <xf numFmtId="4" fontId="0" fillId="0" borderId="35" xfId="0" applyNumberFormat="1" applyFill="1" applyBorder="1"/>
    <xf numFmtId="4" fontId="0" fillId="0" borderId="36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 applyAlignment="1">
      <alignment horizontal="centerContinuous"/>
      <protection/>
    </xf>
    <xf numFmtId="0" fontId="12" fillId="0" borderId="0" xfId="20" applyFont="1" applyAlignment="1">
      <alignment horizontal="right"/>
      <protection/>
    </xf>
    <xf numFmtId="0" fontId="0" fillId="0" borderId="40" xfId="20" applyFont="1" applyBorder="1" applyAlignment="1">
      <alignment horizontal="center"/>
      <protection/>
    </xf>
    <xf numFmtId="0" fontId="0" fillId="0" borderId="40" xfId="20" applyBorder="1" applyAlignment="1">
      <alignment horizontal="left"/>
      <protection/>
    </xf>
    <xf numFmtId="0" fontId="0" fillId="0" borderId="41" xfId="20" applyBorder="1">
      <alignment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49" xfId="20" applyNumberFormat="1" applyFont="1" applyFill="1" applyBorder="1">
      <alignment/>
      <protection/>
    </xf>
    <xf numFmtId="0" fontId="5" fillId="0" borderId="31" xfId="20" applyFont="1" applyFill="1" applyBorder="1" applyAlignment="1">
      <alignment horizontal="center"/>
      <protection/>
    </xf>
    <xf numFmtId="0" fontId="5" fillId="0" borderId="31" xfId="20" applyNumberFormat="1" applyFont="1" applyFill="1" applyBorder="1" applyAlignment="1">
      <alignment horizontal="center"/>
      <protection/>
    </xf>
    <xf numFmtId="0" fontId="5" fillId="0" borderId="49" xfId="20" applyFont="1" applyFill="1" applyBorder="1" applyAlignment="1">
      <alignment horizontal="center"/>
      <protection/>
    </xf>
    <xf numFmtId="0" fontId="13" fillId="0" borderId="49" xfId="20" applyFont="1" applyFill="1" applyBorder="1">
      <alignment/>
      <protection/>
    </xf>
    <xf numFmtId="0" fontId="6" fillId="0" borderId="52" xfId="20" applyFont="1" applyFill="1" applyBorder="1" applyAlignment="1">
      <alignment horizontal="center"/>
      <protection/>
    </xf>
    <xf numFmtId="49" fontId="6" fillId="0" borderId="52" xfId="20" applyNumberFormat="1" applyFont="1" applyFill="1" applyBorder="1" applyAlignment="1">
      <alignment horizontal="left"/>
      <protection/>
    </xf>
    <xf numFmtId="0" fontId="6" fillId="0" borderId="52" xfId="20" applyFont="1" applyFill="1" applyBorder="1">
      <alignment/>
      <protection/>
    </xf>
    <xf numFmtId="0" fontId="0" fillId="0" borderId="52" xfId="20" applyFill="1" applyBorder="1" applyAlignment="1">
      <alignment horizontal="center"/>
      <protection/>
    </xf>
    <xf numFmtId="0" fontId="0" fillId="0" borderId="52" xfId="20" applyNumberFormat="1" applyFill="1" applyBorder="1" applyAlignment="1">
      <alignment horizontal="right"/>
      <protection/>
    </xf>
    <xf numFmtId="0" fontId="0" fillId="0" borderId="52" xfId="20" applyNumberFormat="1" applyFill="1" applyBorder="1">
      <alignment/>
      <protection/>
    </xf>
    <xf numFmtId="0" fontId="8" fillId="0" borderId="53" xfId="20" applyNumberFormat="1" applyFont="1" applyFill="1" applyBorder="1">
      <alignment/>
      <protection/>
    </xf>
    <xf numFmtId="0" fontId="14" fillId="0" borderId="0" xfId="20" applyFont="1">
      <alignment/>
      <protection/>
    </xf>
    <xf numFmtId="0" fontId="0" fillId="0" borderId="52" xfId="20" applyFont="1" applyFill="1" applyBorder="1" applyAlignment="1">
      <alignment horizontal="center"/>
      <protection/>
    </xf>
    <xf numFmtId="49" fontId="0" fillId="0" borderId="52" xfId="20" applyNumberFormat="1" applyFont="1" applyFill="1" applyBorder="1" applyAlignment="1">
      <alignment horizontal="left"/>
      <protection/>
    </xf>
    <xf numFmtId="0" fontId="0" fillId="0" borderId="52" xfId="20" applyFont="1" applyFill="1" applyBorder="1" applyAlignment="1">
      <alignment wrapText="1"/>
      <protection/>
    </xf>
    <xf numFmtId="49" fontId="0" fillId="0" borderId="52" xfId="20" applyNumberFormat="1" applyFont="1" applyFill="1" applyBorder="1" applyAlignment="1">
      <alignment horizontal="center" shrinkToFit="1"/>
      <protection/>
    </xf>
    <xf numFmtId="4" fontId="0" fillId="0" borderId="52" xfId="20" applyNumberFormat="1" applyFont="1" applyFill="1" applyBorder="1" applyAlignment="1">
      <alignment horizontal="right"/>
      <protection/>
    </xf>
    <xf numFmtId="4" fontId="0" fillId="0" borderId="52" xfId="20" applyNumberFormat="1" applyFont="1" applyFill="1" applyBorder="1">
      <alignment/>
      <protection/>
    </xf>
    <xf numFmtId="167" fontId="0" fillId="0" borderId="52" xfId="20" applyNumberFormat="1" applyFont="1" applyFill="1" applyBorder="1">
      <alignment/>
      <protection/>
    </xf>
    <xf numFmtId="0" fontId="0" fillId="0" borderId="54" xfId="20" applyFill="1" applyBorder="1" applyAlignment="1">
      <alignment horizontal="center"/>
      <protection/>
    </xf>
    <xf numFmtId="49" fontId="4" fillId="0" borderId="54" xfId="20" applyNumberFormat="1" applyFont="1" applyFill="1" applyBorder="1" applyAlignment="1">
      <alignment horizontal="left"/>
      <protection/>
    </xf>
    <xf numFmtId="0" fontId="4" fillId="0" borderId="54" xfId="20" applyFont="1" applyFill="1" applyBorder="1">
      <alignment/>
      <protection/>
    </xf>
    <xf numFmtId="4" fontId="0" fillId="0" borderId="54" xfId="20" applyNumberFormat="1" applyFill="1" applyBorder="1" applyAlignment="1">
      <alignment horizontal="right"/>
      <protection/>
    </xf>
    <xf numFmtId="4" fontId="6" fillId="0" borderId="54" xfId="20" applyNumberFormat="1" applyFont="1" applyFill="1" applyBorder="1">
      <alignment/>
      <protection/>
    </xf>
    <xf numFmtId="0" fontId="6" fillId="0" borderId="54" xfId="20" applyFont="1" applyFill="1" applyBorder="1">
      <alignment/>
      <protection/>
    </xf>
    <xf numFmtId="167" fontId="6" fillId="0" borderId="54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5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6" fillId="0" borderId="0" xfId="20" applyFont="1" applyBorder="1">
      <alignment/>
      <protection/>
    </xf>
    <xf numFmtId="3" fontId="16" fillId="0" borderId="0" xfId="20" applyNumberFormat="1" applyFont="1" applyBorder="1" applyAlignment="1">
      <alignment horizontal="right"/>
      <protection/>
    </xf>
    <xf numFmtId="4" fontId="16" fillId="0" borderId="0" xfId="20" applyNumberFormat="1" applyFont="1" applyBorder="1">
      <alignment/>
      <protection/>
    </xf>
    <xf numFmtId="0" fontId="15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6" xfId="0" applyNumberFormat="1" applyFont="1" applyFill="1" applyBorder="1"/>
    <xf numFmtId="3" fontId="0" fillId="0" borderId="7" xfId="0" applyNumberFormat="1" applyFont="1" applyFill="1" applyBorder="1"/>
    <xf numFmtId="3" fontId="0" fillId="0" borderId="52" xfId="0" applyNumberFormat="1" applyFont="1" applyFill="1" applyBorder="1"/>
    <xf numFmtId="3" fontId="0" fillId="0" borderId="55" xfId="0" applyNumberFormat="1" applyFont="1" applyFill="1" applyBorder="1"/>
    <xf numFmtId="0" fontId="0" fillId="0" borderId="0" xfId="0" applyAlignment="1">
      <alignment horizontal="left" wrapText="1"/>
    </xf>
    <xf numFmtId="0" fontId="5" fillId="0" borderId="16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6" fillId="0" borderId="56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59" xfId="20" applyFont="1" applyBorder="1" applyAlignment="1">
      <alignment horizontal="center"/>
      <protection/>
    </xf>
    <xf numFmtId="0" fontId="0" fillId="0" borderId="60" xfId="20" applyFont="1" applyBorder="1" applyAlignment="1">
      <alignment horizontal="center"/>
      <protection/>
    </xf>
    <xf numFmtId="0" fontId="0" fillId="0" borderId="42" xfId="20" applyFont="1" applyBorder="1" applyAlignment="1">
      <alignment horizontal="left" shrinkToFit="1"/>
      <protection/>
    </xf>
    <xf numFmtId="0" fontId="0" fillId="0" borderId="61" xfId="20" applyFont="1" applyBorder="1" applyAlignment="1">
      <alignment horizontal="left" shrinkToFit="1"/>
      <protection/>
    </xf>
    <xf numFmtId="3" fontId="6" fillId="0" borderId="36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 horizontal="right"/>
    </xf>
    <xf numFmtId="0" fontId="10" fillId="0" borderId="0" xfId="20" applyFont="1" applyAlignment="1">
      <alignment horizontal="center"/>
      <protection/>
    </xf>
    <xf numFmtId="49" fontId="0" fillId="0" borderId="59" xfId="20" applyNumberFormat="1" applyFont="1" applyBorder="1" applyAlignment="1">
      <alignment horizontal="center"/>
      <protection/>
    </xf>
    <xf numFmtId="0" fontId="0" fillId="0" borderId="42" xfId="20" applyBorder="1" applyAlignment="1">
      <alignment horizontal="left" shrinkToFit="1"/>
      <protection/>
    </xf>
    <xf numFmtId="0" fontId="0" fillId="0" borderId="61" xfId="20" applyBorder="1" applyAlignment="1">
      <alignment horizontal="left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10">
      <selection activeCell="B37" sqref="B37:G4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6" t="s">
        <v>3</v>
      </c>
      <c r="G3" s="7"/>
    </row>
    <row r="4" spans="1:7" ht="12.95" customHeight="1">
      <c r="A4" s="8"/>
      <c r="B4" s="9"/>
      <c r="C4" s="10" t="s">
        <v>72</v>
      </c>
      <c r="D4" s="11"/>
      <c r="E4" s="11"/>
      <c r="F4" s="12"/>
      <c r="G4" s="13"/>
    </row>
    <row r="5" spans="1:7" ht="12.95" customHeight="1">
      <c r="A5" s="14" t="s">
        <v>5</v>
      </c>
      <c r="B5" s="15"/>
      <c r="C5" s="16" t="s">
        <v>6</v>
      </c>
      <c r="D5" s="16"/>
      <c r="E5" s="16"/>
      <c r="F5" s="17" t="s">
        <v>7</v>
      </c>
      <c r="G5" s="18"/>
    </row>
    <row r="6" spans="1:7" ht="12.95" customHeight="1">
      <c r="A6" s="8"/>
      <c r="B6" s="9"/>
      <c r="C6" s="10" t="s">
        <v>71</v>
      </c>
      <c r="D6" s="11"/>
      <c r="E6" s="11"/>
      <c r="F6" s="19"/>
      <c r="G6" s="13"/>
    </row>
    <row r="7" spans="1:9" ht="12.75">
      <c r="A7" s="14" t="s">
        <v>8</v>
      </c>
      <c r="B7" s="16"/>
      <c r="C7" s="175"/>
      <c r="D7" s="176"/>
      <c r="E7" s="20" t="s">
        <v>9</v>
      </c>
      <c r="F7" s="21"/>
      <c r="G7" s="22">
        <v>0</v>
      </c>
      <c r="H7" s="23"/>
      <c r="I7" s="23"/>
    </row>
    <row r="8" spans="1:7" ht="12.75">
      <c r="A8" s="14" t="s">
        <v>10</v>
      </c>
      <c r="B8" s="16"/>
      <c r="C8" s="175" t="s">
        <v>137</v>
      </c>
      <c r="D8" s="176"/>
      <c r="E8" s="17" t="s">
        <v>11</v>
      </c>
      <c r="F8" s="16"/>
      <c r="G8" s="24">
        <f>IF(PocetMJ=0,,ROUND((F30+F32)/PocetMJ,1))</f>
        <v>0</v>
      </c>
    </row>
    <row r="9" spans="1:7" ht="12.75">
      <c r="A9" s="25" t="s">
        <v>12</v>
      </c>
      <c r="B9" s="26"/>
      <c r="C9" s="26"/>
      <c r="D9" s="26"/>
      <c r="E9" s="27" t="s">
        <v>13</v>
      </c>
      <c r="F9" s="26"/>
      <c r="G9" s="28"/>
    </row>
    <row r="10" spans="1:57" ht="12.75">
      <c r="A10" s="29" t="s">
        <v>14</v>
      </c>
      <c r="B10" s="30"/>
      <c r="C10" s="30"/>
      <c r="D10" s="30"/>
      <c r="E10" s="12" t="s">
        <v>15</v>
      </c>
      <c r="F10" s="30"/>
      <c r="G10" s="13"/>
      <c r="BA10" s="31"/>
      <c r="BB10" s="31"/>
      <c r="BC10" s="31"/>
      <c r="BD10" s="31"/>
      <c r="BE10" s="31"/>
    </row>
    <row r="11" spans="1:7" ht="12.75">
      <c r="A11" s="29"/>
      <c r="B11" s="30"/>
      <c r="C11" s="30"/>
      <c r="D11" s="30"/>
      <c r="E11" s="177" t="s">
        <v>136</v>
      </c>
      <c r="F11" s="178"/>
      <c r="G11" s="179"/>
    </row>
    <row r="12" spans="1:7" ht="28.5" customHeight="1" thickBot="1">
      <c r="A12" s="32" t="s">
        <v>16</v>
      </c>
      <c r="B12" s="33"/>
      <c r="C12" s="33"/>
      <c r="D12" s="33"/>
      <c r="E12" s="34"/>
      <c r="F12" s="34"/>
      <c r="G12" s="35"/>
    </row>
    <row r="13" spans="1:7" ht="17.25" customHeight="1" thickBot="1">
      <c r="A13" s="36" t="s">
        <v>17</v>
      </c>
      <c r="B13" s="37"/>
      <c r="C13" s="38"/>
      <c r="D13" s="39" t="s">
        <v>18</v>
      </c>
      <c r="E13" s="40"/>
      <c r="F13" s="40"/>
      <c r="G13" s="38"/>
    </row>
    <row r="14" spans="1:7" ht="15.95" customHeight="1">
      <c r="A14" s="41"/>
      <c r="B14" s="42" t="s">
        <v>19</v>
      </c>
      <c r="C14" s="43">
        <f>Dodavka</f>
        <v>0</v>
      </c>
      <c r="D14" s="44"/>
      <c r="E14" s="45"/>
      <c r="F14" s="46"/>
      <c r="G14" s="43"/>
    </row>
    <row r="15" spans="1:7" ht="15.95" customHeight="1">
      <c r="A15" s="41" t="s">
        <v>20</v>
      </c>
      <c r="B15" s="42" t="s">
        <v>21</v>
      </c>
      <c r="C15" s="43">
        <f>Mont</f>
        <v>0</v>
      </c>
      <c r="D15" s="25"/>
      <c r="E15" s="47"/>
      <c r="F15" s="48"/>
      <c r="G15" s="43"/>
    </row>
    <row r="16" spans="1:7" ht="15.95" customHeight="1">
      <c r="A16" s="41" t="s">
        <v>22</v>
      </c>
      <c r="B16" s="42" t="s">
        <v>23</v>
      </c>
      <c r="C16" s="43">
        <f>HSV</f>
        <v>0</v>
      </c>
      <c r="D16" s="25"/>
      <c r="E16" s="47"/>
      <c r="F16" s="48"/>
      <c r="G16" s="43"/>
    </row>
    <row r="17" spans="1:7" ht="15.95" customHeight="1">
      <c r="A17" s="49" t="s">
        <v>24</v>
      </c>
      <c r="B17" s="42" t="s">
        <v>25</v>
      </c>
      <c r="C17" s="43">
        <f>PSV</f>
        <v>0</v>
      </c>
      <c r="D17" s="25"/>
      <c r="E17" s="47"/>
      <c r="F17" s="48"/>
      <c r="G17" s="43"/>
    </row>
    <row r="18" spans="1:7" ht="15.95" customHeight="1">
      <c r="A18" s="50" t="s">
        <v>26</v>
      </c>
      <c r="B18" s="42"/>
      <c r="C18" s="43">
        <f>SUM(C14:C17)</f>
        <v>0</v>
      </c>
      <c r="D18" s="51"/>
      <c r="E18" s="47"/>
      <c r="F18" s="48"/>
      <c r="G18" s="43"/>
    </row>
    <row r="19" spans="1:7" ht="15.95" customHeight="1">
      <c r="A19" s="50"/>
      <c r="B19" s="42"/>
      <c r="C19" s="43"/>
      <c r="D19" s="25"/>
      <c r="E19" s="47"/>
      <c r="F19" s="48"/>
      <c r="G19" s="43"/>
    </row>
    <row r="20" spans="1:7" ht="15.95" customHeight="1">
      <c r="A20" s="50" t="s">
        <v>27</v>
      </c>
      <c r="B20" s="42"/>
      <c r="C20" s="43">
        <f>HZS</f>
        <v>0</v>
      </c>
      <c r="D20" s="25"/>
      <c r="E20" s="47"/>
      <c r="F20" s="48"/>
      <c r="G20" s="43"/>
    </row>
    <row r="21" spans="1:7" ht="15.95" customHeight="1">
      <c r="A21" s="29" t="s">
        <v>28</v>
      </c>
      <c r="B21" s="30"/>
      <c r="C21" s="43">
        <f>C18+C20</f>
        <v>0</v>
      </c>
      <c r="D21" s="25" t="s">
        <v>29</v>
      </c>
      <c r="E21" s="47"/>
      <c r="F21" s="48"/>
      <c r="G21" s="43">
        <f>G22-SUM(G14:G20)</f>
        <v>0</v>
      </c>
    </row>
    <row r="22" spans="1:7" ht="15.95" customHeight="1" thickBot="1">
      <c r="A22" s="25" t="s">
        <v>30</v>
      </c>
      <c r="B22" s="26"/>
      <c r="C22" s="52">
        <f>C21+G22</f>
        <v>0</v>
      </c>
      <c r="D22" s="53" t="s">
        <v>31</v>
      </c>
      <c r="E22" s="54"/>
      <c r="F22" s="55"/>
      <c r="G22" s="43">
        <f>VRN</f>
        <v>0</v>
      </c>
    </row>
    <row r="23" spans="1:7" ht="12.75">
      <c r="A23" s="3" t="s">
        <v>32</v>
      </c>
      <c r="B23" s="5"/>
      <c r="C23" s="6" t="s">
        <v>33</v>
      </c>
      <c r="D23" s="5"/>
      <c r="E23" s="6" t="s">
        <v>34</v>
      </c>
      <c r="F23" s="5"/>
      <c r="G23" s="7"/>
    </row>
    <row r="24" spans="1:7" ht="12.75">
      <c r="A24" s="14"/>
      <c r="B24" s="16"/>
      <c r="C24" s="17" t="s">
        <v>35</v>
      </c>
      <c r="D24" s="16"/>
      <c r="E24" s="17" t="s">
        <v>35</v>
      </c>
      <c r="F24" s="16"/>
      <c r="G24" s="18"/>
    </row>
    <row r="25" spans="1:7" ht="12.75">
      <c r="A25" s="29" t="s">
        <v>36</v>
      </c>
      <c r="B25" s="56"/>
      <c r="C25" s="12" t="s">
        <v>36</v>
      </c>
      <c r="D25" s="30"/>
      <c r="E25" s="12" t="s">
        <v>36</v>
      </c>
      <c r="F25" s="30"/>
      <c r="G25" s="13"/>
    </row>
    <row r="26" spans="1:7" ht="12.75">
      <c r="A26" s="29"/>
      <c r="B26" s="57"/>
      <c r="C26" s="12" t="s">
        <v>37</v>
      </c>
      <c r="D26" s="30"/>
      <c r="E26" s="12" t="s">
        <v>38</v>
      </c>
      <c r="F26" s="30"/>
      <c r="G26" s="13"/>
    </row>
    <row r="27" spans="1:7" ht="12.75">
      <c r="A27" s="29"/>
      <c r="B27" s="30"/>
      <c r="C27" s="12"/>
      <c r="D27" s="30"/>
      <c r="E27" s="12"/>
      <c r="F27" s="30"/>
      <c r="G27" s="13"/>
    </row>
    <row r="28" spans="1:7" ht="97.5" customHeight="1">
      <c r="A28" s="29"/>
      <c r="B28" s="30"/>
      <c r="C28" s="12"/>
      <c r="D28" s="30"/>
      <c r="E28" s="12"/>
      <c r="F28" s="30"/>
      <c r="G28" s="13"/>
    </row>
    <row r="29" spans="1:7" ht="12.75">
      <c r="A29" s="14" t="s">
        <v>39</v>
      </c>
      <c r="B29" s="16"/>
      <c r="C29" s="58">
        <v>0</v>
      </c>
      <c r="D29" s="16" t="s">
        <v>40</v>
      </c>
      <c r="E29" s="17"/>
      <c r="F29" s="59">
        <v>0</v>
      </c>
      <c r="G29" s="18"/>
    </row>
    <row r="30" spans="1:7" ht="12.75">
      <c r="A30" s="14" t="s">
        <v>39</v>
      </c>
      <c r="B30" s="16"/>
      <c r="C30" s="58">
        <v>0</v>
      </c>
      <c r="D30" s="16" t="s">
        <v>40</v>
      </c>
      <c r="E30" s="17"/>
      <c r="F30" s="59">
        <v>0</v>
      </c>
      <c r="G30" s="18"/>
    </row>
    <row r="31" spans="1:7" ht="12.75">
      <c r="A31" s="14" t="s">
        <v>41</v>
      </c>
      <c r="B31" s="16"/>
      <c r="C31" s="58">
        <v>0</v>
      </c>
      <c r="D31" s="16" t="s">
        <v>40</v>
      </c>
      <c r="E31" s="17"/>
      <c r="F31" s="60">
        <f>ROUND(PRODUCT(F30,C31/100),1)</f>
        <v>0</v>
      </c>
      <c r="G31" s="28"/>
    </row>
    <row r="32" spans="1:7" ht="12.75">
      <c r="A32" s="14" t="s">
        <v>39</v>
      </c>
      <c r="B32" s="16"/>
      <c r="C32" s="58">
        <v>0</v>
      </c>
      <c r="D32" s="16" t="s">
        <v>40</v>
      </c>
      <c r="E32" s="17"/>
      <c r="F32" s="59">
        <v>0</v>
      </c>
      <c r="G32" s="18"/>
    </row>
    <row r="33" spans="1:7" ht="12.75">
      <c r="A33" s="14" t="s">
        <v>41</v>
      </c>
      <c r="B33" s="16"/>
      <c r="C33" s="58">
        <v>0</v>
      </c>
      <c r="D33" s="16" t="s">
        <v>40</v>
      </c>
      <c r="E33" s="17"/>
      <c r="F33" s="60">
        <f>ROUND(PRODUCT(F32,C33/100),1)</f>
        <v>0</v>
      </c>
      <c r="G33" s="28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CEILING(SUM(F29:F33),IF(SUM(F29:F33)&gt;=0,1,-1))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0" t="s">
        <v>135</v>
      </c>
      <c r="C37" s="180"/>
      <c r="D37" s="180"/>
      <c r="E37" s="180"/>
      <c r="F37" s="180"/>
      <c r="G37" s="180"/>
      <c r="H37" t="s">
        <v>4</v>
      </c>
    </row>
    <row r="38" spans="1:8" ht="12.75" customHeight="1">
      <c r="A38" s="68"/>
      <c r="B38" s="180"/>
      <c r="C38" s="180"/>
      <c r="D38" s="180"/>
      <c r="E38" s="180"/>
      <c r="F38" s="180"/>
      <c r="G38" s="180"/>
      <c r="H38" t="s">
        <v>4</v>
      </c>
    </row>
    <row r="39" spans="1:8" ht="12.75">
      <c r="A39" s="68"/>
      <c r="B39" s="180"/>
      <c r="C39" s="180"/>
      <c r="D39" s="180"/>
      <c r="E39" s="180"/>
      <c r="F39" s="180"/>
      <c r="G39" s="180"/>
      <c r="H39" t="s">
        <v>4</v>
      </c>
    </row>
    <row r="40" spans="1:8" ht="12.75">
      <c r="A40" s="68"/>
      <c r="B40" s="180"/>
      <c r="C40" s="180"/>
      <c r="D40" s="180"/>
      <c r="E40" s="180"/>
      <c r="F40" s="180"/>
      <c r="G40" s="180"/>
      <c r="H40" t="s">
        <v>4</v>
      </c>
    </row>
    <row r="41" spans="1:8" ht="12.75">
      <c r="A41" s="68"/>
      <c r="B41" s="180"/>
      <c r="C41" s="180"/>
      <c r="D41" s="180"/>
      <c r="E41" s="180"/>
      <c r="F41" s="180"/>
      <c r="G41" s="180"/>
      <c r="H41" t="s">
        <v>4</v>
      </c>
    </row>
    <row r="42" spans="1:8" ht="12.75">
      <c r="A42" s="68"/>
      <c r="B42" s="180"/>
      <c r="C42" s="180"/>
      <c r="D42" s="180"/>
      <c r="E42" s="180"/>
      <c r="F42" s="180"/>
      <c r="G42" s="180"/>
      <c r="H42" t="s">
        <v>4</v>
      </c>
    </row>
    <row r="43" spans="1:8" ht="12.75">
      <c r="A43" s="68"/>
      <c r="B43" s="180"/>
      <c r="C43" s="180"/>
      <c r="D43" s="180"/>
      <c r="E43" s="180"/>
      <c r="F43" s="180"/>
      <c r="G43" s="180"/>
      <c r="H43" t="s">
        <v>4</v>
      </c>
    </row>
    <row r="44" spans="1:8" ht="12.75">
      <c r="A44" s="68"/>
      <c r="B44" s="180"/>
      <c r="C44" s="180"/>
      <c r="D44" s="180"/>
      <c r="E44" s="180"/>
      <c r="F44" s="180"/>
      <c r="G44" s="180"/>
      <c r="H44" t="s">
        <v>4</v>
      </c>
    </row>
    <row r="45" spans="1:8" ht="12.75">
      <c r="A45" s="68"/>
      <c r="B45" s="180"/>
      <c r="C45" s="180"/>
      <c r="D45" s="180"/>
      <c r="E45" s="180"/>
      <c r="F45" s="180"/>
      <c r="G45" s="180"/>
      <c r="H45" t="s">
        <v>4</v>
      </c>
    </row>
    <row r="46" spans="2:7" ht="12.75">
      <c r="B46" s="174"/>
      <c r="C46" s="174"/>
      <c r="D46" s="174"/>
      <c r="E46" s="174"/>
      <c r="F46" s="174"/>
      <c r="G46" s="174"/>
    </row>
    <row r="47" spans="2:7" ht="12.75">
      <c r="B47" s="174"/>
      <c r="C47" s="174"/>
      <c r="D47" s="174"/>
      <c r="E47" s="174"/>
      <c r="F47" s="174"/>
      <c r="G47" s="174"/>
    </row>
    <row r="48" spans="2:7" ht="12.75">
      <c r="B48" s="174"/>
      <c r="C48" s="174"/>
      <c r="D48" s="174"/>
      <c r="E48" s="174"/>
      <c r="F48" s="174"/>
      <c r="G48" s="174"/>
    </row>
    <row r="49" spans="2:7" ht="12.75">
      <c r="B49" s="174"/>
      <c r="C49" s="174"/>
      <c r="D49" s="174"/>
      <c r="E49" s="174"/>
      <c r="F49" s="174"/>
      <c r="G49" s="174"/>
    </row>
    <row r="50" spans="2:7" ht="12.75">
      <c r="B50" s="174"/>
      <c r="C50" s="174"/>
      <c r="D50" s="174"/>
      <c r="E50" s="174"/>
      <c r="F50" s="174"/>
      <c r="G50" s="174"/>
    </row>
    <row r="51" spans="2:7" ht="12.75">
      <c r="B51" s="174"/>
      <c r="C51" s="174"/>
      <c r="D51" s="174"/>
      <c r="E51" s="174"/>
      <c r="F51" s="174"/>
      <c r="G51" s="174"/>
    </row>
    <row r="52" spans="2:7" ht="12.75">
      <c r="B52" s="174"/>
      <c r="C52" s="174"/>
      <c r="D52" s="174"/>
      <c r="E52" s="174"/>
      <c r="F52" s="174"/>
      <c r="G52" s="174"/>
    </row>
    <row r="53" spans="2:7" ht="12.75">
      <c r="B53" s="174"/>
      <c r="C53" s="174"/>
      <c r="D53" s="174"/>
      <c r="E53" s="174"/>
      <c r="F53" s="174"/>
      <c r="G53" s="174"/>
    </row>
    <row r="54" spans="2:7" ht="12.75">
      <c r="B54" s="174"/>
      <c r="C54" s="174"/>
      <c r="D54" s="174"/>
      <c r="E54" s="174"/>
      <c r="F54" s="174"/>
      <c r="G54" s="174"/>
    </row>
    <row r="55" spans="2:7" ht="12.75">
      <c r="B55" s="174"/>
      <c r="C55" s="174"/>
      <c r="D55" s="174"/>
      <c r="E55" s="174"/>
      <c r="F55" s="174"/>
      <c r="G55" s="174"/>
    </row>
  </sheetData>
  <mergeCells count="14">
    <mergeCell ref="B47:G47"/>
    <mergeCell ref="C7:D7"/>
    <mergeCell ref="C8:D8"/>
    <mergeCell ref="E11:G11"/>
    <mergeCell ref="B37:G45"/>
    <mergeCell ref="B46:G46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8"/>
  <sheetViews>
    <sheetView workbookViewId="0" topLeftCell="A1">
      <selection activeCell="A16" sqref="A1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1" t="s">
        <v>5</v>
      </c>
      <c r="B1" s="182"/>
      <c r="C1" s="69" t="str">
        <f>CONCATENATE(cislostavby," ",nazevstavby)</f>
        <v xml:space="preserve"> Maják SVČ Vyškov, p.o. Brněnská 139/7</v>
      </c>
      <c r="D1" s="70"/>
      <c r="E1" s="71"/>
      <c r="F1" s="70"/>
      <c r="G1" s="72"/>
      <c r="H1" s="73"/>
      <c r="I1" s="74"/>
    </row>
    <row r="2" spans="1:9" ht="13.5" thickBot="1">
      <c r="A2" s="183" t="s">
        <v>1</v>
      </c>
      <c r="B2" s="184"/>
      <c r="C2" s="75" t="str">
        <f>CONCATENATE(cisloobjektu," ",nazevobjektu)</f>
        <v xml:space="preserve"> 1.1-Zdravotně-technické-instalace </v>
      </c>
      <c r="D2" s="76"/>
      <c r="E2" s="77"/>
      <c r="F2" s="76"/>
      <c r="G2" s="185"/>
      <c r="H2" s="185"/>
      <c r="I2" s="186"/>
    </row>
    <row r="3" ht="13.5" thickTop="1"/>
    <row r="4" spans="1:9" ht="19.5" customHeight="1">
      <c r="A4" s="78" t="s">
        <v>44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0" customFormat="1" ht="13.5" thickBot="1">
      <c r="A6" s="79"/>
      <c r="B6" s="80" t="s">
        <v>45</v>
      </c>
      <c r="C6" s="80"/>
      <c r="D6" s="81"/>
      <c r="E6" s="82" t="s">
        <v>46</v>
      </c>
      <c r="F6" s="83" t="s">
        <v>47</v>
      </c>
      <c r="G6" s="83" t="s">
        <v>48</v>
      </c>
      <c r="H6" s="83" t="s">
        <v>49</v>
      </c>
      <c r="I6" s="84" t="s">
        <v>27</v>
      </c>
    </row>
    <row r="7" spans="1:9" s="30" customFormat="1" ht="12.75">
      <c r="A7" s="170" t="str">
        <f>Položky!B7</f>
        <v>721</v>
      </c>
      <c r="B7" s="85" t="str">
        <f>Položky!C7</f>
        <v>Vnitřní kanalizace</v>
      </c>
      <c r="C7" s="86"/>
      <c r="D7" s="87"/>
      <c r="E7" s="171">
        <f>Položky!BC16</f>
        <v>0</v>
      </c>
      <c r="F7" s="172">
        <f>Položky!BD16</f>
        <v>0</v>
      </c>
      <c r="G7" s="172">
        <f>Položky!BE16</f>
        <v>0</v>
      </c>
      <c r="H7" s="172">
        <f>Položky!BF16</f>
        <v>0</v>
      </c>
      <c r="I7" s="173">
        <f>Položky!BG16</f>
        <v>0</v>
      </c>
    </row>
    <row r="8" spans="1:9" s="30" customFormat="1" ht="12.75">
      <c r="A8" s="170" t="str">
        <f>Položky!B17</f>
        <v>722</v>
      </c>
      <c r="B8" s="85" t="str">
        <f>Položky!C17</f>
        <v>Vnitřní vodovod</v>
      </c>
      <c r="C8" s="86"/>
      <c r="D8" s="87"/>
      <c r="E8" s="171">
        <f>Položky!BC29</f>
        <v>0</v>
      </c>
      <c r="F8" s="172">
        <f>Položky!BD29</f>
        <v>0</v>
      </c>
      <c r="G8" s="172">
        <f>Položky!BE29</f>
        <v>0</v>
      </c>
      <c r="H8" s="172">
        <f>Položky!BF29</f>
        <v>0</v>
      </c>
      <c r="I8" s="173">
        <f>Položky!BG29</f>
        <v>0</v>
      </c>
    </row>
    <row r="9" spans="1:9" s="30" customFormat="1" ht="12.75">
      <c r="A9" s="170" t="str">
        <f>Položky!B30</f>
        <v>724</v>
      </c>
      <c r="B9" s="85" t="str">
        <f>Položky!C30</f>
        <v>Strojní vybavení</v>
      </c>
      <c r="C9" s="86"/>
      <c r="D9" s="87"/>
      <c r="E9" s="171">
        <f>Položky!BC36</f>
        <v>0</v>
      </c>
      <c r="F9" s="172">
        <f>Položky!BD36</f>
        <v>0</v>
      </c>
      <c r="G9" s="172">
        <f>Položky!BE36</f>
        <v>0</v>
      </c>
      <c r="H9" s="172">
        <f>Položky!BF36</f>
        <v>0</v>
      </c>
      <c r="I9" s="173">
        <f>Položky!BG36</f>
        <v>0</v>
      </c>
    </row>
    <row r="10" spans="1:9" s="30" customFormat="1" ht="13.5" thickBot="1">
      <c r="A10" s="170" t="str">
        <f>Položky!B37</f>
        <v>767</v>
      </c>
      <c r="B10" s="85" t="str">
        <f>Položky!C37</f>
        <v>Konstrukce zámečnické</v>
      </c>
      <c r="C10" s="86"/>
      <c r="D10" s="87"/>
      <c r="E10" s="171">
        <f>Položky!BC40</f>
        <v>0</v>
      </c>
      <c r="F10" s="172">
        <f>Položky!BD40</f>
        <v>0</v>
      </c>
      <c r="G10" s="172">
        <f>Položky!BE40</f>
        <v>0</v>
      </c>
      <c r="H10" s="172">
        <f>Položky!BF40</f>
        <v>0</v>
      </c>
      <c r="I10" s="173">
        <f>Položky!BG40</f>
        <v>0</v>
      </c>
    </row>
    <row r="11" spans="1:9" s="93" customFormat="1" ht="13.5" thickBot="1">
      <c r="A11" s="88"/>
      <c r="B11" s="80" t="s">
        <v>50</v>
      </c>
      <c r="C11" s="80"/>
      <c r="D11" s="89"/>
      <c r="E11" s="90">
        <f>SUM(E7:E10)</f>
        <v>0</v>
      </c>
      <c r="F11" s="91">
        <f>SUM(F7:F10)</f>
        <v>0</v>
      </c>
      <c r="G11" s="91">
        <f>SUM(G7:G10)</f>
        <v>0</v>
      </c>
      <c r="H11" s="91">
        <f>SUM(H7:H10)</f>
        <v>0</v>
      </c>
      <c r="I11" s="92">
        <f>SUM(I7:I10)</f>
        <v>0</v>
      </c>
    </row>
    <row r="12" spans="1:9" ht="12.75">
      <c r="A12" s="86"/>
      <c r="B12" s="86"/>
      <c r="C12" s="86"/>
      <c r="D12" s="86"/>
      <c r="E12" s="86"/>
      <c r="F12" s="86"/>
      <c r="G12" s="86"/>
      <c r="H12" s="86"/>
      <c r="I12" s="86"/>
    </row>
    <row r="13" spans="1:57" ht="19.5" customHeight="1">
      <c r="A13" s="94" t="s">
        <v>51</v>
      </c>
      <c r="B13" s="94"/>
      <c r="C13" s="94"/>
      <c r="D13" s="94"/>
      <c r="E13" s="94"/>
      <c r="F13" s="94"/>
      <c r="G13" s="95"/>
      <c r="H13" s="94"/>
      <c r="I13" s="94"/>
      <c r="BA13" s="31"/>
      <c r="BB13" s="31"/>
      <c r="BC13" s="31"/>
      <c r="BD13" s="31"/>
      <c r="BE13" s="31"/>
    </row>
    <row r="14" spans="1:9" ht="13.5" thickBot="1">
      <c r="A14" s="96"/>
      <c r="B14" s="96"/>
      <c r="C14" s="96"/>
      <c r="D14" s="96"/>
      <c r="E14" s="96"/>
      <c r="F14" s="96"/>
      <c r="G14" s="96"/>
      <c r="H14" s="96"/>
      <c r="I14" s="96"/>
    </row>
    <row r="15" spans="1:9" ht="12.75">
      <c r="A15" s="97" t="s">
        <v>52</v>
      </c>
      <c r="B15" s="98"/>
      <c r="C15" s="98"/>
      <c r="D15" s="99"/>
      <c r="E15" s="100" t="s">
        <v>53</v>
      </c>
      <c r="F15" s="101" t="s">
        <v>54</v>
      </c>
      <c r="G15" s="102" t="s">
        <v>55</v>
      </c>
      <c r="H15" s="103"/>
      <c r="I15" s="104" t="s">
        <v>53</v>
      </c>
    </row>
    <row r="16" spans="1:53" ht="12.75">
      <c r="A16" s="105"/>
      <c r="B16" s="106"/>
      <c r="C16" s="106"/>
      <c r="D16" s="107"/>
      <c r="E16" s="108"/>
      <c r="F16" s="109"/>
      <c r="G16" s="110">
        <f>CHOOSE(BA16+1,HSV+PSV,HSV+PSV+Mont,HSV+PSV+Dodavka+Mont,HSV,PSV,Mont,Dodavka,Mont+Dodavka,0)</f>
        <v>0</v>
      </c>
      <c r="H16" s="111"/>
      <c r="I16" s="112">
        <f>E16+F16*G16/100</f>
        <v>0</v>
      </c>
      <c r="BA16">
        <v>8</v>
      </c>
    </row>
    <row r="17" spans="1:9" ht="13.5" thickBot="1">
      <c r="A17" s="113"/>
      <c r="B17" s="114" t="s">
        <v>56</v>
      </c>
      <c r="C17" s="115"/>
      <c r="D17" s="116"/>
      <c r="E17" s="117"/>
      <c r="F17" s="118"/>
      <c r="G17" s="118"/>
      <c r="H17" s="187">
        <f>SUM(H16:H16)</f>
        <v>0</v>
      </c>
      <c r="I17" s="188"/>
    </row>
    <row r="19" spans="2:9" ht="12.75">
      <c r="B19" s="93"/>
      <c r="F19" s="119"/>
      <c r="G19" s="120"/>
      <c r="H19" s="120"/>
      <c r="I19" s="121"/>
    </row>
    <row r="20" spans="6:9" ht="12.75">
      <c r="F20" s="119"/>
      <c r="G20" s="120"/>
      <c r="H20" s="120"/>
      <c r="I20" s="121"/>
    </row>
    <row r="21" spans="6:9" ht="12.75">
      <c r="F21" s="119"/>
      <c r="G21" s="120"/>
      <c r="H21" s="120"/>
      <c r="I21" s="121"/>
    </row>
    <row r="22" spans="6:9" ht="12.75">
      <c r="F22" s="119"/>
      <c r="G22" s="120"/>
      <c r="H22" s="120"/>
      <c r="I22" s="121"/>
    </row>
    <row r="23" spans="6:9" ht="12.75">
      <c r="F23" s="119"/>
      <c r="G23" s="120"/>
      <c r="H23" s="120"/>
      <c r="I23" s="121"/>
    </row>
    <row r="24" spans="6:9" ht="12.75">
      <c r="F24" s="119"/>
      <c r="G24" s="120"/>
      <c r="H24" s="120"/>
      <c r="I24" s="121"/>
    </row>
    <row r="25" spans="6:9" ht="12.75">
      <c r="F25" s="119"/>
      <c r="G25" s="120"/>
      <c r="H25" s="120"/>
      <c r="I25" s="121"/>
    </row>
    <row r="26" spans="6:9" ht="12.75">
      <c r="F26" s="119"/>
      <c r="G26" s="120"/>
      <c r="H26" s="120"/>
      <c r="I26" s="121"/>
    </row>
    <row r="27" spans="6:9" ht="12.75">
      <c r="F27" s="119"/>
      <c r="G27" s="120"/>
      <c r="H27" s="120"/>
      <c r="I27" s="121"/>
    </row>
    <row r="28" spans="6:9" ht="12.75">
      <c r="F28" s="119"/>
      <c r="G28" s="120"/>
      <c r="H28" s="120"/>
      <c r="I28" s="121"/>
    </row>
    <row r="29" spans="6:9" ht="12.75">
      <c r="F29" s="119"/>
      <c r="G29" s="120"/>
      <c r="H29" s="120"/>
      <c r="I29" s="121"/>
    </row>
    <row r="30" spans="6:9" ht="12.75">
      <c r="F30" s="119"/>
      <c r="G30" s="120"/>
      <c r="H30" s="120"/>
      <c r="I30" s="121"/>
    </row>
    <row r="31" spans="6:9" ht="12.75">
      <c r="F31" s="119"/>
      <c r="G31" s="120"/>
      <c r="H31" s="120"/>
      <c r="I31" s="121"/>
    </row>
    <row r="32" spans="6:9" ht="12.75">
      <c r="F32" s="119"/>
      <c r="G32" s="120"/>
      <c r="H32" s="120"/>
      <c r="I32" s="121"/>
    </row>
    <row r="33" spans="6:9" ht="12.75">
      <c r="F33" s="119"/>
      <c r="G33" s="120"/>
      <c r="H33" s="120"/>
      <c r="I33" s="121"/>
    </row>
    <row r="34" spans="6:9" ht="12.75">
      <c r="F34" s="119"/>
      <c r="G34" s="120"/>
      <c r="H34" s="120"/>
      <c r="I34" s="121"/>
    </row>
    <row r="35" spans="6:9" ht="12.75">
      <c r="F35" s="119"/>
      <c r="G35" s="120"/>
      <c r="H35" s="120"/>
      <c r="I35" s="121"/>
    </row>
    <row r="36" spans="6:9" ht="12.75">
      <c r="F36" s="119"/>
      <c r="G36" s="120"/>
      <c r="H36" s="120"/>
      <c r="I36" s="121"/>
    </row>
    <row r="37" spans="6:9" ht="12.75">
      <c r="F37" s="119"/>
      <c r="G37" s="120"/>
      <c r="H37" s="120"/>
      <c r="I37" s="121"/>
    </row>
    <row r="38" spans="6:9" ht="12.75">
      <c r="F38" s="119"/>
      <c r="G38" s="120"/>
      <c r="H38" s="120"/>
      <c r="I38" s="121"/>
    </row>
    <row r="39" spans="6:9" ht="12.75">
      <c r="F39" s="119"/>
      <c r="G39" s="120"/>
      <c r="H39" s="120"/>
      <c r="I39" s="121"/>
    </row>
    <row r="40" spans="6:9" ht="12.75">
      <c r="F40" s="119"/>
      <c r="G40" s="120"/>
      <c r="H40" s="120"/>
      <c r="I40" s="121"/>
    </row>
    <row r="41" spans="6:9" ht="12.75">
      <c r="F41" s="119"/>
      <c r="G41" s="120"/>
      <c r="H41" s="120"/>
      <c r="I41" s="121"/>
    </row>
    <row r="42" spans="6:9" ht="12.75">
      <c r="F42" s="119"/>
      <c r="G42" s="120"/>
      <c r="H42" s="120"/>
      <c r="I42" s="121"/>
    </row>
    <row r="43" spans="6:9" ht="12.75">
      <c r="F43" s="119"/>
      <c r="G43" s="120"/>
      <c r="H43" s="120"/>
      <c r="I43" s="121"/>
    </row>
    <row r="44" spans="6:9" ht="12.75">
      <c r="F44" s="119"/>
      <c r="G44" s="120"/>
      <c r="H44" s="120"/>
      <c r="I44" s="121"/>
    </row>
    <row r="45" spans="6:9" ht="12.75">
      <c r="F45" s="119"/>
      <c r="G45" s="120"/>
      <c r="H45" s="120"/>
      <c r="I45" s="121"/>
    </row>
    <row r="46" spans="6:9" ht="12.75">
      <c r="F46" s="119"/>
      <c r="G46" s="120"/>
      <c r="H46" s="120"/>
      <c r="I46" s="121"/>
    </row>
    <row r="47" spans="6:9" ht="12.75">
      <c r="F47" s="119"/>
      <c r="G47" s="120"/>
      <c r="H47" s="120"/>
      <c r="I47" s="121"/>
    </row>
    <row r="48" spans="6:9" ht="12.75">
      <c r="F48" s="119"/>
      <c r="G48" s="120"/>
      <c r="H48" s="120"/>
      <c r="I48" s="121"/>
    </row>
    <row r="49" spans="6:9" ht="12.75">
      <c r="F49" s="119"/>
      <c r="G49" s="120"/>
      <c r="H49" s="120"/>
      <c r="I49" s="121"/>
    </row>
    <row r="50" spans="6:9" ht="12.75">
      <c r="F50" s="119"/>
      <c r="G50" s="120"/>
      <c r="H50" s="120"/>
      <c r="I50" s="121"/>
    </row>
    <row r="51" spans="6:9" ht="12.75">
      <c r="F51" s="119"/>
      <c r="G51" s="120"/>
      <c r="H51" s="120"/>
      <c r="I51" s="121"/>
    </row>
    <row r="52" spans="6:9" ht="12.75">
      <c r="F52" s="119"/>
      <c r="G52" s="120"/>
      <c r="H52" s="120"/>
      <c r="I52" s="121"/>
    </row>
    <row r="53" spans="6:9" ht="12.75">
      <c r="F53" s="119"/>
      <c r="G53" s="120"/>
      <c r="H53" s="120"/>
      <c r="I53" s="121"/>
    </row>
    <row r="54" spans="6:9" ht="12.75">
      <c r="F54" s="119"/>
      <c r="G54" s="120"/>
      <c r="H54" s="120"/>
      <c r="I54" s="121"/>
    </row>
    <row r="55" spans="6:9" ht="12.75">
      <c r="F55" s="119"/>
      <c r="G55" s="120"/>
      <c r="H55" s="120"/>
      <c r="I55" s="121"/>
    </row>
    <row r="56" spans="6:9" ht="12.75">
      <c r="F56" s="119"/>
      <c r="G56" s="120"/>
      <c r="H56" s="120"/>
      <c r="I56" s="121"/>
    </row>
    <row r="57" spans="6:9" ht="12.75">
      <c r="F57" s="119"/>
      <c r="G57" s="120"/>
      <c r="H57" s="120"/>
      <c r="I57" s="121"/>
    </row>
    <row r="58" spans="6:9" ht="12.75">
      <c r="F58" s="119"/>
      <c r="G58" s="120"/>
      <c r="H58" s="120"/>
      <c r="I58" s="121"/>
    </row>
    <row r="59" spans="6:9" ht="12.75">
      <c r="F59" s="119"/>
      <c r="G59" s="120"/>
      <c r="H59" s="120"/>
      <c r="I59" s="121"/>
    </row>
    <row r="60" spans="6:9" ht="12.75">
      <c r="F60" s="119"/>
      <c r="G60" s="120"/>
      <c r="H60" s="120"/>
      <c r="I60" s="121"/>
    </row>
    <row r="61" spans="6:9" ht="12.75">
      <c r="F61" s="119"/>
      <c r="G61" s="120"/>
      <c r="H61" s="120"/>
      <c r="I61" s="121"/>
    </row>
    <row r="62" spans="6:9" ht="12.75">
      <c r="F62" s="119"/>
      <c r="G62" s="120"/>
      <c r="H62" s="120"/>
      <c r="I62" s="121"/>
    </row>
    <row r="63" spans="6:9" ht="12.75">
      <c r="F63" s="119"/>
      <c r="G63" s="120"/>
      <c r="H63" s="120"/>
      <c r="I63" s="121"/>
    </row>
    <row r="64" spans="6:9" ht="12.75">
      <c r="F64" s="119"/>
      <c r="G64" s="120"/>
      <c r="H64" s="120"/>
      <c r="I64" s="121"/>
    </row>
    <row r="65" spans="6:9" ht="12.75">
      <c r="F65" s="119"/>
      <c r="G65" s="120"/>
      <c r="H65" s="120"/>
      <c r="I65" s="121"/>
    </row>
    <row r="66" spans="6:9" ht="12.75">
      <c r="F66" s="119"/>
      <c r="G66" s="120"/>
      <c r="H66" s="120"/>
      <c r="I66" s="121"/>
    </row>
    <row r="67" spans="6:9" ht="12.75">
      <c r="F67" s="119"/>
      <c r="G67" s="120"/>
      <c r="H67" s="120"/>
      <c r="I67" s="121"/>
    </row>
    <row r="68" spans="6:9" ht="12.75">
      <c r="F68" s="119"/>
      <c r="G68" s="120"/>
      <c r="H68" s="120"/>
      <c r="I68" s="121"/>
    </row>
  </sheetData>
  <mergeCells count="4">
    <mergeCell ref="A1:B1"/>
    <mergeCell ref="A2:B2"/>
    <mergeCell ref="G2:I2"/>
    <mergeCell ref="H17:I1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07"/>
  <sheetViews>
    <sheetView showGridLines="0" showZeros="0" tabSelected="1" zoomScale="80" zoomScaleNormal="80" workbookViewId="0" topLeftCell="A1">
      <selection activeCell="A40" sqref="A40:IV42"/>
    </sheetView>
  </sheetViews>
  <sheetFormatPr defaultColWidth="9.00390625" defaultRowHeight="12.75"/>
  <cols>
    <col min="1" max="1" width="4.375" style="122" customWidth="1"/>
    <col min="2" max="2" width="14.125" style="122" customWidth="1"/>
    <col min="3" max="3" width="47.625" style="122" customWidth="1"/>
    <col min="4" max="4" width="5.625" style="122" customWidth="1"/>
    <col min="5" max="5" width="10.00390625" style="164" customWidth="1"/>
    <col min="6" max="6" width="11.25390625" style="122" customWidth="1"/>
    <col min="7" max="7" width="16.125" style="122" customWidth="1"/>
    <col min="8" max="8" width="13.125" style="122" customWidth="1"/>
    <col min="9" max="9" width="14.625" style="122" customWidth="1"/>
    <col min="10" max="10" width="13.125" style="122" customWidth="1"/>
    <col min="11" max="11" width="13.625" style="122" customWidth="1"/>
    <col min="12" max="16384" width="9.125" style="122" customWidth="1"/>
  </cols>
  <sheetData>
    <row r="1" spans="1:9" ht="15.75">
      <c r="A1" s="189" t="s">
        <v>57</v>
      </c>
      <c r="B1" s="189"/>
      <c r="C1" s="189"/>
      <c r="D1" s="189"/>
      <c r="E1" s="189"/>
      <c r="F1" s="189"/>
      <c r="G1" s="189"/>
      <c r="H1" s="189"/>
      <c r="I1" s="189"/>
    </row>
    <row r="2" spans="2:7" ht="13.5" thickBot="1">
      <c r="B2" s="123"/>
      <c r="C2" s="124"/>
      <c r="D2" s="124"/>
      <c r="E2" s="125"/>
      <c r="F2" s="124"/>
      <c r="G2" s="124"/>
    </row>
    <row r="3" spans="1:9" ht="13.5" thickTop="1">
      <c r="A3" s="181" t="s">
        <v>5</v>
      </c>
      <c r="B3" s="182"/>
      <c r="C3" s="69" t="str">
        <f>CONCATENATE(cislostavby," ",nazevstavby)</f>
        <v xml:space="preserve"> Maják SVČ Vyškov, p.o. Brněnská 139/7</v>
      </c>
      <c r="D3" s="70"/>
      <c r="E3" s="71"/>
      <c r="F3" s="70"/>
      <c r="G3" s="126"/>
      <c r="H3" s="127">
        <f>Rekapitulace!H1</f>
        <v>0</v>
      </c>
      <c r="I3" s="128"/>
    </row>
    <row r="4" spans="1:9" ht="13.5" thickBot="1">
      <c r="A4" s="190" t="s">
        <v>1</v>
      </c>
      <c r="B4" s="184"/>
      <c r="C4" s="75" t="str">
        <f>CONCATENATE(cisloobjektu," ",nazevobjektu)</f>
        <v xml:space="preserve"> 1.1-Zdravotně-technické-instalace </v>
      </c>
      <c r="D4" s="76"/>
      <c r="E4" s="77"/>
      <c r="F4" s="76"/>
      <c r="G4" s="191"/>
      <c r="H4" s="191"/>
      <c r="I4" s="192"/>
    </row>
    <row r="5" spans="1:9" ht="13.5" thickTop="1">
      <c r="A5" s="129"/>
      <c r="B5" s="130"/>
      <c r="C5" s="130"/>
      <c r="D5" s="131"/>
      <c r="E5" s="132"/>
      <c r="F5" s="131"/>
      <c r="G5" s="133"/>
      <c r="H5" s="131"/>
      <c r="I5" s="131"/>
    </row>
    <row r="6" spans="1:11" ht="12.75">
      <c r="A6" s="134" t="s">
        <v>58</v>
      </c>
      <c r="B6" s="135" t="s">
        <v>59</v>
      </c>
      <c r="C6" s="135" t="s">
        <v>60</v>
      </c>
      <c r="D6" s="135" t="s">
        <v>61</v>
      </c>
      <c r="E6" s="136" t="s">
        <v>62</v>
      </c>
      <c r="F6" s="135" t="s">
        <v>63</v>
      </c>
      <c r="G6" s="137" t="s">
        <v>64</v>
      </c>
      <c r="H6" s="138" t="s">
        <v>65</v>
      </c>
      <c r="I6" s="138" t="s">
        <v>66</v>
      </c>
      <c r="J6" s="138" t="s">
        <v>67</v>
      </c>
      <c r="K6" s="138" t="s">
        <v>68</v>
      </c>
    </row>
    <row r="7" spans="1:17" ht="12.75">
      <c r="A7" s="139" t="s">
        <v>69</v>
      </c>
      <c r="B7" s="140" t="s">
        <v>73</v>
      </c>
      <c r="C7" s="141" t="s">
        <v>74</v>
      </c>
      <c r="D7" s="142"/>
      <c r="E7" s="143"/>
      <c r="F7" s="143"/>
      <c r="G7" s="144"/>
      <c r="H7" s="145"/>
      <c r="I7" s="145"/>
      <c r="J7" s="145"/>
      <c r="K7" s="145"/>
      <c r="Q7" s="146">
        <v>1</v>
      </c>
    </row>
    <row r="8" spans="1:59" ht="12.75">
      <c r="A8" s="147">
        <v>1</v>
      </c>
      <c r="B8" s="148" t="s">
        <v>75</v>
      </c>
      <c r="C8" s="149" t="s">
        <v>76</v>
      </c>
      <c r="D8" s="150" t="s">
        <v>77</v>
      </c>
      <c r="E8" s="151">
        <v>2</v>
      </c>
      <c r="F8" s="151">
        <v>0</v>
      </c>
      <c r="G8" s="152">
        <f aca="true" t="shared" si="0" ref="G8:G15">E8*F8</f>
        <v>0</v>
      </c>
      <c r="H8" s="153">
        <v>0</v>
      </c>
      <c r="I8" s="153">
        <f aca="true" t="shared" si="1" ref="I8:I15">E8*H8</f>
        <v>0</v>
      </c>
      <c r="J8" s="153">
        <v>0</v>
      </c>
      <c r="K8" s="153">
        <f aca="true" t="shared" si="2" ref="K8:K15">E8*J8</f>
        <v>0</v>
      </c>
      <c r="Q8" s="146">
        <v>2</v>
      </c>
      <c r="AA8" s="122">
        <v>12</v>
      </c>
      <c r="AB8" s="122">
        <v>0</v>
      </c>
      <c r="AC8" s="122">
        <v>1</v>
      </c>
      <c r="BB8" s="122">
        <v>2</v>
      </c>
      <c r="BC8" s="122">
        <f aca="true" t="shared" si="3" ref="BC8:BC15">IF(BB8=1,G8,0)</f>
        <v>0</v>
      </c>
      <c r="BD8" s="122">
        <f aca="true" t="shared" si="4" ref="BD8:BD15">IF(BB8=2,G8,0)</f>
        <v>0</v>
      </c>
      <c r="BE8" s="122">
        <f aca="true" t="shared" si="5" ref="BE8:BE15">IF(BB8=3,G8,0)</f>
        <v>0</v>
      </c>
      <c r="BF8" s="122">
        <f aca="true" t="shared" si="6" ref="BF8:BF15">IF(BB8=4,G8,0)</f>
        <v>0</v>
      </c>
      <c r="BG8" s="122">
        <f aca="true" t="shared" si="7" ref="BG8:BG15">IF(BB8=5,G8,0)</f>
        <v>0</v>
      </c>
    </row>
    <row r="9" spans="1:59" ht="12.75">
      <c r="A9" s="147">
        <v>2</v>
      </c>
      <c r="B9" s="148" t="s">
        <v>78</v>
      </c>
      <c r="C9" s="149" t="s">
        <v>79</v>
      </c>
      <c r="D9" s="150" t="s">
        <v>80</v>
      </c>
      <c r="E9" s="151">
        <v>5</v>
      </c>
      <c r="F9" s="151">
        <v>0</v>
      </c>
      <c r="G9" s="152">
        <f t="shared" si="0"/>
        <v>0</v>
      </c>
      <c r="H9" s="153">
        <v>0.00038</v>
      </c>
      <c r="I9" s="153">
        <f t="shared" si="1"/>
        <v>0.0019000000000000002</v>
      </c>
      <c r="J9" s="153">
        <v>0</v>
      </c>
      <c r="K9" s="153">
        <f t="shared" si="2"/>
        <v>0</v>
      </c>
      <c r="Q9" s="146">
        <v>2</v>
      </c>
      <c r="AA9" s="122">
        <v>12</v>
      </c>
      <c r="AB9" s="122">
        <v>0</v>
      </c>
      <c r="AC9" s="122">
        <v>2</v>
      </c>
      <c r="BB9" s="122">
        <v>2</v>
      </c>
      <c r="BC9" s="122">
        <f t="shared" si="3"/>
        <v>0</v>
      </c>
      <c r="BD9" s="122">
        <f t="shared" si="4"/>
        <v>0</v>
      </c>
      <c r="BE9" s="122">
        <f t="shared" si="5"/>
        <v>0</v>
      </c>
      <c r="BF9" s="122">
        <f t="shared" si="6"/>
        <v>0</v>
      </c>
      <c r="BG9" s="122">
        <f t="shared" si="7"/>
        <v>0</v>
      </c>
    </row>
    <row r="10" spans="1:59" ht="12.75">
      <c r="A10" s="147">
        <v>3</v>
      </c>
      <c r="B10" s="148" t="s">
        <v>81</v>
      </c>
      <c r="C10" s="149" t="s">
        <v>82</v>
      </c>
      <c r="D10" s="150" t="s">
        <v>80</v>
      </c>
      <c r="E10" s="151">
        <v>5</v>
      </c>
      <c r="F10" s="151">
        <v>0</v>
      </c>
      <c r="G10" s="152">
        <f t="shared" si="0"/>
        <v>0</v>
      </c>
      <c r="H10" s="153">
        <v>0</v>
      </c>
      <c r="I10" s="153">
        <f t="shared" si="1"/>
        <v>0</v>
      </c>
      <c r="J10" s="153">
        <v>0</v>
      </c>
      <c r="K10" s="153">
        <f t="shared" si="2"/>
        <v>0</v>
      </c>
      <c r="Q10" s="146">
        <v>2</v>
      </c>
      <c r="AA10" s="122">
        <v>12</v>
      </c>
      <c r="AB10" s="122">
        <v>0</v>
      </c>
      <c r="AC10" s="122">
        <v>3</v>
      </c>
      <c r="BB10" s="122">
        <v>2</v>
      </c>
      <c r="BC10" s="122">
        <f t="shared" si="3"/>
        <v>0</v>
      </c>
      <c r="BD10" s="122">
        <f t="shared" si="4"/>
        <v>0</v>
      </c>
      <c r="BE10" s="122">
        <f t="shared" si="5"/>
        <v>0</v>
      </c>
      <c r="BF10" s="122">
        <f t="shared" si="6"/>
        <v>0</v>
      </c>
      <c r="BG10" s="122">
        <f t="shared" si="7"/>
        <v>0</v>
      </c>
    </row>
    <row r="11" spans="1:59" ht="12.75">
      <c r="A11" s="147">
        <v>4</v>
      </c>
      <c r="B11" s="148" t="s">
        <v>83</v>
      </c>
      <c r="C11" s="149" t="s">
        <v>84</v>
      </c>
      <c r="D11" s="150" t="s">
        <v>77</v>
      </c>
      <c r="E11" s="151">
        <v>1</v>
      </c>
      <c r="F11" s="151">
        <v>0</v>
      </c>
      <c r="G11" s="152">
        <f t="shared" si="0"/>
        <v>0</v>
      </c>
      <c r="H11" s="153">
        <v>0</v>
      </c>
      <c r="I11" s="153">
        <f t="shared" si="1"/>
        <v>0</v>
      </c>
      <c r="J11" s="153">
        <v>0</v>
      </c>
      <c r="K11" s="153">
        <f t="shared" si="2"/>
        <v>0</v>
      </c>
      <c r="Q11" s="146">
        <v>2</v>
      </c>
      <c r="AA11" s="122">
        <v>12</v>
      </c>
      <c r="AB11" s="122">
        <v>0</v>
      </c>
      <c r="AC11" s="122">
        <v>4</v>
      </c>
      <c r="BB11" s="122">
        <v>2</v>
      </c>
      <c r="BC11" s="122">
        <f t="shared" si="3"/>
        <v>0</v>
      </c>
      <c r="BD11" s="122">
        <f t="shared" si="4"/>
        <v>0</v>
      </c>
      <c r="BE11" s="122">
        <f t="shared" si="5"/>
        <v>0</v>
      </c>
      <c r="BF11" s="122">
        <f t="shared" si="6"/>
        <v>0</v>
      </c>
      <c r="BG11" s="122">
        <f t="shared" si="7"/>
        <v>0</v>
      </c>
    </row>
    <row r="12" spans="1:59" ht="12.75">
      <c r="A12" s="147">
        <v>5</v>
      </c>
      <c r="B12" s="148" t="s">
        <v>85</v>
      </c>
      <c r="C12" s="149" t="s">
        <v>86</v>
      </c>
      <c r="D12" s="150" t="s">
        <v>87</v>
      </c>
      <c r="E12" s="151">
        <v>4</v>
      </c>
      <c r="F12" s="151">
        <v>0</v>
      </c>
      <c r="G12" s="152">
        <f t="shared" si="0"/>
        <v>0</v>
      </c>
      <c r="H12" s="153">
        <v>0</v>
      </c>
      <c r="I12" s="153">
        <f t="shared" si="1"/>
        <v>0</v>
      </c>
      <c r="J12" s="153">
        <v>0</v>
      </c>
      <c r="K12" s="153">
        <f t="shared" si="2"/>
        <v>0</v>
      </c>
      <c r="Q12" s="146">
        <v>2</v>
      </c>
      <c r="AA12" s="122">
        <v>12</v>
      </c>
      <c r="AB12" s="122">
        <v>0</v>
      </c>
      <c r="AC12" s="122">
        <v>5</v>
      </c>
      <c r="BB12" s="122">
        <v>2</v>
      </c>
      <c r="BC12" s="122">
        <f t="shared" si="3"/>
        <v>0</v>
      </c>
      <c r="BD12" s="122">
        <f t="shared" si="4"/>
        <v>0</v>
      </c>
      <c r="BE12" s="122">
        <f t="shared" si="5"/>
        <v>0</v>
      </c>
      <c r="BF12" s="122">
        <f t="shared" si="6"/>
        <v>0</v>
      </c>
      <c r="BG12" s="122">
        <f t="shared" si="7"/>
        <v>0</v>
      </c>
    </row>
    <row r="13" spans="1:59" ht="12.75">
      <c r="A13" s="147">
        <v>6</v>
      </c>
      <c r="B13" s="148" t="s">
        <v>85</v>
      </c>
      <c r="C13" s="149" t="s">
        <v>88</v>
      </c>
      <c r="D13" s="150" t="s">
        <v>80</v>
      </c>
      <c r="E13" s="151">
        <v>20</v>
      </c>
      <c r="F13" s="151">
        <v>0</v>
      </c>
      <c r="G13" s="152">
        <f t="shared" si="0"/>
        <v>0</v>
      </c>
      <c r="H13" s="153">
        <v>0</v>
      </c>
      <c r="I13" s="153">
        <f t="shared" si="1"/>
        <v>0</v>
      </c>
      <c r="J13" s="153">
        <v>0</v>
      </c>
      <c r="K13" s="153">
        <f t="shared" si="2"/>
        <v>0</v>
      </c>
      <c r="Q13" s="146">
        <v>2</v>
      </c>
      <c r="AA13" s="122">
        <v>12</v>
      </c>
      <c r="AB13" s="122">
        <v>0</v>
      </c>
      <c r="AC13" s="122">
        <v>6</v>
      </c>
      <c r="BB13" s="122">
        <v>2</v>
      </c>
      <c r="BC13" s="122">
        <f t="shared" si="3"/>
        <v>0</v>
      </c>
      <c r="BD13" s="122">
        <f t="shared" si="4"/>
        <v>0</v>
      </c>
      <c r="BE13" s="122">
        <f t="shared" si="5"/>
        <v>0</v>
      </c>
      <c r="BF13" s="122">
        <f t="shared" si="6"/>
        <v>0</v>
      </c>
      <c r="BG13" s="122">
        <f t="shared" si="7"/>
        <v>0</v>
      </c>
    </row>
    <row r="14" spans="1:59" ht="12.75">
      <c r="A14" s="147">
        <v>7</v>
      </c>
      <c r="B14" s="148" t="s">
        <v>89</v>
      </c>
      <c r="C14" s="149" t="s">
        <v>90</v>
      </c>
      <c r="D14" s="150" t="s">
        <v>80</v>
      </c>
      <c r="E14" s="151">
        <v>1</v>
      </c>
      <c r="F14" s="151">
        <v>0</v>
      </c>
      <c r="G14" s="152">
        <f t="shared" si="0"/>
        <v>0</v>
      </c>
      <c r="H14" s="153">
        <v>0</v>
      </c>
      <c r="I14" s="153">
        <f t="shared" si="1"/>
        <v>0</v>
      </c>
      <c r="J14" s="153">
        <v>-0.01492</v>
      </c>
      <c r="K14" s="153">
        <f t="shared" si="2"/>
        <v>-0.01492</v>
      </c>
      <c r="Q14" s="146">
        <v>2</v>
      </c>
      <c r="AA14" s="122">
        <v>12</v>
      </c>
      <c r="AB14" s="122">
        <v>0</v>
      </c>
      <c r="AC14" s="122">
        <v>7</v>
      </c>
      <c r="BB14" s="122">
        <v>2</v>
      </c>
      <c r="BC14" s="122">
        <f t="shared" si="3"/>
        <v>0</v>
      </c>
      <c r="BD14" s="122">
        <f t="shared" si="4"/>
        <v>0</v>
      </c>
      <c r="BE14" s="122">
        <f t="shared" si="5"/>
        <v>0</v>
      </c>
      <c r="BF14" s="122">
        <f t="shared" si="6"/>
        <v>0</v>
      </c>
      <c r="BG14" s="122">
        <f t="shared" si="7"/>
        <v>0</v>
      </c>
    </row>
    <row r="15" spans="1:59" ht="12.75">
      <c r="A15" s="147">
        <v>8</v>
      </c>
      <c r="B15" s="148" t="s">
        <v>91</v>
      </c>
      <c r="C15" s="149" t="s">
        <v>92</v>
      </c>
      <c r="D15" s="150" t="s">
        <v>93</v>
      </c>
      <c r="E15" s="151">
        <v>0.035</v>
      </c>
      <c r="F15" s="151">
        <v>0</v>
      </c>
      <c r="G15" s="152">
        <f t="shared" si="0"/>
        <v>0</v>
      </c>
      <c r="H15" s="153">
        <v>0</v>
      </c>
      <c r="I15" s="153">
        <f t="shared" si="1"/>
        <v>0</v>
      </c>
      <c r="J15" s="153">
        <v>0</v>
      </c>
      <c r="K15" s="153">
        <f t="shared" si="2"/>
        <v>0</v>
      </c>
      <c r="Q15" s="146">
        <v>2</v>
      </c>
      <c r="AA15" s="122">
        <v>12</v>
      </c>
      <c r="AB15" s="122">
        <v>0</v>
      </c>
      <c r="AC15" s="122">
        <v>8</v>
      </c>
      <c r="BB15" s="122">
        <v>2</v>
      </c>
      <c r="BC15" s="122">
        <f t="shared" si="3"/>
        <v>0</v>
      </c>
      <c r="BD15" s="122">
        <f t="shared" si="4"/>
        <v>0</v>
      </c>
      <c r="BE15" s="122">
        <f t="shared" si="5"/>
        <v>0</v>
      </c>
      <c r="BF15" s="122">
        <f t="shared" si="6"/>
        <v>0</v>
      </c>
      <c r="BG15" s="122">
        <f t="shared" si="7"/>
        <v>0</v>
      </c>
    </row>
    <row r="16" spans="1:59" ht="12.75">
      <c r="A16" s="154"/>
      <c r="B16" s="155" t="s">
        <v>70</v>
      </c>
      <c r="C16" s="156" t="str">
        <f>CONCATENATE(B7," ",C7)</f>
        <v>721 Vnitřní kanalizace</v>
      </c>
      <c r="D16" s="154"/>
      <c r="E16" s="157"/>
      <c r="F16" s="157"/>
      <c r="G16" s="158">
        <f>SUM(G7:G15)</f>
        <v>0</v>
      </c>
      <c r="H16" s="159"/>
      <c r="I16" s="160">
        <f>SUM(I7:I15)</f>
        <v>0.0019000000000000002</v>
      </c>
      <c r="J16" s="159"/>
      <c r="K16" s="160">
        <f>SUM(K7:K15)</f>
        <v>-0.01492</v>
      </c>
      <c r="Q16" s="146">
        <v>4</v>
      </c>
      <c r="BC16" s="161">
        <f>SUM(BC7:BC15)</f>
        <v>0</v>
      </c>
      <c r="BD16" s="161">
        <f>SUM(BD7:BD15)</f>
        <v>0</v>
      </c>
      <c r="BE16" s="161">
        <f>SUM(BE7:BE15)</f>
        <v>0</v>
      </c>
      <c r="BF16" s="161">
        <f>SUM(BF7:BF15)</f>
        <v>0</v>
      </c>
      <c r="BG16" s="161">
        <f>SUM(BG7:BG15)</f>
        <v>0</v>
      </c>
    </row>
    <row r="17" spans="1:17" ht="12.75">
      <c r="A17" s="139" t="s">
        <v>69</v>
      </c>
      <c r="B17" s="140" t="s">
        <v>94</v>
      </c>
      <c r="C17" s="141" t="s">
        <v>95</v>
      </c>
      <c r="D17" s="142"/>
      <c r="E17" s="143"/>
      <c r="F17" s="143"/>
      <c r="G17" s="144"/>
      <c r="H17" s="145"/>
      <c r="I17" s="145"/>
      <c r="J17" s="145"/>
      <c r="K17" s="145"/>
      <c r="Q17" s="146">
        <v>1</v>
      </c>
    </row>
    <row r="18" spans="1:59" ht="12.75">
      <c r="A18" s="147">
        <v>9</v>
      </c>
      <c r="B18" s="148" t="s">
        <v>96</v>
      </c>
      <c r="C18" s="149" t="s">
        <v>97</v>
      </c>
      <c r="D18" s="150" t="s">
        <v>80</v>
      </c>
      <c r="E18" s="151">
        <v>10</v>
      </c>
      <c r="F18" s="151">
        <v>0</v>
      </c>
      <c r="G18" s="152">
        <f aca="true" t="shared" si="8" ref="G18:G28">E18*F18</f>
        <v>0</v>
      </c>
      <c r="H18" s="153">
        <v>0.00518</v>
      </c>
      <c r="I18" s="153">
        <f aca="true" t="shared" si="9" ref="I18:I28">E18*H18</f>
        <v>0.0518</v>
      </c>
      <c r="J18" s="153">
        <v>0</v>
      </c>
      <c r="K18" s="153">
        <f aca="true" t="shared" si="10" ref="K18:K28">E18*J18</f>
        <v>0</v>
      </c>
      <c r="Q18" s="146">
        <v>2</v>
      </c>
      <c r="AA18" s="122">
        <v>12</v>
      </c>
      <c r="AB18" s="122">
        <v>0</v>
      </c>
      <c r="AC18" s="122">
        <v>9</v>
      </c>
      <c r="BB18" s="122">
        <v>2</v>
      </c>
      <c r="BC18" s="122">
        <f aca="true" t="shared" si="11" ref="BC18:BC28">IF(BB18=1,G18,0)</f>
        <v>0</v>
      </c>
      <c r="BD18" s="122">
        <f aca="true" t="shared" si="12" ref="BD18:BD28">IF(BB18=2,G18,0)</f>
        <v>0</v>
      </c>
      <c r="BE18" s="122">
        <f aca="true" t="shared" si="13" ref="BE18:BE28">IF(BB18=3,G18,0)</f>
        <v>0</v>
      </c>
      <c r="BF18" s="122">
        <f aca="true" t="shared" si="14" ref="BF18:BF28">IF(BB18=4,G18,0)</f>
        <v>0</v>
      </c>
      <c r="BG18" s="122">
        <f aca="true" t="shared" si="15" ref="BG18:BG28">IF(BB18=5,G18,0)</f>
        <v>0</v>
      </c>
    </row>
    <row r="19" spans="1:59" ht="12.75">
      <c r="A19" s="147">
        <v>10</v>
      </c>
      <c r="B19" s="148" t="s">
        <v>98</v>
      </c>
      <c r="C19" s="149" t="s">
        <v>99</v>
      </c>
      <c r="D19" s="150" t="s">
        <v>80</v>
      </c>
      <c r="E19" s="151">
        <v>10</v>
      </c>
      <c r="F19" s="151">
        <v>0</v>
      </c>
      <c r="G19" s="152">
        <f t="shared" si="8"/>
        <v>0</v>
      </c>
      <c r="H19" s="153">
        <v>0.00018</v>
      </c>
      <c r="I19" s="153">
        <f t="shared" si="9"/>
        <v>0.0018000000000000002</v>
      </c>
      <c r="J19" s="153">
        <v>0</v>
      </c>
      <c r="K19" s="153">
        <f t="shared" si="10"/>
        <v>0</v>
      </c>
      <c r="Q19" s="146">
        <v>2</v>
      </c>
      <c r="AA19" s="122">
        <v>12</v>
      </c>
      <c r="AB19" s="122">
        <v>0</v>
      </c>
      <c r="AC19" s="122">
        <v>10</v>
      </c>
      <c r="BB19" s="122">
        <v>2</v>
      </c>
      <c r="BC19" s="122">
        <f t="shared" si="11"/>
        <v>0</v>
      </c>
      <c r="BD19" s="122">
        <f t="shared" si="12"/>
        <v>0</v>
      </c>
      <c r="BE19" s="122">
        <f t="shared" si="13"/>
        <v>0</v>
      </c>
      <c r="BF19" s="122">
        <f t="shared" si="14"/>
        <v>0</v>
      </c>
      <c r="BG19" s="122">
        <f t="shared" si="15"/>
        <v>0</v>
      </c>
    </row>
    <row r="20" spans="1:59" ht="12.75">
      <c r="A20" s="147">
        <v>11</v>
      </c>
      <c r="B20" s="148" t="s">
        <v>100</v>
      </c>
      <c r="C20" s="149" t="s">
        <v>101</v>
      </c>
      <c r="D20" s="150" t="s">
        <v>80</v>
      </c>
      <c r="E20" s="151">
        <v>10</v>
      </c>
      <c r="F20" s="151">
        <v>0</v>
      </c>
      <c r="G20" s="152">
        <f t="shared" si="8"/>
        <v>0</v>
      </c>
      <c r="H20" s="153">
        <v>1E-05</v>
      </c>
      <c r="I20" s="153">
        <f t="shared" si="9"/>
        <v>0.0001</v>
      </c>
      <c r="J20" s="153">
        <v>0</v>
      </c>
      <c r="K20" s="153">
        <f t="shared" si="10"/>
        <v>0</v>
      </c>
      <c r="Q20" s="146">
        <v>2</v>
      </c>
      <c r="AA20" s="122">
        <v>12</v>
      </c>
      <c r="AB20" s="122">
        <v>0</v>
      </c>
      <c r="AC20" s="122">
        <v>11</v>
      </c>
      <c r="BB20" s="122">
        <v>2</v>
      </c>
      <c r="BC20" s="122">
        <f t="shared" si="11"/>
        <v>0</v>
      </c>
      <c r="BD20" s="122">
        <f t="shared" si="12"/>
        <v>0</v>
      </c>
      <c r="BE20" s="122">
        <f t="shared" si="13"/>
        <v>0</v>
      </c>
      <c r="BF20" s="122">
        <f t="shared" si="14"/>
        <v>0</v>
      </c>
      <c r="BG20" s="122">
        <f t="shared" si="15"/>
        <v>0</v>
      </c>
    </row>
    <row r="21" spans="1:59" ht="12.75">
      <c r="A21" s="147">
        <v>12</v>
      </c>
      <c r="B21" s="148" t="s">
        <v>102</v>
      </c>
      <c r="C21" s="149" t="s">
        <v>103</v>
      </c>
      <c r="D21" s="150" t="s">
        <v>77</v>
      </c>
      <c r="E21" s="151">
        <v>2</v>
      </c>
      <c r="F21" s="151">
        <v>0</v>
      </c>
      <c r="G21" s="152">
        <f t="shared" si="8"/>
        <v>0</v>
      </c>
      <c r="H21" s="153">
        <v>0</v>
      </c>
      <c r="I21" s="153">
        <f t="shared" si="9"/>
        <v>0</v>
      </c>
      <c r="J21" s="153">
        <v>0</v>
      </c>
      <c r="K21" s="153">
        <f t="shared" si="10"/>
        <v>0</v>
      </c>
      <c r="Q21" s="146">
        <v>2</v>
      </c>
      <c r="AA21" s="122">
        <v>12</v>
      </c>
      <c r="AB21" s="122">
        <v>0</v>
      </c>
      <c r="AC21" s="122">
        <v>12</v>
      </c>
      <c r="BB21" s="122">
        <v>2</v>
      </c>
      <c r="BC21" s="122">
        <f t="shared" si="11"/>
        <v>0</v>
      </c>
      <c r="BD21" s="122">
        <f t="shared" si="12"/>
        <v>0</v>
      </c>
      <c r="BE21" s="122">
        <f t="shared" si="13"/>
        <v>0</v>
      </c>
      <c r="BF21" s="122">
        <f t="shared" si="14"/>
        <v>0</v>
      </c>
      <c r="BG21" s="122">
        <f t="shared" si="15"/>
        <v>0</v>
      </c>
    </row>
    <row r="22" spans="1:59" ht="12.75">
      <c r="A22" s="147">
        <v>13</v>
      </c>
      <c r="B22" s="148" t="s">
        <v>104</v>
      </c>
      <c r="C22" s="149" t="s">
        <v>105</v>
      </c>
      <c r="D22" s="150" t="s">
        <v>77</v>
      </c>
      <c r="E22" s="151">
        <v>2</v>
      </c>
      <c r="F22" s="151">
        <v>0</v>
      </c>
      <c r="G22" s="152">
        <f t="shared" si="8"/>
        <v>0</v>
      </c>
      <c r="H22" s="153">
        <v>2E-05</v>
      </c>
      <c r="I22" s="153">
        <f t="shared" si="9"/>
        <v>4E-05</v>
      </c>
      <c r="J22" s="153">
        <v>0</v>
      </c>
      <c r="K22" s="153">
        <f t="shared" si="10"/>
        <v>0</v>
      </c>
      <c r="Q22" s="146">
        <v>2</v>
      </c>
      <c r="AA22" s="122">
        <v>12</v>
      </c>
      <c r="AB22" s="122">
        <v>0</v>
      </c>
      <c r="AC22" s="122">
        <v>13</v>
      </c>
      <c r="BB22" s="122">
        <v>2</v>
      </c>
      <c r="BC22" s="122">
        <f t="shared" si="11"/>
        <v>0</v>
      </c>
      <c r="BD22" s="122">
        <f t="shared" si="12"/>
        <v>0</v>
      </c>
      <c r="BE22" s="122">
        <f t="shared" si="13"/>
        <v>0</v>
      </c>
      <c r="BF22" s="122">
        <f t="shared" si="14"/>
        <v>0</v>
      </c>
      <c r="BG22" s="122">
        <f t="shared" si="15"/>
        <v>0</v>
      </c>
    </row>
    <row r="23" spans="1:59" ht="12.75">
      <c r="A23" s="147">
        <v>14</v>
      </c>
      <c r="B23" s="148" t="s">
        <v>85</v>
      </c>
      <c r="C23" s="149" t="s">
        <v>106</v>
      </c>
      <c r="D23" s="150" t="s">
        <v>77</v>
      </c>
      <c r="E23" s="151">
        <v>2</v>
      </c>
      <c r="F23" s="151">
        <v>0</v>
      </c>
      <c r="G23" s="152">
        <f t="shared" si="8"/>
        <v>0</v>
      </c>
      <c r="H23" s="153">
        <v>0</v>
      </c>
      <c r="I23" s="153">
        <f t="shared" si="9"/>
        <v>0</v>
      </c>
      <c r="J23" s="153">
        <v>0</v>
      </c>
      <c r="K23" s="153">
        <f t="shared" si="10"/>
        <v>0</v>
      </c>
      <c r="Q23" s="146">
        <v>2</v>
      </c>
      <c r="AA23" s="122">
        <v>12</v>
      </c>
      <c r="AB23" s="122">
        <v>0</v>
      </c>
      <c r="AC23" s="122">
        <v>14</v>
      </c>
      <c r="BB23" s="122">
        <v>2</v>
      </c>
      <c r="BC23" s="122">
        <f t="shared" si="11"/>
        <v>0</v>
      </c>
      <c r="BD23" s="122">
        <f t="shared" si="12"/>
        <v>0</v>
      </c>
      <c r="BE23" s="122">
        <f t="shared" si="13"/>
        <v>0</v>
      </c>
      <c r="BF23" s="122">
        <f t="shared" si="14"/>
        <v>0</v>
      </c>
      <c r="BG23" s="122">
        <f t="shared" si="15"/>
        <v>0</v>
      </c>
    </row>
    <row r="24" spans="1:59" ht="12.75">
      <c r="A24" s="147">
        <v>15</v>
      </c>
      <c r="B24" s="148" t="s">
        <v>85</v>
      </c>
      <c r="C24" s="149" t="s">
        <v>107</v>
      </c>
      <c r="D24" s="150" t="s">
        <v>77</v>
      </c>
      <c r="E24" s="151">
        <v>2</v>
      </c>
      <c r="F24" s="151">
        <v>0</v>
      </c>
      <c r="G24" s="152">
        <f t="shared" si="8"/>
        <v>0</v>
      </c>
      <c r="H24" s="153">
        <v>0</v>
      </c>
      <c r="I24" s="153">
        <f t="shared" si="9"/>
        <v>0</v>
      </c>
      <c r="J24" s="153">
        <v>0</v>
      </c>
      <c r="K24" s="153">
        <f t="shared" si="10"/>
        <v>0</v>
      </c>
      <c r="Q24" s="146">
        <v>2</v>
      </c>
      <c r="AA24" s="122">
        <v>12</v>
      </c>
      <c r="AB24" s="122">
        <v>0</v>
      </c>
      <c r="AC24" s="122">
        <v>15</v>
      </c>
      <c r="BB24" s="122">
        <v>2</v>
      </c>
      <c r="BC24" s="122">
        <f t="shared" si="11"/>
        <v>0</v>
      </c>
      <c r="BD24" s="122">
        <f t="shared" si="12"/>
        <v>0</v>
      </c>
      <c r="BE24" s="122">
        <f t="shared" si="13"/>
        <v>0</v>
      </c>
      <c r="BF24" s="122">
        <f t="shared" si="14"/>
        <v>0</v>
      </c>
      <c r="BG24" s="122">
        <f t="shared" si="15"/>
        <v>0</v>
      </c>
    </row>
    <row r="25" spans="1:59" ht="25.5">
      <c r="A25" s="147">
        <v>16</v>
      </c>
      <c r="B25" s="148" t="s">
        <v>108</v>
      </c>
      <c r="C25" s="149" t="s">
        <v>109</v>
      </c>
      <c r="D25" s="150" t="s">
        <v>80</v>
      </c>
      <c r="E25" s="151">
        <v>10</v>
      </c>
      <c r="F25" s="151">
        <v>0</v>
      </c>
      <c r="G25" s="152">
        <f t="shared" si="8"/>
        <v>0</v>
      </c>
      <c r="H25" s="153">
        <v>0</v>
      </c>
      <c r="I25" s="153">
        <f t="shared" si="9"/>
        <v>0</v>
      </c>
      <c r="J25" s="153">
        <v>0</v>
      </c>
      <c r="K25" s="153">
        <f t="shared" si="10"/>
        <v>0</v>
      </c>
      <c r="Q25" s="146">
        <v>2</v>
      </c>
      <c r="AA25" s="122">
        <v>12</v>
      </c>
      <c r="AB25" s="122">
        <v>0</v>
      </c>
      <c r="AC25" s="122">
        <v>16</v>
      </c>
      <c r="BB25" s="122">
        <v>2</v>
      </c>
      <c r="BC25" s="122">
        <f t="shared" si="11"/>
        <v>0</v>
      </c>
      <c r="BD25" s="122">
        <f t="shared" si="12"/>
        <v>0</v>
      </c>
      <c r="BE25" s="122">
        <f t="shared" si="13"/>
        <v>0</v>
      </c>
      <c r="BF25" s="122">
        <f t="shared" si="14"/>
        <v>0</v>
      </c>
      <c r="BG25" s="122">
        <f t="shared" si="15"/>
        <v>0</v>
      </c>
    </row>
    <row r="26" spans="1:59" ht="12.75">
      <c r="A26" s="147">
        <v>17</v>
      </c>
      <c r="B26" s="148" t="s">
        <v>85</v>
      </c>
      <c r="C26" s="149" t="s">
        <v>110</v>
      </c>
      <c r="D26" s="150" t="s">
        <v>80</v>
      </c>
      <c r="E26" s="151">
        <v>10</v>
      </c>
      <c r="F26" s="151">
        <v>0</v>
      </c>
      <c r="G26" s="152">
        <f t="shared" si="8"/>
        <v>0</v>
      </c>
      <c r="H26" s="153">
        <v>0</v>
      </c>
      <c r="I26" s="153">
        <f t="shared" si="9"/>
        <v>0</v>
      </c>
      <c r="J26" s="153">
        <v>0</v>
      </c>
      <c r="K26" s="153">
        <f t="shared" si="10"/>
        <v>0</v>
      </c>
      <c r="Q26" s="146">
        <v>2</v>
      </c>
      <c r="AA26" s="122">
        <v>12</v>
      </c>
      <c r="AB26" s="122">
        <v>0</v>
      </c>
      <c r="AC26" s="122">
        <v>17</v>
      </c>
      <c r="BB26" s="122">
        <v>2</v>
      </c>
      <c r="BC26" s="122">
        <f t="shared" si="11"/>
        <v>0</v>
      </c>
      <c r="BD26" s="122">
        <f t="shared" si="12"/>
        <v>0</v>
      </c>
      <c r="BE26" s="122">
        <f t="shared" si="13"/>
        <v>0</v>
      </c>
      <c r="BF26" s="122">
        <f t="shared" si="14"/>
        <v>0</v>
      </c>
      <c r="BG26" s="122">
        <f t="shared" si="15"/>
        <v>0</v>
      </c>
    </row>
    <row r="27" spans="1:59" ht="25.5">
      <c r="A27" s="147">
        <v>18</v>
      </c>
      <c r="B27" s="148" t="s">
        <v>111</v>
      </c>
      <c r="C27" s="149" t="s">
        <v>112</v>
      </c>
      <c r="D27" s="150" t="s">
        <v>80</v>
      </c>
      <c r="E27" s="151">
        <v>15</v>
      </c>
      <c r="F27" s="151">
        <v>0</v>
      </c>
      <c r="G27" s="152">
        <f t="shared" si="8"/>
        <v>0</v>
      </c>
      <c r="H27" s="153">
        <v>0</v>
      </c>
      <c r="I27" s="153">
        <f t="shared" si="9"/>
        <v>0</v>
      </c>
      <c r="J27" s="153">
        <v>-0.0067</v>
      </c>
      <c r="K27" s="153">
        <f t="shared" si="10"/>
        <v>-0.1005</v>
      </c>
      <c r="Q27" s="146">
        <v>2</v>
      </c>
      <c r="AA27" s="122">
        <v>12</v>
      </c>
      <c r="AB27" s="122">
        <v>0</v>
      </c>
      <c r="AC27" s="122">
        <v>18</v>
      </c>
      <c r="BB27" s="122">
        <v>2</v>
      </c>
      <c r="BC27" s="122">
        <f t="shared" si="11"/>
        <v>0</v>
      </c>
      <c r="BD27" s="122">
        <f t="shared" si="12"/>
        <v>0</v>
      </c>
      <c r="BE27" s="122">
        <f t="shared" si="13"/>
        <v>0</v>
      </c>
      <c r="BF27" s="122">
        <f t="shared" si="14"/>
        <v>0</v>
      </c>
      <c r="BG27" s="122">
        <f t="shared" si="15"/>
        <v>0</v>
      </c>
    </row>
    <row r="28" spans="1:59" ht="25.5">
      <c r="A28" s="147">
        <v>19</v>
      </c>
      <c r="B28" s="148" t="s">
        <v>113</v>
      </c>
      <c r="C28" s="149" t="s">
        <v>114</v>
      </c>
      <c r="D28" s="150" t="s">
        <v>80</v>
      </c>
      <c r="E28" s="151">
        <v>15</v>
      </c>
      <c r="F28" s="151">
        <v>0</v>
      </c>
      <c r="G28" s="152">
        <f t="shared" si="8"/>
        <v>0</v>
      </c>
      <c r="H28" s="153">
        <v>0</v>
      </c>
      <c r="I28" s="153">
        <f t="shared" si="9"/>
        <v>0</v>
      </c>
      <c r="J28" s="153">
        <v>-0.00213</v>
      </c>
      <c r="K28" s="153">
        <f t="shared" si="10"/>
        <v>-0.03195</v>
      </c>
      <c r="Q28" s="146">
        <v>2</v>
      </c>
      <c r="AA28" s="122">
        <v>12</v>
      </c>
      <c r="AB28" s="122">
        <v>0</v>
      </c>
      <c r="AC28" s="122">
        <v>19</v>
      </c>
      <c r="BB28" s="122">
        <v>2</v>
      </c>
      <c r="BC28" s="122">
        <f t="shared" si="11"/>
        <v>0</v>
      </c>
      <c r="BD28" s="122">
        <f t="shared" si="12"/>
        <v>0</v>
      </c>
      <c r="BE28" s="122">
        <f t="shared" si="13"/>
        <v>0</v>
      </c>
      <c r="BF28" s="122">
        <f t="shared" si="14"/>
        <v>0</v>
      </c>
      <c r="BG28" s="122">
        <f t="shared" si="15"/>
        <v>0</v>
      </c>
    </row>
    <row r="29" spans="1:59" ht="12.75">
      <c r="A29" s="154"/>
      <c r="B29" s="155" t="s">
        <v>70</v>
      </c>
      <c r="C29" s="156" t="str">
        <f>CONCATENATE(B17," ",C17)</f>
        <v>722 Vnitřní vodovod</v>
      </c>
      <c r="D29" s="154"/>
      <c r="E29" s="157"/>
      <c r="F29" s="157"/>
      <c r="G29" s="158">
        <f>SUM(G17:G28)</f>
        <v>0</v>
      </c>
      <c r="H29" s="159"/>
      <c r="I29" s="160">
        <f>SUM(I17:I28)</f>
        <v>0.05374</v>
      </c>
      <c r="J29" s="159"/>
      <c r="K29" s="160">
        <f>SUM(K17:K28)</f>
        <v>-0.13245</v>
      </c>
      <c r="Q29" s="146">
        <v>4</v>
      </c>
      <c r="BC29" s="161">
        <f>SUM(BC17:BC28)</f>
        <v>0</v>
      </c>
      <c r="BD29" s="161">
        <f>SUM(BD17:BD28)</f>
        <v>0</v>
      </c>
      <c r="BE29" s="161">
        <f>SUM(BE17:BE28)</f>
        <v>0</v>
      </c>
      <c r="BF29" s="161">
        <f>SUM(BF17:BF28)</f>
        <v>0</v>
      </c>
      <c r="BG29" s="161">
        <f>SUM(BG17:BG28)</f>
        <v>0</v>
      </c>
    </row>
    <row r="30" spans="1:17" ht="12.75">
      <c r="A30" s="139" t="s">
        <v>69</v>
      </c>
      <c r="B30" s="140" t="s">
        <v>115</v>
      </c>
      <c r="C30" s="141" t="s">
        <v>116</v>
      </c>
      <c r="D30" s="142"/>
      <c r="E30" s="143"/>
      <c r="F30" s="143"/>
      <c r="G30" s="144"/>
      <c r="H30" s="145"/>
      <c r="I30" s="145"/>
      <c r="J30" s="145"/>
      <c r="K30" s="145"/>
      <c r="Q30" s="146">
        <v>1</v>
      </c>
    </row>
    <row r="31" spans="1:59" ht="12.75">
      <c r="A31" s="147">
        <v>20</v>
      </c>
      <c r="B31" s="148" t="s">
        <v>117</v>
      </c>
      <c r="C31" s="149" t="s">
        <v>118</v>
      </c>
      <c r="D31" s="150" t="s">
        <v>119</v>
      </c>
      <c r="E31" s="151">
        <v>1</v>
      </c>
      <c r="F31" s="151">
        <v>0</v>
      </c>
      <c r="G31" s="152">
        <f>E31*F31</f>
        <v>0</v>
      </c>
      <c r="H31" s="153">
        <v>0.01366</v>
      </c>
      <c r="I31" s="153">
        <f>E31*H31</f>
        <v>0.01366</v>
      </c>
      <c r="J31" s="153">
        <v>0</v>
      </c>
      <c r="K31" s="153">
        <f>E31*J31</f>
        <v>0</v>
      </c>
      <c r="Q31" s="146">
        <v>2</v>
      </c>
      <c r="AA31" s="122">
        <v>12</v>
      </c>
      <c r="AB31" s="122">
        <v>0</v>
      </c>
      <c r="AC31" s="122">
        <v>20</v>
      </c>
      <c r="BB31" s="122">
        <v>2</v>
      </c>
      <c r="BC31" s="122">
        <f>IF(BB31=1,G31,0)</f>
        <v>0</v>
      </c>
      <c r="BD31" s="122">
        <f>IF(BB31=2,G31,0)</f>
        <v>0</v>
      </c>
      <c r="BE31" s="122">
        <f>IF(BB31=3,G31,0)</f>
        <v>0</v>
      </c>
      <c r="BF31" s="122">
        <f>IF(BB31=4,G31,0)</f>
        <v>0</v>
      </c>
      <c r="BG31" s="122">
        <f>IF(BB31=5,G31,0)</f>
        <v>0</v>
      </c>
    </row>
    <row r="32" spans="1:59" ht="12.75">
      <c r="A32" s="147">
        <v>21</v>
      </c>
      <c r="B32" s="148" t="s">
        <v>85</v>
      </c>
      <c r="C32" s="149" t="s">
        <v>120</v>
      </c>
      <c r="D32" s="150" t="s">
        <v>121</v>
      </c>
      <c r="E32" s="151">
        <v>1</v>
      </c>
      <c r="F32" s="151">
        <v>0</v>
      </c>
      <c r="G32" s="152">
        <f>E32*F32</f>
        <v>0</v>
      </c>
      <c r="H32" s="153">
        <v>0.035</v>
      </c>
      <c r="I32" s="153">
        <f>E32*H32</f>
        <v>0.035</v>
      </c>
      <c r="J32" s="153">
        <v>0</v>
      </c>
      <c r="K32" s="153">
        <f>E32*J32</f>
        <v>0</v>
      </c>
      <c r="Q32" s="146">
        <v>2</v>
      </c>
      <c r="AA32" s="122">
        <v>12</v>
      </c>
      <c r="AB32" s="122">
        <v>0</v>
      </c>
      <c r="AC32" s="122">
        <v>21</v>
      </c>
      <c r="BB32" s="122">
        <v>2</v>
      </c>
      <c r="BC32" s="122">
        <f>IF(BB32=1,G32,0)</f>
        <v>0</v>
      </c>
      <c r="BD32" s="122">
        <f>IF(BB32=2,G32,0)</f>
        <v>0</v>
      </c>
      <c r="BE32" s="122">
        <f>IF(BB32=3,G32,0)</f>
        <v>0</v>
      </c>
      <c r="BF32" s="122">
        <f>IF(BB32=4,G32,0)</f>
        <v>0</v>
      </c>
      <c r="BG32" s="122">
        <f>IF(BB32=5,G32,0)</f>
        <v>0</v>
      </c>
    </row>
    <row r="33" spans="1:59" ht="12.75">
      <c r="A33" s="147">
        <v>22</v>
      </c>
      <c r="B33" s="148" t="s">
        <v>122</v>
      </c>
      <c r="C33" s="149" t="s">
        <v>123</v>
      </c>
      <c r="D33" s="150" t="s">
        <v>77</v>
      </c>
      <c r="E33" s="151">
        <v>1</v>
      </c>
      <c r="F33" s="151">
        <v>0</v>
      </c>
      <c r="G33" s="152">
        <f>E33*F33</f>
        <v>0</v>
      </c>
      <c r="H33" s="153">
        <v>0.02453</v>
      </c>
      <c r="I33" s="153">
        <f>E33*H33</f>
        <v>0.02453</v>
      </c>
      <c r="J33" s="153">
        <v>0</v>
      </c>
      <c r="K33" s="153">
        <f>E33*J33</f>
        <v>0</v>
      </c>
      <c r="Q33" s="146">
        <v>2</v>
      </c>
      <c r="AA33" s="122">
        <v>12</v>
      </c>
      <c r="AB33" s="122">
        <v>0</v>
      </c>
      <c r="AC33" s="122">
        <v>22</v>
      </c>
      <c r="BB33" s="122">
        <v>2</v>
      </c>
      <c r="BC33" s="122">
        <f>IF(BB33=1,G33,0)</f>
        <v>0</v>
      </c>
      <c r="BD33" s="122">
        <f>IF(BB33=2,G33,0)</f>
        <v>0</v>
      </c>
      <c r="BE33" s="122">
        <f>IF(BB33=3,G33,0)</f>
        <v>0</v>
      </c>
      <c r="BF33" s="122">
        <f>IF(BB33=4,G33,0)</f>
        <v>0</v>
      </c>
      <c r="BG33" s="122">
        <f>IF(BB33=5,G33,0)</f>
        <v>0</v>
      </c>
    </row>
    <row r="34" spans="1:59" ht="12.75">
      <c r="A34" s="147">
        <v>23</v>
      </c>
      <c r="B34" s="148" t="s">
        <v>124</v>
      </c>
      <c r="C34" s="149" t="s">
        <v>125</v>
      </c>
      <c r="D34" s="150" t="s">
        <v>119</v>
      </c>
      <c r="E34" s="151">
        <v>1</v>
      </c>
      <c r="F34" s="151">
        <v>0</v>
      </c>
      <c r="G34" s="152">
        <f>E34*F34</f>
        <v>0</v>
      </c>
      <c r="H34" s="153">
        <v>0</v>
      </c>
      <c r="I34" s="153">
        <f>E34*H34</f>
        <v>0</v>
      </c>
      <c r="J34" s="153">
        <v>-0.075</v>
      </c>
      <c r="K34" s="153">
        <f>E34*J34</f>
        <v>-0.075</v>
      </c>
      <c r="Q34" s="146">
        <v>2</v>
      </c>
      <c r="AA34" s="122">
        <v>12</v>
      </c>
      <c r="AB34" s="122">
        <v>0</v>
      </c>
      <c r="AC34" s="122">
        <v>23</v>
      </c>
      <c r="BB34" s="122">
        <v>2</v>
      </c>
      <c r="BC34" s="122">
        <f>IF(BB34=1,G34,0)</f>
        <v>0</v>
      </c>
      <c r="BD34" s="122">
        <f>IF(BB34=2,G34,0)</f>
        <v>0</v>
      </c>
      <c r="BE34" s="122">
        <f>IF(BB34=3,G34,0)</f>
        <v>0</v>
      </c>
      <c r="BF34" s="122">
        <f>IF(BB34=4,G34,0)</f>
        <v>0</v>
      </c>
      <c r="BG34" s="122">
        <f>IF(BB34=5,G34,0)</f>
        <v>0</v>
      </c>
    </row>
    <row r="35" spans="1:59" ht="12.75">
      <c r="A35" s="147">
        <v>24</v>
      </c>
      <c r="B35" s="148" t="s">
        <v>126</v>
      </c>
      <c r="C35" s="149" t="s">
        <v>127</v>
      </c>
      <c r="D35" s="150" t="s">
        <v>93</v>
      </c>
      <c r="E35" s="151">
        <v>0.07319</v>
      </c>
      <c r="F35" s="151">
        <v>0</v>
      </c>
      <c r="G35" s="152">
        <f>E35*F35</f>
        <v>0</v>
      </c>
      <c r="H35" s="153">
        <v>0</v>
      </c>
      <c r="I35" s="153">
        <f>E35*H35</f>
        <v>0</v>
      </c>
      <c r="J35" s="153">
        <v>0</v>
      </c>
      <c r="K35" s="153">
        <f>E35*J35</f>
        <v>0</v>
      </c>
      <c r="Q35" s="146">
        <v>2</v>
      </c>
      <c r="AA35" s="122">
        <v>12</v>
      </c>
      <c r="AB35" s="122">
        <v>0</v>
      </c>
      <c r="AC35" s="122">
        <v>24</v>
      </c>
      <c r="BB35" s="122">
        <v>2</v>
      </c>
      <c r="BC35" s="122">
        <f>IF(BB35=1,G35,0)</f>
        <v>0</v>
      </c>
      <c r="BD35" s="122">
        <f>IF(BB35=2,G35,0)</f>
        <v>0</v>
      </c>
      <c r="BE35" s="122">
        <f>IF(BB35=3,G35,0)</f>
        <v>0</v>
      </c>
      <c r="BF35" s="122">
        <f>IF(BB35=4,G35,0)</f>
        <v>0</v>
      </c>
      <c r="BG35" s="122">
        <f>IF(BB35=5,G35,0)</f>
        <v>0</v>
      </c>
    </row>
    <row r="36" spans="1:59" ht="12.75">
      <c r="A36" s="154"/>
      <c r="B36" s="155" t="s">
        <v>70</v>
      </c>
      <c r="C36" s="156" t="str">
        <f>CONCATENATE(B30," ",C30)</f>
        <v>724 Strojní vybavení</v>
      </c>
      <c r="D36" s="154"/>
      <c r="E36" s="157"/>
      <c r="F36" s="157"/>
      <c r="G36" s="158">
        <f>SUM(G30:G35)</f>
        <v>0</v>
      </c>
      <c r="H36" s="159"/>
      <c r="I36" s="160">
        <f>SUM(I30:I35)</f>
        <v>0.07319</v>
      </c>
      <c r="J36" s="159"/>
      <c r="K36" s="160">
        <f>SUM(K30:K35)</f>
        <v>-0.075</v>
      </c>
      <c r="Q36" s="146">
        <v>4</v>
      </c>
      <c r="BC36" s="161">
        <f>SUM(BC30:BC35)</f>
        <v>0</v>
      </c>
      <c r="BD36" s="161">
        <f>SUM(BD30:BD35)</f>
        <v>0</v>
      </c>
      <c r="BE36" s="161">
        <f>SUM(BE30:BE35)</f>
        <v>0</v>
      </c>
      <c r="BF36" s="161">
        <f>SUM(BF30:BF35)</f>
        <v>0</v>
      </c>
      <c r="BG36" s="161">
        <f>SUM(BG30:BG35)</f>
        <v>0</v>
      </c>
    </row>
    <row r="37" spans="1:17" ht="12.75">
      <c r="A37" s="139" t="s">
        <v>69</v>
      </c>
      <c r="B37" s="140" t="s">
        <v>128</v>
      </c>
      <c r="C37" s="141" t="s">
        <v>129</v>
      </c>
      <c r="D37" s="142"/>
      <c r="E37" s="143"/>
      <c r="F37" s="143"/>
      <c r="G37" s="144"/>
      <c r="H37" s="145"/>
      <c r="I37" s="145"/>
      <c r="J37" s="145"/>
      <c r="K37" s="145"/>
      <c r="Q37" s="146">
        <v>1</v>
      </c>
    </row>
    <row r="38" spans="1:59" ht="12.75">
      <c r="A38" s="147">
        <v>25</v>
      </c>
      <c r="B38" s="148" t="s">
        <v>130</v>
      </c>
      <c r="C38" s="149" t="s">
        <v>131</v>
      </c>
      <c r="D38" s="150" t="s">
        <v>132</v>
      </c>
      <c r="E38" s="151">
        <v>30</v>
      </c>
      <c r="F38" s="151">
        <v>0</v>
      </c>
      <c r="G38" s="152">
        <f>E38*F38</f>
        <v>0</v>
      </c>
      <c r="H38" s="153">
        <v>9E-05</v>
      </c>
      <c r="I38" s="153">
        <f>E38*H38</f>
        <v>0.0027</v>
      </c>
      <c r="J38" s="153">
        <v>0</v>
      </c>
      <c r="K38" s="153">
        <f>E38*J38</f>
        <v>0</v>
      </c>
      <c r="Q38" s="146">
        <v>2</v>
      </c>
      <c r="AA38" s="122">
        <v>12</v>
      </c>
      <c r="AB38" s="122">
        <v>0</v>
      </c>
      <c r="AC38" s="122">
        <v>25</v>
      </c>
      <c r="BB38" s="122">
        <v>2</v>
      </c>
      <c r="BC38" s="122">
        <f>IF(BB38=1,G38,0)</f>
        <v>0</v>
      </c>
      <c r="BD38" s="122">
        <f>IF(BB38=2,G38,0)</f>
        <v>0</v>
      </c>
      <c r="BE38" s="122">
        <f>IF(BB38=3,G38,0)</f>
        <v>0</v>
      </c>
      <c r="BF38" s="122">
        <f>IF(BB38=4,G38,0)</f>
        <v>0</v>
      </c>
      <c r="BG38" s="122">
        <f>IF(BB38=5,G38,0)</f>
        <v>0</v>
      </c>
    </row>
    <row r="39" spans="1:59" ht="12.75">
      <c r="A39" s="147">
        <v>26</v>
      </c>
      <c r="B39" s="148" t="s">
        <v>133</v>
      </c>
      <c r="C39" s="149" t="s">
        <v>134</v>
      </c>
      <c r="D39" s="150" t="s">
        <v>132</v>
      </c>
      <c r="E39" s="151">
        <v>30</v>
      </c>
      <c r="F39" s="151">
        <v>0</v>
      </c>
      <c r="G39" s="152">
        <f>E39*F39</f>
        <v>0</v>
      </c>
      <c r="H39" s="153">
        <v>0</v>
      </c>
      <c r="I39" s="153">
        <f>E39*H39</f>
        <v>0</v>
      </c>
      <c r="J39" s="153">
        <v>0</v>
      </c>
      <c r="K39" s="153">
        <f>E39*J39</f>
        <v>0</v>
      </c>
      <c r="Q39" s="146">
        <v>2</v>
      </c>
      <c r="AA39" s="122">
        <v>12</v>
      </c>
      <c r="AB39" s="122">
        <v>0</v>
      </c>
      <c r="AC39" s="122">
        <v>26</v>
      </c>
      <c r="BB39" s="122">
        <v>2</v>
      </c>
      <c r="BC39" s="122">
        <f>IF(BB39=1,G39,0)</f>
        <v>0</v>
      </c>
      <c r="BD39" s="122">
        <f>IF(BB39=2,G39,0)</f>
        <v>0</v>
      </c>
      <c r="BE39" s="122">
        <f>IF(BB39=3,G39,0)</f>
        <v>0</v>
      </c>
      <c r="BF39" s="122">
        <f>IF(BB39=4,G39,0)</f>
        <v>0</v>
      </c>
      <c r="BG39" s="122">
        <f>IF(BB39=5,G39,0)</f>
        <v>0</v>
      </c>
    </row>
    <row r="40" spans="1:59" ht="12.75">
      <c r="A40" s="154"/>
      <c r="B40" s="155" t="s">
        <v>70</v>
      </c>
      <c r="C40" s="156" t="str">
        <f>CONCATENATE(B37," ",C37)</f>
        <v>767 Konstrukce zámečnické</v>
      </c>
      <c r="D40" s="154"/>
      <c r="E40" s="157"/>
      <c r="F40" s="157"/>
      <c r="G40" s="158">
        <f>SUM(G37:G39)</f>
        <v>0</v>
      </c>
      <c r="H40" s="159"/>
      <c r="I40" s="160">
        <f>SUM(I37:I39)</f>
        <v>0.0027</v>
      </c>
      <c r="J40" s="159"/>
      <c r="K40" s="160">
        <f>SUM(K37:K39)</f>
        <v>0</v>
      </c>
      <c r="Q40" s="146">
        <v>4</v>
      </c>
      <c r="BC40" s="161">
        <f>SUM(BC37:BC39)</f>
        <v>0</v>
      </c>
      <c r="BD40" s="161">
        <f>SUM(BD37:BD39)</f>
        <v>0</v>
      </c>
      <c r="BE40" s="161">
        <f>SUM(BE37:BE39)</f>
        <v>0</v>
      </c>
      <c r="BF40" s="161">
        <f>SUM(BF37:BF39)</f>
        <v>0</v>
      </c>
      <c r="BG40" s="161">
        <f>SUM(BG37:BG39)</f>
        <v>0</v>
      </c>
    </row>
    <row r="41" ht="12.75">
      <c r="E41" s="122"/>
    </row>
    <row r="42" ht="12.75">
      <c r="E42" s="122"/>
    </row>
    <row r="43" ht="12.75">
      <c r="E43" s="122"/>
    </row>
    <row r="44" ht="12.75">
      <c r="E44" s="122"/>
    </row>
    <row r="45" ht="12.75">
      <c r="E45" s="122"/>
    </row>
    <row r="46" ht="12.75">
      <c r="E46" s="122"/>
    </row>
    <row r="47" ht="12.75">
      <c r="E47" s="122"/>
    </row>
    <row r="48" ht="12.75">
      <c r="E48" s="122"/>
    </row>
    <row r="49" ht="12.75">
      <c r="E49" s="122"/>
    </row>
    <row r="50" ht="12.75">
      <c r="E50" s="122"/>
    </row>
    <row r="51" ht="12.75">
      <c r="E51" s="122"/>
    </row>
    <row r="52" ht="12.75">
      <c r="E52" s="122"/>
    </row>
    <row r="53" ht="12.75">
      <c r="E53" s="122"/>
    </row>
    <row r="54" ht="12.75">
      <c r="E54" s="122"/>
    </row>
    <row r="55" ht="12.75">
      <c r="E55" s="122"/>
    </row>
    <row r="56" ht="12.75">
      <c r="E56" s="122"/>
    </row>
    <row r="57" ht="12.75">
      <c r="E57" s="122"/>
    </row>
    <row r="58" ht="12.75">
      <c r="E58" s="122"/>
    </row>
    <row r="59" ht="12.75">
      <c r="E59" s="122"/>
    </row>
    <row r="60" ht="12.75">
      <c r="E60" s="122"/>
    </row>
    <row r="61" ht="12.75">
      <c r="E61" s="122"/>
    </row>
    <row r="62" ht="12.75">
      <c r="E62" s="122"/>
    </row>
    <row r="63" ht="12.75">
      <c r="E63" s="122"/>
    </row>
    <row r="64" spans="1:7" ht="12.75">
      <c r="A64" s="162"/>
      <c r="B64" s="162"/>
      <c r="C64" s="162"/>
      <c r="D64" s="162"/>
      <c r="E64" s="162"/>
      <c r="F64" s="162"/>
      <c r="G64" s="162"/>
    </row>
    <row r="65" spans="1:7" ht="12.75">
      <c r="A65" s="162"/>
      <c r="B65" s="162"/>
      <c r="C65" s="162"/>
      <c r="D65" s="162"/>
      <c r="E65" s="162"/>
      <c r="F65" s="162"/>
      <c r="G65" s="162"/>
    </row>
    <row r="66" spans="1:7" ht="12.75">
      <c r="A66" s="162"/>
      <c r="B66" s="162"/>
      <c r="C66" s="162"/>
      <c r="D66" s="162"/>
      <c r="E66" s="162"/>
      <c r="F66" s="162"/>
      <c r="G66" s="162"/>
    </row>
    <row r="67" spans="1:7" ht="12.75">
      <c r="A67" s="162"/>
      <c r="B67" s="162"/>
      <c r="C67" s="162"/>
      <c r="D67" s="162"/>
      <c r="E67" s="162"/>
      <c r="F67" s="162"/>
      <c r="G67" s="162"/>
    </row>
    <row r="68" ht="12.75">
      <c r="E68" s="122"/>
    </row>
    <row r="69" ht="12.75">
      <c r="E69" s="122"/>
    </row>
    <row r="70" ht="12.75">
      <c r="E70" s="122"/>
    </row>
    <row r="71" ht="12.75">
      <c r="E71" s="122"/>
    </row>
    <row r="72" ht="12.75">
      <c r="E72" s="122"/>
    </row>
    <row r="73" ht="12.75">
      <c r="E73" s="122"/>
    </row>
    <row r="74" ht="12.75">
      <c r="E74" s="122"/>
    </row>
    <row r="75" ht="12.75">
      <c r="E75" s="122"/>
    </row>
    <row r="76" ht="12.75">
      <c r="E76" s="122"/>
    </row>
    <row r="77" ht="12.75">
      <c r="E77" s="122"/>
    </row>
    <row r="78" ht="12.75">
      <c r="E78" s="122"/>
    </row>
    <row r="79" ht="12.75">
      <c r="E79" s="122"/>
    </row>
    <row r="80" ht="12.75">
      <c r="E80" s="122"/>
    </row>
    <row r="81" ht="12.75">
      <c r="E81" s="122"/>
    </row>
    <row r="82" ht="12.75">
      <c r="E82" s="122"/>
    </row>
    <row r="83" ht="12.75">
      <c r="E83" s="122"/>
    </row>
    <row r="84" ht="12.75">
      <c r="E84" s="122"/>
    </row>
    <row r="85" ht="12.75">
      <c r="E85" s="122"/>
    </row>
    <row r="86" ht="12.75">
      <c r="E86" s="122"/>
    </row>
    <row r="87" ht="12.75">
      <c r="E87" s="122"/>
    </row>
    <row r="88" ht="12.75">
      <c r="E88" s="122"/>
    </row>
    <row r="89" ht="12.75">
      <c r="E89" s="122"/>
    </row>
    <row r="90" ht="12.75">
      <c r="E90" s="122"/>
    </row>
    <row r="91" ht="12.75">
      <c r="E91" s="122"/>
    </row>
    <row r="92" ht="12.75">
      <c r="E92" s="122"/>
    </row>
    <row r="93" spans="1:2" ht="12.75">
      <c r="A93" s="163"/>
      <c r="B93" s="163"/>
    </row>
    <row r="94" spans="1:7" ht="12.75">
      <c r="A94" s="162"/>
      <c r="B94" s="162"/>
      <c r="C94" s="165"/>
      <c r="D94" s="165"/>
      <c r="E94" s="166"/>
      <c r="F94" s="165"/>
      <c r="G94" s="167"/>
    </row>
    <row r="95" spans="1:7" ht="12.75">
      <c r="A95" s="168"/>
      <c r="B95" s="168"/>
      <c r="C95" s="162"/>
      <c r="D95" s="162"/>
      <c r="E95" s="169"/>
      <c r="F95" s="162"/>
      <c r="G95" s="162"/>
    </row>
    <row r="96" spans="1:7" ht="12.75">
      <c r="A96" s="162"/>
      <c r="B96" s="162"/>
      <c r="C96" s="162"/>
      <c r="D96" s="162"/>
      <c r="E96" s="169"/>
      <c r="F96" s="162"/>
      <c r="G96" s="162"/>
    </row>
    <row r="97" spans="1:7" ht="12.75">
      <c r="A97" s="162"/>
      <c r="B97" s="162"/>
      <c r="C97" s="162"/>
      <c r="D97" s="162"/>
      <c r="E97" s="169"/>
      <c r="F97" s="162"/>
      <c r="G97" s="162"/>
    </row>
    <row r="98" spans="1:7" ht="12.75">
      <c r="A98" s="162"/>
      <c r="B98" s="162"/>
      <c r="C98" s="162"/>
      <c r="D98" s="162"/>
      <c r="E98" s="169"/>
      <c r="F98" s="162"/>
      <c r="G98" s="162"/>
    </row>
    <row r="99" spans="1:7" ht="12.75">
      <c r="A99" s="162"/>
      <c r="B99" s="162"/>
      <c r="C99" s="162"/>
      <c r="D99" s="162"/>
      <c r="E99" s="169"/>
      <c r="F99" s="162"/>
      <c r="G99" s="162"/>
    </row>
    <row r="100" spans="1:7" ht="12.75">
      <c r="A100" s="162"/>
      <c r="B100" s="162"/>
      <c r="C100" s="162"/>
      <c r="D100" s="162"/>
      <c r="E100" s="169"/>
      <c r="F100" s="162"/>
      <c r="G100" s="162"/>
    </row>
    <row r="101" spans="1:7" ht="12.75">
      <c r="A101" s="162"/>
      <c r="B101" s="162"/>
      <c r="C101" s="162"/>
      <c r="D101" s="162"/>
      <c r="E101" s="169"/>
      <c r="F101" s="162"/>
      <c r="G101" s="162"/>
    </row>
    <row r="102" spans="1:7" ht="12.75">
      <c r="A102" s="162"/>
      <c r="B102" s="162"/>
      <c r="C102" s="162"/>
      <c r="D102" s="162"/>
      <c r="E102" s="169"/>
      <c r="F102" s="162"/>
      <c r="G102" s="162"/>
    </row>
    <row r="103" spans="1:7" ht="12.75">
      <c r="A103" s="162"/>
      <c r="B103" s="162"/>
      <c r="C103" s="162"/>
      <c r="D103" s="162"/>
      <c r="E103" s="169"/>
      <c r="F103" s="162"/>
      <c r="G103" s="162"/>
    </row>
    <row r="104" spans="1:7" ht="12.75">
      <c r="A104" s="162"/>
      <c r="B104" s="162"/>
      <c r="C104" s="162"/>
      <c r="D104" s="162"/>
      <c r="E104" s="169"/>
      <c r="F104" s="162"/>
      <c r="G104" s="162"/>
    </row>
    <row r="105" spans="1:7" ht="12.75">
      <c r="A105" s="162"/>
      <c r="B105" s="162"/>
      <c r="C105" s="162"/>
      <c r="D105" s="162"/>
      <c r="E105" s="169"/>
      <c r="F105" s="162"/>
      <c r="G105" s="162"/>
    </row>
    <row r="106" spans="1:7" ht="12.75">
      <c r="A106" s="162"/>
      <c r="B106" s="162"/>
      <c r="C106" s="162"/>
      <c r="D106" s="162"/>
      <c r="E106" s="169"/>
      <c r="F106" s="162"/>
      <c r="G106" s="162"/>
    </row>
    <row r="107" spans="1:7" ht="12.75">
      <c r="A107" s="162"/>
      <c r="B107" s="162"/>
      <c r="C107" s="162"/>
      <c r="D107" s="162"/>
      <c r="E107" s="169"/>
      <c r="F107" s="162"/>
      <c r="G107" s="162"/>
    </row>
  </sheetData>
  <mergeCells count="4">
    <mergeCell ref="A1:I1"/>
    <mergeCell ref="A3:B3"/>
    <mergeCell ref="A4:B4"/>
    <mergeCell ref="G4:I4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</dc:creator>
  <cp:keywords/>
  <dc:description/>
  <cp:lastModifiedBy>Emil</cp:lastModifiedBy>
  <dcterms:created xsi:type="dcterms:W3CDTF">2017-05-15T05:55:39Z</dcterms:created>
  <dcterms:modified xsi:type="dcterms:W3CDTF">2017-05-15T06:03:43Z</dcterms:modified>
  <cp:category/>
  <cp:version/>
  <cp:contentType/>
  <cp:contentStatus/>
</cp:coreProperties>
</file>