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405" windowWidth="27555" windowHeight="12300" activeTab="2"/>
  </bookViews>
  <sheets>
    <sheet name="Krycí list" sheetId="1" r:id="rId1"/>
    <sheet name="Rekapitulace" sheetId="2" r:id="rId2"/>
    <sheet name="Položky" sheetId="3" r:id="rId3"/>
  </sheets>
  <definedNames>
    <definedName name="cisloobjektu">'Krycí list'!$A$4</definedName>
    <definedName name="cislostavby">'Krycí list'!$A$6</definedName>
    <definedName name="Datum">'Krycí list'!$B$26</definedName>
    <definedName name="Dil">Rekapitulace!$A$6</definedName>
    <definedName name="Dodavka">Rekapitulace!$G$11</definedName>
    <definedName name="Dodavka0">Položky!#REF!</definedName>
    <definedName name="HSV">Rekapitulace!$E$11</definedName>
    <definedName name="HSV0">Položky!#REF!</definedName>
    <definedName name="HZS">Rekapitulace!$I$11</definedName>
    <definedName name="HZS0">Položky!#REF!</definedName>
    <definedName name="JKSO">'Krycí list'!$F$4</definedName>
    <definedName name="MJ">'Krycí list'!$G$4</definedName>
    <definedName name="Mont">Rekapitulace!$H$11</definedName>
    <definedName name="Montaz0">Položky!#REF!</definedName>
    <definedName name="NazevDilu">Rekapitulace!$B$6</definedName>
    <definedName name="nazevobjektu">'Krycí list'!$C$4</definedName>
    <definedName name="nazevstavby">'Krycí list'!$C$6</definedName>
    <definedName name="_xlnm.Print_Titles" localSheetId="2">Položky!$1:$6</definedName>
    <definedName name="_xlnm.Print_Titles" localSheetId="1">Rekapitulace!$1:$6</definedName>
    <definedName name="Objednatel">'Krycí list'!$C$8</definedName>
    <definedName name="_xlnm.Print_Area" localSheetId="0">'Krycí list'!$A$1:$G$45</definedName>
    <definedName name="_xlnm.Print_Area" localSheetId="2">Položky!$A$1:$K$40</definedName>
    <definedName name="_xlnm.Print_Area" localSheetId="1">Rekapitulace!$A$1:$I$17</definedName>
    <definedName name="PocetMJ">'Krycí list'!$G$7</definedName>
    <definedName name="Poznamka">'Krycí list'!$B$37</definedName>
    <definedName name="Projektant">'Krycí list'!$C$7</definedName>
    <definedName name="PSV">Rekapitulace!$F$11</definedName>
    <definedName name="PSV0">Položky!#REF!</definedName>
    <definedName name="SloupecCC">Položky!$G$6</definedName>
    <definedName name="SloupecCisloPol">Položky!$B$6</definedName>
    <definedName name="SloupecCH">Položky!$I$6</definedName>
    <definedName name="SloupecJC">Položky!$F$6</definedName>
    <definedName name="SloupecJH">Položky!$H$6</definedName>
    <definedName name="SloupecMJ">Položky!$D$6</definedName>
    <definedName name="SloupecMnozstvi">Položky!$E$6</definedName>
    <definedName name="SloupecNazPol">Položky!$C$6</definedName>
    <definedName name="SloupecPC">Položky!$A$6</definedName>
    <definedName name="solver_lin" localSheetId="2" hidden="1">0</definedName>
    <definedName name="solver_num" localSheetId="2" hidden="1">0</definedName>
    <definedName name="solver_opt" localSheetId="2" hidden="1">Položky!#REF!</definedName>
    <definedName name="solver_typ" localSheetId="2" hidden="1">1</definedName>
    <definedName name="solver_val" localSheetId="2" hidden="1">0</definedName>
    <definedName name="Typ">Položky!#REF!</definedName>
    <definedName name="VRN">Rekapitulace!$H$17</definedName>
    <definedName name="VRNKc">Rekapitulace!$E$16</definedName>
    <definedName name="VRNnazev">Rekapitulace!$A$16</definedName>
    <definedName name="VRNproc">Rekapitulace!$F$16</definedName>
    <definedName name="VRNzakl">Rekapitulace!$G$16</definedName>
    <definedName name="Zakazka">'Krycí list'!$G$9</definedName>
    <definedName name="Zaklad22">'Krycí list'!$F$32</definedName>
    <definedName name="Zaklad5">'Krycí list'!$F$30</definedName>
    <definedName name="Zhotovitel">'Krycí list'!$E$11</definedName>
  </definedNames>
  <calcPr calcId="144525"/>
</workbook>
</file>

<file path=xl/calcChain.xml><?xml version="1.0" encoding="utf-8"?>
<calcChain xmlns="http://schemas.openxmlformats.org/spreadsheetml/2006/main">
  <c r="BG39" i="3" l="1"/>
  <c r="BF39" i="3"/>
  <c r="BE39" i="3"/>
  <c r="BC39" i="3"/>
  <c r="K39" i="3"/>
  <c r="I39" i="3"/>
  <c r="G39" i="3"/>
  <c r="BD39" i="3" s="1"/>
  <c r="BG38" i="3"/>
  <c r="BF38" i="3"/>
  <c r="BE38" i="3"/>
  <c r="BC38" i="3"/>
  <c r="K38" i="3"/>
  <c r="I38" i="3"/>
  <c r="G38" i="3"/>
  <c r="BD38" i="3" s="1"/>
  <c r="BD40" i="3" s="1"/>
  <c r="F10" i="2" s="1"/>
  <c r="B10" i="2"/>
  <c r="A10" i="2"/>
  <c r="BG40" i="3"/>
  <c r="I10" i="2" s="1"/>
  <c r="BF40" i="3"/>
  <c r="H10" i="2" s="1"/>
  <c r="BE40" i="3"/>
  <c r="G10" i="2" s="1"/>
  <c r="BC40" i="3"/>
  <c r="E10" i="2" s="1"/>
  <c r="K40" i="3"/>
  <c r="I40" i="3"/>
  <c r="G40" i="3"/>
  <c r="C40" i="3"/>
  <c r="BG35" i="3"/>
  <c r="BF35" i="3"/>
  <c r="BE35" i="3"/>
  <c r="BC35" i="3"/>
  <c r="K35" i="3"/>
  <c r="I35" i="3"/>
  <c r="G35" i="3"/>
  <c r="BD35" i="3" s="1"/>
  <c r="BG34" i="3"/>
  <c r="BF34" i="3"/>
  <c r="BE34" i="3"/>
  <c r="BC34" i="3"/>
  <c r="K34" i="3"/>
  <c r="I34" i="3"/>
  <c r="G34" i="3"/>
  <c r="BD34" i="3" s="1"/>
  <c r="BG33" i="3"/>
  <c r="BF33" i="3"/>
  <c r="BE33" i="3"/>
  <c r="BC33" i="3"/>
  <c r="K33" i="3"/>
  <c r="I33" i="3"/>
  <c r="G33" i="3"/>
  <c r="BD33" i="3" s="1"/>
  <c r="BG32" i="3"/>
  <c r="BF32" i="3"/>
  <c r="BE32" i="3"/>
  <c r="BE36" i="3" s="1"/>
  <c r="G9" i="2" s="1"/>
  <c r="BC32" i="3"/>
  <c r="K32" i="3"/>
  <c r="I32" i="3"/>
  <c r="G32" i="3"/>
  <c r="BD32" i="3" s="1"/>
  <c r="BG31" i="3"/>
  <c r="BF31" i="3"/>
  <c r="BF36" i="3" s="1"/>
  <c r="H9" i="2" s="1"/>
  <c r="BE31" i="3"/>
  <c r="BC31" i="3"/>
  <c r="K31" i="3"/>
  <c r="I31" i="3"/>
  <c r="I36" i="3" s="1"/>
  <c r="G31" i="3"/>
  <c r="BD31" i="3" s="1"/>
  <c r="B9" i="2"/>
  <c r="A9" i="2"/>
  <c r="BG36" i="3"/>
  <c r="I9" i="2" s="1"/>
  <c r="BC36" i="3"/>
  <c r="E9" i="2" s="1"/>
  <c r="C36" i="3"/>
  <c r="BG28" i="3"/>
  <c r="BF28" i="3"/>
  <c r="BE28" i="3"/>
  <c r="BC28" i="3"/>
  <c r="K28" i="3"/>
  <c r="I28" i="3"/>
  <c r="G28" i="3"/>
  <c r="BD28" i="3" s="1"/>
  <c r="BG27" i="3"/>
  <c r="BF27" i="3"/>
  <c r="BE27" i="3"/>
  <c r="BC27" i="3"/>
  <c r="K27" i="3"/>
  <c r="I27" i="3"/>
  <c r="G27" i="3"/>
  <c r="BD27" i="3" s="1"/>
  <c r="BG26" i="3"/>
  <c r="BF26" i="3"/>
  <c r="BE26" i="3"/>
  <c r="BC26" i="3"/>
  <c r="K26" i="3"/>
  <c r="I26" i="3"/>
  <c r="G26" i="3"/>
  <c r="BD26" i="3" s="1"/>
  <c r="BG25" i="3"/>
  <c r="BF25" i="3"/>
  <c r="BE25" i="3"/>
  <c r="BC25" i="3"/>
  <c r="K25" i="3"/>
  <c r="I25" i="3"/>
  <c r="G25" i="3"/>
  <c r="BD25" i="3" s="1"/>
  <c r="BG24" i="3"/>
  <c r="BF24" i="3"/>
  <c r="BE24" i="3"/>
  <c r="BC24" i="3"/>
  <c r="K24" i="3"/>
  <c r="I24" i="3"/>
  <c r="G24" i="3"/>
  <c r="BD24" i="3" s="1"/>
  <c r="BG23" i="3"/>
  <c r="BF23" i="3"/>
  <c r="BE23" i="3"/>
  <c r="BC23" i="3"/>
  <c r="K23" i="3"/>
  <c r="I23" i="3"/>
  <c r="G23" i="3"/>
  <c r="BD23" i="3" s="1"/>
  <c r="BG22" i="3"/>
  <c r="BF22" i="3"/>
  <c r="BE22" i="3"/>
  <c r="BC22" i="3"/>
  <c r="K22" i="3"/>
  <c r="I22" i="3"/>
  <c r="G22" i="3"/>
  <c r="BD22" i="3" s="1"/>
  <c r="BG21" i="3"/>
  <c r="BF21" i="3"/>
  <c r="BE21" i="3"/>
  <c r="BC21" i="3"/>
  <c r="K21" i="3"/>
  <c r="I21" i="3"/>
  <c r="G21" i="3"/>
  <c r="BD21" i="3" s="1"/>
  <c r="BG20" i="3"/>
  <c r="BF20" i="3"/>
  <c r="BE20" i="3"/>
  <c r="BC20" i="3"/>
  <c r="K20" i="3"/>
  <c r="I20" i="3"/>
  <c r="G20" i="3"/>
  <c r="BD20" i="3" s="1"/>
  <c r="BG19" i="3"/>
  <c r="BF19" i="3"/>
  <c r="BE19" i="3"/>
  <c r="BE29" i="3" s="1"/>
  <c r="G8" i="2" s="1"/>
  <c r="BC19" i="3"/>
  <c r="K19" i="3"/>
  <c r="I19" i="3"/>
  <c r="G19" i="3"/>
  <c r="BD19" i="3" s="1"/>
  <c r="BG18" i="3"/>
  <c r="BF18" i="3"/>
  <c r="BF29" i="3" s="1"/>
  <c r="H8" i="2" s="1"/>
  <c r="BE18" i="3"/>
  <c r="BC18" i="3"/>
  <c r="K18" i="3"/>
  <c r="I18" i="3"/>
  <c r="I29" i="3" s="1"/>
  <c r="G18" i="3"/>
  <c r="BD18" i="3" s="1"/>
  <c r="B8" i="2"/>
  <c r="A8" i="2"/>
  <c r="BG29" i="3"/>
  <c r="I8" i="2" s="1"/>
  <c r="BC29" i="3"/>
  <c r="E8" i="2" s="1"/>
  <c r="C29" i="3"/>
  <c r="BG15" i="3"/>
  <c r="BF15" i="3"/>
  <c r="BE15" i="3"/>
  <c r="BC15" i="3"/>
  <c r="K15" i="3"/>
  <c r="I15" i="3"/>
  <c r="G15" i="3"/>
  <c r="BD15" i="3" s="1"/>
  <c r="BG14" i="3"/>
  <c r="BF14" i="3"/>
  <c r="BE14" i="3"/>
  <c r="BC14" i="3"/>
  <c r="K14" i="3"/>
  <c r="I14" i="3"/>
  <c r="G14" i="3"/>
  <c r="BD14" i="3" s="1"/>
  <c r="BG13" i="3"/>
  <c r="BF13" i="3"/>
  <c r="BE13" i="3"/>
  <c r="BC13" i="3"/>
  <c r="K13" i="3"/>
  <c r="I13" i="3"/>
  <c r="G13" i="3"/>
  <c r="BD13" i="3" s="1"/>
  <c r="BG12" i="3"/>
  <c r="BF12" i="3"/>
  <c r="BE12" i="3"/>
  <c r="BC12" i="3"/>
  <c r="K12" i="3"/>
  <c r="I12" i="3"/>
  <c r="G12" i="3"/>
  <c r="BD12" i="3" s="1"/>
  <c r="BG11" i="3"/>
  <c r="BF11" i="3"/>
  <c r="BE11" i="3"/>
  <c r="BC11" i="3"/>
  <c r="K11" i="3"/>
  <c r="I11" i="3"/>
  <c r="G11" i="3"/>
  <c r="BD11" i="3" s="1"/>
  <c r="BG10" i="3"/>
  <c r="BF10" i="3"/>
  <c r="BE10" i="3"/>
  <c r="BE16" i="3" s="1"/>
  <c r="G7" i="2" s="1"/>
  <c r="G11" i="2" s="1"/>
  <c r="C14" i="1" s="1"/>
  <c r="BC10" i="3"/>
  <c r="K10" i="3"/>
  <c r="I10" i="3"/>
  <c r="G10" i="3"/>
  <c r="BD10" i="3" s="1"/>
  <c r="BG9" i="3"/>
  <c r="BF9" i="3"/>
  <c r="BE9" i="3"/>
  <c r="BC9" i="3"/>
  <c r="K9" i="3"/>
  <c r="I9" i="3"/>
  <c r="G9" i="3"/>
  <c r="BD9" i="3" s="1"/>
  <c r="BG8" i="3"/>
  <c r="BF8" i="3"/>
  <c r="BF16" i="3" s="1"/>
  <c r="H7" i="2" s="1"/>
  <c r="H11" i="2" s="1"/>
  <c r="C15" i="1" s="1"/>
  <c r="BE8" i="3"/>
  <c r="BC8" i="3"/>
  <c r="K8" i="3"/>
  <c r="I8" i="3"/>
  <c r="I16" i="3" s="1"/>
  <c r="G8" i="3"/>
  <c r="BD8" i="3" s="1"/>
  <c r="B7" i="2"/>
  <c r="A7" i="2"/>
  <c r="BG16" i="3"/>
  <c r="I7" i="2" s="1"/>
  <c r="I11" i="2" s="1"/>
  <c r="C20" i="1" s="1"/>
  <c r="BC16" i="3"/>
  <c r="E7" i="2" s="1"/>
  <c r="E11" i="2" s="1"/>
  <c r="C16" i="1" s="1"/>
  <c r="C16" i="3"/>
  <c r="C4" i="3"/>
  <c r="H3" i="3"/>
  <c r="C3" i="3"/>
  <c r="H17" i="2"/>
  <c r="G16" i="2"/>
  <c r="I16" i="2" s="1"/>
  <c r="C2" i="2"/>
  <c r="C1" i="2"/>
  <c r="F33" i="1"/>
  <c r="F31" i="1"/>
  <c r="G22" i="1"/>
  <c r="G21" i="1" s="1"/>
  <c r="G8" i="1"/>
  <c r="BD16" i="3" l="1"/>
  <c r="F7" i="2" s="1"/>
  <c r="K16" i="3"/>
  <c r="K29" i="3"/>
  <c r="K36" i="3"/>
  <c r="F34" i="1"/>
  <c r="BD29" i="3"/>
  <c r="F8" i="2" s="1"/>
  <c r="BD36" i="3"/>
  <c r="F9" i="2" s="1"/>
  <c r="G16" i="3"/>
  <c r="G29" i="3"/>
  <c r="G36" i="3"/>
  <c r="F11" i="2" l="1"/>
  <c r="C17" i="1" s="1"/>
  <c r="C18" i="1" s="1"/>
  <c r="C21" i="1" s="1"/>
  <c r="C22" i="1" s="1"/>
</calcChain>
</file>

<file path=xl/sharedStrings.xml><?xml version="1.0" encoding="utf-8"?>
<sst xmlns="http://schemas.openxmlformats.org/spreadsheetml/2006/main" count="193" uniqueCount="138">
  <si>
    <t>KRYCÍ LIST ROZPOČTU</t>
  </si>
  <si>
    <t>Objekt :</t>
  </si>
  <si>
    <t>Název objektu :</t>
  </si>
  <si>
    <t>JKSO :</t>
  </si>
  <si>
    <t xml:space="preserve"> </t>
  </si>
  <si>
    <t>Stavba :</t>
  </si>
  <si>
    <t>Název stavby :</t>
  </si>
  <si>
    <t>SKP :</t>
  </si>
  <si>
    <t>Projektant :</t>
  </si>
  <si>
    <t>Počet měrných jednotek :</t>
  </si>
  <si>
    <t>Objednatel :</t>
  </si>
  <si>
    <t>Náklady na MJ :</t>
  </si>
  <si>
    <t>Počet listů :</t>
  </si>
  <si>
    <t>Zakázkové číslo :</t>
  </si>
  <si>
    <t>Zpracovatel projektu :</t>
  </si>
  <si>
    <t>Zhotovitel :</t>
  </si>
  <si>
    <t>ROZPOČTOVÉ NÁKLADY</t>
  </si>
  <si>
    <t>Rozpočtové náklady II. a III. hlavy</t>
  </si>
  <si>
    <t>Vedlejší rozpočtové náklady</t>
  </si>
  <si>
    <t>Dodávka celkem</t>
  </si>
  <si>
    <t>Z</t>
  </si>
  <si>
    <t>Montáž celkem</t>
  </si>
  <si>
    <t>R</t>
  </si>
  <si>
    <t>HSV celkem</t>
  </si>
  <si>
    <t>N</t>
  </si>
  <si>
    <t>PSV celkem</t>
  </si>
  <si>
    <t>ZRN celkem</t>
  </si>
  <si>
    <t>HZS</t>
  </si>
  <si>
    <t>RN II.a III.hlavy</t>
  </si>
  <si>
    <t>Ostatní VRN</t>
  </si>
  <si>
    <t>ZRN+VRN+HZS</t>
  </si>
  <si>
    <t>VRN celkem</t>
  </si>
  <si>
    <t>Vypracoval</t>
  </si>
  <si>
    <t>Za zhotovitele</t>
  </si>
  <si>
    <t>Za objednatele</t>
  </si>
  <si>
    <t>Jméno :</t>
  </si>
  <si>
    <t>Datum :</t>
  </si>
  <si>
    <t>Podpis:</t>
  </si>
  <si>
    <t>Podpis :</t>
  </si>
  <si>
    <t>Základ pro DPH</t>
  </si>
  <si>
    <t>%  činí :</t>
  </si>
  <si>
    <t>DPH</t>
  </si>
  <si>
    <t>CENA ZA OBJEKT CELKEM</t>
  </si>
  <si>
    <t>Poznámka :</t>
  </si>
  <si>
    <t>REKAPITULACE  STAVEBNÍCH  DÍLŮ</t>
  </si>
  <si>
    <t>Stavební díl</t>
  </si>
  <si>
    <t>HSV</t>
  </si>
  <si>
    <t>PSV</t>
  </si>
  <si>
    <t>Dodávka</t>
  </si>
  <si>
    <t>Montáž</t>
  </si>
  <si>
    <t>CELKEM  OBJEKT</t>
  </si>
  <si>
    <t>VEDLEJŠÍ ROZPOČTOVÉ  NÁKLADY</t>
  </si>
  <si>
    <t>Název VRN</t>
  </si>
  <si>
    <t>Kč</t>
  </si>
  <si>
    <t>%</t>
  </si>
  <si>
    <t>Základna</t>
  </si>
  <si>
    <t>CELKEM VRN</t>
  </si>
  <si>
    <t xml:space="preserve">Položkový rozpočet 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</si>
  <si>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</si>
  <si>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</si>
  <si>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</si>
  <si>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</si>
  <si>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</si>
  <si>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</si>
  <si>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</si>
  <si>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hmotnost / MJ</t>
  </si>
  <si>
    <t>hmotnost celk.(t)</t>
  </si>
  <si>
    <t>demhmot / MJ</t>
  </si>
  <si>
    <t>demhmot celk.(t)</t>
  </si>
  <si>
    <t>Díl:</t>
  </si>
  <si>
    <t>Celkem za</t>
  </si>
  <si>
    <t>Maják SVČ Vyškov, p.o. Brněnská 139/7</t>
  </si>
  <si>
    <t xml:space="preserve">1.1-Zdravotně-technické-instalace </t>
  </si>
  <si>
    <t>721</t>
  </si>
  <si>
    <t>Vnitřní kanalizace</t>
  </si>
  <si>
    <t>721 19-4104.R00</t>
  </si>
  <si>
    <t>Vyvedení odpadních výpustek D 40 x 1,8</t>
  </si>
  <si>
    <t>kus</t>
  </si>
  <si>
    <t>721 17-6102.R00</t>
  </si>
  <si>
    <t>Potrubí HT připojovací DN 40 x 1,8 mm</t>
  </si>
  <si>
    <t>m</t>
  </si>
  <si>
    <t>721 29-0111.R00</t>
  </si>
  <si>
    <t>Zkouška těsnosti kanalizace vodou</t>
  </si>
  <si>
    <t>721 14-0935.R00</t>
  </si>
  <si>
    <t>Oprava - přechod z plastových trub na litinu DN100</t>
  </si>
  <si>
    <t>PC</t>
  </si>
  <si>
    <t>Připojení na vnitřní kanalizaci</t>
  </si>
  <si>
    <t>hod</t>
  </si>
  <si>
    <t>Hadice na kondenzát d25-od kotlů  a kouř.</t>
  </si>
  <si>
    <t>721 14-0802.R00</t>
  </si>
  <si>
    <t>Demontáž potrubí litinového DN 100</t>
  </si>
  <si>
    <t>998 72-1101.R00</t>
  </si>
  <si>
    <t>Přesun hmot pro vnitřní kanalizaci, výšky do 6 m</t>
  </si>
  <si>
    <t>t</t>
  </si>
  <si>
    <t>722</t>
  </si>
  <si>
    <t>Vnitřní vodovod</t>
  </si>
  <si>
    <t>722 17-2312.R00</t>
  </si>
  <si>
    <t>Potrubí z PPR Instaplast, studená, D 25/3,5 mm</t>
  </si>
  <si>
    <t>722 29-0226.R00</t>
  </si>
  <si>
    <t>Zkouška tlaku potrubí do DN 50</t>
  </si>
  <si>
    <t>722 29-0234.R00</t>
  </si>
  <si>
    <t>Proplach a dezinfekce vodovod.potrubí DN 80</t>
  </si>
  <si>
    <t>722 19-0402.R00</t>
  </si>
  <si>
    <t>Vyvedení a upevnění výpustek DN 20</t>
  </si>
  <si>
    <t>722 23-9102.R00</t>
  </si>
  <si>
    <t>Montáž vodovodních armatur 2závity, G 3/4</t>
  </si>
  <si>
    <t>kulový kohoutl-voda G3/4"</t>
  </si>
  <si>
    <t>zpětný ventil-voda G1/2"</t>
  </si>
  <si>
    <t>722 18-2001.RT1</t>
  </si>
  <si>
    <t>Montáž izolačních skruží na potrubí přímé DN 25 samolepící spoj, rychlouzávěr</t>
  </si>
  <si>
    <t>MIrelon PRO 25/6</t>
  </si>
  <si>
    <t>722 13-0803.R00</t>
  </si>
  <si>
    <t>Demontáž potrubí ocelových závitových DN 50 i nefunkčních</t>
  </si>
  <si>
    <t>722 13-0801.R00</t>
  </si>
  <si>
    <t>Demontáž potrubí ocelových závitových DN 25 i nefunkčních</t>
  </si>
  <si>
    <t>724</t>
  </si>
  <si>
    <t>Strojní vybavení</t>
  </si>
  <si>
    <t>724 39-9101.R00</t>
  </si>
  <si>
    <t>Montáž úpravny TUV 01</t>
  </si>
  <si>
    <t>soubor</t>
  </si>
  <si>
    <t>Úpravna vody do 100kW objem vody v soustavě 1,2m3</t>
  </si>
  <si>
    <t>sbr</t>
  </si>
  <si>
    <t>724 14-5031.R00</t>
  </si>
  <si>
    <t>Čerpadlo strojní ponorné  pro jímku</t>
  </si>
  <si>
    <t>724 12-5810.R00</t>
  </si>
  <si>
    <t>Demontáž čerpadel ponorných</t>
  </si>
  <si>
    <t>998 72-4101.R00</t>
  </si>
  <si>
    <t>Přesun hmot pro strojní vybavení, výšky do 6 m</t>
  </si>
  <si>
    <t>767</t>
  </si>
  <si>
    <t>Konstrukce zámečnické</t>
  </si>
  <si>
    <t>767 99-5101.R00</t>
  </si>
  <si>
    <t>Montáž kovových atypických konstrukcí do 5 kg</t>
  </si>
  <si>
    <t>kg</t>
  </si>
  <si>
    <t>14</t>
  </si>
  <si>
    <t>Dodávka doplňk.konstrukcí</t>
  </si>
  <si>
    <t xml:space="preserve">Ceny jsou bez DPH !
</t>
  </si>
  <si>
    <t>Ing.Emil Němeček</t>
  </si>
  <si>
    <t>Maják-středisko volného času Vyškov, p.o.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</si>
</sst>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/mm/yy"/>
    <numFmt numFmtId="165" formatCode="#,##0\ &quot;Kč&quot;"/>
    <numFmt numFmtId="166" formatCode="0.0"/>
    <numFmt numFmtId="167" formatCode="#,##0.00000"/>
  </numFmts>
  <fonts count="20" x14ac:knownFonts="1">
    <font>
      <sz val="10"/>
      <name val="Arial CE"/>
      <charset val="238"/>
    </font>
    <font>
      <b/>
      <sz val="14"/>
      <name val="Arial CE"/>
      <family val="2"/>
      <charset val="238"/>
    </font>
    <font>
      <b/>
      <i/>
      <sz val="12"/>
      <name val="Arial CE"/>
      <family val="2"/>
      <charset val="238"/>
    </font>
    <font>
      <b/>
      <i/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</font>
    <font>
      <sz val="9"/>
      <name val="Arial CE"/>
      <family val="2"/>
      <charset val="238"/>
    </font>
    <font>
      <b/>
      <sz val="10"/>
      <name val="Arial CE"/>
      <charset val="238"/>
    </font>
    <font>
      <b/>
      <sz val="9"/>
      <name val="Arial CE"/>
      <charset val="238"/>
    </font>
    <font>
      <b/>
      <u/>
      <sz val="12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0"/>
      <name val="Arial CE"/>
      <family val="2"/>
      <charset val="238"/>
    </font>
    <font>
      <b/>
      <sz val="8"/>
      <name val="Arial CE"/>
      <family val="2"/>
      <charset val="238"/>
    </font>
    <font>
      <sz val="10"/>
      <color indexed="9"/>
      <name val="Arial CE"/>
      <family val="2"/>
      <charset val="238"/>
    </font>
    <font>
      <i/>
      <sz val="8"/>
      <name val="Arial CE"/>
      <family val="2"/>
      <charset val="238"/>
    </font>
    <font>
      <i/>
      <sz val="9"/>
      <name val="Arial CE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193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49" fontId="2" fillId="2" borderId="6" xfId="0" applyNumberFormat="1" applyFont="1" applyFill="1" applyBorder="1"/>
    <xf numFmtId="49" fontId="0" fillId="2" borderId="7" xfId="0" applyNumberFormat="1" applyFill="1" applyBorder="1"/>
    <xf numFmtId="0" fontId="3" fillId="2" borderId="0" xfId="0" applyFont="1" applyFill="1" applyBorder="1"/>
    <xf numFmtId="0" fontId="0" fillId="2" borderId="0" xfId="0" applyFill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49" fontId="0" fillId="0" borderId="8" xfId="0" applyNumberFormat="1" applyBorder="1" applyAlignment="1">
      <alignment horizontal="left"/>
    </xf>
    <xf numFmtId="0" fontId="0" fillId="0" borderId="13" xfId="0" applyNumberFormat="1" applyBorder="1"/>
    <xf numFmtId="0" fontId="0" fillId="0" borderId="12" xfId="0" applyNumberFormat="1" applyBorder="1"/>
    <xf numFmtId="0" fontId="0" fillId="0" borderId="14" xfId="0" applyNumberFormat="1" applyBorder="1"/>
    <xf numFmtId="0" fontId="0" fillId="0" borderId="0" xfId="0" applyNumberFormat="1"/>
    <xf numFmtId="3" fontId="0" fillId="0" borderId="14" xfId="0" applyNumberFormat="1" applyBorder="1"/>
    <xf numFmtId="0" fontId="0" fillId="0" borderId="17" xfId="0" applyBorder="1"/>
    <xf numFmtId="0" fontId="0" fillId="0" borderId="15" xfId="0" applyBorder="1"/>
    <xf numFmtId="0" fontId="0" fillId="0" borderId="18" xfId="0" applyBorder="1"/>
    <xf numFmtId="0" fontId="0" fillId="0" borderId="19" xfId="0" applyBorder="1"/>
    <xf numFmtId="0" fontId="0" fillId="0" borderId="6" xfId="0" applyBorder="1"/>
    <xf numFmtId="0" fontId="0" fillId="0" borderId="0" xfId="0" applyBorder="1"/>
    <xf numFmtId="3" fontId="0" fillId="0" borderId="0" xfId="0" applyNumberFormat="1"/>
    <xf numFmtId="0" fontId="1" fillId="0" borderId="23" xfId="0" applyFont="1" applyBorder="1" applyAlignment="1">
      <alignment horizontal="centerContinuous" vertical="center"/>
    </xf>
    <xf numFmtId="0" fontId="6" fillId="0" borderId="24" xfId="0" applyFont="1" applyBorder="1" applyAlignment="1">
      <alignment horizontal="centerContinuous" vertical="center"/>
    </xf>
    <xf numFmtId="0" fontId="0" fillId="0" borderId="24" xfId="0" applyBorder="1" applyAlignment="1">
      <alignment horizontal="centerContinuous" vertical="center"/>
    </xf>
    <xf numFmtId="0" fontId="0" fillId="0" borderId="25" xfId="0" applyBorder="1" applyAlignment="1">
      <alignment horizontal="centerContinuous" vertical="center"/>
    </xf>
    <xf numFmtId="0" fontId="5" fillId="0" borderId="26" xfId="0" applyFont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centerContinuous"/>
    </xf>
    <xf numFmtId="0" fontId="5" fillId="0" borderId="27" xfId="0" applyFont="1" applyBorder="1" applyAlignment="1">
      <alignment horizontal="centerContinuous"/>
    </xf>
    <xf numFmtId="0" fontId="0" fillId="0" borderId="27" xfId="0" applyBorder="1" applyAlignment="1">
      <alignment horizontal="centerContinuous"/>
    </xf>
    <xf numFmtId="0" fontId="0" fillId="0" borderId="29" xfId="0" applyBorder="1"/>
    <xf numFmtId="0" fontId="0" fillId="0" borderId="21" xfId="0" applyBorder="1"/>
    <xf numFmtId="3" fontId="0" fillId="0" borderId="30" xfId="0" applyNumberFormat="1" applyBorder="1"/>
    <xf numFmtId="0" fontId="0" fillId="0" borderId="31" xfId="0" applyBorder="1"/>
    <xf numFmtId="3" fontId="0" fillId="0" borderId="32" xfId="0" applyNumberFormat="1" applyBorder="1"/>
    <xf numFmtId="0" fontId="0" fillId="0" borderId="33" xfId="0" applyBorder="1"/>
    <xf numFmtId="3" fontId="0" fillId="0" borderId="15" xfId="0" applyNumberFormat="1" applyBorder="1"/>
    <xf numFmtId="0" fontId="0" fillId="0" borderId="16" xfId="0" applyBorder="1"/>
    <xf numFmtId="0" fontId="0" fillId="0" borderId="34" xfId="0" applyBorder="1"/>
    <xf numFmtId="0" fontId="0" fillId="0" borderId="35" xfId="0" applyBorder="1"/>
    <xf numFmtId="0" fontId="7" fillId="0" borderId="17" xfId="0" applyFont="1" applyBorder="1"/>
    <xf numFmtId="3" fontId="0" fillId="0" borderId="36" xfId="0" applyNumberFormat="1" applyBorder="1"/>
    <xf numFmtId="0" fontId="0" fillId="0" borderId="37" xfId="0" applyBorder="1"/>
    <xf numFmtId="3" fontId="0" fillId="0" borderId="38" xfId="0" applyNumberFormat="1" applyBorder="1"/>
    <xf numFmtId="0" fontId="0" fillId="0" borderId="39" xfId="0" applyBorder="1"/>
    <xf numFmtId="0" fontId="0" fillId="0" borderId="0" xfId="0" applyBorder="1" applyAlignment="1">
      <alignment horizontal="right"/>
    </xf>
    <xf numFmtId="164" fontId="0" fillId="0" borderId="0" xfId="0" applyNumberFormat="1" applyBorder="1"/>
    <xf numFmtId="0" fontId="0" fillId="0" borderId="13" xfId="0" applyNumberFormat="1" applyBorder="1" applyAlignment="1">
      <alignment horizontal="right"/>
    </xf>
    <xf numFmtId="165" fontId="0" fillId="0" borderId="15" xfId="0" applyNumberFormat="1" applyBorder="1"/>
    <xf numFmtId="165" fontId="0" fillId="0" borderId="0" xfId="0" applyNumberFormat="1" applyBorder="1"/>
    <xf numFmtId="0" fontId="6" fillId="0" borderId="37" xfId="0" applyFont="1" applyFill="1" applyBorder="1"/>
    <xf numFmtId="0" fontId="6" fillId="0" borderId="38" xfId="0" applyFont="1" applyFill="1" applyBorder="1"/>
    <xf numFmtId="0" fontId="6" fillId="0" borderId="40" xfId="0" applyFont="1" applyFill="1" applyBorder="1"/>
    <xf numFmtId="165" fontId="6" fillId="0" borderId="38" xfId="0" applyNumberFormat="1" applyFont="1" applyFill="1" applyBorder="1"/>
    <xf numFmtId="0" fontId="6" fillId="0" borderId="41" xfId="0" applyFont="1" applyFill="1" applyBorder="1"/>
    <xf numFmtId="0" fontId="6" fillId="0" borderId="0" xfId="0" applyFont="1"/>
    <xf numFmtId="0" fontId="0" fillId="0" borderId="0" xfId="0" applyAlignment="1"/>
    <xf numFmtId="0" fontId="0" fillId="0" borderId="0" xfId="0" applyAlignment="1">
      <alignment vertical="justify"/>
    </xf>
    <xf numFmtId="0" fontId="3" fillId="0" borderId="44" xfId="1" applyFont="1" applyBorder="1"/>
    <xf numFmtId="0" fontId="9" fillId="0" borderId="44" xfId="1" applyBorder="1"/>
    <xf numFmtId="0" fontId="9" fillId="0" borderId="44" xfId="1" applyBorder="1" applyAlignment="1">
      <alignment horizontal="right"/>
    </xf>
    <xf numFmtId="0" fontId="9" fillId="0" borderId="44" xfId="1" applyFont="1" applyBorder="1"/>
    <xf numFmtId="0" fontId="0" fillId="0" borderId="44" xfId="0" applyNumberFormat="1" applyBorder="1" applyAlignment="1">
      <alignment horizontal="left"/>
    </xf>
    <xf numFmtId="0" fontId="0" fillId="0" borderId="45" xfId="0" applyNumberFormat="1" applyBorder="1"/>
    <xf numFmtId="0" fontId="3" fillId="0" borderId="48" xfId="1" applyFont="1" applyBorder="1"/>
    <xf numFmtId="0" fontId="9" fillId="0" borderId="48" xfId="1" applyBorder="1"/>
    <xf numFmtId="0" fontId="9" fillId="0" borderId="48" xfId="1" applyBorder="1" applyAlignment="1">
      <alignment horizontal="right"/>
    </xf>
    <xf numFmtId="49" fontId="1" fillId="0" borderId="0" xfId="0" applyNumberFormat="1" applyFont="1" applyAlignment="1">
      <alignment horizontal="centerContinuous"/>
    </xf>
    <xf numFmtId="49" fontId="5" fillId="0" borderId="26" xfId="0" applyNumberFormat="1" applyFont="1" applyFill="1" applyBorder="1"/>
    <xf numFmtId="0" fontId="5" fillId="0" borderId="27" xfId="0" applyFont="1" applyFill="1" applyBorder="1"/>
    <xf numFmtId="0" fontId="5" fillId="0" borderId="28" xfId="0" applyFont="1" applyFill="1" applyBorder="1"/>
    <xf numFmtId="0" fontId="5" fillId="0" borderId="50" xfId="0" applyFont="1" applyFill="1" applyBorder="1"/>
    <xf numFmtId="0" fontId="5" fillId="0" borderId="51" xfId="0" applyFont="1" applyFill="1" applyBorder="1"/>
    <xf numFmtId="0" fontId="5" fillId="0" borderId="52" xfId="0" applyFont="1" applyFill="1" applyBorder="1"/>
    <xf numFmtId="0" fontId="10" fillId="0" borderId="0" xfId="0" applyFont="1" applyFill="1" applyBorder="1"/>
    <xf numFmtId="0" fontId="0" fillId="0" borderId="0" xfId="0" applyFill="1" applyBorder="1"/>
    <xf numFmtId="3" fontId="7" fillId="0" borderId="9" xfId="0" applyNumberFormat="1" applyFont="1" applyFill="1" applyBorder="1"/>
    <xf numFmtId="0" fontId="5" fillId="0" borderId="26" xfId="0" applyFont="1" applyFill="1" applyBorder="1"/>
    <xf numFmtId="3" fontId="5" fillId="0" borderId="28" xfId="0" applyNumberFormat="1" applyFont="1" applyFill="1" applyBorder="1"/>
    <xf numFmtId="3" fontId="5" fillId="0" borderId="50" xfId="0" applyNumberFormat="1" applyFont="1" applyFill="1" applyBorder="1"/>
    <xf numFmtId="3" fontId="5" fillId="0" borderId="51" xfId="0" applyNumberFormat="1" applyFont="1" applyFill="1" applyBorder="1"/>
    <xf numFmtId="3" fontId="5" fillId="0" borderId="52" xfId="0" applyNumberFormat="1" applyFont="1" applyFill="1" applyBorder="1"/>
    <xf numFmtId="0" fontId="5" fillId="0" borderId="0" xfId="0" applyFont="1"/>
    <xf numFmtId="0" fontId="1" fillId="0" borderId="0" xfId="0" applyFont="1" applyFill="1" applyAlignment="1">
      <alignment horizontal="centerContinuous"/>
    </xf>
    <xf numFmtId="3" fontId="1" fillId="0" borderId="0" xfId="0" applyNumberFormat="1" applyFont="1" applyFill="1" applyAlignment="1">
      <alignment horizontal="centerContinuous"/>
    </xf>
    <xf numFmtId="0" fontId="0" fillId="0" borderId="0" xfId="0" applyFill="1"/>
    <xf numFmtId="0" fontId="11" fillId="0" borderId="31" xfId="0" applyFont="1" applyFill="1" applyBorder="1"/>
    <xf numFmtId="0" fontId="11" fillId="0" borderId="32" xfId="0" applyFont="1" applyFill="1" applyBorder="1"/>
    <xf numFmtId="0" fontId="0" fillId="0" borderId="55" xfId="0" applyFill="1" applyBorder="1"/>
    <xf numFmtId="0" fontId="11" fillId="0" borderId="56" xfId="0" applyFont="1" applyFill="1" applyBorder="1" applyAlignment="1">
      <alignment horizontal="right"/>
    </xf>
    <xf numFmtId="0" fontId="11" fillId="0" borderId="32" xfId="0" applyFont="1" applyFill="1" applyBorder="1" applyAlignment="1">
      <alignment horizontal="right"/>
    </xf>
    <xf numFmtId="0" fontId="11" fillId="0" borderId="33" xfId="0" applyFont="1" applyFill="1" applyBorder="1" applyAlignment="1">
      <alignment horizontal="center"/>
    </xf>
    <xf numFmtId="4" fontId="12" fillId="0" borderId="32" xfId="0" applyNumberFormat="1" applyFont="1" applyFill="1" applyBorder="1" applyAlignment="1">
      <alignment horizontal="right"/>
    </xf>
    <xf numFmtId="4" fontId="12" fillId="0" borderId="55" xfId="0" applyNumberFormat="1" applyFont="1" applyFill="1" applyBorder="1" applyAlignment="1">
      <alignment horizontal="right"/>
    </xf>
    <xf numFmtId="0" fontId="7" fillId="0" borderId="35" xfId="0" applyFont="1" applyFill="1" applyBorder="1"/>
    <xf numFmtId="0" fontId="7" fillId="0" borderId="21" xfId="0" applyFont="1" applyFill="1" applyBorder="1"/>
    <xf numFmtId="0" fontId="7" fillId="0" borderId="22" xfId="0" applyFont="1" applyFill="1" applyBorder="1"/>
    <xf numFmtId="3" fontId="7" fillId="0" borderId="34" xfId="0" applyNumberFormat="1" applyFont="1" applyFill="1" applyBorder="1" applyAlignment="1">
      <alignment horizontal="right"/>
    </xf>
    <xf numFmtId="166" fontId="7" fillId="0" borderId="57" xfId="0" applyNumberFormat="1" applyFont="1" applyFill="1" applyBorder="1" applyAlignment="1">
      <alignment horizontal="right"/>
    </xf>
    <xf numFmtId="3" fontId="7" fillId="0" borderId="58" xfId="0" applyNumberFormat="1" applyFont="1" applyFill="1" applyBorder="1" applyAlignment="1">
      <alignment horizontal="right"/>
    </xf>
    <xf numFmtId="4" fontId="7" fillId="0" borderId="21" xfId="0" applyNumberFormat="1" applyFont="1" applyFill="1" applyBorder="1" applyAlignment="1">
      <alignment horizontal="right"/>
    </xf>
    <xf numFmtId="3" fontId="7" fillId="0" borderId="22" xfId="0" applyNumberFormat="1" applyFont="1" applyFill="1" applyBorder="1" applyAlignment="1">
      <alignment horizontal="right"/>
    </xf>
    <xf numFmtId="0" fontId="0" fillId="0" borderId="37" xfId="0" applyFill="1" applyBorder="1"/>
    <xf numFmtId="0" fontId="5" fillId="0" borderId="38" xfId="0" applyFont="1" applyFill="1" applyBorder="1"/>
    <xf numFmtId="0" fontId="0" fillId="0" borderId="38" xfId="0" applyFill="1" applyBorder="1"/>
    <xf numFmtId="4" fontId="0" fillId="0" borderId="59" xfId="0" applyNumberFormat="1" applyFill="1" applyBorder="1"/>
    <xf numFmtId="4" fontId="0" fillId="0" borderId="37" xfId="0" applyNumberFormat="1" applyFill="1" applyBorder="1"/>
    <xf numFmtId="4" fontId="0" fillId="0" borderId="38" xfId="0" applyNumberFormat="1" applyFill="1" applyBorder="1"/>
    <xf numFmtId="3" fontId="10" fillId="0" borderId="0" xfId="0" applyNumberFormat="1" applyFont="1"/>
    <xf numFmtId="4" fontId="10" fillId="0" borderId="0" xfId="0" applyNumberFormat="1" applyFont="1"/>
    <xf numFmtId="4" fontId="0" fillId="0" borderId="0" xfId="0" applyNumberFormat="1"/>
    <xf numFmtId="0" fontId="9" fillId="0" borderId="0" xfId="1"/>
    <xf numFmtId="0" fontId="14" fillId="0" borderId="0" xfId="1" applyFont="1" applyAlignment="1">
      <alignment horizontal="centerContinuous"/>
    </xf>
    <xf numFmtId="0" fontId="15" fillId="0" borderId="0" xfId="1" applyFont="1" applyAlignment="1">
      <alignment horizontal="centerContinuous"/>
    </xf>
    <xf numFmtId="0" fontId="15" fillId="0" borderId="0" xfId="1" applyFont="1" applyAlignment="1">
      <alignment horizontal="right"/>
    </xf>
    <xf numFmtId="0" fontId="9" fillId="0" borderId="44" xfId="1" applyFont="1" applyBorder="1" applyAlignment="1">
      <alignment horizontal="center"/>
    </xf>
    <xf numFmtId="0" fontId="9" fillId="0" borderId="44" xfId="1" applyBorder="1" applyAlignment="1">
      <alignment horizontal="left"/>
    </xf>
    <xf numFmtId="0" fontId="9" fillId="0" borderId="45" xfId="1" applyBorder="1"/>
    <xf numFmtId="0" fontId="10" fillId="0" borderId="0" xfId="1" applyFont="1" applyFill="1"/>
    <xf numFmtId="0" fontId="9" fillId="0" borderId="0" xfId="1" applyFont="1" applyFill="1"/>
    <xf numFmtId="0" fontId="9" fillId="0" borderId="0" xfId="1" applyFill="1"/>
    <xf numFmtId="0" fontId="9" fillId="0" borderId="0" xfId="1" applyFill="1" applyAlignment="1">
      <alignment horizontal="right"/>
    </xf>
    <xf numFmtId="0" fontId="9" fillId="0" borderId="0" xfId="1" applyFill="1" applyAlignment="1"/>
    <xf numFmtId="49" fontId="4" fillId="0" borderId="57" xfId="1" applyNumberFormat="1" applyFont="1" applyFill="1" applyBorder="1"/>
    <xf numFmtId="0" fontId="4" fillId="0" borderId="16" xfId="1" applyFont="1" applyFill="1" applyBorder="1" applyAlignment="1">
      <alignment horizontal="center"/>
    </xf>
    <xf numFmtId="0" fontId="4" fillId="0" borderId="16" xfId="1" applyNumberFormat="1" applyFont="1" applyFill="1" applyBorder="1" applyAlignment="1">
      <alignment horizontal="center"/>
    </xf>
    <xf numFmtId="0" fontId="4" fillId="0" borderId="57" xfId="1" applyFont="1" applyFill="1" applyBorder="1" applyAlignment="1">
      <alignment horizontal="center"/>
    </xf>
    <xf numFmtId="0" fontId="16" fillId="0" borderId="57" xfId="1" applyFont="1" applyFill="1" applyBorder="1"/>
    <xf numFmtId="0" fontId="5" fillId="0" borderId="53" xfId="1" applyFont="1" applyFill="1" applyBorder="1" applyAlignment="1">
      <alignment horizontal="center"/>
    </xf>
    <xf numFmtId="49" fontId="5" fillId="0" borderId="53" xfId="1" applyNumberFormat="1" applyFont="1" applyFill="1" applyBorder="1" applyAlignment="1">
      <alignment horizontal="left"/>
    </xf>
    <xf numFmtId="0" fontId="5" fillId="0" borderId="53" xfId="1" applyFont="1" applyFill="1" applyBorder="1"/>
    <xf numFmtId="0" fontId="9" fillId="0" borderId="53" xfId="1" applyFill="1" applyBorder="1" applyAlignment="1">
      <alignment horizontal="center"/>
    </xf>
    <xf numFmtId="0" fontId="9" fillId="0" borderId="53" xfId="1" applyNumberFormat="1" applyFill="1" applyBorder="1" applyAlignment="1">
      <alignment horizontal="right"/>
    </xf>
    <xf numFmtId="0" fontId="9" fillId="0" borderId="53" xfId="1" applyNumberFormat="1" applyFill="1" applyBorder="1"/>
    <xf numFmtId="0" fontId="8" fillId="0" borderId="60" xfId="1" applyNumberFormat="1" applyFont="1" applyFill="1" applyBorder="1"/>
    <xf numFmtId="0" fontId="17" fillId="0" borderId="0" xfId="1" applyFont="1"/>
    <xf numFmtId="0" fontId="7" fillId="0" borderId="53" xfId="1" applyFont="1" applyFill="1" applyBorder="1" applyAlignment="1">
      <alignment horizontal="center"/>
    </xf>
    <xf numFmtId="49" fontId="7" fillId="0" borderId="53" xfId="1" applyNumberFormat="1" applyFont="1" applyFill="1" applyBorder="1" applyAlignment="1">
      <alignment horizontal="left"/>
    </xf>
    <xf numFmtId="0" fontId="7" fillId="0" borderId="53" xfId="1" applyFont="1" applyFill="1" applyBorder="1" applyAlignment="1">
      <alignment wrapText="1"/>
    </xf>
    <xf numFmtId="49" fontId="7" fillId="0" borderId="53" xfId="1" applyNumberFormat="1" applyFont="1" applyFill="1" applyBorder="1" applyAlignment="1">
      <alignment horizontal="center" shrinkToFit="1"/>
    </xf>
    <xf numFmtId="4" fontId="7" fillId="0" borderId="53" xfId="1" applyNumberFormat="1" applyFont="1" applyFill="1" applyBorder="1" applyAlignment="1">
      <alignment horizontal="right"/>
    </xf>
    <xf numFmtId="4" fontId="7" fillId="0" borderId="53" xfId="1" applyNumberFormat="1" applyFont="1" applyFill="1" applyBorder="1"/>
    <xf numFmtId="167" fontId="7" fillId="0" borderId="53" xfId="1" applyNumberFormat="1" applyFont="1" applyFill="1" applyBorder="1"/>
    <xf numFmtId="0" fontId="9" fillId="0" borderId="61" xfId="1" applyFill="1" applyBorder="1" applyAlignment="1">
      <alignment horizontal="center"/>
    </xf>
    <xf numFmtId="49" fontId="3" fillId="0" borderId="61" xfId="1" applyNumberFormat="1" applyFont="1" applyFill="1" applyBorder="1" applyAlignment="1">
      <alignment horizontal="left"/>
    </xf>
    <xf numFmtId="0" fontId="3" fillId="0" borderId="61" xfId="1" applyFont="1" applyFill="1" applyBorder="1"/>
    <xf numFmtId="4" fontId="9" fillId="0" borderId="61" xfId="1" applyNumberFormat="1" applyFill="1" applyBorder="1" applyAlignment="1">
      <alignment horizontal="right"/>
    </xf>
    <xf numFmtId="4" fontId="5" fillId="0" borderId="61" xfId="1" applyNumberFormat="1" applyFont="1" applyFill="1" applyBorder="1"/>
    <xf numFmtId="0" fontId="5" fillId="0" borderId="61" xfId="1" applyFont="1" applyFill="1" applyBorder="1"/>
    <xf numFmtId="167" fontId="5" fillId="0" borderId="61" xfId="1" applyNumberFormat="1" applyFont="1" applyFill="1" applyBorder="1"/>
    <xf numFmtId="3" fontId="9" fillId="0" borderId="0" xfId="1" applyNumberFormat="1"/>
    <xf numFmtId="0" fontId="9" fillId="0" borderId="0" xfId="1" applyBorder="1"/>
    <xf numFmtId="0" fontId="18" fillId="0" borderId="0" xfId="1" applyFont="1" applyAlignment="1"/>
    <xf numFmtId="0" fontId="9" fillId="0" borderId="0" xfId="1" applyAlignment="1">
      <alignment horizontal="right"/>
    </xf>
    <xf numFmtId="0" fontId="19" fillId="0" borderId="0" xfId="1" applyFont="1" applyBorder="1"/>
    <xf numFmtId="3" fontId="19" fillId="0" borderId="0" xfId="1" applyNumberFormat="1" applyFont="1" applyBorder="1" applyAlignment="1">
      <alignment horizontal="right"/>
    </xf>
    <xf numFmtId="4" fontId="19" fillId="0" borderId="0" xfId="1" applyNumberFormat="1" applyFont="1" applyBorder="1"/>
    <xf numFmtId="0" fontId="18" fillId="0" borderId="0" xfId="1" applyFont="1" applyBorder="1" applyAlignment="1"/>
    <xf numFmtId="0" fontId="9" fillId="0" borderId="0" xfId="1" applyBorder="1" applyAlignment="1">
      <alignment horizontal="right"/>
    </xf>
    <xf numFmtId="49" fontId="10" fillId="0" borderId="6" xfId="0" applyNumberFormat="1" applyFont="1" applyFill="1" applyBorder="1"/>
    <xf numFmtId="3" fontId="7" fillId="0" borderId="7" xfId="0" applyNumberFormat="1" applyFont="1" applyFill="1" applyBorder="1"/>
    <xf numFmtId="3" fontId="7" fillId="0" borderId="53" xfId="0" applyNumberFormat="1" applyFont="1" applyFill="1" applyBorder="1"/>
    <xf numFmtId="3" fontId="7" fillId="0" borderId="54" xfId="0" applyNumberFormat="1" applyFont="1" applyFill="1" applyBorder="1"/>
    <xf numFmtId="0" fontId="0" fillId="0" borderId="0" xfId="0" applyAlignment="1">
      <alignment horizontal="left" wrapText="1"/>
    </xf>
    <xf numFmtId="0" fontId="4" fillId="0" borderId="15" xfId="0" applyFont="1" applyBorder="1" applyAlignment="1">
      <alignment horizontal="left"/>
    </xf>
    <xf numFmtId="0" fontId="4" fillId="0" borderId="16" xfId="0" applyFont="1" applyBorder="1" applyAlignment="1">
      <alignment horizontal="left"/>
    </xf>
    <xf numFmtId="0" fontId="5" fillId="0" borderId="20" xfId="0" applyFont="1" applyBorder="1" applyAlignment="1">
      <alignment horizontal="left"/>
    </xf>
    <xf numFmtId="0" fontId="5" fillId="0" borderId="21" xfId="0" applyFont="1" applyBorder="1" applyAlignment="1">
      <alignment horizontal="left"/>
    </xf>
    <xf numFmtId="0" fontId="5" fillId="0" borderId="22" xfId="0" applyFont="1" applyBorder="1" applyAlignment="1">
      <alignment horizontal="left"/>
    </xf>
    <xf numFmtId="0" fontId="8" fillId="0" borderId="0" xfId="0" applyFont="1" applyAlignment="1">
      <alignment horizontal="left" vertical="top" wrapText="1"/>
    </xf>
    <xf numFmtId="0" fontId="9" fillId="0" borderId="42" xfId="1" applyFont="1" applyBorder="1" applyAlignment="1">
      <alignment horizontal="center"/>
    </xf>
    <xf numFmtId="0" fontId="9" fillId="0" borderId="43" xfId="1" applyFont="1" applyBorder="1" applyAlignment="1">
      <alignment horizontal="center"/>
    </xf>
    <xf numFmtId="0" fontId="9" fillId="0" borderId="46" xfId="1" applyFont="1" applyBorder="1" applyAlignment="1">
      <alignment horizontal="center"/>
    </xf>
    <xf numFmtId="0" fontId="9" fillId="0" borderId="47" xfId="1" applyFont="1" applyBorder="1" applyAlignment="1">
      <alignment horizontal="center"/>
    </xf>
    <xf numFmtId="0" fontId="9" fillId="0" borderId="48" xfId="1" applyFont="1" applyBorder="1" applyAlignment="1">
      <alignment horizontal="left" shrinkToFit="1"/>
    </xf>
    <xf numFmtId="0" fontId="9" fillId="0" borderId="49" xfId="1" applyFont="1" applyBorder="1" applyAlignment="1">
      <alignment horizontal="left" shrinkToFit="1"/>
    </xf>
    <xf numFmtId="3" fontId="5" fillId="0" borderId="38" xfId="0" applyNumberFormat="1" applyFont="1" applyFill="1" applyBorder="1" applyAlignment="1">
      <alignment horizontal="right"/>
    </xf>
    <xf numFmtId="3" fontId="5" fillId="0" borderId="59" xfId="0" applyNumberFormat="1" applyFont="1" applyFill="1" applyBorder="1" applyAlignment="1">
      <alignment horizontal="right"/>
    </xf>
    <xf numFmtId="0" fontId="13" fillId="0" borderId="0" xfId="1" applyFont="1" applyAlignment="1">
      <alignment horizontal="center"/>
    </xf>
    <xf numFmtId="49" fontId="9" fillId="0" borderId="46" xfId="1" applyNumberFormat="1" applyFont="1" applyBorder="1" applyAlignment="1">
      <alignment horizontal="center"/>
    </xf>
    <xf numFmtId="0" fontId="9" fillId="0" borderId="48" xfId="1" applyBorder="1" applyAlignment="1">
      <alignment horizontal="left" shrinkToFit="1"/>
    </xf>
    <xf numFmtId="0" fontId="9" fillId="0" borderId="49" xfId="1" applyBorder="1" applyAlignment="1">
      <alignment horizontal="left" shrinkToFit="1"/>
    </xf>
  </cellXfs>
  <cellStyles count="2">
    <cellStyle name="Normální" xfId="0" builtinId="0"/>
    <cellStyle name="normální_POL.XL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/>
  <dimension ref="A1:BE55"/>
  <sheetViews>
    <sheetView topLeftCell="A10" workbookViewId="0">
      <selection activeCell="B37" sqref="B37:G45"/>
    </sheetView>
  </sheetViews>
  <sheetFormatPr defaultRowHeight="12.75" x14ac:dyDescent="0.2"/>
  <cols>
    <col min="1" max="1" width="2" customWidth="1"/>
    <col min="2" max="2" width="15" customWidth="1"/>
    <col min="3" max="3" width="15.85546875" customWidth="1"/>
    <col min="4" max="4" width="14.5703125" customWidth="1"/>
    <col min="5" max="5" width="13.5703125" customWidth="1"/>
    <col min="6" max="6" width="16.5703125" customWidth="1"/>
    <col min="7" max="7" width="15.28515625" customWidth="1"/>
  </cols>
  <sheetData>
    <row r="1" spans="1:57" ht="21.75" customHeight="1" x14ac:dyDescent="0.25">
      <c r="A1" s="1" t="s">
        <v>0</v>
      </c>
      <c r="B1" s="2"/>
      <c r="C1" s="2"/>
      <c r="D1" s="2"/>
      <c r="E1" s="2"/>
      <c r="F1" s="2"/>
      <c r="G1" s="2"/>
    </row>
    <row r="2" spans="1:57" ht="15" customHeight="1" thickBot="1" x14ac:dyDescent="0.25"/>
    <row r="3" spans="1:57" ht="12.95" customHeight="1" x14ac:dyDescent="0.2">
      <c r="A3" s="3" t="s">
        <v>1</v>
      </c>
      <c r="B3" s="4"/>
      <c r="C3" s="5" t="s">
        <v>2</v>
      </c>
      <c r="D3" s="5"/>
      <c r="E3" s="5"/>
      <c r="F3" s="6" t="s">
        <v>3</v>
      </c>
      <c r="G3" s="7"/>
    </row>
    <row r="4" spans="1:57" ht="12.95" customHeight="1" x14ac:dyDescent="0.2">
      <c r="A4" s="8"/>
      <c r="B4" s="9"/>
      <c r="C4" s="10" t="s">
        <v>72</v>
      </c>
      <c r="D4" s="11"/>
      <c r="E4" s="11"/>
      <c r="F4" s="12"/>
      <c r="G4" s="13"/>
    </row>
    <row r="5" spans="1:57" ht="12.95" customHeight="1" x14ac:dyDescent="0.2">
      <c r="A5" s="14" t="s">
        <v>5</v>
      </c>
      <c r="B5" s="15"/>
      <c r="C5" s="16" t="s">
        <v>6</v>
      </c>
      <c r="D5" s="16"/>
      <c r="E5" s="16"/>
      <c r="F5" s="17" t="s">
        <v>7</v>
      </c>
      <c r="G5" s="18"/>
    </row>
    <row r="6" spans="1:57" ht="12.95" customHeight="1" x14ac:dyDescent="0.2">
      <c r="A6" s="8"/>
      <c r="B6" s="9"/>
      <c r="C6" s="10" t="s">
        <v>71</v>
      </c>
      <c r="D6" s="11"/>
      <c r="E6" s="11"/>
      <c r="F6" s="19"/>
      <c r="G6" s="13"/>
    </row>
    <row r="7" spans="1:57" x14ac:dyDescent="0.2">
      <c r="A7" s="14" t="s">
        <v>8</v>
      </c>
      <c r="B7" s="16"/>
      <c r="C7" s="175"/>
      <c r="D7" s="176"/>
      <c r="E7" s="20" t="s">
        <v>9</v>
      </c>
      <c r="F7" s="21"/>
      <c r="G7" s="22">
        <v>0</v>
      </c>
      <c r="H7" s="23"/>
      <c r="I7" s="23"/>
    </row>
    <row r="8" spans="1:57" x14ac:dyDescent="0.2">
      <c r="A8" s="14" t="s">
        <v>10</v>
      </c>
      <c r="B8" s="16"/>
      <c r="C8" s="175" t="s">
        <v>137</v>
      </c>
      <c r="D8" s="176"/>
      <c r="E8" s="17" t="s">
        <v>11</v>
      </c>
      <c r="F8" s="16"/>
      <c r="G8" s="24">
        <f>IF(PocetMJ=0,,ROUND((F30+F32)/PocetMJ,1))</f>
        <v>0</v>
      </c>
    </row>
    <row r="9" spans="1:57" x14ac:dyDescent="0.2">
      <c r="A9" s="25" t="s">
        <v>12</v>
      </c>
      <c r="B9" s="26"/>
      <c r="C9" s="26"/>
      <c r="D9" s="26"/>
      <c r="E9" s="27" t="s">
        <v>13</v>
      </c>
      <c r="F9" s="26"/>
      <c r="G9" s="28"/>
    </row>
    <row r="10" spans="1:57" x14ac:dyDescent="0.2">
      <c r="A10" s="29" t="s">
        <v>14</v>
      </c>
      <c r="B10" s="30"/>
      <c r="C10" s="30"/>
      <c r="D10" s="30"/>
      <c r="E10" s="12" t="s">
        <v>15</v>
      </c>
      <c r="F10" s="30"/>
      <c r="G10" s="13"/>
      <c r="BA10" s="31"/>
      <c r="BB10" s="31"/>
      <c r="BC10" s="31"/>
      <c r="BD10" s="31"/>
      <c r="BE10" s="31"/>
    </row>
    <row r="11" spans="1:57" x14ac:dyDescent="0.2">
      <c r="A11" s="29"/>
      <c r="B11" s="30"/>
      <c r="C11" s="30"/>
      <c r="D11" s="30"/>
      <c r="E11" s="177" t="s">
        <v>136</v>
      </c>
      <c r="F11" s="178"/>
      <c r="G11" s="179"/>
    </row>
    <row r="12" spans="1:57" ht="28.5" customHeight="1" thickBot="1" x14ac:dyDescent="0.25">
      <c r="A12" s="32" t="s">
        <v>16</v>
      </c>
      <c r="B12" s="33"/>
      <c r="C12" s="33"/>
      <c r="D12" s="33"/>
      <c r="E12" s="34"/>
      <c r="F12" s="34"/>
      <c r="G12" s="35"/>
    </row>
    <row r="13" spans="1:57" ht="17.25" customHeight="1" thickBot="1" x14ac:dyDescent="0.25">
      <c r="A13" s="36" t="s">
        <v>17</v>
      </c>
      <c r="B13" s="37"/>
      <c r="C13" s="38"/>
      <c r="D13" s="39" t="s">
        <v>18</v>
      </c>
      <c r="E13" s="40"/>
      <c r="F13" s="40"/>
      <c r="G13" s="38"/>
    </row>
    <row r="14" spans="1:57" ht="15.95" customHeight="1" x14ac:dyDescent="0.2">
      <c r="A14" s="41"/>
      <c r="B14" s="42" t="s">
        <v>19</v>
      </c>
      <c r="C14" s="43">
        <f>Dodavka</f>
        <v>0</v>
      </c>
      <c r="D14" s="44"/>
      <c r="E14" s="45"/>
      <c r="F14" s="46"/>
      <c r="G14" s="43"/>
    </row>
    <row r="15" spans="1:57" ht="15.95" customHeight="1" x14ac:dyDescent="0.2">
      <c r="A15" s="41" t="s">
        <v>20</v>
      </c>
      <c r="B15" s="42" t="s">
        <v>21</v>
      </c>
      <c r="C15" s="43">
        <f>Mont</f>
        <v>0</v>
      </c>
      <c r="D15" s="25"/>
      <c r="E15" s="47"/>
      <c r="F15" s="48"/>
      <c r="G15" s="43"/>
    </row>
    <row r="16" spans="1:57" ht="15.95" customHeight="1" x14ac:dyDescent="0.2">
      <c r="A16" s="41" t="s">
        <v>22</v>
      </c>
      <c r="B16" s="42" t="s">
        <v>23</v>
      </c>
      <c r="C16" s="43">
        <f>HSV</f>
        <v>0</v>
      </c>
      <c r="D16" s="25"/>
      <c r="E16" s="47"/>
      <c r="F16" s="48"/>
      <c r="G16" s="43"/>
    </row>
    <row r="17" spans="1:7" ht="15.95" customHeight="1" x14ac:dyDescent="0.2">
      <c r="A17" s="49" t="s">
        <v>24</v>
      </c>
      <c r="B17" s="42" t="s">
        <v>25</v>
      </c>
      <c r="C17" s="43">
        <f>PSV</f>
        <v>0</v>
      </c>
      <c r="D17" s="25"/>
      <c r="E17" s="47"/>
      <c r="F17" s="48"/>
      <c r="G17" s="43"/>
    </row>
    <row r="18" spans="1:7" ht="15.95" customHeight="1" x14ac:dyDescent="0.2">
      <c r="A18" s="50" t="s">
        <v>26</v>
      </c>
      <c r="B18" s="42"/>
      <c r="C18" s="43">
        <f>SUM(C14:C17)</f>
        <v>0</v>
      </c>
      <c r="D18" s="51"/>
      <c r="E18" s="47"/>
      <c r="F18" s="48"/>
      <c r="G18" s="43"/>
    </row>
    <row r="19" spans="1:7" ht="15.95" customHeight="1" x14ac:dyDescent="0.2">
      <c r="A19" s="50"/>
      <c r="B19" s="42"/>
      <c r="C19" s="43"/>
      <c r="D19" s="25"/>
      <c r="E19" s="47"/>
      <c r="F19" s="48"/>
      <c r="G19" s="43"/>
    </row>
    <row r="20" spans="1:7" ht="15.95" customHeight="1" x14ac:dyDescent="0.2">
      <c r="A20" s="50" t="s">
        <v>27</v>
      </c>
      <c r="B20" s="42"/>
      <c r="C20" s="43">
        <f>HZS</f>
        <v>0</v>
      </c>
      <c r="D20" s="25"/>
      <c r="E20" s="47"/>
      <c r="F20" s="48"/>
      <c r="G20" s="43"/>
    </row>
    <row r="21" spans="1:7" ht="15.95" customHeight="1" x14ac:dyDescent="0.2">
      <c r="A21" s="29" t="s">
        <v>28</v>
      </c>
      <c r="B21" s="30"/>
      <c r="C21" s="43">
        <f>C18+C20</f>
        <v>0</v>
      </c>
      <c r="D21" s="25" t="s">
        <v>29</v>
      </c>
      <c r="E21" s="47"/>
      <c r="F21" s="48"/>
      <c r="G21" s="43">
        <f>G22-SUM(G14:G20)</f>
        <v>0</v>
      </c>
    </row>
    <row r="22" spans="1:7" ht="15.95" customHeight="1" thickBot="1" x14ac:dyDescent="0.25">
      <c r="A22" s="25" t="s">
        <v>30</v>
      </c>
      <c r="B22" s="26"/>
      <c r="C22" s="52">
        <f>C21+G22</f>
        <v>0</v>
      </c>
      <c r="D22" s="53" t="s">
        <v>31</v>
      </c>
      <c r="E22" s="54"/>
      <c r="F22" s="55"/>
      <c r="G22" s="43">
        <f>VRN</f>
        <v>0</v>
      </c>
    </row>
    <row r="23" spans="1:7" x14ac:dyDescent="0.2">
      <c r="A23" s="3" t="s">
        <v>32</v>
      </c>
      <c r="B23" s="5"/>
      <c r="C23" s="6" t="s">
        <v>33</v>
      </c>
      <c r="D23" s="5"/>
      <c r="E23" s="6" t="s">
        <v>34</v>
      </c>
      <c r="F23" s="5"/>
      <c r="G23" s="7"/>
    </row>
    <row r="24" spans="1:7" x14ac:dyDescent="0.2">
      <c r="A24" s="14"/>
      <c r="B24" s="16"/>
      <c r="C24" s="17" t="s">
        <v>35</v>
      </c>
      <c r="D24" s="16"/>
      <c r="E24" s="17" t="s">
        <v>35</v>
      </c>
      <c r="F24" s="16"/>
      <c r="G24" s="18"/>
    </row>
    <row r="25" spans="1:7" x14ac:dyDescent="0.2">
      <c r="A25" s="29" t="s">
        <v>36</v>
      </c>
      <c r="B25" s="56"/>
      <c r="C25" s="12" t="s">
        <v>36</v>
      </c>
      <c r="D25" s="30"/>
      <c r="E25" s="12" t="s">
        <v>36</v>
      </c>
      <c r="F25" s="30"/>
      <c r="G25" s="13"/>
    </row>
    <row r="26" spans="1:7" x14ac:dyDescent="0.2">
      <c r="A26" s="29"/>
      <c r="B26" s="57"/>
      <c r="C26" s="12" t="s">
        <v>37</v>
      </c>
      <c r="D26" s="30"/>
      <c r="E26" s="12" t="s">
        <v>38</v>
      </c>
      <c r="F26" s="30"/>
      <c r="G26" s="13"/>
    </row>
    <row r="27" spans="1:7" x14ac:dyDescent="0.2">
      <c r="A27" s="29"/>
      <c r="B27" s="30"/>
      <c r="C27" s="12"/>
      <c r="D27" s="30"/>
      <c r="E27" s="12"/>
      <c r="F27" s="30"/>
      <c r="G27" s="13"/>
    </row>
    <row r="28" spans="1:7" ht="97.5" customHeight="1" x14ac:dyDescent="0.2">
      <c r="A28" s="29"/>
      <c r="B28" s="30"/>
      <c r="C28" s="12"/>
      <c r="D28" s="30"/>
      <c r="E28" s="12"/>
      <c r="F28" s="30"/>
      <c r="G28" s="13"/>
    </row>
    <row r="29" spans="1:7" x14ac:dyDescent="0.2">
      <c r="A29" s="14" t="s">
        <v>39</v>
      </c>
      <c r="B29" s="16"/>
      <c r="C29" s="58">
        <v>0</v>
      </c>
      <c r="D29" s="16" t="s">
        <v>40</v>
      </c>
      <c r="E29" s="17"/>
      <c r="F29" s="59">
        <v>0</v>
      </c>
      <c r="G29" s="18"/>
    </row>
    <row r="30" spans="1:7" x14ac:dyDescent="0.2">
      <c r="A30" s="14" t="s">
        <v>39</v>
      </c>
      <c r="B30" s="16"/>
      <c r="C30" s="58">
        <v>0</v>
      </c>
      <c r="D30" s="16" t="s">
        <v>40</v>
      </c>
      <c r="E30" s="17"/>
      <c r="F30" s="59">
        <v>0</v>
      </c>
      <c r="G30" s="18"/>
    </row>
    <row r="31" spans="1:7" x14ac:dyDescent="0.2">
      <c r="A31" s="14" t="s">
        <v>41</v>
      </c>
      <c r="B31" s="16"/>
      <c r="C31" s="58">
        <v>0</v>
      </c>
      <c r="D31" s="16" t="s">
        <v>40</v>
      </c>
      <c r="E31" s="17"/>
      <c r="F31" s="60">
        <f>ROUND(PRODUCT(F30,C31/100),1)</f>
        <v>0</v>
      </c>
      <c r="G31" s="28"/>
    </row>
    <row r="32" spans="1:7" x14ac:dyDescent="0.2">
      <c r="A32" s="14" t="s">
        <v>39</v>
      </c>
      <c r="B32" s="16"/>
      <c r="C32" s="58">
        <v>0</v>
      </c>
      <c r="D32" s="16" t="s">
        <v>40</v>
      </c>
      <c r="E32" s="17"/>
      <c r="F32" s="59">
        <v>0</v>
      </c>
      <c r="G32" s="18"/>
    </row>
    <row r="33" spans="1:8" x14ac:dyDescent="0.2">
      <c r="A33" s="14" t="s">
        <v>41</v>
      </c>
      <c r="B33" s="16"/>
      <c r="C33" s="58">
        <v>0</v>
      </c>
      <c r="D33" s="16" t="s">
        <v>40</v>
      </c>
      <c r="E33" s="17"/>
      <c r="F33" s="60">
        <f>ROUND(PRODUCT(F32,C33/100),1)</f>
        <v>0</v>
      </c>
      <c r="G33" s="28"/>
    </row>
    <row r="34" spans="1:8" s="66" customFormat="1" ht="19.5" customHeight="1" thickBot="1" x14ac:dyDescent="0.3">
      <c r="A34" s="61" t="s">
        <v>42</v>
      </c>
      <c r="B34" s="62"/>
      <c r="C34" s="62"/>
      <c r="D34" s="62"/>
      <c r="E34" s="63"/>
      <c r="F34" s="64">
        <f>CEILING(SUM(F29:F33),IF(SUM(F29:F33)&gt;=0,1,-1))</f>
        <v>0</v>
      </c>
      <c r="G34" s="65"/>
    </row>
    <row r="36" spans="1:8" x14ac:dyDescent="0.2">
      <c r="A36" s="67" t="s">
        <v>43</v>
      </c>
      <c r="B36" s="67"/>
      <c r="C36" s="67"/>
      <c r="D36" s="67"/>
      <c r="E36" s="67"/>
      <c r="F36" s="67"/>
      <c r="G36" s="67"/>
      <c r="H36" t="s">
        <v>4</v>
      </c>
    </row>
    <row r="37" spans="1:8" ht="14.25" customHeight="1" x14ac:dyDescent="0.2">
      <c r="A37" s="67"/>
      <c r="B37" s="180" t="s">
        <v>135</v>
      </c>
      <c r="C37" s="180"/>
      <c r="D37" s="180"/>
      <c r="E37" s="180"/>
      <c r="F37" s="180"/>
      <c r="G37" s="180"/>
      <c r="H37" t="s">
        <v>4</v>
      </c>
    </row>
    <row r="38" spans="1:8" ht="12.75" customHeight="1" x14ac:dyDescent="0.2">
      <c r="A38" s="68"/>
      <c r="B38" s="180"/>
      <c r="C38" s="180"/>
      <c r="D38" s="180"/>
      <c r="E38" s="180"/>
      <c r="F38" s="180"/>
      <c r="G38" s="180"/>
      <c r="H38" t="s">
        <v>4</v>
      </c>
    </row>
    <row r="39" spans="1:8" x14ac:dyDescent="0.2">
      <c r="A39" s="68"/>
      <c r="B39" s="180"/>
      <c r="C39" s="180"/>
      <c r="D39" s="180"/>
      <c r="E39" s="180"/>
      <c r="F39" s="180"/>
      <c r="G39" s="180"/>
      <c r="H39" t="s">
        <v>4</v>
      </c>
    </row>
    <row r="40" spans="1:8" x14ac:dyDescent="0.2">
      <c r="A40" s="68"/>
      <c r="B40" s="180"/>
      <c r="C40" s="180"/>
      <c r="D40" s="180"/>
      <c r="E40" s="180"/>
      <c r="F40" s="180"/>
      <c r="G40" s="180"/>
      <c r="H40" t="s">
        <v>4</v>
      </c>
    </row>
    <row r="41" spans="1:8" x14ac:dyDescent="0.2">
      <c r="A41" s="68"/>
      <c r="B41" s="180"/>
      <c r="C41" s="180"/>
      <c r="D41" s="180"/>
      <c r="E41" s="180"/>
      <c r="F41" s="180"/>
      <c r="G41" s="180"/>
      <c r="H41" t="s">
        <v>4</v>
      </c>
    </row>
    <row r="42" spans="1:8" x14ac:dyDescent="0.2">
      <c r="A42" s="68"/>
      <c r="B42" s="180"/>
      <c r="C42" s="180"/>
      <c r="D42" s="180"/>
      <c r="E42" s="180"/>
      <c r="F42" s="180"/>
      <c r="G42" s="180"/>
      <c r="H42" t="s">
        <v>4</v>
      </c>
    </row>
    <row r="43" spans="1:8" x14ac:dyDescent="0.2">
      <c r="A43" s="68"/>
      <c r="B43" s="180"/>
      <c r="C43" s="180"/>
      <c r="D43" s="180"/>
      <c r="E43" s="180"/>
      <c r="F43" s="180"/>
      <c r="G43" s="180"/>
      <c r="H43" t="s">
        <v>4</v>
      </c>
    </row>
    <row r="44" spans="1:8" x14ac:dyDescent="0.2">
      <c r="A44" s="68"/>
      <c r="B44" s="180"/>
      <c r="C44" s="180"/>
      <c r="D44" s="180"/>
      <c r="E44" s="180"/>
      <c r="F44" s="180"/>
      <c r="G44" s="180"/>
      <c r="H44" t="s">
        <v>4</v>
      </c>
    </row>
    <row r="45" spans="1:8" x14ac:dyDescent="0.2">
      <c r="A45" s="68"/>
      <c r="B45" s="180"/>
      <c r="C45" s="180"/>
      <c r="D45" s="180"/>
      <c r="E45" s="180"/>
      <c r="F45" s="180"/>
      <c r="G45" s="180"/>
      <c r="H45" t="s">
        <v>4</v>
      </c>
    </row>
    <row r="46" spans="1:8" x14ac:dyDescent="0.2">
      <c r="B46" s="174"/>
      <c r="C46" s="174"/>
      <c r="D46" s="174"/>
      <c r="E46" s="174"/>
      <c r="F46" s="174"/>
      <c r="G46" s="174"/>
    </row>
    <row r="47" spans="1:8" x14ac:dyDescent="0.2">
      <c r="B47" s="174"/>
      <c r="C47" s="174"/>
      <c r="D47" s="174"/>
      <c r="E47" s="174"/>
      <c r="F47" s="174"/>
      <c r="G47" s="174"/>
    </row>
    <row r="48" spans="1:8" x14ac:dyDescent="0.2">
      <c r="B48" s="174"/>
      <c r="C48" s="174"/>
      <c r="D48" s="174"/>
      <c r="E48" s="174"/>
      <c r="F48" s="174"/>
      <c r="G48" s="174"/>
    </row>
    <row r="49" spans="2:7" x14ac:dyDescent="0.2">
      <c r="B49" s="174"/>
      <c r="C49" s="174"/>
      <c r="D49" s="174"/>
      <c r="E49" s="174"/>
      <c r="F49" s="174"/>
      <c r="G49" s="174"/>
    </row>
    <row r="50" spans="2:7" x14ac:dyDescent="0.2">
      <c r="B50" s="174"/>
      <c r="C50" s="174"/>
      <c r="D50" s="174"/>
      <c r="E50" s="174"/>
      <c r="F50" s="174"/>
      <c r="G50" s="174"/>
    </row>
    <row r="51" spans="2:7" x14ac:dyDescent="0.2">
      <c r="B51" s="174"/>
      <c r="C51" s="174"/>
      <c r="D51" s="174"/>
      <c r="E51" s="174"/>
      <c r="F51" s="174"/>
      <c r="G51" s="174"/>
    </row>
    <row r="52" spans="2:7" x14ac:dyDescent="0.2">
      <c r="B52" s="174"/>
      <c r="C52" s="174"/>
      <c r="D52" s="174"/>
      <c r="E52" s="174"/>
      <c r="F52" s="174"/>
      <c r="G52" s="174"/>
    </row>
    <row r="53" spans="2:7" x14ac:dyDescent="0.2">
      <c r="B53" s="174"/>
      <c r="C53" s="174"/>
      <c r="D53" s="174"/>
      <c r="E53" s="174"/>
      <c r="F53" s="174"/>
      <c r="G53" s="174"/>
    </row>
    <row r="54" spans="2:7" x14ac:dyDescent="0.2">
      <c r="B54" s="174"/>
      <c r="C54" s="174"/>
      <c r="D54" s="174"/>
      <c r="E54" s="174"/>
      <c r="F54" s="174"/>
      <c r="G54" s="174"/>
    </row>
    <row r="55" spans="2:7" x14ac:dyDescent="0.2">
      <c r="B55" s="174"/>
      <c r="C55" s="174"/>
      <c r="D55" s="174"/>
      <c r="E55" s="174"/>
      <c r="F55" s="174"/>
      <c r="G55" s="174"/>
    </row>
  </sheetData>
  <mergeCells count="14">
    <mergeCell ref="B47:G47"/>
    <mergeCell ref="C7:D7"/>
    <mergeCell ref="C8:D8"/>
    <mergeCell ref="E11:G11"/>
    <mergeCell ref="B37:G45"/>
    <mergeCell ref="B46:G46"/>
    <mergeCell ref="B54:G54"/>
    <mergeCell ref="B55:G55"/>
    <mergeCell ref="B48:G48"/>
    <mergeCell ref="B49:G49"/>
    <mergeCell ref="B50:G50"/>
    <mergeCell ref="B51:G51"/>
    <mergeCell ref="B52:G52"/>
    <mergeCell ref="B53:G53"/>
  </mergeCells>
  <pageMargins left="0.59055118110236227" right="0.39370078740157483" top="0.98425196850393704" bottom="0.98425196850393704" header="0.51181102362204722" footer="0.51181102362204722"/>
  <pageSetup paperSize="9" orientation="portrait" horizontalDpi="300" verticalDpi="300" r:id="rId1"/>
  <headerFooter alignWithMargins="0">
    <oddFooter>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/>
  <dimension ref="A1:BE68"/>
  <sheetViews>
    <sheetView workbookViewId="0">
      <selection activeCell="A16" sqref="A16"/>
    </sheetView>
  </sheetViews>
  <sheetFormatPr defaultRowHeight="12.75" x14ac:dyDescent="0.2"/>
  <cols>
    <col min="1" max="1" width="5.85546875" customWidth="1"/>
    <col min="2" max="2" width="6.140625" customWidth="1"/>
    <col min="3" max="3" width="11.42578125" customWidth="1"/>
    <col min="4" max="4" width="15.85546875" customWidth="1"/>
    <col min="5" max="5" width="11.28515625" customWidth="1"/>
    <col min="6" max="6" width="10.85546875" customWidth="1"/>
    <col min="7" max="7" width="11" customWidth="1"/>
    <col min="8" max="8" width="11.140625" customWidth="1"/>
    <col min="9" max="9" width="10.7109375" customWidth="1"/>
  </cols>
  <sheetData>
    <row r="1" spans="1:57" ht="13.5" thickTop="1" x14ac:dyDescent="0.2">
      <c r="A1" s="181" t="s">
        <v>5</v>
      </c>
      <c r="B1" s="182"/>
      <c r="C1" s="69" t="str">
        <f>CONCATENATE(cislostavby," ",nazevstavby)</f>
        <v xml:space="preserve"> Maják SVČ Vyškov, p.o. Brněnská 139/7</v>
      </c>
      <c r="D1" s="70"/>
      <c r="E1" s="71"/>
      <c r="F1" s="70"/>
      <c r="G1" s="72"/>
      <c r="H1" s="73"/>
      <c r="I1" s="74"/>
    </row>
    <row r="2" spans="1:57" ht="13.5" thickBot="1" x14ac:dyDescent="0.25">
      <c r="A2" s="183" t="s">
        <v>1</v>
      </c>
      <c r="B2" s="184"/>
      <c r="C2" s="75" t="str">
        <f>CONCATENATE(cisloobjektu," ",nazevobjektu)</f>
        <v xml:space="preserve"> 1.1-Zdravotně-technické-instalace </v>
      </c>
      <c r="D2" s="76"/>
      <c r="E2" s="77"/>
      <c r="F2" s="76"/>
      <c r="G2" s="185"/>
      <c r="H2" s="185"/>
      <c r="I2" s="186"/>
    </row>
    <row r="3" spans="1:57" ht="13.5" thickTop="1" x14ac:dyDescent="0.2"/>
    <row r="4" spans="1:57" ht="19.5" customHeight="1" x14ac:dyDescent="0.25">
      <c r="A4" s="78" t="s">
        <v>44</v>
      </c>
      <c r="B4" s="1"/>
      <c r="C4" s="1"/>
      <c r="D4" s="1"/>
      <c r="E4" s="1"/>
      <c r="F4" s="1"/>
      <c r="G4" s="1"/>
      <c r="H4" s="1"/>
      <c r="I4" s="1"/>
    </row>
    <row r="5" spans="1:57" ht="13.5" thickBot="1" x14ac:dyDescent="0.25"/>
    <row r="6" spans="1:57" s="30" customFormat="1" ht="13.5" thickBot="1" x14ac:dyDescent="0.25">
      <c r="A6" s="79"/>
      <c r="B6" s="80" t="s">
        <v>45</v>
      </c>
      <c r="C6" s="80"/>
      <c r="D6" s="81"/>
      <c r="E6" s="82" t="s">
        <v>46</v>
      </c>
      <c r="F6" s="83" t="s">
        <v>47</v>
      </c>
      <c r="G6" s="83" t="s">
        <v>48</v>
      </c>
      <c r="H6" s="83" t="s">
        <v>49</v>
      </c>
      <c r="I6" s="84" t="s">
        <v>27</v>
      </c>
    </row>
    <row r="7" spans="1:57" s="30" customFormat="1" x14ac:dyDescent="0.2">
      <c r="A7" s="170" t="str">
        <f>Položky!B7</f>
        <v>721</v>
      </c>
      <c r="B7" s="85" t="str">
        <f>Položky!C7</f>
        <v>Vnitřní kanalizace</v>
      </c>
      <c r="C7" s="86"/>
      <c r="D7" s="87"/>
      <c r="E7" s="171">
        <f>Položky!BC16</f>
        <v>0</v>
      </c>
      <c r="F7" s="172">
        <f>Položky!BD16</f>
        <v>0</v>
      </c>
      <c r="G7" s="172">
        <f>Položky!BE16</f>
        <v>0</v>
      </c>
      <c r="H7" s="172">
        <f>Položky!BF16</f>
        <v>0</v>
      </c>
      <c r="I7" s="173">
        <f>Položky!BG16</f>
        <v>0</v>
      </c>
    </row>
    <row r="8" spans="1:57" s="30" customFormat="1" x14ac:dyDescent="0.2">
      <c r="A8" s="170" t="str">
        <f>Položky!B17</f>
        <v>722</v>
      </c>
      <c r="B8" s="85" t="str">
        <f>Položky!C17</f>
        <v>Vnitřní vodovod</v>
      </c>
      <c r="C8" s="86"/>
      <c r="D8" s="87"/>
      <c r="E8" s="171">
        <f>Položky!BC29</f>
        <v>0</v>
      </c>
      <c r="F8" s="172">
        <f>Položky!BD29</f>
        <v>0</v>
      </c>
      <c r="G8" s="172">
        <f>Položky!BE29</f>
        <v>0</v>
      </c>
      <c r="H8" s="172">
        <f>Položky!BF29</f>
        <v>0</v>
      </c>
      <c r="I8" s="173">
        <f>Položky!BG29</f>
        <v>0</v>
      </c>
    </row>
    <row r="9" spans="1:57" s="30" customFormat="1" x14ac:dyDescent="0.2">
      <c r="A9" s="170" t="str">
        <f>Položky!B30</f>
        <v>724</v>
      </c>
      <c r="B9" s="85" t="str">
        <f>Položky!C30</f>
        <v>Strojní vybavení</v>
      </c>
      <c r="C9" s="86"/>
      <c r="D9" s="87"/>
      <c r="E9" s="171">
        <f>Položky!BC36</f>
        <v>0</v>
      </c>
      <c r="F9" s="172">
        <f>Položky!BD36</f>
        <v>0</v>
      </c>
      <c r="G9" s="172">
        <f>Položky!BE36</f>
        <v>0</v>
      </c>
      <c r="H9" s="172">
        <f>Položky!BF36</f>
        <v>0</v>
      </c>
      <c r="I9" s="173">
        <f>Položky!BG36</f>
        <v>0</v>
      </c>
    </row>
    <row r="10" spans="1:57" s="30" customFormat="1" ht="13.5" thickBot="1" x14ac:dyDescent="0.25">
      <c r="A10" s="170" t="str">
        <f>Položky!B37</f>
        <v>767</v>
      </c>
      <c r="B10" s="85" t="str">
        <f>Položky!C37</f>
        <v>Konstrukce zámečnické</v>
      </c>
      <c r="C10" s="86"/>
      <c r="D10" s="87"/>
      <c r="E10" s="171">
        <f>Položky!BC40</f>
        <v>0</v>
      </c>
      <c r="F10" s="172">
        <f>Položky!BD40</f>
        <v>0</v>
      </c>
      <c r="G10" s="172">
        <f>Položky!BE40</f>
        <v>0</v>
      </c>
      <c r="H10" s="172">
        <f>Položky!BF40</f>
        <v>0</v>
      </c>
      <c r="I10" s="173">
        <f>Položky!BG40</f>
        <v>0</v>
      </c>
    </row>
    <row r="11" spans="1:57" s="93" customFormat="1" ht="13.5" thickBot="1" x14ac:dyDescent="0.25">
      <c r="A11" s="88"/>
      <c r="B11" s="80" t="s">
        <v>50</v>
      </c>
      <c r="C11" s="80"/>
      <c r="D11" s="89"/>
      <c r="E11" s="90">
        <f>SUM(E7:E10)</f>
        <v>0</v>
      </c>
      <c r="F11" s="91">
        <f>SUM(F7:F10)</f>
        <v>0</v>
      </c>
      <c r="G11" s="91">
        <f>SUM(G7:G10)</f>
        <v>0</v>
      </c>
      <c r="H11" s="91">
        <f>SUM(H7:H10)</f>
        <v>0</v>
      </c>
      <c r="I11" s="92">
        <f>SUM(I7:I10)</f>
        <v>0</v>
      </c>
    </row>
    <row r="12" spans="1:57" x14ac:dyDescent="0.2">
      <c r="A12" s="86"/>
      <c r="B12" s="86"/>
      <c r="C12" s="86"/>
      <c r="D12" s="86"/>
      <c r="E12" s="86"/>
      <c r="F12" s="86"/>
      <c r="G12" s="86"/>
      <c r="H12" s="86"/>
      <c r="I12" s="86"/>
    </row>
    <row r="13" spans="1:57" ht="19.5" customHeight="1" x14ac:dyDescent="0.25">
      <c r="A13" s="94" t="s">
        <v>51</v>
      </c>
      <c r="B13" s="94"/>
      <c r="C13" s="94"/>
      <c r="D13" s="94"/>
      <c r="E13" s="94"/>
      <c r="F13" s="94"/>
      <c r="G13" s="95"/>
      <c r="H13" s="94"/>
      <c r="I13" s="94"/>
      <c r="BA13" s="31"/>
      <c r="BB13" s="31"/>
      <c r="BC13" s="31"/>
      <c r="BD13" s="31"/>
      <c r="BE13" s="31"/>
    </row>
    <row r="14" spans="1:57" ht="13.5" thickBot="1" x14ac:dyDescent="0.25">
      <c r="A14" s="96"/>
      <c r="B14" s="96"/>
      <c r="C14" s="96"/>
      <c r="D14" s="96"/>
      <c r="E14" s="96"/>
      <c r="F14" s="96"/>
      <c r="G14" s="96"/>
      <c r="H14" s="96"/>
      <c r="I14" s="96"/>
    </row>
    <row r="15" spans="1:57" x14ac:dyDescent="0.2">
      <c r="A15" s="97" t="s">
        <v>52</v>
      </c>
      <c r="B15" s="98"/>
      <c r="C15" s="98"/>
      <c r="D15" s="99"/>
      <c r="E15" s="100" t="s">
        <v>53</v>
      </c>
      <c r="F15" s="101" t="s">
        <v>54</v>
      </c>
      <c r="G15" s="102" t="s">
        <v>55</v>
      </c>
      <c r="H15" s="103"/>
      <c r="I15" s="104" t="s">
        <v>53</v>
      </c>
    </row>
    <row r="16" spans="1:57" x14ac:dyDescent="0.2">
      <c r="A16" s="105"/>
      <c r="B16" s="106"/>
      <c r="C16" s="106"/>
      <c r="D16" s="107"/>
      <c r="E16" s="108"/>
      <c r="F16" s="109"/>
      <c r="G16" s="110">
        <f>CHOOSE(BA16+1,HSV+PSV,HSV+PSV+Mont,HSV+PSV+Dodavka+Mont,HSV,PSV,Mont,Dodavka,Mont+Dodavka,0)</f>
        <v>0</v>
      </c>
      <c r="H16" s="111"/>
      <c r="I16" s="112">
        <f>E16+F16*G16/100</f>
        <v>0</v>
      </c>
      <c r="BA16">
        <v>8</v>
      </c>
    </row>
    <row r="17" spans="1:9" ht="13.5" thickBot="1" x14ac:dyDescent="0.25">
      <c r="A17" s="113"/>
      <c r="B17" s="114" t="s">
        <v>56</v>
      </c>
      <c r="C17" s="115"/>
      <c r="D17" s="116"/>
      <c r="E17" s="117"/>
      <c r="F17" s="118"/>
      <c r="G17" s="118"/>
      <c r="H17" s="187">
        <f>SUM(H16:H16)</f>
        <v>0</v>
      </c>
      <c r="I17" s="188"/>
    </row>
    <row r="19" spans="1:9" x14ac:dyDescent="0.2">
      <c r="B19" s="93"/>
      <c r="F19" s="119"/>
      <c r="G19" s="120"/>
      <c r="H19" s="120"/>
      <c r="I19" s="121"/>
    </row>
    <row r="20" spans="1:9" x14ac:dyDescent="0.2">
      <c r="F20" s="119"/>
      <c r="G20" s="120"/>
      <c r="H20" s="120"/>
      <c r="I20" s="121"/>
    </row>
    <row r="21" spans="1:9" x14ac:dyDescent="0.2">
      <c r="F21" s="119"/>
      <c r="G21" s="120"/>
      <c r="H21" s="120"/>
      <c r="I21" s="121"/>
    </row>
    <row r="22" spans="1:9" x14ac:dyDescent="0.2">
      <c r="F22" s="119"/>
      <c r="G22" s="120"/>
      <c r="H22" s="120"/>
      <c r="I22" s="121"/>
    </row>
    <row r="23" spans="1:9" x14ac:dyDescent="0.2">
      <c r="F23" s="119"/>
      <c r="G23" s="120"/>
      <c r="H23" s="120"/>
      <c r="I23" s="121"/>
    </row>
    <row r="24" spans="1:9" x14ac:dyDescent="0.2">
      <c r="F24" s="119"/>
      <c r="G24" s="120"/>
      <c r="H24" s="120"/>
      <c r="I24" s="121"/>
    </row>
    <row r="25" spans="1:9" x14ac:dyDescent="0.2">
      <c r="F25" s="119"/>
      <c r="G25" s="120"/>
      <c r="H25" s="120"/>
      <c r="I25" s="121"/>
    </row>
    <row r="26" spans="1:9" x14ac:dyDescent="0.2">
      <c r="F26" s="119"/>
      <c r="G26" s="120"/>
      <c r="H26" s="120"/>
      <c r="I26" s="121"/>
    </row>
    <row r="27" spans="1:9" x14ac:dyDescent="0.2">
      <c r="F27" s="119"/>
      <c r="G27" s="120"/>
      <c r="H27" s="120"/>
      <c r="I27" s="121"/>
    </row>
    <row r="28" spans="1:9" x14ac:dyDescent="0.2">
      <c r="F28" s="119"/>
      <c r="G28" s="120"/>
      <c r="H28" s="120"/>
      <c r="I28" s="121"/>
    </row>
    <row r="29" spans="1:9" x14ac:dyDescent="0.2">
      <c r="F29" s="119"/>
      <c r="G29" s="120"/>
      <c r="H29" s="120"/>
      <c r="I29" s="121"/>
    </row>
    <row r="30" spans="1:9" x14ac:dyDescent="0.2">
      <c r="F30" s="119"/>
      <c r="G30" s="120"/>
      <c r="H30" s="120"/>
      <c r="I30" s="121"/>
    </row>
    <row r="31" spans="1:9" x14ac:dyDescent="0.2">
      <c r="F31" s="119"/>
      <c r="G31" s="120"/>
      <c r="H31" s="120"/>
      <c r="I31" s="121"/>
    </row>
    <row r="32" spans="1:9" x14ac:dyDescent="0.2">
      <c r="F32" s="119"/>
      <c r="G32" s="120"/>
      <c r="H32" s="120"/>
      <c r="I32" s="121"/>
    </row>
    <row r="33" spans="6:9" x14ac:dyDescent="0.2">
      <c r="F33" s="119"/>
      <c r="G33" s="120"/>
      <c r="H33" s="120"/>
      <c r="I33" s="121"/>
    </row>
    <row r="34" spans="6:9" x14ac:dyDescent="0.2">
      <c r="F34" s="119"/>
      <c r="G34" s="120"/>
      <c r="H34" s="120"/>
      <c r="I34" s="121"/>
    </row>
    <row r="35" spans="6:9" x14ac:dyDescent="0.2">
      <c r="F35" s="119"/>
      <c r="G35" s="120"/>
      <c r="H35" s="120"/>
      <c r="I35" s="121"/>
    </row>
    <row r="36" spans="6:9" x14ac:dyDescent="0.2">
      <c r="F36" s="119"/>
      <c r="G36" s="120"/>
      <c r="H36" s="120"/>
      <c r="I36" s="121"/>
    </row>
    <row r="37" spans="6:9" x14ac:dyDescent="0.2">
      <c r="F37" s="119"/>
      <c r="G37" s="120"/>
      <c r="H37" s="120"/>
      <c r="I37" s="121"/>
    </row>
    <row r="38" spans="6:9" x14ac:dyDescent="0.2">
      <c r="F38" s="119"/>
      <c r="G38" s="120"/>
      <c r="H38" s="120"/>
      <c r="I38" s="121"/>
    </row>
    <row r="39" spans="6:9" x14ac:dyDescent="0.2">
      <c r="F39" s="119"/>
      <c r="G39" s="120"/>
      <c r="H39" s="120"/>
      <c r="I39" s="121"/>
    </row>
    <row r="40" spans="6:9" x14ac:dyDescent="0.2">
      <c r="F40" s="119"/>
      <c r="G40" s="120"/>
      <c r="H40" s="120"/>
      <c r="I40" s="121"/>
    </row>
    <row r="41" spans="6:9" x14ac:dyDescent="0.2">
      <c r="F41" s="119"/>
      <c r="G41" s="120"/>
      <c r="H41" s="120"/>
      <c r="I41" s="121"/>
    </row>
    <row r="42" spans="6:9" x14ac:dyDescent="0.2">
      <c r="F42" s="119"/>
      <c r="G42" s="120"/>
      <c r="H42" s="120"/>
      <c r="I42" s="121"/>
    </row>
    <row r="43" spans="6:9" x14ac:dyDescent="0.2">
      <c r="F43" s="119"/>
      <c r="G43" s="120"/>
      <c r="H43" s="120"/>
      <c r="I43" s="121"/>
    </row>
    <row r="44" spans="6:9" x14ac:dyDescent="0.2">
      <c r="F44" s="119"/>
      <c r="G44" s="120"/>
      <c r="H44" s="120"/>
      <c r="I44" s="121"/>
    </row>
    <row r="45" spans="6:9" x14ac:dyDescent="0.2">
      <c r="F45" s="119"/>
      <c r="G45" s="120"/>
      <c r="H45" s="120"/>
      <c r="I45" s="121"/>
    </row>
    <row r="46" spans="6:9" x14ac:dyDescent="0.2">
      <c r="F46" s="119"/>
      <c r="G46" s="120"/>
      <c r="H46" s="120"/>
      <c r="I46" s="121"/>
    </row>
    <row r="47" spans="6:9" x14ac:dyDescent="0.2">
      <c r="F47" s="119"/>
      <c r="G47" s="120"/>
      <c r="H47" s="120"/>
      <c r="I47" s="121"/>
    </row>
    <row r="48" spans="6:9" x14ac:dyDescent="0.2">
      <c r="F48" s="119"/>
      <c r="G48" s="120"/>
      <c r="H48" s="120"/>
      <c r="I48" s="121"/>
    </row>
    <row r="49" spans="6:9" x14ac:dyDescent="0.2">
      <c r="F49" s="119"/>
      <c r="G49" s="120"/>
      <c r="H49" s="120"/>
      <c r="I49" s="121"/>
    </row>
    <row r="50" spans="6:9" x14ac:dyDescent="0.2">
      <c r="F50" s="119"/>
      <c r="G50" s="120"/>
      <c r="H50" s="120"/>
      <c r="I50" s="121"/>
    </row>
    <row r="51" spans="6:9" x14ac:dyDescent="0.2">
      <c r="F51" s="119"/>
      <c r="G51" s="120"/>
      <c r="H51" s="120"/>
      <c r="I51" s="121"/>
    </row>
    <row r="52" spans="6:9" x14ac:dyDescent="0.2">
      <c r="F52" s="119"/>
      <c r="G52" s="120"/>
      <c r="H52" s="120"/>
      <c r="I52" s="121"/>
    </row>
    <row r="53" spans="6:9" x14ac:dyDescent="0.2">
      <c r="F53" s="119"/>
      <c r="G53" s="120"/>
      <c r="H53" s="120"/>
      <c r="I53" s="121"/>
    </row>
    <row r="54" spans="6:9" x14ac:dyDescent="0.2">
      <c r="F54" s="119"/>
      <c r="G54" s="120"/>
      <c r="H54" s="120"/>
      <c r="I54" s="121"/>
    </row>
    <row r="55" spans="6:9" x14ac:dyDescent="0.2">
      <c r="F55" s="119"/>
      <c r="G55" s="120"/>
      <c r="H55" s="120"/>
      <c r="I55" s="121"/>
    </row>
    <row r="56" spans="6:9" x14ac:dyDescent="0.2">
      <c r="F56" s="119"/>
      <c r="G56" s="120"/>
      <c r="H56" s="120"/>
      <c r="I56" s="121"/>
    </row>
    <row r="57" spans="6:9" x14ac:dyDescent="0.2">
      <c r="F57" s="119"/>
      <c r="G57" s="120"/>
      <c r="H57" s="120"/>
      <c r="I57" s="121"/>
    </row>
    <row r="58" spans="6:9" x14ac:dyDescent="0.2">
      <c r="F58" s="119"/>
      <c r="G58" s="120"/>
      <c r="H58" s="120"/>
      <c r="I58" s="121"/>
    </row>
    <row r="59" spans="6:9" x14ac:dyDescent="0.2">
      <c r="F59" s="119"/>
      <c r="G59" s="120"/>
      <c r="H59" s="120"/>
      <c r="I59" s="121"/>
    </row>
    <row r="60" spans="6:9" x14ac:dyDescent="0.2">
      <c r="F60" s="119"/>
      <c r="G60" s="120"/>
      <c r="H60" s="120"/>
      <c r="I60" s="121"/>
    </row>
    <row r="61" spans="6:9" x14ac:dyDescent="0.2">
      <c r="F61" s="119"/>
      <c r="G61" s="120"/>
      <c r="H61" s="120"/>
      <c r="I61" s="121"/>
    </row>
    <row r="62" spans="6:9" x14ac:dyDescent="0.2">
      <c r="F62" s="119"/>
      <c r="G62" s="120"/>
      <c r="H62" s="120"/>
      <c r="I62" s="121"/>
    </row>
    <row r="63" spans="6:9" x14ac:dyDescent="0.2">
      <c r="F63" s="119"/>
      <c r="G63" s="120"/>
      <c r="H63" s="120"/>
      <c r="I63" s="121"/>
    </row>
    <row r="64" spans="6:9" x14ac:dyDescent="0.2">
      <c r="F64" s="119"/>
      <c r="G64" s="120"/>
      <c r="H64" s="120"/>
      <c r="I64" s="121"/>
    </row>
    <row r="65" spans="6:9" x14ac:dyDescent="0.2">
      <c r="F65" s="119"/>
      <c r="G65" s="120"/>
      <c r="H65" s="120"/>
      <c r="I65" s="121"/>
    </row>
    <row r="66" spans="6:9" x14ac:dyDescent="0.2">
      <c r="F66" s="119"/>
      <c r="G66" s="120"/>
      <c r="H66" s="120"/>
      <c r="I66" s="121"/>
    </row>
    <row r="67" spans="6:9" x14ac:dyDescent="0.2">
      <c r="F67" s="119"/>
      <c r="G67" s="120"/>
      <c r="H67" s="120"/>
      <c r="I67" s="121"/>
    </row>
    <row r="68" spans="6:9" x14ac:dyDescent="0.2">
      <c r="F68" s="119"/>
      <c r="G68" s="120"/>
      <c r="H68" s="120"/>
      <c r="I68" s="121"/>
    </row>
  </sheetData>
  <mergeCells count="4">
    <mergeCell ref="A1:B1"/>
    <mergeCell ref="A2:B2"/>
    <mergeCell ref="G2:I2"/>
    <mergeCell ref="H17:I17"/>
  </mergeCells>
  <pageMargins left="0.59055118110236227" right="0.39370078740157483" top="0.98425196850393704" bottom="0.98425196850393704" header="0.51181102362204722" footer="0.51181102362204722"/>
  <pageSetup paperSize="9" orientation="portrait" horizontalDpi="300" verticalDpi="300" r:id="rId1"/>
  <headerFooter alignWithMargins="0">
    <oddFooter>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BG107"/>
  <sheetViews>
    <sheetView showGridLines="0" showZeros="0" tabSelected="1" zoomScale="80" zoomScaleNormal="100" workbookViewId="0">
      <selection activeCell="A40" sqref="A40:IV42"/>
    </sheetView>
  </sheetViews>
  <sheetFormatPr defaultRowHeight="12.75" x14ac:dyDescent="0.2"/>
  <cols>
    <col min="1" max="1" width="4.42578125" style="122" customWidth="1"/>
    <col min="2" max="2" width="14.140625" style="122" customWidth="1"/>
    <col min="3" max="3" width="47.5703125" style="122" customWidth="1"/>
    <col min="4" max="4" width="5.5703125" style="122" customWidth="1"/>
    <col min="5" max="5" width="10" style="164" customWidth="1"/>
    <col min="6" max="6" width="11.28515625" style="122" customWidth="1"/>
    <col min="7" max="7" width="16.140625" style="122" customWidth="1"/>
    <col min="8" max="8" width="13.140625" style="122" customWidth="1"/>
    <col min="9" max="9" width="14.5703125" style="122" customWidth="1"/>
    <col min="10" max="10" width="13.140625" style="122" customWidth="1"/>
    <col min="11" max="11" width="13.5703125" style="122" customWidth="1"/>
    <col min="12" max="16384" width="9.140625" style="122"/>
  </cols>
  <sheetData>
    <row r="1" spans="1:59" ht="15.75" x14ac:dyDescent="0.25">
      <c r="A1" s="189" t="s">
        <v>57</v>
      </c>
      <c r="B1" s="189"/>
      <c r="C1" s="189"/>
      <c r="D1" s="189"/>
      <c r="E1" s="189"/>
      <c r="F1" s="189"/>
      <c r="G1" s="189"/>
      <c r="H1" s="189"/>
      <c r="I1" s="189"/>
    </row>
    <row r="2" spans="1:59" ht="13.5" thickBot="1" x14ac:dyDescent="0.25">
      <c r="B2" s="123"/>
      <c r="C2" s="124"/>
      <c r="D2" s="124"/>
      <c r="E2" s="125"/>
      <c r="F2" s="124"/>
      <c r="G2" s="124"/>
    </row>
    <row r="3" spans="1:59" ht="13.5" thickTop="1" x14ac:dyDescent="0.2">
      <c r="A3" s="181" t="s">
        <v>5</v>
      </c>
      <c r="B3" s="182"/>
      <c r="C3" s="69" t="str">
        <f>CONCATENATE(cislostavby," ",nazevstavby)</f>
        <v xml:space="preserve"> Maják SVČ Vyškov, p.o. Brněnská 139/7</v>
      </c>
      <c r="D3" s="70"/>
      <c r="E3" s="71"/>
      <c r="F3" s="70"/>
      <c r="G3" s="126"/>
      <c r="H3" s="127">
        <f>Rekapitulace!H1</f>
        <v>0</v>
      </c>
      <c r="I3" s="128"/>
    </row>
    <row r="4" spans="1:59" ht="13.5" thickBot="1" x14ac:dyDescent="0.25">
      <c r="A4" s="190" t="s">
        <v>1</v>
      </c>
      <c r="B4" s="184"/>
      <c r="C4" s="75" t="str">
        <f>CONCATENATE(cisloobjektu," ",nazevobjektu)</f>
        <v xml:space="preserve"> 1.1-Zdravotně-technické-instalace </v>
      </c>
      <c r="D4" s="76"/>
      <c r="E4" s="77"/>
      <c r="F4" s="76"/>
      <c r="G4" s="191"/>
      <c r="H4" s="191"/>
      <c r="I4" s="192"/>
    </row>
    <row r="5" spans="1:59" ht="13.5" thickTop="1" x14ac:dyDescent="0.2">
      <c r="A5" s="129"/>
      <c r="B5" s="130"/>
      <c r="C5" s="130"/>
      <c r="D5" s="131"/>
      <c r="E5" s="132"/>
      <c r="F5" s="131"/>
      <c r="G5" s="133"/>
      <c r="H5" s="131"/>
      <c r="I5" s="131"/>
    </row>
    <row r="6" spans="1:59" x14ac:dyDescent="0.2">
      <c r="A6" s="134" t="s">
        <v>58</v>
      </c>
      <c r="B6" s="135" t="s">
        <v>59</v>
      </c>
      <c r="C6" s="135" t="s">
        <v>60</v>
      </c>
      <c r="D6" s="135" t="s">
        <v>61</v>
      </c>
      <c r="E6" s="136" t="s">
        <v>62</v>
      </c>
      <c r="F6" s="135" t="s">
        <v>63</v>
      </c>
      <c r="G6" s="137" t="s">
        <v>64</v>
      </c>
      <c r="H6" s="138" t="s">
        <v>65</v>
      </c>
      <c r="I6" s="138" t="s">
        <v>66</v>
      </c>
      <c r="J6" s="138" t="s">
        <v>67</v>
      </c>
      <c r="K6" s="138" t="s">
        <v>68</v>
      </c>
    </row>
    <row r="7" spans="1:59" x14ac:dyDescent="0.2">
      <c r="A7" s="139" t="s">
        <v>69</v>
      </c>
      <c r="B7" s="140" t="s">
        <v>73</v>
      </c>
      <c r="C7" s="141" t="s">
        <v>74</v>
      </c>
      <c r="D7" s="142"/>
      <c r="E7" s="143"/>
      <c r="F7" s="143"/>
      <c r="G7" s="144"/>
      <c r="H7" s="145"/>
      <c r="I7" s="145"/>
      <c r="J7" s="145"/>
      <c r="K7" s="145"/>
      <c r="Q7" s="146">
        <v>1</v>
      </c>
    </row>
    <row r="8" spans="1:59" x14ac:dyDescent="0.2">
      <c r="A8" s="147">
        <v>1</v>
      </c>
      <c r="B8" s="148" t="s">
        <v>75</v>
      </c>
      <c r="C8" s="149" t="s">
        <v>76</v>
      </c>
      <c r="D8" s="150" t="s">
        <v>77</v>
      </c>
      <c r="E8" s="151">
        <v>2</v>
      </c>
      <c r="F8" s="151">
        <v>0</v>
      </c>
      <c r="G8" s="152">
        <f t="shared" ref="G8:G15" si="0">E8*F8</f>
        <v>0</v>
      </c>
      <c r="H8" s="153">
        <v>0</v>
      </c>
      <c r="I8" s="153">
        <f t="shared" ref="I8:I15" si="1">E8*H8</f>
        <v>0</v>
      </c>
      <c r="J8" s="153">
        <v>0</v>
      </c>
      <c r="K8" s="153">
        <f t="shared" ref="K8:K15" si="2">E8*J8</f>
        <v>0</v>
      </c>
      <c r="Q8" s="146">
        <v>2</v>
      </c>
      <c r="AA8" s="122">
        <v>12</v>
      </c>
      <c r="AB8" s="122">
        <v>0</v>
      </c>
      <c r="AC8" s="122">
        <v>1</v>
      </c>
      <c r="BB8" s="122">
        <v>2</v>
      </c>
      <c r="BC8" s="122">
        <f t="shared" ref="BC8:BC15" si="3">IF(BB8=1,G8,0)</f>
        <v>0</v>
      </c>
      <c r="BD8" s="122">
        <f t="shared" ref="BD8:BD15" si="4">IF(BB8=2,G8,0)</f>
        <v>0</v>
      </c>
      <c r="BE8" s="122">
        <f t="shared" ref="BE8:BE15" si="5">IF(BB8=3,G8,0)</f>
        <v>0</v>
      </c>
      <c r="BF8" s="122">
        <f t="shared" ref="BF8:BF15" si="6">IF(BB8=4,G8,0)</f>
        <v>0</v>
      </c>
      <c r="BG8" s="122">
        <f t="shared" ref="BG8:BG15" si="7">IF(BB8=5,G8,0)</f>
        <v>0</v>
      </c>
    </row>
    <row r="9" spans="1:59" x14ac:dyDescent="0.2">
      <c r="A9" s="147">
        <v>2</v>
      </c>
      <c r="B9" s="148" t="s">
        <v>78</v>
      </c>
      <c r="C9" s="149" t="s">
        <v>79</v>
      </c>
      <c r="D9" s="150" t="s">
        <v>80</v>
      </c>
      <c r="E9" s="151">
        <v>5</v>
      </c>
      <c r="F9" s="151">
        <v>0</v>
      </c>
      <c r="G9" s="152">
        <f t="shared" si="0"/>
        <v>0</v>
      </c>
      <c r="H9" s="153">
        <v>3.8000000000000002E-4</v>
      </c>
      <c r="I9" s="153">
        <f t="shared" si="1"/>
        <v>1.9000000000000002E-3</v>
      </c>
      <c r="J9" s="153">
        <v>0</v>
      </c>
      <c r="K9" s="153">
        <f t="shared" si="2"/>
        <v>0</v>
      </c>
      <c r="Q9" s="146">
        <v>2</v>
      </c>
      <c r="AA9" s="122">
        <v>12</v>
      </c>
      <c r="AB9" s="122">
        <v>0</v>
      </c>
      <c r="AC9" s="122">
        <v>2</v>
      </c>
      <c r="BB9" s="122">
        <v>2</v>
      </c>
      <c r="BC9" s="122">
        <f t="shared" si="3"/>
        <v>0</v>
      </c>
      <c r="BD9" s="122">
        <f t="shared" si="4"/>
        <v>0</v>
      </c>
      <c r="BE9" s="122">
        <f t="shared" si="5"/>
        <v>0</v>
      </c>
      <c r="BF9" s="122">
        <f t="shared" si="6"/>
        <v>0</v>
      </c>
      <c r="BG9" s="122">
        <f t="shared" si="7"/>
        <v>0</v>
      </c>
    </row>
    <row r="10" spans="1:59" x14ac:dyDescent="0.2">
      <c r="A10" s="147">
        <v>3</v>
      </c>
      <c r="B10" s="148" t="s">
        <v>81</v>
      </c>
      <c r="C10" s="149" t="s">
        <v>82</v>
      </c>
      <c r="D10" s="150" t="s">
        <v>80</v>
      </c>
      <c r="E10" s="151">
        <v>5</v>
      </c>
      <c r="F10" s="151">
        <v>0</v>
      </c>
      <c r="G10" s="152">
        <f t="shared" si="0"/>
        <v>0</v>
      </c>
      <c r="H10" s="153">
        <v>0</v>
      </c>
      <c r="I10" s="153">
        <f t="shared" si="1"/>
        <v>0</v>
      </c>
      <c r="J10" s="153">
        <v>0</v>
      </c>
      <c r="K10" s="153">
        <f t="shared" si="2"/>
        <v>0</v>
      </c>
      <c r="Q10" s="146">
        <v>2</v>
      </c>
      <c r="AA10" s="122">
        <v>12</v>
      </c>
      <c r="AB10" s="122">
        <v>0</v>
      </c>
      <c r="AC10" s="122">
        <v>3</v>
      </c>
      <c r="BB10" s="122">
        <v>2</v>
      </c>
      <c r="BC10" s="122">
        <f t="shared" si="3"/>
        <v>0</v>
      </c>
      <c r="BD10" s="122">
        <f t="shared" si="4"/>
        <v>0</v>
      </c>
      <c r="BE10" s="122">
        <f t="shared" si="5"/>
        <v>0</v>
      </c>
      <c r="BF10" s="122">
        <f t="shared" si="6"/>
        <v>0</v>
      </c>
      <c r="BG10" s="122">
        <f t="shared" si="7"/>
        <v>0</v>
      </c>
    </row>
    <row r="11" spans="1:59" x14ac:dyDescent="0.2">
      <c r="A11" s="147">
        <v>4</v>
      </c>
      <c r="B11" s="148" t="s">
        <v>83</v>
      </c>
      <c r="C11" s="149" t="s">
        <v>84</v>
      </c>
      <c r="D11" s="150" t="s">
        <v>77</v>
      </c>
      <c r="E11" s="151">
        <v>1</v>
      </c>
      <c r="F11" s="151">
        <v>0</v>
      </c>
      <c r="G11" s="152">
        <f t="shared" si="0"/>
        <v>0</v>
      </c>
      <c r="H11" s="153">
        <v>0</v>
      </c>
      <c r="I11" s="153">
        <f t="shared" si="1"/>
        <v>0</v>
      </c>
      <c r="J11" s="153">
        <v>0</v>
      </c>
      <c r="K11" s="153">
        <f t="shared" si="2"/>
        <v>0</v>
      </c>
      <c r="Q11" s="146">
        <v>2</v>
      </c>
      <c r="AA11" s="122">
        <v>12</v>
      </c>
      <c r="AB11" s="122">
        <v>0</v>
      </c>
      <c r="AC11" s="122">
        <v>4</v>
      </c>
      <c r="BB11" s="122">
        <v>2</v>
      </c>
      <c r="BC11" s="122">
        <f t="shared" si="3"/>
        <v>0</v>
      </c>
      <c r="BD11" s="122">
        <f t="shared" si="4"/>
        <v>0</v>
      </c>
      <c r="BE11" s="122">
        <f t="shared" si="5"/>
        <v>0</v>
      </c>
      <c r="BF11" s="122">
        <f t="shared" si="6"/>
        <v>0</v>
      </c>
      <c r="BG11" s="122">
        <f t="shared" si="7"/>
        <v>0</v>
      </c>
    </row>
    <row r="12" spans="1:59" x14ac:dyDescent="0.2">
      <c r="A12" s="147">
        <v>5</v>
      </c>
      <c r="B12" s="148" t="s">
        <v>85</v>
      </c>
      <c r="C12" s="149" t="s">
        <v>86</v>
      </c>
      <c r="D12" s="150" t="s">
        <v>87</v>
      </c>
      <c r="E12" s="151">
        <v>4</v>
      </c>
      <c r="F12" s="151">
        <v>0</v>
      </c>
      <c r="G12" s="152">
        <f t="shared" si="0"/>
        <v>0</v>
      </c>
      <c r="H12" s="153">
        <v>0</v>
      </c>
      <c r="I12" s="153">
        <f t="shared" si="1"/>
        <v>0</v>
      </c>
      <c r="J12" s="153">
        <v>0</v>
      </c>
      <c r="K12" s="153">
        <f t="shared" si="2"/>
        <v>0</v>
      </c>
      <c r="Q12" s="146">
        <v>2</v>
      </c>
      <c r="AA12" s="122">
        <v>12</v>
      </c>
      <c r="AB12" s="122">
        <v>0</v>
      </c>
      <c r="AC12" s="122">
        <v>5</v>
      </c>
      <c r="BB12" s="122">
        <v>2</v>
      </c>
      <c r="BC12" s="122">
        <f t="shared" si="3"/>
        <v>0</v>
      </c>
      <c r="BD12" s="122">
        <f t="shared" si="4"/>
        <v>0</v>
      </c>
      <c r="BE12" s="122">
        <f t="shared" si="5"/>
        <v>0</v>
      </c>
      <c r="BF12" s="122">
        <f t="shared" si="6"/>
        <v>0</v>
      </c>
      <c r="BG12" s="122">
        <f t="shared" si="7"/>
        <v>0</v>
      </c>
    </row>
    <row r="13" spans="1:59" x14ac:dyDescent="0.2">
      <c r="A13" s="147">
        <v>6</v>
      </c>
      <c r="B13" s="148" t="s">
        <v>85</v>
      </c>
      <c r="C13" s="149" t="s">
        <v>88</v>
      </c>
      <c r="D13" s="150" t="s">
        <v>80</v>
      </c>
      <c r="E13" s="151">
        <v>20</v>
      </c>
      <c r="F13" s="151">
        <v>0</v>
      </c>
      <c r="G13" s="152">
        <f t="shared" si="0"/>
        <v>0</v>
      </c>
      <c r="H13" s="153">
        <v>0</v>
      </c>
      <c r="I13" s="153">
        <f t="shared" si="1"/>
        <v>0</v>
      </c>
      <c r="J13" s="153">
        <v>0</v>
      </c>
      <c r="K13" s="153">
        <f t="shared" si="2"/>
        <v>0</v>
      </c>
      <c r="Q13" s="146">
        <v>2</v>
      </c>
      <c r="AA13" s="122">
        <v>12</v>
      </c>
      <c r="AB13" s="122">
        <v>0</v>
      </c>
      <c r="AC13" s="122">
        <v>6</v>
      </c>
      <c r="BB13" s="122">
        <v>2</v>
      </c>
      <c r="BC13" s="122">
        <f t="shared" si="3"/>
        <v>0</v>
      </c>
      <c r="BD13" s="122">
        <f t="shared" si="4"/>
        <v>0</v>
      </c>
      <c r="BE13" s="122">
        <f t="shared" si="5"/>
        <v>0</v>
      </c>
      <c r="BF13" s="122">
        <f t="shared" si="6"/>
        <v>0</v>
      </c>
      <c r="BG13" s="122">
        <f t="shared" si="7"/>
        <v>0</v>
      </c>
    </row>
    <row r="14" spans="1:59" x14ac:dyDescent="0.2">
      <c r="A14" s="147">
        <v>7</v>
      </c>
      <c r="B14" s="148" t="s">
        <v>89</v>
      </c>
      <c r="C14" s="149" t="s">
        <v>90</v>
      </c>
      <c r="D14" s="150" t="s">
        <v>80</v>
      </c>
      <c r="E14" s="151">
        <v>1</v>
      </c>
      <c r="F14" s="151">
        <v>0</v>
      </c>
      <c r="G14" s="152">
        <f t="shared" si="0"/>
        <v>0</v>
      </c>
      <c r="H14" s="153">
        <v>0</v>
      </c>
      <c r="I14" s="153">
        <f t="shared" si="1"/>
        <v>0</v>
      </c>
      <c r="J14" s="153">
        <v>-1.4919999999999999E-2</v>
      </c>
      <c r="K14" s="153">
        <f t="shared" si="2"/>
        <v>-1.4919999999999999E-2</v>
      </c>
      <c r="Q14" s="146">
        <v>2</v>
      </c>
      <c r="AA14" s="122">
        <v>12</v>
      </c>
      <c r="AB14" s="122">
        <v>0</v>
      </c>
      <c r="AC14" s="122">
        <v>7</v>
      </c>
      <c r="BB14" s="122">
        <v>2</v>
      </c>
      <c r="BC14" s="122">
        <f t="shared" si="3"/>
        <v>0</v>
      </c>
      <c r="BD14" s="122">
        <f t="shared" si="4"/>
        <v>0</v>
      </c>
      <c r="BE14" s="122">
        <f t="shared" si="5"/>
        <v>0</v>
      </c>
      <c r="BF14" s="122">
        <f t="shared" si="6"/>
        <v>0</v>
      </c>
      <c r="BG14" s="122">
        <f t="shared" si="7"/>
        <v>0</v>
      </c>
    </row>
    <row r="15" spans="1:59" x14ac:dyDescent="0.2">
      <c r="A15" s="147">
        <v>8</v>
      </c>
      <c r="B15" s="148" t="s">
        <v>91</v>
      </c>
      <c r="C15" s="149" t="s">
        <v>92</v>
      </c>
      <c r="D15" s="150" t="s">
        <v>93</v>
      </c>
      <c r="E15" s="151">
        <v>3.5000000000000003E-2</v>
      </c>
      <c r="F15" s="151">
        <v>0</v>
      </c>
      <c r="G15" s="152">
        <f t="shared" si="0"/>
        <v>0</v>
      </c>
      <c r="H15" s="153">
        <v>0</v>
      </c>
      <c r="I15" s="153">
        <f t="shared" si="1"/>
        <v>0</v>
      </c>
      <c r="J15" s="153">
        <v>0</v>
      </c>
      <c r="K15" s="153">
        <f t="shared" si="2"/>
        <v>0</v>
      </c>
      <c r="Q15" s="146">
        <v>2</v>
      </c>
      <c r="AA15" s="122">
        <v>12</v>
      </c>
      <c r="AB15" s="122">
        <v>0</v>
      </c>
      <c r="AC15" s="122">
        <v>8</v>
      </c>
      <c r="BB15" s="122">
        <v>2</v>
      </c>
      <c r="BC15" s="122">
        <f t="shared" si="3"/>
        <v>0</v>
      </c>
      <c r="BD15" s="122">
        <f t="shared" si="4"/>
        <v>0</v>
      </c>
      <c r="BE15" s="122">
        <f t="shared" si="5"/>
        <v>0</v>
      </c>
      <c r="BF15" s="122">
        <f t="shared" si="6"/>
        <v>0</v>
      </c>
      <c r="BG15" s="122">
        <f t="shared" si="7"/>
        <v>0</v>
      </c>
    </row>
    <row r="16" spans="1:59" x14ac:dyDescent="0.2">
      <c r="A16" s="154"/>
      <c r="B16" s="155" t="s">
        <v>70</v>
      </c>
      <c r="C16" s="156" t="str">
        <f>CONCATENATE(B7," ",C7)</f>
        <v>721 Vnitřní kanalizace</v>
      </c>
      <c r="D16" s="154"/>
      <c r="E16" s="157"/>
      <c r="F16" s="157"/>
      <c r="G16" s="158">
        <f>SUM(G7:G15)</f>
        <v>0</v>
      </c>
      <c r="H16" s="159"/>
      <c r="I16" s="160">
        <f>SUM(I7:I15)</f>
        <v>1.9000000000000002E-3</v>
      </c>
      <c r="J16" s="159"/>
      <c r="K16" s="160">
        <f>SUM(K7:K15)</f>
        <v>-1.4919999999999999E-2</v>
      </c>
      <c r="Q16" s="146">
        <v>4</v>
      </c>
      <c r="BC16" s="161">
        <f>SUM(BC7:BC15)</f>
        <v>0</v>
      </c>
      <c r="BD16" s="161">
        <f>SUM(BD7:BD15)</f>
        <v>0</v>
      </c>
      <c r="BE16" s="161">
        <f>SUM(BE7:BE15)</f>
        <v>0</v>
      </c>
      <c r="BF16" s="161">
        <f>SUM(BF7:BF15)</f>
        <v>0</v>
      </c>
      <c r="BG16" s="161">
        <f>SUM(BG7:BG15)</f>
        <v>0</v>
      </c>
    </row>
    <row r="17" spans="1:59" x14ac:dyDescent="0.2">
      <c r="A17" s="139" t="s">
        <v>69</v>
      </c>
      <c r="B17" s="140" t="s">
        <v>94</v>
      </c>
      <c r="C17" s="141" t="s">
        <v>95</v>
      </c>
      <c r="D17" s="142"/>
      <c r="E17" s="143"/>
      <c r="F17" s="143"/>
      <c r="G17" s="144"/>
      <c r="H17" s="145"/>
      <c r="I17" s="145"/>
      <c r="J17" s="145"/>
      <c r="K17" s="145"/>
      <c r="Q17" s="146">
        <v>1</v>
      </c>
    </row>
    <row r="18" spans="1:59" x14ac:dyDescent="0.2">
      <c r="A18" s="147">
        <v>9</v>
      </c>
      <c r="B18" s="148" t="s">
        <v>96</v>
      </c>
      <c r="C18" s="149" t="s">
        <v>97</v>
      </c>
      <c r="D18" s="150" t="s">
        <v>80</v>
      </c>
      <c r="E18" s="151">
        <v>10</v>
      </c>
      <c r="F18" s="151">
        <v>0</v>
      </c>
      <c r="G18" s="152">
        <f t="shared" ref="G18:G28" si="8">E18*F18</f>
        <v>0</v>
      </c>
      <c r="H18" s="153">
        <v>5.1799999999999997E-3</v>
      </c>
      <c r="I18" s="153">
        <f t="shared" ref="I18:I28" si="9">E18*H18</f>
        <v>5.1799999999999999E-2</v>
      </c>
      <c r="J18" s="153">
        <v>0</v>
      </c>
      <c r="K18" s="153">
        <f t="shared" ref="K18:K28" si="10">E18*J18</f>
        <v>0</v>
      </c>
      <c r="Q18" s="146">
        <v>2</v>
      </c>
      <c r="AA18" s="122">
        <v>12</v>
      </c>
      <c r="AB18" s="122">
        <v>0</v>
      </c>
      <c r="AC18" s="122">
        <v>9</v>
      </c>
      <c r="BB18" s="122">
        <v>2</v>
      </c>
      <c r="BC18" s="122">
        <f t="shared" ref="BC18:BC28" si="11">IF(BB18=1,G18,0)</f>
        <v>0</v>
      </c>
      <c r="BD18" s="122">
        <f t="shared" ref="BD18:BD28" si="12">IF(BB18=2,G18,0)</f>
        <v>0</v>
      </c>
      <c r="BE18" s="122">
        <f t="shared" ref="BE18:BE28" si="13">IF(BB18=3,G18,0)</f>
        <v>0</v>
      </c>
      <c r="BF18" s="122">
        <f t="shared" ref="BF18:BF28" si="14">IF(BB18=4,G18,0)</f>
        <v>0</v>
      </c>
      <c r="BG18" s="122">
        <f t="shared" ref="BG18:BG28" si="15">IF(BB18=5,G18,0)</f>
        <v>0</v>
      </c>
    </row>
    <row r="19" spans="1:59" x14ac:dyDescent="0.2">
      <c r="A19" s="147">
        <v>10</v>
      </c>
      <c r="B19" s="148" t="s">
        <v>98</v>
      </c>
      <c r="C19" s="149" t="s">
        <v>99</v>
      </c>
      <c r="D19" s="150" t="s">
        <v>80</v>
      </c>
      <c r="E19" s="151">
        <v>10</v>
      </c>
      <c r="F19" s="151">
        <v>0</v>
      </c>
      <c r="G19" s="152">
        <f t="shared" si="8"/>
        <v>0</v>
      </c>
      <c r="H19" s="153">
        <v>1.8000000000000001E-4</v>
      </c>
      <c r="I19" s="153">
        <f t="shared" si="9"/>
        <v>1.8000000000000002E-3</v>
      </c>
      <c r="J19" s="153">
        <v>0</v>
      </c>
      <c r="K19" s="153">
        <f t="shared" si="10"/>
        <v>0</v>
      </c>
      <c r="Q19" s="146">
        <v>2</v>
      </c>
      <c r="AA19" s="122">
        <v>12</v>
      </c>
      <c r="AB19" s="122">
        <v>0</v>
      </c>
      <c r="AC19" s="122">
        <v>10</v>
      </c>
      <c r="BB19" s="122">
        <v>2</v>
      </c>
      <c r="BC19" s="122">
        <f t="shared" si="11"/>
        <v>0</v>
      </c>
      <c r="BD19" s="122">
        <f t="shared" si="12"/>
        <v>0</v>
      </c>
      <c r="BE19" s="122">
        <f t="shared" si="13"/>
        <v>0</v>
      </c>
      <c r="BF19" s="122">
        <f t="shared" si="14"/>
        <v>0</v>
      </c>
      <c r="BG19" s="122">
        <f t="shared" si="15"/>
        <v>0</v>
      </c>
    </row>
    <row r="20" spans="1:59" x14ac:dyDescent="0.2">
      <c r="A20" s="147">
        <v>11</v>
      </c>
      <c r="B20" s="148" t="s">
        <v>100</v>
      </c>
      <c r="C20" s="149" t="s">
        <v>101</v>
      </c>
      <c r="D20" s="150" t="s">
        <v>80</v>
      </c>
      <c r="E20" s="151">
        <v>10</v>
      </c>
      <c r="F20" s="151">
        <v>0</v>
      </c>
      <c r="G20" s="152">
        <f t="shared" si="8"/>
        <v>0</v>
      </c>
      <c r="H20" s="153">
        <v>1.0000000000000001E-5</v>
      </c>
      <c r="I20" s="153">
        <f t="shared" si="9"/>
        <v>1E-4</v>
      </c>
      <c r="J20" s="153">
        <v>0</v>
      </c>
      <c r="K20" s="153">
        <f t="shared" si="10"/>
        <v>0</v>
      </c>
      <c r="Q20" s="146">
        <v>2</v>
      </c>
      <c r="AA20" s="122">
        <v>12</v>
      </c>
      <c r="AB20" s="122">
        <v>0</v>
      </c>
      <c r="AC20" s="122">
        <v>11</v>
      </c>
      <c r="BB20" s="122">
        <v>2</v>
      </c>
      <c r="BC20" s="122">
        <f t="shared" si="11"/>
        <v>0</v>
      </c>
      <c r="BD20" s="122">
        <f t="shared" si="12"/>
        <v>0</v>
      </c>
      <c r="BE20" s="122">
        <f t="shared" si="13"/>
        <v>0</v>
      </c>
      <c r="BF20" s="122">
        <f t="shared" si="14"/>
        <v>0</v>
      </c>
      <c r="BG20" s="122">
        <f t="shared" si="15"/>
        <v>0</v>
      </c>
    </row>
    <row r="21" spans="1:59" x14ac:dyDescent="0.2">
      <c r="A21" s="147">
        <v>12</v>
      </c>
      <c r="B21" s="148" t="s">
        <v>102</v>
      </c>
      <c r="C21" s="149" t="s">
        <v>103</v>
      </c>
      <c r="D21" s="150" t="s">
        <v>77</v>
      </c>
      <c r="E21" s="151">
        <v>2</v>
      </c>
      <c r="F21" s="151">
        <v>0</v>
      </c>
      <c r="G21" s="152">
        <f t="shared" si="8"/>
        <v>0</v>
      </c>
      <c r="H21" s="153">
        <v>0</v>
      </c>
      <c r="I21" s="153">
        <f t="shared" si="9"/>
        <v>0</v>
      </c>
      <c r="J21" s="153">
        <v>0</v>
      </c>
      <c r="K21" s="153">
        <f t="shared" si="10"/>
        <v>0</v>
      </c>
      <c r="Q21" s="146">
        <v>2</v>
      </c>
      <c r="AA21" s="122">
        <v>12</v>
      </c>
      <c r="AB21" s="122">
        <v>0</v>
      </c>
      <c r="AC21" s="122">
        <v>12</v>
      </c>
      <c r="BB21" s="122">
        <v>2</v>
      </c>
      <c r="BC21" s="122">
        <f t="shared" si="11"/>
        <v>0</v>
      </c>
      <c r="BD21" s="122">
        <f t="shared" si="12"/>
        <v>0</v>
      </c>
      <c r="BE21" s="122">
        <f t="shared" si="13"/>
        <v>0</v>
      </c>
      <c r="BF21" s="122">
        <f t="shared" si="14"/>
        <v>0</v>
      </c>
      <c r="BG21" s="122">
        <f t="shared" si="15"/>
        <v>0</v>
      </c>
    </row>
    <row r="22" spans="1:59" x14ac:dyDescent="0.2">
      <c r="A22" s="147">
        <v>13</v>
      </c>
      <c r="B22" s="148" t="s">
        <v>104</v>
      </c>
      <c r="C22" s="149" t="s">
        <v>105</v>
      </c>
      <c r="D22" s="150" t="s">
        <v>77</v>
      </c>
      <c r="E22" s="151">
        <v>2</v>
      </c>
      <c r="F22" s="151">
        <v>0</v>
      </c>
      <c r="G22" s="152">
        <f t="shared" si="8"/>
        <v>0</v>
      </c>
      <c r="H22" s="153">
        <v>2.0000000000000002E-5</v>
      </c>
      <c r="I22" s="153">
        <f t="shared" si="9"/>
        <v>4.0000000000000003E-5</v>
      </c>
      <c r="J22" s="153">
        <v>0</v>
      </c>
      <c r="K22" s="153">
        <f t="shared" si="10"/>
        <v>0</v>
      </c>
      <c r="Q22" s="146">
        <v>2</v>
      </c>
      <c r="AA22" s="122">
        <v>12</v>
      </c>
      <c r="AB22" s="122">
        <v>0</v>
      </c>
      <c r="AC22" s="122">
        <v>13</v>
      </c>
      <c r="BB22" s="122">
        <v>2</v>
      </c>
      <c r="BC22" s="122">
        <f t="shared" si="11"/>
        <v>0</v>
      </c>
      <c r="BD22" s="122">
        <f t="shared" si="12"/>
        <v>0</v>
      </c>
      <c r="BE22" s="122">
        <f t="shared" si="13"/>
        <v>0</v>
      </c>
      <c r="BF22" s="122">
        <f t="shared" si="14"/>
        <v>0</v>
      </c>
      <c r="BG22" s="122">
        <f t="shared" si="15"/>
        <v>0</v>
      </c>
    </row>
    <row r="23" spans="1:59" x14ac:dyDescent="0.2">
      <c r="A23" s="147">
        <v>14</v>
      </c>
      <c r="B23" s="148" t="s">
        <v>85</v>
      </c>
      <c r="C23" s="149" t="s">
        <v>106</v>
      </c>
      <c r="D23" s="150" t="s">
        <v>77</v>
      </c>
      <c r="E23" s="151">
        <v>2</v>
      </c>
      <c r="F23" s="151">
        <v>0</v>
      </c>
      <c r="G23" s="152">
        <f t="shared" si="8"/>
        <v>0</v>
      </c>
      <c r="H23" s="153">
        <v>0</v>
      </c>
      <c r="I23" s="153">
        <f t="shared" si="9"/>
        <v>0</v>
      </c>
      <c r="J23" s="153">
        <v>0</v>
      </c>
      <c r="K23" s="153">
        <f t="shared" si="10"/>
        <v>0</v>
      </c>
      <c r="Q23" s="146">
        <v>2</v>
      </c>
      <c r="AA23" s="122">
        <v>12</v>
      </c>
      <c r="AB23" s="122">
        <v>0</v>
      </c>
      <c r="AC23" s="122">
        <v>14</v>
      </c>
      <c r="BB23" s="122">
        <v>2</v>
      </c>
      <c r="BC23" s="122">
        <f t="shared" si="11"/>
        <v>0</v>
      </c>
      <c r="BD23" s="122">
        <f t="shared" si="12"/>
        <v>0</v>
      </c>
      <c r="BE23" s="122">
        <f t="shared" si="13"/>
        <v>0</v>
      </c>
      <c r="BF23" s="122">
        <f t="shared" si="14"/>
        <v>0</v>
      </c>
      <c r="BG23" s="122">
        <f t="shared" si="15"/>
        <v>0</v>
      </c>
    </row>
    <row r="24" spans="1:59" x14ac:dyDescent="0.2">
      <c r="A24" s="147">
        <v>15</v>
      </c>
      <c r="B24" s="148" t="s">
        <v>85</v>
      </c>
      <c r="C24" s="149" t="s">
        <v>107</v>
      </c>
      <c r="D24" s="150" t="s">
        <v>77</v>
      </c>
      <c r="E24" s="151">
        <v>2</v>
      </c>
      <c r="F24" s="151">
        <v>0</v>
      </c>
      <c r="G24" s="152">
        <f t="shared" si="8"/>
        <v>0</v>
      </c>
      <c r="H24" s="153">
        <v>0</v>
      </c>
      <c r="I24" s="153">
        <f t="shared" si="9"/>
        <v>0</v>
      </c>
      <c r="J24" s="153">
        <v>0</v>
      </c>
      <c r="K24" s="153">
        <f t="shared" si="10"/>
        <v>0</v>
      </c>
      <c r="Q24" s="146">
        <v>2</v>
      </c>
      <c r="AA24" s="122">
        <v>12</v>
      </c>
      <c r="AB24" s="122">
        <v>0</v>
      </c>
      <c r="AC24" s="122">
        <v>15</v>
      </c>
      <c r="BB24" s="122">
        <v>2</v>
      </c>
      <c r="BC24" s="122">
        <f t="shared" si="11"/>
        <v>0</v>
      </c>
      <c r="BD24" s="122">
        <f t="shared" si="12"/>
        <v>0</v>
      </c>
      <c r="BE24" s="122">
        <f t="shared" si="13"/>
        <v>0</v>
      </c>
      <c r="BF24" s="122">
        <f t="shared" si="14"/>
        <v>0</v>
      </c>
      <c r="BG24" s="122">
        <f t="shared" si="15"/>
        <v>0</v>
      </c>
    </row>
    <row r="25" spans="1:59" ht="25.5" x14ac:dyDescent="0.2">
      <c r="A25" s="147">
        <v>16</v>
      </c>
      <c r="B25" s="148" t="s">
        <v>108</v>
      </c>
      <c r="C25" s="149" t="s">
        <v>109</v>
      </c>
      <c r="D25" s="150" t="s">
        <v>80</v>
      </c>
      <c r="E25" s="151">
        <v>10</v>
      </c>
      <c r="F25" s="151">
        <v>0</v>
      </c>
      <c r="G25" s="152">
        <f t="shared" si="8"/>
        <v>0</v>
      </c>
      <c r="H25" s="153">
        <v>0</v>
      </c>
      <c r="I25" s="153">
        <f t="shared" si="9"/>
        <v>0</v>
      </c>
      <c r="J25" s="153">
        <v>0</v>
      </c>
      <c r="K25" s="153">
        <f t="shared" si="10"/>
        <v>0</v>
      </c>
      <c r="Q25" s="146">
        <v>2</v>
      </c>
      <c r="AA25" s="122">
        <v>12</v>
      </c>
      <c r="AB25" s="122">
        <v>0</v>
      </c>
      <c r="AC25" s="122">
        <v>16</v>
      </c>
      <c r="BB25" s="122">
        <v>2</v>
      </c>
      <c r="BC25" s="122">
        <f t="shared" si="11"/>
        <v>0</v>
      </c>
      <c r="BD25" s="122">
        <f t="shared" si="12"/>
        <v>0</v>
      </c>
      <c r="BE25" s="122">
        <f t="shared" si="13"/>
        <v>0</v>
      </c>
      <c r="BF25" s="122">
        <f t="shared" si="14"/>
        <v>0</v>
      </c>
      <c r="BG25" s="122">
        <f t="shared" si="15"/>
        <v>0</v>
      </c>
    </row>
    <row r="26" spans="1:59" x14ac:dyDescent="0.2">
      <c r="A26" s="147">
        <v>17</v>
      </c>
      <c r="B26" s="148" t="s">
        <v>85</v>
      </c>
      <c r="C26" s="149" t="s">
        <v>110</v>
      </c>
      <c r="D26" s="150" t="s">
        <v>80</v>
      </c>
      <c r="E26" s="151">
        <v>10</v>
      </c>
      <c r="F26" s="151">
        <v>0</v>
      </c>
      <c r="G26" s="152">
        <f t="shared" si="8"/>
        <v>0</v>
      </c>
      <c r="H26" s="153">
        <v>0</v>
      </c>
      <c r="I26" s="153">
        <f t="shared" si="9"/>
        <v>0</v>
      </c>
      <c r="J26" s="153">
        <v>0</v>
      </c>
      <c r="K26" s="153">
        <f t="shared" si="10"/>
        <v>0</v>
      </c>
      <c r="Q26" s="146">
        <v>2</v>
      </c>
      <c r="AA26" s="122">
        <v>12</v>
      </c>
      <c r="AB26" s="122">
        <v>0</v>
      </c>
      <c r="AC26" s="122">
        <v>17</v>
      </c>
      <c r="BB26" s="122">
        <v>2</v>
      </c>
      <c r="BC26" s="122">
        <f t="shared" si="11"/>
        <v>0</v>
      </c>
      <c r="BD26" s="122">
        <f t="shared" si="12"/>
        <v>0</v>
      </c>
      <c r="BE26" s="122">
        <f t="shared" si="13"/>
        <v>0</v>
      </c>
      <c r="BF26" s="122">
        <f t="shared" si="14"/>
        <v>0</v>
      </c>
      <c r="BG26" s="122">
        <f t="shared" si="15"/>
        <v>0</v>
      </c>
    </row>
    <row r="27" spans="1:59" ht="25.5" x14ac:dyDescent="0.2">
      <c r="A27" s="147">
        <v>18</v>
      </c>
      <c r="B27" s="148" t="s">
        <v>111</v>
      </c>
      <c r="C27" s="149" t="s">
        <v>112</v>
      </c>
      <c r="D27" s="150" t="s">
        <v>80</v>
      </c>
      <c r="E27" s="151">
        <v>15</v>
      </c>
      <c r="F27" s="151">
        <v>0</v>
      </c>
      <c r="G27" s="152">
        <f t="shared" si="8"/>
        <v>0</v>
      </c>
      <c r="H27" s="153">
        <v>0</v>
      </c>
      <c r="I27" s="153">
        <f t="shared" si="9"/>
        <v>0</v>
      </c>
      <c r="J27" s="153">
        <v>-6.7000000000000002E-3</v>
      </c>
      <c r="K27" s="153">
        <f t="shared" si="10"/>
        <v>-0.10050000000000001</v>
      </c>
      <c r="Q27" s="146">
        <v>2</v>
      </c>
      <c r="AA27" s="122">
        <v>12</v>
      </c>
      <c r="AB27" s="122">
        <v>0</v>
      </c>
      <c r="AC27" s="122">
        <v>18</v>
      </c>
      <c r="BB27" s="122">
        <v>2</v>
      </c>
      <c r="BC27" s="122">
        <f t="shared" si="11"/>
        <v>0</v>
      </c>
      <c r="BD27" s="122">
        <f t="shared" si="12"/>
        <v>0</v>
      </c>
      <c r="BE27" s="122">
        <f t="shared" si="13"/>
        <v>0</v>
      </c>
      <c r="BF27" s="122">
        <f t="shared" si="14"/>
        <v>0</v>
      </c>
      <c r="BG27" s="122">
        <f t="shared" si="15"/>
        <v>0</v>
      </c>
    </row>
    <row r="28" spans="1:59" ht="25.5" x14ac:dyDescent="0.2">
      <c r="A28" s="147">
        <v>19</v>
      </c>
      <c r="B28" s="148" t="s">
        <v>113</v>
      </c>
      <c r="C28" s="149" t="s">
        <v>114</v>
      </c>
      <c r="D28" s="150" t="s">
        <v>80</v>
      </c>
      <c r="E28" s="151">
        <v>15</v>
      </c>
      <c r="F28" s="151">
        <v>0</v>
      </c>
      <c r="G28" s="152">
        <f t="shared" si="8"/>
        <v>0</v>
      </c>
      <c r="H28" s="153">
        <v>0</v>
      </c>
      <c r="I28" s="153">
        <f t="shared" si="9"/>
        <v>0</v>
      </c>
      <c r="J28" s="153">
        <v>-2.1299999999999999E-3</v>
      </c>
      <c r="K28" s="153">
        <f t="shared" si="10"/>
        <v>-3.1949999999999999E-2</v>
      </c>
      <c r="Q28" s="146">
        <v>2</v>
      </c>
      <c r="AA28" s="122">
        <v>12</v>
      </c>
      <c r="AB28" s="122">
        <v>0</v>
      </c>
      <c r="AC28" s="122">
        <v>19</v>
      </c>
      <c r="BB28" s="122">
        <v>2</v>
      </c>
      <c r="BC28" s="122">
        <f t="shared" si="11"/>
        <v>0</v>
      </c>
      <c r="BD28" s="122">
        <f t="shared" si="12"/>
        <v>0</v>
      </c>
      <c r="BE28" s="122">
        <f t="shared" si="13"/>
        <v>0</v>
      </c>
      <c r="BF28" s="122">
        <f t="shared" si="14"/>
        <v>0</v>
      </c>
      <c r="BG28" s="122">
        <f t="shared" si="15"/>
        <v>0</v>
      </c>
    </row>
    <row r="29" spans="1:59" x14ac:dyDescent="0.2">
      <c r="A29" s="154"/>
      <c r="B29" s="155" t="s">
        <v>70</v>
      </c>
      <c r="C29" s="156" t="str">
        <f>CONCATENATE(B17," ",C17)</f>
        <v>722 Vnitřní vodovod</v>
      </c>
      <c r="D29" s="154"/>
      <c r="E29" s="157"/>
      <c r="F29" s="157"/>
      <c r="G29" s="158">
        <f>SUM(G17:G28)</f>
        <v>0</v>
      </c>
      <c r="H29" s="159"/>
      <c r="I29" s="160">
        <f>SUM(I17:I28)</f>
        <v>5.3740000000000003E-2</v>
      </c>
      <c r="J29" s="159"/>
      <c r="K29" s="160">
        <f>SUM(K17:K28)</f>
        <v>-0.13245000000000001</v>
      </c>
      <c r="Q29" s="146">
        <v>4</v>
      </c>
      <c r="BC29" s="161">
        <f>SUM(BC17:BC28)</f>
        <v>0</v>
      </c>
      <c r="BD29" s="161">
        <f>SUM(BD17:BD28)</f>
        <v>0</v>
      </c>
      <c r="BE29" s="161">
        <f>SUM(BE17:BE28)</f>
        <v>0</v>
      </c>
      <c r="BF29" s="161">
        <f>SUM(BF17:BF28)</f>
        <v>0</v>
      </c>
      <c r="BG29" s="161">
        <f>SUM(BG17:BG28)</f>
        <v>0</v>
      </c>
    </row>
    <row r="30" spans="1:59" x14ac:dyDescent="0.2">
      <c r="A30" s="139" t="s">
        <v>69</v>
      </c>
      <c r="B30" s="140" t="s">
        <v>115</v>
      </c>
      <c r="C30" s="141" t="s">
        <v>116</v>
      </c>
      <c r="D30" s="142"/>
      <c r="E30" s="143"/>
      <c r="F30" s="143"/>
      <c r="G30" s="144"/>
      <c r="H30" s="145"/>
      <c r="I30" s="145"/>
      <c r="J30" s="145"/>
      <c r="K30" s="145"/>
      <c r="Q30" s="146">
        <v>1</v>
      </c>
    </row>
    <row r="31" spans="1:59" x14ac:dyDescent="0.2">
      <c r="A31" s="147">
        <v>20</v>
      </c>
      <c r="B31" s="148" t="s">
        <v>117</v>
      </c>
      <c r="C31" s="149" t="s">
        <v>118</v>
      </c>
      <c r="D31" s="150" t="s">
        <v>119</v>
      </c>
      <c r="E31" s="151">
        <v>1</v>
      </c>
      <c r="F31" s="151">
        <v>0</v>
      </c>
      <c r="G31" s="152">
        <f>E31*F31</f>
        <v>0</v>
      </c>
      <c r="H31" s="153">
        <v>1.366E-2</v>
      </c>
      <c r="I31" s="153">
        <f>E31*H31</f>
        <v>1.366E-2</v>
      </c>
      <c r="J31" s="153">
        <v>0</v>
      </c>
      <c r="K31" s="153">
        <f>E31*J31</f>
        <v>0</v>
      </c>
      <c r="Q31" s="146">
        <v>2</v>
      </c>
      <c r="AA31" s="122">
        <v>12</v>
      </c>
      <c r="AB31" s="122">
        <v>0</v>
      </c>
      <c r="AC31" s="122">
        <v>20</v>
      </c>
      <c r="BB31" s="122">
        <v>2</v>
      </c>
      <c r="BC31" s="122">
        <f>IF(BB31=1,G31,0)</f>
        <v>0</v>
      </c>
      <c r="BD31" s="122">
        <f>IF(BB31=2,G31,0)</f>
        <v>0</v>
      </c>
      <c r="BE31" s="122">
        <f>IF(BB31=3,G31,0)</f>
        <v>0</v>
      </c>
      <c r="BF31" s="122">
        <f>IF(BB31=4,G31,0)</f>
        <v>0</v>
      </c>
      <c r="BG31" s="122">
        <f>IF(BB31=5,G31,0)</f>
        <v>0</v>
      </c>
    </row>
    <row r="32" spans="1:59" x14ac:dyDescent="0.2">
      <c r="A32" s="147">
        <v>21</v>
      </c>
      <c r="B32" s="148" t="s">
        <v>85</v>
      </c>
      <c r="C32" s="149" t="s">
        <v>120</v>
      </c>
      <c r="D32" s="150" t="s">
        <v>121</v>
      </c>
      <c r="E32" s="151">
        <v>1</v>
      </c>
      <c r="F32" s="151">
        <v>0</v>
      </c>
      <c r="G32" s="152">
        <f>E32*F32</f>
        <v>0</v>
      </c>
      <c r="H32" s="153">
        <v>3.5000000000000003E-2</v>
      </c>
      <c r="I32" s="153">
        <f>E32*H32</f>
        <v>3.5000000000000003E-2</v>
      </c>
      <c r="J32" s="153">
        <v>0</v>
      </c>
      <c r="K32" s="153">
        <f>E32*J32</f>
        <v>0</v>
      </c>
      <c r="Q32" s="146">
        <v>2</v>
      </c>
      <c r="AA32" s="122">
        <v>12</v>
      </c>
      <c r="AB32" s="122">
        <v>0</v>
      </c>
      <c r="AC32" s="122">
        <v>21</v>
      </c>
      <c r="BB32" s="122">
        <v>2</v>
      </c>
      <c r="BC32" s="122">
        <f>IF(BB32=1,G32,0)</f>
        <v>0</v>
      </c>
      <c r="BD32" s="122">
        <f>IF(BB32=2,G32,0)</f>
        <v>0</v>
      </c>
      <c r="BE32" s="122">
        <f>IF(BB32=3,G32,0)</f>
        <v>0</v>
      </c>
      <c r="BF32" s="122">
        <f>IF(BB32=4,G32,0)</f>
        <v>0</v>
      </c>
      <c r="BG32" s="122">
        <f>IF(BB32=5,G32,0)</f>
        <v>0</v>
      </c>
    </row>
    <row r="33" spans="1:59" x14ac:dyDescent="0.2">
      <c r="A33" s="147">
        <v>22</v>
      </c>
      <c r="B33" s="148" t="s">
        <v>122</v>
      </c>
      <c r="C33" s="149" t="s">
        <v>123</v>
      </c>
      <c r="D33" s="150" t="s">
        <v>77</v>
      </c>
      <c r="E33" s="151">
        <v>1</v>
      </c>
      <c r="F33" s="151">
        <v>0</v>
      </c>
      <c r="G33" s="152">
        <f>E33*F33</f>
        <v>0</v>
      </c>
      <c r="H33" s="153">
        <v>2.453E-2</v>
      </c>
      <c r="I33" s="153">
        <f>E33*H33</f>
        <v>2.453E-2</v>
      </c>
      <c r="J33" s="153">
        <v>0</v>
      </c>
      <c r="K33" s="153">
        <f>E33*J33</f>
        <v>0</v>
      </c>
      <c r="Q33" s="146">
        <v>2</v>
      </c>
      <c r="AA33" s="122">
        <v>12</v>
      </c>
      <c r="AB33" s="122">
        <v>0</v>
      </c>
      <c r="AC33" s="122">
        <v>22</v>
      </c>
      <c r="BB33" s="122">
        <v>2</v>
      </c>
      <c r="BC33" s="122">
        <f>IF(BB33=1,G33,0)</f>
        <v>0</v>
      </c>
      <c r="BD33" s="122">
        <f>IF(BB33=2,G33,0)</f>
        <v>0</v>
      </c>
      <c r="BE33" s="122">
        <f>IF(BB33=3,G33,0)</f>
        <v>0</v>
      </c>
      <c r="BF33" s="122">
        <f>IF(BB33=4,G33,0)</f>
        <v>0</v>
      </c>
      <c r="BG33" s="122">
        <f>IF(BB33=5,G33,0)</f>
        <v>0</v>
      </c>
    </row>
    <row r="34" spans="1:59" x14ac:dyDescent="0.2">
      <c r="A34" s="147">
        <v>23</v>
      </c>
      <c r="B34" s="148" t="s">
        <v>124</v>
      </c>
      <c r="C34" s="149" t="s">
        <v>125</v>
      </c>
      <c r="D34" s="150" t="s">
        <v>119</v>
      </c>
      <c r="E34" s="151">
        <v>1</v>
      </c>
      <c r="F34" s="151">
        <v>0</v>
      </c>
      <c r="G34" s="152">
        <f>E34*F34</f>
        <v>0</v>
      </c>
      <c r="H34" s="153">
        <v>0</v>
      </c>
      <c r="I34" s="153">
        <f>E34*H34</f>
        <v>0</v>
      </c>
      <c r="J34" s="153">
        <v>-7.4999999999999997E-2</v>
      </c>
      <c r="K34" s="153">
        <f>E34*J34</f>
        <v>-7.4999999999999997E-2</v>
      </c>
      <c r="Q34" s="146">
        <v>2</v>
      </c>
      <c r="AA34" s="122">
        <v>12</v>
      </c>
      <c r="AB34" s="122">
        <v>0</v>
      </c>
      <c r="AC34" s="122">
        <v>23</v>
      </c>
      <c r="BB34" s="122">
        <v>2</v>
      </c>
      <c r="BC34" s="122">
        <f>IF(BB34=1,G34,0)</f>
        <v>0</v>
      </c>
      <c r="BD34" s="122">
        <f>IF(BB34=2,G34,0)</f>
        <v>0</v>
      </c>
      <c r="BE34" s="122">
        <f>IF(BB34=3,G34,0)</f>
        <v>0</v>
      </c>
      <c r="BF34" s="122">
        <f>IF(BB34=4,G34,0)</f>
        <v>0</v>
      </c>
      <c r="BG34" s="122">
        <f>IF(BB34=5,G34,0)</f>
        <v>0</v>
      </c>
    </row>
    <row r="35" spans="1:59" x14ac:dyDescent="0.2">
      <c r="A35" s="147">
        <v>24</v>
      </c>
      <c r="B35" s="148" t="s">
        <v>126</v>
      </c>
      <c r="C35" s="149" t="s">
        <v>127</v>
      </c>
      <c r="D35" s="150" t="s">
        <v>93</v>
      </c>
      <c r="E35" s="151">
        <v>7.3190000000000005E-2</v>
      </c>
      <c r="F35" s="151">
        <v>0</v>
      </c>
      <c r="G35" s="152">
        <f>E35*F35</f>
        <v>0</v>
      </c>
      <c r="H35" s="153">
        <v>0</v>
      </c>
      <c r="I35" s="153">
        <f>E35*H35</f>
        <v>0</v>
      </c>
      <c r="J35" s="153">
        <v>0</v>
      </c>
      <c r="K35" s="153">
        <f>E35*J35</f>
        <v>0</v>
      </c>
      <c r="Q35" s="146">
        <v>2</v>
      </c>
      <c r="AA35" s="122">
        <v>12</v>
      </c>
      <c r="AB35" s="122">
        <v>0</v>
      </c>
      <c r="AC35" s="122">
        <v>24</v>
      </c>
      <c r="BB35" s="122">
        <v>2</v>
      </c>
      <c r="BC35" s="122">
        <f>IF(BB35=1,G35,0)</f>
        <v>0</v>
      </c>
      <c r="BD35" s="122">
        <f>IF(BB35=2,G35,0)</f>
        <v>0</v>
      </c>
      <c r="BE35" s="122">
        <f>IF(BB35=3,G35,0)</f>
        <v>0</v>
      </c>
      <c r="BF35" s="122">
        <f>IF(BB35=4,G35,0)</f>
        <v>0</v>
      </c>
      <c r="BG35" s="122">
        <f>IF(BB35=5,G35,0)</f>
        <v>0</v>
      </c>
    </row>
    <row r="36" spans="1:59" x14ac:dyDescent="0.2">
      <c r="A36" s="154"/>
      <c r="B36" s="155" t="s">
        <v>70</v>
      </c>
      <c r="C36" s="156" t="str">
        <f>CONCATENATE(B30," ",C30)</f>
        <v>724 Strojní vybavení</v>
      </c>
      <c r="D36" s="154"/>
      <c r="E36" s="157"/>
      <c r="F36" s="157"/>
      <c r="G36" s="158">
        <f>SUM(G30:G35)</f>
        <v>0</v>
      </c>
      <c r="H36" s="159"/>
      <c r="I36" s="160">
        <f>SUM(I30:I35)</f>
        <v>7.3190000000000005E-2</v>
      </c>
      <c r="J36" s="159"/>
      <c r="K36" s="160">
        <f>SUM(K30:K35)</f>
        <v>-7.4999999999999997E-2</v>
      </c>
      <c r="Q36" s="146">
        <v>4</v>
      </c>
      <c r="BC36" s="161">
        <f>SUM(BC30:BC35)</f>
        <v>0</v>
      </c>
      <c r="BD36" s="161">
        <f>SUM(BD30:BD35)</f>
        <v>0</v>
      </c>
      <c r="BE36" s="161">
        <f>SUM(BE30:BE35)</f>
        <v>0</v>
      </c>
      <c r="BF36" s="161">
        <f>SUM(BF30:BF35)</f>
        <v>0</v>
      </c>
      <c r="BG36" s="161">
        <f>SUM(BG30:BG35)</f>
        <v>0</v>
      </c>
    </row>
    <row r="37" spans="1:59" x14ac:dyDescent="0.2">
      <c r="A37" s="139" t="s">
        <v>69</v>
      </c>
      <c r="B37" s="140" t="s">
        <v>128</v>
      </c>
      <c r="C37" s="141" t="s">
        <v>129</v>
      </c>
      <c r="D37" s="142"/>
      <c r="E37" s="143"/>
      <c r="F37" s="143"/>
      <c r="G37" s="144"/>
      <c r="H37" s="145"/>
      <c r="I37" s="145"/>
      <c r="J37" s="145"/>
      <c r="K37" s="145"/>
      <c r="Q37" s="146">
        <v>1</v>
      </c>
    </row>
    <row r="38" spans="1:59" x14ac:dyDescent="0.2">
      <c r="A38" s="147">
        <v>25</v>
      </c>
      <c r="B38" s="148" t="s">
        <v>130</v>
      </c>
      <c r="C38" s="149" t="s">
        <v>131</v>
      </c>
      <c r="D38" s="150" t="s">
        <v>132</v>
      </c>
      <c r="E38" s="151">
        <v>30</v>
      </c>
      <c r="F38" s="151">
        <v>0</v>
      </c>
      <c r="G38" s="152">
        <f>E38*F38</f>
        <v>0</v>
      </c>
      <c r="H38" s="153">
        <v>9.0000000000000006E-5</v>
      </c>
      <c r="I38" s="153">
        <f>E38*H38</f>
        <v>2.7000000000000001E-3</v>
      </c>
      <c r="J38" s="153">
        <v>0</v>
      </c>
      <c r="K38" s="153">
        <f>E38*J38</f>
        <v>0</v>
      </c>
      <c r="Q38" s="146">
        <v>2</v>
      </c>
      <c r="AA38" s="122">
        <v>12</v>
      </c>
      <c r="AB38" s="122">
        <v>0</v>
      </c>
      <c r="AC38" s="122">
        <v>25</v>
      </c>
      <c r="BB38" s="122">
        <v>2</v>
      </c>
      <c r="BC38" s="122">
        <f>IF(BB38=1,G38,0)</f>
        <v>0</v>
      </c>
      <c r="BD38" s="122">
        <f>IF(BB38=2,G38,0)</f>
        <v>0</v>
      </c>
      <c r="BE38" s="122">
        <f>IF(BB38=3,G38,0)</f>
        <v>0</v>
      </c>
      <c r="BF38" s="122">
        <f>IF(BB38=4,G38,0)</f>
        <v>0</v>
      </c>
      <c r="BG38" s="122">
        <f>IF(BB38=5,G38,0)</f>
        <v>0</v>
      </c>
    </row>
    <row r="39" spans="1:59" x14ac:dyDescent="0.2">
      <c r="A39" s="147">
        <v>26</v>
      </c>
      <c r="B39" s="148" t="s">
        <v>133</v>
      </c>
      <c r="C39" s="149" t="s">
        <v>134</v>
      </c>
      <c r="D39" s="150" t="s">
        <v>132</v>
      </c>
      <c r="E39" s="151">
        <v>30</v>
      </c>
      <c r="F39" s="151">
        <v>0</v>
      </c>
      <c r="G39" s="152">
        <f>E39*F39</f>
        <v>0</v>
      </c>
      <c r="H39" s="153">
        <v>0</v>
      </c>
      <c r="I39" s="153">
        <f>E39*H39</f>
        <v>0</v>
      </c>
      <c r="J39" s="153">
        <v>0</v>
      </c>
      <c r="K39" s="153">
        <f>E39*J39</f>
        <v>0</v>
      </c>
      <c r="Q39" s="146">
        <v>2</v>
      </c>
      <c r="AA39" s="122">
        <v>12</v>
      </c>
      <c r="AB39" s="122">
        <v>0</v>
      </c>
      <c r="AC39" s="122">
        <v>26</v>
      </c>
      <c r="BB39" s="122">
        <v>2</v>
      </c>
      <c r="BC39" s="122">
        <f>IF(BB39=1,G39,0)</f>
        <v>0</v>
      </c>
      <c r="BD39" s="122">
        <f>IF(BB39=2,G39,0)</f>
        <v>0</v>
      </c>
      <c r="BE39" s="122">
        <f>IF(BB39=3,G39,0)</f>
        <v>0</v>
      </c>
      <c r="BF39" s="122">
        <f>IF(BB39=4,G39,0)</f>
        <v>0</v>
      </c>
      <c r="BG39" s="122">
        <f>IF(BB39=5,G39,0)</f>
        <v>0</v>
      </c>
    </row>
    <row r="40" spans="1:59" x14ac:dyDescent="0.2">
      <c r="A40" s="154"/>
      <c r="B40" s="155" t="s">
        <v>70</v>
      </c>
      <c r="C40" s="156" t="str">
        <f>CONCATENATE(B37," ",C37)</f>
        <v>767 Konstrukce zámečnické</v>
      </c>
      <c r="D40" s="154"/>
      <c r="E40" s="157"/>
      <c r="F40" s="157"/>
      <c r="G40" s="158">
        <f>SUM(G37:G39)</f>
        <v>0</v>
      </c>
      <c r="H40" s="159"/>
      <c r="I40" s="160">
        <f>SUM(I37:I39)</f>
        <v>2.7000000000000001E-3</v>
      </c>
      <c r="J40" s="159"/>
      <c r="K40" s="160">
        <f>SUM(K37:K39)</f>
        <v>0</v>
      </c>
      <c r="Q40" s="146">
        <v>4</v>
      </c>
      <c r="BC40" s="161">
        <f>SUM(BC37:BC39)</f>
        <v>0</v>
      </c>
      <c r="BD40" s="161">
        <f>SUM(BD37:BD39)</f>
        <v>0</v>
      </c>
      <c r="BE40" s="161">
        <f>SUM(BE37:BE39)</f>
        <v>0</v>
      </c>
      <c r="BF40" s="161">
        <f>SUM(BF37:BF39)</f>
        <v>0</v>
      </c>
      <c r="BG40" s="161">
        <f>SUM(BG37:BG39)</f>
        <v>0</v>
      </c>
    </row>
    <row r="41" spans="1:59" x14ac:dyDescent="0.2">
      <c r="E41" s="122"/>
    </row>
    <row r="42" spans="1:59" x14ac:dyDescent="0.2">
      <c r="E42" s="122"/>
    </row>
    <row r="43" spans="1:59" x14ac:dyDescent="0.2">
      <c r="E43" s="122"/>
    </row>
    <row r="44" spans="1:59" x14ac:dyDescent="0.2">
      <c r="E44" s="122"/>
    </row>
    <row r="45" spans="1:59" x14ac:dyDescent="0.2">
      <c r="E45" s="122"/>
    </row>
    <row r="46" spans="1:59" x14ac:dyDescent="0.2">
      <c r="E46" s="122"/>
    </row>
    <row r="47" spans="1:59" x14ac:dyDescent="0.2">
      <c r="E47" s="122"/>
    </row>
    <row r="48" spans="1:59" x14ac:dyDescent="0.2">
      <c r="E48" s="122"/>
    </row>
    <row r="49" spans="1:7" x14ac:dyDescent="0.2">
      <c r="E49" s="122"/>
    </row>
    <row r="50" spans="1:7" x14ac:dyDescent="0.2">
      <c r="E50" s="122"/>
    </row>
    <row r="51" spans="1:7" x14ac:dyDescent="0.2">
      <c r="E51" s="122"/>
    </row>
    <row r="52" spans="1:7" x14ac:dyDescent="0.2">
      <c r="E52" s="122"/>
    </row>
    <row r="53" spans="1:7" x14ac:dyDescent="0.2">
      <c r="E53" s="122"/>
    </row>
    <row r="54" spans="1:7" x14ac:dyDescent="0.2">
      <c r="E54" s="122"/>
    </row>
    <row r="55" spans="1:7" x14ac:dyDescent="0.2">
      <c r="E55" s="122"/>
    </row>
    <row r="56" spans="1:7" x14ac:dyDescent="0.2">
      <c r="E56" s="122"/>
    </row>
    <row r="57" spans="1:7" x14ac:dyDescent="0.2">
      <c r="E57" s="122"/>
    </row>
    <row r="58" spans="1:7" x14ac:dyDescent="0.2">
      <c r="E58" s="122"/>
    </row>
    <row r="59" spans="1:7" x14ac:dyDescent="0.2">
      <c r="E59" s="122"/>
    </row>
    <row r="60" spans="1:7" x14ac:dyDescent="0.2">
      <c r="E60" s="122"/>
    </row>
    <row r="61" spans="1:7" x14ac:dyDescent="0.2">
      <c r="E61" s="122"/>
    </row>
    <row r="62" spans="1:7" x14ac:dyDescent="0.2">
      <c r="E62" s="122"/>
    </row>
    <row r="63" spans="1:7" x14ac:dyDescent="0.2">
      <c r="E63" s="122"/>
    </row>
    <row r="64" spans="1:7" x14ac:dyDescent="0.2">
      <c r="A64" s="162"/>
      <c r="B64" s="162"/>
      <c r="C64" s="162"/>
      <c r="D64" s="162"/>
      <c r="E64" s="162"/>
      <c r="F64" s="162"/>
      <c r="G64" s="162"/>
    </row>
    <row r="65" spans="1:7" x14ac:dyDescent="0.2">
      <c r="A65" s="162"/>
      <c r="B65" s="162"/>
      <c r="C65" s="162"/>
      <c r="D65" s="162"/>
      <c r="E65" s="162"/>
      <c r="F65" s="162"/>
      <c r="G65" s="162"/>
    </row>
    <row r="66" spans="1:7" x14ac:dyDescent="0.2">
      <c r="A66" s="162"/>
      <c r="B66" s="162"/>
      <c r="C66" s="162"/>
      <c r="D66" s="162"/>
      <c r="E66" s="162"/>
      <c r="F66" s="162"/>
      <c r="G66" s="162"/>
    </row>
    <row r="67" spans="1:7" x14ac:dyDescent="0.2">
      <c r="A67" s="162"/>
      <c r="B67" s="162"/>
      <c r="C67" s="162"/>
      <c r="D67" s="162"/>
      <c r="E67" s="162"/>
      <c r="F67" s="162"/>
      <c r="G67" s="162"/>
    </row>
    <row r="68" spans="1:7" x14ac:dyDescent="0.2">
      <c r="E68" s="122"/>
    </row>
    <row r="69" spans="1:7" x14ac:dyDescent="0.2">
      <c r="E69" s="122"/>
    </row>
    <row r="70" spans="1:7" x14ac:dyDescent="0.2">
      <c r="E70" s="122"/>
    </row>
    <row r="71" spans="1:7" x14ac:dyDescent="0.2">
      <c r="E71" s="122"/>
    </row>
    <row r="72" spans="1:7" x14ac:dyDescent="0.2">
      <c r="E72" s="122"/>
    </row>
    <row r="73" spans="1:7" x14ac:dyDescent="0.2">
      <c r="E73" s="122"/>
    </row>
    <row r="74" spans="1:7" x14ac:dyDescent="0.2">
      <c r="E74" s="122"/>
    </row>
    <row r="75" spans="1:7" x14ac:dyDescent="0.2">
      <c r="E75" s="122"/>
    </row>
    <row r="76" spans="1:7" x14ac:dyDescent="0.2">
      <c r="E76" s="122"/>
    </row>
    <row r="77" spans="1:7" x14ac:dyDescent="0.2">
      <c r="E77" s="122"/>
    </row>
    <row r="78" spans="1:7" x14ac:dyDescent="0.2">
      <c r="E78" s="122"/>
    </row>
    <row r="79" spans="1:7" x14ac:dyDescent="0.2">
      <c r="E79" s="122"/>
    </row>
    <row r="80" spans="1:7" x14ac:dyDescent="0.2">
      <c r="E80" s="122"/>
    </row>
    <row r="81" spans="1:7" x14ac:dyDescent="0.2">
      <c r="E81" s="122"/>
    </row>
    <row r="82" spans="1:7" x14ac:dyDescent="0.2">
      <c r="E82" s="122"/>
    </row>
    <row r="83" spans="1:7" x14ac:dyDescent="0.2">
      <c r="E83" s="122"/>
    </row>
    <row r="84" spans="1:7" x14ac:dyDescent="0.2">
      <c r="E84" s="122"/>
    </row>
    <row r="85" spans="1:7" x14ac:dyDescent="0.2">
      <c r="E85" s="122"/>
    </row>
    <row r="86" spans="1:7" x14ac:dyDescent="0.2">
      <c r="E86" s="122"/>
    </row>
    <row r="87" spans="1:7" x14ac:dyDescent="0.2">
      <c r="E87" s="122"/>
    </row>
    <row r="88" spans="1:7" x14ac:dyDescent="0.2">
      <c r="E88" s="122"/>
    </row>
    <row r="89" spans="1:7" x14ac:dyDescent="0.2">
      <c r="E89" s="122"/>
    </row>
    <row r="90" spans="1:7" x14ac:dyDescent="0.2">
      <c r="E90" s="122"/>
    </row>
    <row r="91" spans="1:7" x14ac:dyDescent="0.2">
      <c r="E91" s="122"/>
    </row>
    <row r="92" spans="1:7" x14ac:dyDescent="0.2">
      <c r="E92" s="122"/>
    </row>
    <row r="93" spans="1:7" x14ac:dyDescent="0.2">
      <c r="A93" s="163"/>
      <c r="B93" s="163"/>
    </row>
    <row r="94" spans="1:7" x14ac:dyDescent="0.2">
      <c r="A94" s="162"/>
      <c r="B94" s="162"/>
      <c r="C94" s="165"/>
      <c r="D94" s="165"/>
      <c r="E94" s="166"/>
      <c r="F94" s="165"/>
      <c r="G94" s="167"/>
    </row>
    <row r="95" spans="1:7" x14ac:dyDescent="0.2">
      <c r="A95" s="168"/>
      <c r="B95" s="168"/>
      <c r="C95" s="162"/>
      <c r="D95" s="162"/>
      <c r="E95" s="169"/>
      <c r="F95" s="162"/>
      <c r="G95" s="162"/>
    </row>
    <row r="96" spans="1:7" x14ac:dyDescent="0.2">
      <c r="A96" s="162"/>
      <c r="B96" s="162"/>
      <c r="C96" s="162"/>
      <c r="D96" s="162"/>
      <c r="E96" s="169"/>
      <c r="F96" s="162"/>
      <c r="G96" s="162"/>
    </row>
    <row r="97" spans="1:7" x14ac:dyDescent="0.2">
      <c r="A97" s="162"/>
      <c r="B97" s="162"/>
      <c r="C97" s="162"/>
      <c r="D97" s="162"/>
      <c r="E97" s="169"/>
      <c r="F97" s="162"/>
      <c r="G97" s="162"/>
    </row>
    <row r="98" spans="1:7" x14ac:dyDescent="0.2">
      <c r="A98" s="162"/>
      <c r="B98" s="162"/>
      <c r="C98" s="162"/>
      <c r="D98" s="162"/>
      <c r="E98" s="169"/>
      <c r="F98" s="162"/>
      <c r="G98" s="162"/>
    </row>
    <row r="99" spans="1:7" x14ac:dyDescent="0.2">
      <c r="A99" s="162"/>
      <c r="B99" s="162"/>
      <c r="C99" s="162"/>
      <c r="D99" s="162"/>
      <c r="E99" s="169"/>
      <c r="F99" s="162"/>
      <c r="G99" s="162"/>
    </row>
    <row r="100" spans="1:7" x14ac:dyDescent="0.2">
      <c r="A100" s="162"/>
      <c r="B100" s="162"/>
      <c r="C100" s="162"/>
      <c r="D100" s="162"/>
      <c r="E100" s="169"/>
      <c r="F100" s="162"/>
      <c r="G100" s="162"/>
    </row>
    <row r="101" spans="1:7" x14ac:dyDescent="0.2">
      <c r="A101" s="162"/>
      <c r="B101" s="162"/>
      <c r="C101" s="162"/>
      <c r="D101" s="162"/>
      <c r="E101" s="169"/>
      <c r="F101" s="162"/>
      <c r="G101" s="162"/>
    </row>
    <row r="102" spans="1:7" x14ac:dyDescent="0.2">
      <c r="A102" s="162"/>
      <c r="B102" s="162"/>
      <c r="C102" s="162"/>
      <c r="D102" s="162"/>
      <c r="E102" s="169"/>
      <c r="F102" s="162"/>
      <c r="G102" s="162"/>
    </row>
    <row r="103" spans="1:7" x14ac:dyDescent="0.2">
      <c r="A103" s="162"/>
      <c r="B103" s="162"/>
      <c r="C103" s="162"/>
      <c r="D103" s="162"/>
      <c r="E103" s="169"/>
      <c r="F103" s="162"/>
      <c r="G103" s="162"/>
    </row>
    <row r="104" spans="1:7" x14ac:dyDescent="0.2">
      <c r="A104" s="162"/>
      <c r="B104" s="162"/>
      <c r="C104" s="162"/>
      <c r="D104" s="162"/>
      <c r="E104" s="169"/>
      <c r="F104" s="162"/>
      <c r="G104" s="162"/>
    </row>
    <row r="105" spans="1:7" x14ac:dyDescent="0.2">
      <c r="A105" s="162"/>
      <c r="B105" s="162"/>
      <c r="C105" s="162"/>
      <c r="D105" s="162"/>
      <c r="E105" s="169"/>
      <c r="F105" s="162"/>
      <c r="G105" s="162"/>
    </row>
    <row r="106" spans="1:7" x14ac:dyDescent="0.2">
      <c r="A106" s="162"/>
      <c r="B106" s="162"/>
      <c r="C106" s="162"/>
      <c r="D106" s="162"/>
      <c r="E106" s="169"/>
      <c r="F106" s="162"/>
      <c r="G106" s="162"/>
    </row>
    <row r="107" spans="1:7" x14ac:dyDescent="0.2">
      <c r="A107" s="162"/>
      <c r="B107" s="162"/>
      <c r="C107" s="162"/>
      <c r="D107" s="162"/>
      <c r="E107" s="169"/>
      <c r="F107" s="162"/>
      <c r="G107" s="162"/>
    </row>
  </sheetData>
  <mergeCells count="4">
    <mergeCell ref="A1:I1"/>
    <mergeCell ref="A3:B3"/>
    <mergeCell ref="A4:B4"/>
    <mergeCell ref="G4:I4"/>
  </mergeCells>
  <printOptions gridLinesSet="0"/>
  <pageMargins left="0.59055118110236227" right="0.39370078740157483" top="0.78740157480314965" bottom="0.78740157480314965" header="0.31496062992125984" footer="0.31496062992125984"/>
  <pageSetup paperSize="9" scale="85" orientation="landscape" horizontalDpi="300" r:id="rId1"/>
  <headerFooter alignWithMargins="0"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41</vt:i4>
      </vt:variant>
    </vt:vector>
  </HeadingPairs>
  <TitlesOfParts>
    <vt:vector size="44" baseType="lpstr">
      <vt:lpstr>Krycí list</vt:lpstr>
      <vt:lpstr>Rekapitulace</vt:lpstr>
      <vt:lpstr>Položky</vt:lpstr>
      <vt:lpstr>cisloobjektu</vt:lpstr>
      <vt:lpstr>cislostavby</vt:lpstr>
      <vt:lpstr>Datum</vt:lpstr>
      <vt:lpstr>Dil</vt:lpstr>
      <vt:lpstr>Dodavka</vt:lpstr>
      <vt:lpstr>HSV</vt:lpstr>
      <vt:lpstr>HZS</vt:lpstr>
      <vt:lpstr>JKSO</vt:lpstr>
      <vt:lpstr>MJ</vt:lpstr>
      <vt:lpstr>Mont</vt:lpstr>
      <vt:lpstr>NazevDilu</vt:lpstr>
      <vt:lpstr>nazevobjektu</vt:lpstr>
      <vt:lpstr>nazevstavby</vt:lpstr>
      <vt:lpstr>Položky!Názvy_tisku</vt:lpstr>
      <vt:lpstr>Rekapitulace!Názvy_tisku</vt:lpstr>
      <vt:lpstr>Objednatel</vt:lpstr>
      <vt:lpstr>'Krycí list'!Oblast_tisku</vt:lpstr>
      <vt:lpstr>Položky!Oblast_tisku</vt:lpstr>
      <vt:lpstr>Rekapitulace!Oblast_tisku</vt:lpstr>
      <vt:lpstr>PocetMJ</vt:lpstr>
      <vt:lpstr>Poznamka</vt:lpstr>
      <vt:lpstr>Projektant</vt:lpstr>
      <vt:lpstr>PSV</vt:lpstr>
      <vt:lpstr>SloupecCC</vt:lpstr>
      <vt:lpstr>SloupecCisloPol</vt:lpstr>
      <vt:lpstr>SloupecCH</vt:lpstr>
      <vt:lpstr>SloupecJC</vt:lpstr>
      <vt:lpstr>SloupecJH</vt:lpstr>
      <vt:lpstr>SloupecMJ</vt:lpstr>
      <vt:lpstr>SloupecMnozstvi</vt:lpstr>
      <vt:lpstr>SloupecNazPol</vt:lpstr>
      <vt:lpstr>SloupecPC</vt:lpstr>
      <vt:lpstr>VRN</vt:lpstr>
      <vt:lpstr>VRNKc</vt:lpstr>
      <vt:lpstr>VRNnazev</vt:lpstr>
      <vt:lpstr>VRNproc</vt:lpstr>
      <vt:lpstr>VRNzakl</vt:lpstr>
      <vt:lpstr>Zakazka</vt:lpstr>
      <vt:lpstr>Zaklad22</vt:lpstr>
      <vt:lpstr>Zaklad5</vt:lpstr>
      <vt:lpstr>Zhotovitel</vt:lpstr>
    </vt:vector>
  </TitlesOfParts>
  <Company>Emil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</dc:creator>
  <cp:lastModifiedBy>Emil</cp:lastModifiedBy>
  <dcterms:created xsi:type="dcterms:W3CDTF">2017-05-15T05:55:39Z</dcterms:created>
  <dcterms:modified xsi:type="dcterms:W3CDTF">2017-05-15T06:03:43Z</dcterms:modified>
</cp:coreProperties>
</file>