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'Položky'!$A$1:$K$30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4525"/>
</workbook>
</file>

<file path=xl/sharedStrings.xml><?xml version="1.0" encoding="utf-8"?>
<sst xmlns="http://schemas.openxmlformats.org/spreadsheetml/2006/main" count="166" uniqueCount="121">
  <si>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</si>
  <si>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</si>
  <si>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</si>
  <si>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</si>
  <si>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</si>
  <si>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</si>
  <si>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</si>
  <si>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</si>
  <si>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</si>
  <si>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</si>
  <si>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</si>
  <si>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</si>
  <si>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</si>
  <si>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</si>
  <si>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</si>
  <si>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</si>
  <si>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</si>
  <si>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</si>
  <si>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</si>
  <si>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</si>
  <si>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</si>
  <si>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</si>
  <si>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</si>
  <si>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</si>
  <si>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</si>
  <si>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</si>
  <si>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</si>
  <si>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</si>
  <si>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</si>
  <si>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</si>
  <si>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</si>
  <si>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</si>
  <si>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</si>
  <si>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</si>
  <si>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</si>
  <si>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</si>
  <si>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</si>
  <si>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</si>
  <si>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</si>
  <si>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</si>
  <si>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</si>
  <si>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</si>
  <si>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</si>
  <si>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</si>
  <si>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</si>
  <si>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</si>
  <si>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</si>
  <si>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</si>
  <si>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</si>
  <si>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</si>
  <si>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</si>
  <si>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</si>
  <si>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</si>
  <si>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</si>
  <si>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</si>
  <si>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</si>
  <si>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</si>
  <si>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</si>
  <si>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</si>
  <si>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</si>
  <si>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</si>
  <si>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</si>
  <si>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</si>
  <si>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</si>
  <si>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</si>
  <si>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</si>
  <si>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</si>
  <si>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</si>
  <si>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</si>
  <si>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</si>
  <si>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</si>
  <si>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Maják SVČ Vyškov, p.o., Brněnská 139/7</t>
  </si>
  <si>
    <t>1.2 - Plynová instalace</t>
  </si>
  <si>
    <t>723</t>
  </si>
  <si>
    <t>Vnitřní plynovod</t>
  </si>
  <si>
    <t>723 12-0203.R00</t>
  </si>
  <si>
    <t>Potrubí ocelové závitové černé svařované DN 20</t>
  </si>
  <si>
    <t>m</t>
  </si>
  <si>
    <t>723 12-0206.R00</t>
  </si>
  <si>
    <t>Potrubí ocelové závitové černé svařované DN 40</t>
  </si>
  <si>
    <t>723 12-0202.R00</t>
  </si>
  <si>
    <t>Potrubí ocelové závitové černé svařované DN 15</t>
  </si>
  <si>
    <t>723 19-0252.R00</t>
  </si>
  <si>
    <t>Vyvedení a upevnění plynovodních výpustek DN 20</t>
  </si>
  <si>
    <t>kus</t>
  </si>
  <si>
    <t>723 19-0251.R00</t>
  </si>
  <si>
    <t>Vyvedení a upevnění plynovodních výpustek DN 15</t>
  </si>
  <si>
    <t>723 23-9102.R00</t>
  </si>
  <si>
    <t>Montáž plynovodních armatur, 2 závity, G 3/4</t>
  </si>
  <si>
    <t>PC</t>
  </si>
  <si>
    <t>kulový kohout-plyn G3/4"</t>
  </si>
  <si>
    <t>723 23-9101.R00</t>
  </si>
  <si>
    <t>Montáž plynovodních armatur, 2 závity, G 1/2</t>
  </si>
  <si>
    <t>kulový kohout-plyn G1/2"</t>
  </si>
  <si>
    <t>723 22-9102.R00</t>
  </si>
  <si>
    <t>Montáž plynovod.armatur s 1závitem, G 1/2</t>
  </si>
  <si>
    <t>soubor</t>
  </si>
  <si>
    <t>kulový kohout-plyn.vzork 14xG1/2"</t>
  </si>
  <si>
    <t>Manometr 0-4kPa</t>
  </si>
  <si>
    <t>723 12-0805.R00</t>
  </si>
  <si>
    <t>Demontáž potrubí svařovaného závitového DN 25-50</t>
  </si>
  <si>
    <t>998 72-3101.R00</t>
  </si>
  <si>
    <t>Přesun hmot pro vnitřní plynovod, výšky do 6 m</t>
  </si>
  <si>
    <t>t</t>
  </si>
  <si>
    <t>767</t>
  </si>
  <si>
    <t>Konstrukce zámečnické</t>
  </si>
  <si>
    <t>767 99-5101.R00</t>
  </si>
  <si>
    <t>Montáž kovových atypických konstrukcí do 5 kg</t>
  </si>
  <si>
    <t>kg</t>
  </si>
  <si>
    <t>14</t>
  </si>
  <si>
    <t>Dodávka doplňk.konstrukcí</t>
  </si>
  <si>
    <t>783</t>
  </si>
  <si>
    <t>Nátěry</t>
  </si>
  <si>
    <t>783 42-4340.R00</t>
  </si>
  <si>
    <t>Nátěr syntet. potrubí do DN 50 mm  Z+2x +1x email</t>
  </si>
  <si>
    <t>783 42-6260.R00</t>
  </si>
  <si>
    <t>Nátěr syntet. potrubí do DN 150 mm Z +1x +1x email</t>
  </si>
  <si>
    <t>Revize a zkouška plynovodu</t>
  </si>
  <si>
    <t xml:space="preserve">Ceny jsou bez DPH !
</t>
  </si>
  <si>
    <t>Ing.Emil Němeček</t>
  </si>
  <si>
    <t>Maják SVČ Vyškov,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</si>
</sst>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0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72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 t="s">
        <v>120</v>
      </c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 t="s">
        <v>119</v>
      </c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5" customHeight="1">
      <c r="A14" s="41"/>
      <c r="B14" s="42" t="s">
        <v>19</v>
      </c>
      <c r="C14" s="43">
        <f>Dodavka</f>
        <v>0</v>
      </c>
      <c r="D14" s="44" t="str">
        <f>Rekapitulace!A15</f>
        <v>Revize a zkouška plynovodu</v>
      </c>
      <c r="E14" s="45"/>
      <c r="F14" s="46"/>
      <c r="G14" s="43">
        <f>Rekapitulace!I15</f>
        <v>0</v>
      </c>
    </row>
    <row r="15" spans="1:7" ht="15.9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9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0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0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 t="s">
        <v>118</v>
      </c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H16" sqref="H16:I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 xml:space="preserve"> Maják SVČ Vyškov, p.o., Brněnská 139/7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 xml:space="preserve"> 1.2 - Plynová instalace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723</v>
      </c>
      <c r="B7" s="85" t="str">
        <f>Položky!C7</f>
        <v>Vnitřní plynovod</v>
      </c>
      <c r="C7" s="86"/>
      <c r="D7" s="87"/>
      <c r="E7" s="171">
        <f>Položky!BC22</f>
        <v>0</v>
      </c>
      <c r="F7" s="172">
        <f>Položky!BD22</f>
        <v>0</v>
      </c>
      <c r="G7" s="172">
        <f>Položky!BE22</f>
        <v>0</v>
      </c>
      <c r="H7" s="172">
        <f>Položky!BF22</f>
        <v>0</v>
      </c>
      <c r="I7" s="173">
        <f>Položky!BG22</f>
        <v>0</v>
      </c>
    </row>
    <row r="8" spans="1:9" s="30" customFormat="1" ht="12.75">
      <c r="A8" s="170" t="str">
        <f>Položky!B23</f>
        <v>767</v>
      </c>
      <c r="B8" s="85" t="str">
        <f>Položky!C23</f>
        <v>Konstrukce zámečnické</v>
      </c>
      <c r="C8" s="86"/>
      <c r="D8" s="87"/>
      <c r="E8" s="171">
        <f>Položky!BC26</f>
        <v>0</v>
      </c>
      <c r="F8" s="172">
        <f>Položky!BD26</f>
        <v>0</v>
      </c>
      <c r="G8" s="172">
        <f>Položky!BE26</f>
        <v>0</v>
      </c>
      <c r="H8" s="172">
        <f>Položky!BF26</f>
        <v>0</v>
      </c>
      <c r="I8" s="173">
        <f>Položky!BG26</f>
        <v>0</v>
      </c>
    </row>
    <row r="9" spans="1:9" s="30" customFormat="1" ht="13.5" thickBot="1">
      <c r="A9" s="170" t="str">
        <f>Položky!B27</f>
        <v>783</v>
      </c>
      <c r="B9" s="85" t="str">
        <f>Položky!C27</f>
        <v>Nátěry</v>
      </c>
      <c r="C9" s="86"/>
      <c r="D9" s="87"/>
      <c r="E9" s="171">
        <f>Položky!BC30</f>
        <v>0</v>
      </c>
      <c r="F9" s="172">
        <f>Položky!BD30</f>
        <v>0</v>
      </c>
      <c r="G9" s="172">
        <f>Položky!BE30</f>
        <v>0</v>
      </c>
      <c r="H9" s="172">
        <f>Položky!BF30</f>
        <v>0</v>
      </c>
      <c r="I9" s="173">
        <f>Položky!BG30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 t="s">
        <v>117</v>
      </c>
      <c r="B15" s="106"/>
      <c r="C15" s="106"/>
      <c r="D15" s="107"/>
      <c r="E15" s="108"/>
      <c r="F15" s="109">
        <v>0</v>
      </c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0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87">
        <f>SUM(I15:I15)</f>
        <v>0</v>
      </c>
      <c r="I16" s="188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7"/>
  <sheetViews>
    <sheetView showGridLines="0" showZeros="0" tabSelected="1" zoomScale="80" zoomScaleNormal="80" workbookViewId="0" topLeftCell="A1">
      <selection activeCell="A30" sqref="A30:IV32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 xml:space="preserve"> Maják SVČ Vyškov, p.o., Brněnská 139/7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4"/>
      <c r="C4" s="75" t="str">
        <f>CONCATENATE(cisloobjektu," ",nazevobjektu)</f>
        <v xml:space="preserve"> 1.2 - Plynová instalace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73</v>
      </c>
      <c r="C7" s="141" t="s">
        <v>74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75</v>
      </c>
      <c r="C8" s="149" t="s">
        <v>76</v>
      </c>
      <c r="D8" s="150" t="s">
        <v>77</v>
      </c>
      <c r="E8" s="151">
        <v>2</v>
      </c>
      <c r="F8" s="151">
        <v>0</v>
      </c>
      <c r="G8" s="152">
        <f aca="true" t="shared" si="0" ref="G8:G21">E8*F8</f>
        <v>0</v>
      </c>
      <c r="H8" s="153">
        <v>0.01378</v>
      </c>
      <c r="I8" s="153">
        <f aca="true" t="shared" si="1" ref="I8:I21">E8*H8</f>
        <v>0.02756</v>
      </c>
      <c r="J8" s="153">
        <v>0</v>
      </c>
      <c r="K8" s="153">
        <f aca="true" t="shared" si="2" ref="K8:K21"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2</v>
      </c>
      <c r="BC8" s="122">
        <f aca="true" t="shared" si="3" ref="BC8:BC21">IF(BB8=1,G8,0)</f>
        <v>0</v>
      </c>
      <c r="BD8" s="122">
        <f aca="true" t="shared" si="4" ref="BD8:BD21">IF(BB8=2,G8,0)</f>
        <v>0</v>
      </c>
      <c r="BE8" s="122">
        <f aca="true" t="shared" si="5" ref="BE8:BE21">IF(BB8=3,G8,0)</f>
        <v>0</v>
      </c>
      <c r="BF8" s="122">
        <f aca="true" t="shared" si="6" ref="BF8:BF21">IF(BB8=4,G8,0)</f>
        <v>0</v>
      </c>
      <c r="BG8" s="122">
        <f aca="true" t="shared" si="7" ref="BG8:BG21">IF(BB8=5,G8,0)</f>
        <v>0</v>
      </c>
    </row>
    <row r="9" spans="1:59" ht="12.75">
      <c r="A9" s="147">
        <v>2</v>
      </c>
      <c r="B9" s="148" t="s">
        <v>78</v>
      </c>
      <c r="C9" s="149" t="s">
        <v>79</v>
      </c>
      <c r="D9" s="150" t="s">
        <v>77</v>
      </c>
      <c r="E9" s="151">
        <v>6</v>
      </c>
      <c r="F9" s="151">
        <v>0</v>
      </c>
      <c r="G9" s="152">
        <f t="shared" si="0"/>
        <v>0</v>
      </c>
      <c r="H9" s="153">
        <v>0.02153</v>
      </c>
      <c r="I9" s="153">
        <f t="shared" si="1"/>
        <v>0.12918000000000002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2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12.75">
      <c r="A10" s="147">
        <v>3</v>
      </c>
      <c r="B10" s="148" t="s">
        <v>80</v>
      </c>
      <c r="C10" s="149" t="s">
        <v>81</v>
      </c>
      <c r="D10" s="150" t="s">
        <v>77</v>
      </c>
      <c r="E10" s="151">
        <v>2</v>
      </c>
      <c r="F10" s="151">
        <v>0</v>
      </c>
      <c r="G10" s="152">
        <f t="shared" si="0"/>
        <v>0</v>
      </c>
      <c r="H10" s="153">
        <v>0.00469</v>
      </c>
      <c r="I10" s="153">
        <f t="shared" si="1"/>
        <v>0.00938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2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ht="12.75">
      <c r="A11" s="147">
        <v>4</v>
      </c>
      <c r="B11" s="148" t="s">
        <v>82</v>
      </c>
      <c r="C11" s="149" t="s">
        <v>83</v>
      </c>
      <c r="D11" s="150" t="s">
        <v>84</v>
      </c>
      <c r="E11" s="151">
        <v>2</v>
      </c>
      <c r="F11" s="151">
        <v>0</v>
      </c>
      <c r="G11" s="152">
        <f t="shared" si="0"/>
        <v>0</v>
      </c>
      <c r="H11" s="153">
        <v>0.00105</v>
      </c>
      <c r="I11" s="153">
        <f t="shared" si="1"/>
        <v>0.0021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2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ht="12.75">
      <c r="A12" s="147">
        <v>5</v>
      </c>
      <c r="B12" s="148" t="s">
        <v>85</v>
      </c>
      <c r="C12" s="149" t="s">
        <v>86</v>
      </c>
      <c r="D12" s="150" t="s">
        <v>84</v>
      </c>
      <c r="E12" s="151">
        <v>1</v>
      </c>
      <c r="F12" s="151">
        <v>0</v>
      </c>
      <c r="G12" s="152">
        <f t="shared" si="0"/>
        <v>0</v>
      </c>
      <c r="H12" s="153">
        <v>0.00096</v>
      </c>
      <c r="I12" s="153">
        <f t="shared" si="1"/>
        <v>0.00096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2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6</v>
      </c>
      <c r="B13" s="148" t="s">
        <v>87</v>
      </c>
      <c r="C13" s="149" t="s">
        <v>88</v>
      </c>
      <c r="D13" s="150" t="s">
        <v>84</v>
      </c>
      <c r="E13" s="151">
        <v>2</v>
      </c>
      <c r="F13" s="151">
        <v>0</v>
      </c>
      <c r="G13" s="152">
        <f t="shared" si="0"/>
        <v>0</v>
      </c>
      <c r="H13" s="153">
        <v>3E-05</v>
      </c>
      <c r="I13" s="153">
        <f t="shared" si="1"/>
        <v>6E-05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2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12.75">
      <c r="A14" s="147">
        <v>7</v>
      </c>
      <c r="B14" s="148" t="s">
        <v>89</v>
      </c>
      <c r="C14" s="149" t="s">
        <v>90</v>
      </c>
      <c r="D14" s="150" t="s">
        <v>84</v>
      </c>
      <c r="E14" s="151">
        <v>2</v>
      </c>
      <c r="F14" s="151">
        <v>0</v>
      </c>
      <c r="G14" s="152">
        <f t="shared" si="0"/>
        <v>0</v>
      </c>
      <c r="H14" s="153">
        <v>0</v>
      </c>
      <c r="I14" s="153">
        <f t="shared" si="1"/>
        <v>0</v>
      </c>
      <c r="J14" s="153">
        <v>0</v>
      </c>
      <c r="K14" s="153">
        <f t="shared" si="2"/>
        <v>0</v>
      </c>
      <c r="Q14" s="146">
        <v>2</v>
      </c>
      <c r="AA14" s="122">
        <v>12</v>
      </c>
      <c r="AB14" s="122">
        <v>0</v>
      </c>
      <c r="AC14" s="122">
        <v>7</v>
      </c>
      <c r="BB14" s="122">
        <v>2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 ht="12.75">
      <c r="A15" s="147">
        <v>8</v>
      </c>
      <c r="B15" s="148" t="s">
        <v>91</v>
      </c>
      <c r="C15" s="149" t="s">
        <v>92</v>
      </c>
      <c r="D15" s="150" t="s">
        <v>84</v>
      </c>
      <c r="E15" s="151">
        <v>1</v>
      </c>
      <c r="F15" s="151">
        <v>0</v>
      </c>
      <c r="G15" s="152">
        <f t="shared" si="0"/>
        <v>0</v>
      </c>
      <c r="H15" s="153">
        <v>3E-05</v>
      </c>
      <c r="I15" s="153">
        <f t="shared" si="1"/>
        <v>3E-05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8</v>
      </c>
      <c r="BB15" s="122">
        <v>2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12.75">
      <c r="A16" s="147">
        <v>9</v>
      </c>
      <c r="B16" s="148" t="s">
        <v>89</v>
      </c>
      <c r="C16" s="149" t="s">
        <v>93</v>
      </c>
      <c r="D16" s="150" t="s">
        <v>84</v>
      </c>
      <c r="E16" s="151">
        <v>1</v>
      </c>
      <c r="F16" s="151">
        <v>0</v>
      </c>
      <c r="G16" s="152">
        <f t="shared" si="0"/>
        <v>0</v>
      </c>
      <c r="H16" s="153">
        <v>0</v>
      </c>
      <c r="I16" s="153">
        <f t="shared" si="1"/>
        <v>0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0</v>
      </c>
      <c r="AC16" s="122">
        <v>9</v>
      </c>
      <c r="BB16" s="122">
        <v>2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ht="12.75">
      <c r="A17" s="147">
        <v>10</v>
      </c>
      <c r="B17" s="148" t="s">
        <v>94</v>
      </c>
      <c r="C17" s="149" t="s">
        <v>95</v>
      </c>
      <c r="D17" s="150" t="s">
        <v>96</v>
      </c>
      <c r="E17" s="151">
        <v>1</v>
      </c>
      <c r="F17" s="151">
        <v>0</v>
      </c>
      <c r="G17" s="152">
        <f t="shared" si="0"/>
        <v>0</v>
      </c>
      <c r="H17" s="153">
        <v>7E-05</v>
      </c>
      <c r="I17" s="153">
        <f t="shared" si="1"/>
        <v>7E-05</v>
      </c>
      <c r="J17" s="153">
        <v>0</v>
      </c>
      <c r="K17" s="153">
        <f t="shared" si="2"/>
        <v>0</v>
      </c>
      <c r="Q17" s="146">
        <v>2</v>
      </c>
      <c r="AA17" s="122">
        <v>12</v>
      </c>
      <c r="AB17" s="122">
        <v>0</v>
      </c>
      <c r="AC17" s="122">
        <v>10</v>
      </c>
      <c r="BB17" s="122">
        <v>2</v>
      </c>
      <c r="BC17" s="122">
        <f t="shared" si="3"/>
        <v>0</v>
      </c>
      <c r="BD17" s="122">
        <f t="shared" si="4"/>
        <v>0</v>
      </c>
      <c r="BE17" s="122">
        <f t="shared" si="5"/>
        <v>0</v>
      </c>
      <c r="BF17" s="122">
        <f t="shared" si="6"/>
        <v>0</v>
      </c>
      <c r="BG17" s="122">
        <f t="shared" si="7"/>
        <v>0</v>
      </c>
    </row>
    <row r="18" spans="1:59" ht="12.75">
      <c r="A18" s="147">
        <v>11</v>
      </c>
      <c r="B18" s="148" t="s">
        <v>89</v>
      </c>
      <c r="C18" s="149" t="s">
        <v>97</v>
      </c>
      <c r="D18" s="150" t="s">
        <v>84</v>
      </c>
      <c r="E18" s="151">
        <v>1</v>
      </c>
      <c r="F18" s="151">
        <v>0</v>
      </c>
      <c r="G18" s="152">
        <f t="shared" si="0"/>
        <v>0</v>
      </c>
      <c r="H18" s="153">
        <v>0</v>
      </c>
      <c r="I18" s="153">
        <f t="shared" si="1"/>
        <v>0</v>
      </c>
      <c r="J18" s="153">
        <v>0</v>
      </c>
      <c r="K18" s="153">
        <f t="shared" si="2"/>
        <v>0</v>
      </c>
      <c r="Q18" s="146">
        <v>2</v>
      </c>
      <c r="AA18" s="122">
        <v>12</v>
      </c>
      <c r="AB18" s="122">
        <v>0</v>
      </c>
      <c r="AC18" s="122">
        <v>11</v>
      </c>
      <c r="BB18" s="122">
        <v>2</v>
      </c>
      <c r="BC18" s="122">
        <f t="shared" si="3"/>
        <v>0</v>
      </c>
      <c r="BD18" s="122">
        <f t="shared" si="4"/>
        <v>0</v>
      </c>
      <c r="BE18" s="122">
        <f t="shared" si="5"/>
        <v>0</v>
      </c>
      <c r="BF18" s="122">
        <f t="shared" si="6"/>
        <v>0</v>
      </c>
      <c r="BG18" s="122">
        <f t="shared" si="7"/>
        <v>0</v>
      </c>
    </row>
    <row r="19" spans="1:59" ht="12.75">
      <c r="A19" s="147">
        <v>12</v>
      </c>
      <c r="B19" s="148" t="s">
        <v>89</v>
      </c>
      <c r="C19" s="149" t="s">
        <v>98</v>
      </c>
      <c r="D19" s="150" t="s">
        <v>84</v>
      </c>
      <c r="E19" s="151">
        <v>2</v>
      </c>
      <c r="F19" s="151">
        <v>0</v>
      </c>
      <c r="G19" s="152">
        <f t="shared" si="0"/>
        <v>0</v>
      </c>
      <c r="H19" s="153">
        <v>0</v>
      </c>
      <c r="I19" s="153">
        <f t="shared" si="1"/>
        <v>0</v>
      </c>
      <c r="J19" s="153">
        <v>0</v>
      </c>
      <c r="K19" s="153">
        <f t="shared" si="2"/>
        <v>0</v>
      </c>
      <c r="Q19" s="146">
        <v>2</v>
      </c>
      <c r="AA19" s="122">
        <v>12</v>
      </c>
      <c r="AB19" s="122">
        <v>0</v>
      </c>
      <c r="AC19" s="122">
        <v>12</v>
      </c>
      <c r="BB19" s="122">
        <v>2</v>
      </c>
      <c r="BC19" s="122">
        <f t="shared" si="3"/>
        <v>0</v>
      </c>
      <c r="BD19" s="122">
        <f t="shared" si="4"/>
        <v>0</v>
      </c>
      <c r="BE19" s="122">
        <f t="shared" si="5"/>
        <v>0</v>
      </c>
      <c r="BF19" s="122">
        <f t="shared" si="6"/>
        <v>0</v>
      </c>
      <c r="BG19" s="122">
        <f t="shared" si="7"/>
        <v>0</v>
      </c>
    </row>
    <row r="20" spans="1:59" ht="12.75">
      <c r="A20" s="147">
        <v>13</v>
      </c>
      <c r="B20" s="148" t="s">
        <v>99</v>
      </c>
      <c r="C20" s="149" t="s">
        <v>100</v>
      </c>
      <c r="D20" s="150" t="s">
        <v>77</v>
      </c>
      <c r="E20" s="151">
        <v>30</v>
      </c>
      <c r="F20" s="151">
        <v>0</v>
      </c>
      <c r="G20" s="152">
        <f t="shared" si="0"/>
        <v>0</v>
      </c>
      <c r="H20" s="153">
        <v>0</v>
      </c>
      <c r="I20" s="153">
        <f t="shared" si="1"/>
        <v>0</v>
      </c>
      <c r="J20" s="153">
        <v>-0.00342</v>
      </c>
      <c r="K20" s="153">
        <f t="shared" si="2"/>
        <v>-0.1026</v>
      </c>
      <c r="Q20" s="146">
        <v>2</v>
      </c>
      <c r="AA20" s="122">
        <v>12</v>
      </c>
      <c r="AB20" s="122">
        <v>0</v>
      </c>
      <c r="AC20" s="122">
        <v>13</v>
      </c>
      <c r="BB20" s="122">
        <v>2</v>
      </c>
      <c r="BC20" s="122">
        <f t="shared" si="3"/>
        <v>0</v>
      </c>
      <c r="BD20" s="122">
        <f t="shared" si="4"/>
        <v>0</v>
      </c>
      <c r="BE20" s="122">
        <f t="shared" si="5"/>
        <v>0</v>
      </c>
      <c r="BF20" s="122">
        <f t="shared" si="6"/>
        <v>0</v>
      </c>
      <c r="BG20" s="122">
        <f t="shared" si="7"/>
        <v>0</v>
      </c>
    </row>
    <row r="21" spans="1:59" ht="12.75">
      <c r="A21" s="147">
        <v>14</v>
      </c>
      <c r="B21" s="148" t="s">
        <v>101</v>
      </c>
      <c r="C21" s="149" t="s">
        <v>102</v>
      </c>
      <c r="D21" s="150" t="s">
        <v>103</v>
      </c>
      <c r="E21" s="151">
        <v>0.272</v>
      </c>
      <c r="F21" s="151">
        <v>0</v>
      </c>
      <c r="G21" s="152">
        <f t="shared" si="0"/>
        <v>0</v>
      </c>
      <c r="H21" s="153">
        <v>0</v>
      </c>
      <c r="I21" s="153">
        <f t="shared" si="1"/>
        <v>0</v>
      </c>
      <c r="J21" s="153">
        <v>0</v>
      </c>
      <c r="K21" s="153">
        <f t="shared" si="2"/>
        <v>0</v>
      </c>
      <c r="Q21" s="146">
        <v>2</v>
      </c>
      <c r="AA21" s="122">
        <v>12</v>
      </c>
      <c r="AB21" s="122">
        <v>0</v>
      </c>
      <c r="AC21" s="122">
        <v>14</v>
      </c>
      <c r="BB21" s="122">
        <v>2</v>
      </c>
      <c r="BC21" s="122">
        <f t="shared" si="3"/>
        <v>0</v>
      </c>
      <c r="BD21" s="122">
        <f t="shared" si="4"/>
        <v>0</v>
      </c>
      <c r="BE21" s="122">
        <f t="shared" si="5"/>
        <v>0</v>
      </c>
      <c r="BF21" s="122">
        <f t="shared" si="6"/>
        <v>0</v>
      </c>
      <c r="BG21" s="122">
        <f t="shared" si="7"/>
        <v>0</v>
      </c>
    </row>
    <row r="22" spans="1:59" ht="12.75">
      <c r="A22" s="154"/>
      <c r="B22" s="155" t="s">
        <v>70</v>
      </c>
      <c r="C22" s="156" t="str">
        <f>CONCATENATE(B7," ",C7)</f>
        <v>723 Vnitřní plynovod</v>
      </c>
      <c r="D22" s="154"/>
      <c r="E22" s="157"/>
      <c r="F22" s="157"/>
      <c r="G22" s="158">
        <f>SUM(G7:G21)</f>
        <v>0</v>
      </c>
      <c r="H22" s="159"/>
      <c r="I22" s="160">
        <f>SUM(I7:I21)</f>
        <v>0.16934</v>
      </c>
      <c r="J22" s="159"/>
      <c r="K22" s="160">
        <f>SUM(K7:K21)</f>
        <v>-0.1026</v>
      </c>
      <c r="Q22" s="146">
        <v>4</v>
      </c>
      <c r="BC22" s="161">
        <f>SUM(BC7:BC21)</f>
        <v>0</v>
      </c>
      <c r="BD22" s="161">
        <f>SUM(BD7:BD21)</f>
        <v>0</v>
      </c>
      <c r="BE22" s="161">
        <f>SUM(BE7:BE21)</f>
        <v>0</v>
      </c>
      <c r="BF22" s="161">
        <f>SUM(BF7:BF21)</f>
        <v>0</v>
      </c>
      <c r="BG22" s="161">
        <f>SUM(BG7:BG21)</f>
        <v>0</v>
      </c>
    </row>
    <row r="23" spans="1:17" ht="12.75">
      <c r="A23" s="139" t="s">
        <v>69</v>
      </c>
      <c r="B23" s="140" t="s">
        <v>104</v>
      </c>
      <c r="C23" s="141" t="s">
        <v>105</v>
      </c>
      <c r="D23" s="142"/>
      <c r="E23" s="143"/>
      <c r="F23" s="143"/>
      <c r="G23" s="144"/>
      <c r="H23" s="145"/>
      <c r="I23" s="145"/>
      <c r="J23" s="145"/>
      <c r="K23" s="145"/>
      <c r="Q23" s="146">
        <v>1</v>
      </c>
    </row>
    <row r="24" spans="1:59" ht="12.75">
      <c r="A24" s="147">
        <v>15</v>
      </c>
      <c r="B24" s="148" t="s">
        <v>106</v>
      </c>
      <c r="C24" s="149" t="s">
        <v>107</v>
      </c>
      <c r="D24" s="150" t="s">
        <v>108</v>
      </c>
      <c r="E24" s="151">
        <v>30</v>
      </c>
      <c r="F24" s="151">
        <v>0</v>
      </c>
      <c r="G24" s="152">
        <f>E24*F24</f>
        <v>0</v>
      </c>
      <c r="H24" s="153">
        <v>9E-05</v>
      </c>
      <c r="I24" s="153">
        <f>E24*H24</f>
        <v>0.0027</v>
      </c>
      <c r="J24" s="153">
        <v>0</v>
      </c>
      <c r="K24" s="153">
        <f>E24*J24</f>
        <v>0</v>
      </c>
      <c r="Q24" s="146">
        <v>2</v>
      </c>
      <c r="AA24" s="122">
        <v>12</v>
      </c>
      <c r="AB24" s="122">
        <v>0</v>
      </c>
      <c r="AC24" s="122">
        <v>15</v>
      </c>
      <c r="BB24" s="122">
        <v>2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16</v>
      </c>
      <c r="B25" s="148" t="s">
        <v>109</v>
      </c>
      <c r="C25" s="149" t="s">
        <v>110</v>
      </c>
      <c r="D25" s="150" t="s">
        <v>108</v>
      </c>
      <c r="E25" s="151">
        <v>30</v>
      </c>
      <c r="F25" s="151">
        <v>0</v>
      </c>
      <c r="G25" s="152">
        <f>E25*F25</f>
        <v>0</v>
      </c>
      <c r="H25" s="153">
        <v>0</v>
      </c>
      <c r="I25" s="153">
        <f>E25*H25</f>
        <v>0</v>
      </c>
      <c r="J25" s="153">
        <v>0</v>
      </c>
      <c r="K25" s="153">
        <f>E25*J25</f>
        <v>0</v>
      </c>
      <c r="Q25" s="146">
        <v>2</v>
      </c>
      <c r="AA25" s="122">
        <v>12</v>
      </c>
      <c r="AB25" s="122">
        <v>0</v>
      </c>
      <c r="AC25" s="122">
        <v>16</v>
      </c>
      <c r="BB25" s="122">
        <v>2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54"/>
      <c r="B26" s="155" t="s">
        <v>70</v>
      </c>
      <c r="C26" s="156" t="str">
        <f>CONCATENATE(B23," ",C23)</f>
        <v>767 Konstrukce zámečnické</v>
      </c>
      <c r="D26" s="154"/>
      <c r="E26" s="157"/>
      <c r="F26" s="157"/>
      <c r="G26" s="158">
        <f>SUM(G23:G25)</f>
        <v>0</v>
      </c>
      <c r="H26" s="159"/>
      <c r="I26" s="160">
        <f>SUM(I23:I25)</f>
        <v>0.0027</v>
      </c>
      <c r="J26" s="159"/>
      <c r="K26" s="160">
        <f>SUM(K23:K25)</f>
        <v>0</v>
      </c>
      <c r="Q26" s="146">
        <v>4</v>
      </c>
      <c r="BC26" s="161">
        <f>SUM(BC23:BC25)</f>
        <v>0</v>
      </c>
      <c r="BD26" s="161">
        <f>SUM(BD23:BD25)</f>
        <v>0</v>
      </c>
      <c r="BE26" s="161">
        <f>SUM(BE23:BE25)</f>
        <v>0</v>
      </c>
      <c r="BF26" s="161">
        <f>SUM(BF23:BF25)</f>
        <v>0</v>
      </c>
      <c r="BG26" s="161">
        <f>SUM(BG23:BG25)</f>
        <v>0</v>
      </c>
    </row>
    <row r="27" spans="1:17" ht="12.75">
      <c r="A27" s="139" t="s">
        <v>69</v>
      </c>
      <c r="B27" s="140" t="s">
        <v>111</v>
      </c>
      <c r="C27" s="141" t="s">
        <v>112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17</v>
      </c>
      <c r="B28" s="148" t="s">
        <v>113</v>
      </c>
      <c r="C28" s="149" t="s">
        <v>114</v>
      </c>
      <c r="D28" s="150" t="s">
        <v>77</v>
      </c>
      <c r="E28" s="151">
        <v>10</v>
      </c>
      <c r="F28" s="151">
        <v>0</v>
      </c>
      <c r="G28" s="152">
        <f>E28*F28</f>
        <v>0</v>
      </c>
      <c r="H28" s="153">
        <v>9E-05</v>
      </c>
      <c r="I28" s="153">
        <f>E28*H28</f>
        <v>0.0009000000000000001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17</v>
      </c>
      <c r="BB28" s="122">
        <v>2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47">
        <v>18</v>
      </c>
      <c r="B29" s="148" t="s">
        <v>115</v>
      </c>
      <c r="C29" s="149" t="s">
        <v>116</v>
      </c>
      <c r="D29" s="150" t="s">
        <v>77</v>
      </c>
      <c r="E29" s="151">
        <v>10</v>
      </c>
      <c r="F29" s="151">
        <v>0</v>
      </c>
      <c r="G29" s="152">
        <f>E29*F29</f>
        <v>0</v>
      </c>
      <c r="H29" s="153">
        <v>0.00016</v>
      </c>
      <c r="I29" s="153">
        <f>E29*H29</f>
        <v>0.0016</v>
      </c>
      <c r="J29" s="153">
        <v>0</v>
      </c>
      <c r="K29" s="153">
        <f>E29*J29</f>
        <v>0</v>
      </c>
      <c r="Q29" s="146">
        <v>2</v>
      </c>
      <c r="AA29" s="122">
        <v>12</v>
      </c>
      <c r="AB29" s="122">
        <v>0</v>
      </c>
      <c r="AC29" s="122">
        <v>18</v>
      </c>
      <c r="BB29" s="122">
        <v>2</v>
      </c>
      <c r="BC29" s="122">
        <f>IF(BB29=1,G29,0)</f>
        <v>0</v>
      </c>
      <c r="BD29" s="122">
        <f>IF(BB29=2,G29,0)</f>
        <v>0</v>
      </c>
      <c r="BE29" s="122">
        <f>IF(BB29=3,G29,0)</f>
        <v>0</v>
      </c>
      <c r="BF29" s="122">
        <f>IF(BB29=4,G29,0)</f>
        <v>0</v>
      </c>
      <c r="BG29" s="122">
        <f>IF(BB29=5,G29,0)</f>
        <v>0</v>
      </c>
    </row>
    <row r="30" spans="1:59" ht="12.75">
      <c r="A30" s="154"/>
      <c r="B30" s="155" t="s">
        <v>70</v>
      </c>
      <c r="C30" s="156" t="str">
        <f>CONCATENATE(B27," ",C27)</f>
        <v>783 Nátěry</v>
      </c>
      <c r="D30" s="154"/>
      <c r="E30" s="157"/>
      <c r="F30" s="157"/>
      <c r="G30" s="158">
        <f>SUM(G27:G29)</f>
        <v>0</v>
      </c>
      <c r="H30" s="159"/>
      <c r="I30" s="160">
        <f>SUM(I27:I29)</f>
        <v>0.0025</v>
      </c>
      <c r="J30" s="159"/>
      <c r="K30" s="160">
        <f>SUM(K27:K29)</f>
        <v>0</v>
      </c>
      <c r="Q30" s="146">
        <v>4</v>
      </c>
      <c r="BC30" s="161">
        <f>SUM(BC27:BC29)</f>
        <v>0</v>
      </c>
      <c r="BD30" s="161">
        <f>SUM(BD27:BD29)</f>
        <v>0</v>
      </c>
      <c r="BE30" s="161">
        <f>SUM(BE27:BE29)</f>
        <v>0</v>
      </c>
      <c r="BF30" s="161">
        <f>SUM(BF27:BF29)</f>
        <v>0</v>
      </c>
      <c r="BG30" s="161">
        <f>SUM(BG27:BG29)</f>
        <v>0</v>
      </c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ht="12.75">
      <c r="E42" s="12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spans="1:7" ht="12.75">
      <c r="A54" s="162"/>
      <c r="B54" s="162"/>
      <c r="C54" s="162"/>
      <c r="D54" s="162"/>
      <c r="E54" s="162"/>
      <c r="F54" s="162"/>
      <c r="G54" s="162"/>
    </row>
    <row r="55" spans="1:7" ht="12.75">
      <c r="A55" s="162"/>
      <c r="B55" s="162"/>
      <c r="C55" s="162"/>
      <c r="D55" s="162"/>
      <c r="E55" s="162"/>
      <c r="F55" s="162"/>
      <c r="G55" s="162"/>
    </row>
    <row r="56" spans="1:7" ht="12.75">
      <c r="A56" s="162"/>
      <c r="B56" s="162"/>
      <c r="C56" s="162"/>
      <c r="D56" s="162"/>
      <c r="E56" s="162"/>
      <c r="F56" s="162"/>
      <c r="G56" s="162"/>
    </row>
    <row r="57" spans="1:7" ht="12.75">
      <c r="A57" s="162"/>
      <c r="B57" s="162"/>
      <c r="C57" s="162"/>
      <c r="D57" s="162"/>
      <c r="E57" s="162"/>
      <c r="F57" s="162"/>
      <c r="G57" s="16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spans="1:2" ht="12.75">
      <c r="A83" s="163"/>
      <c r="B83" s="163"/>
    </row>
    <row r="84" spans="1:7" ht="12.75">
      <c r="A84" s="162"/>
      <c r="B84" s="162"/>
      <c r="C84" s="165"/>
      <c r="D84" s="165"/>
      <c r="E84" s="166"/>
      <c r="F84" s="165"/>
      <c r="G84" s="167"/>
    </row>
    <row r="85" spans="1:7" ht="12.75">
      <c r="A85" s="168"/>
      <c r="B85" s="168"/>
      <c r="C85" s="162"/>
      <c r="D85" s="162"/>
      <c r="E85" s="169"/>
      <c r="F85" s="162"/>
      <c r="G85" s="162"/>
    </row>
    <row r="86" spans="1:7" ht="12.75">
      <c r="A86" s="162"/>
      <c r="B86" s="162"/>
      <c r="C86" s="162"/>
      <c r="D86" s="162"/>
      <c r="E86" s="169"/>
      <c r="F86" s="162"/>
      <c r="G86" s="162"/>
    </row>
    <row r="87" spans="1:7" ht="12.75">
      <c r="A87" s="162"/>
      <c r="B87" s="162"/>
      <c r="C87" s="162"/>
      <c r="D87" s="162"/>
      <c r="E87" s="169"/>
      <c r="F87" s="162"/>
      <c r="G87" s="162"/>
    </row>
    <row r="88" spans="1:7" ht="12.75">
      <c r="A88" s="162"/>
      <c r="B88" s="162"/>
      <c r="C88" s="162"/>
      <c r="D88" s="162"/>
      <c r="E88" s="169"/>
      <c r="F88" s="162"/>
      <c r="G88" s="162"/>
    </row>
    <row r="89" spans="1:7" ht="12.75">
      <c r="A89" s="162"/>
      <c r="B89" s="162"/>
      <c r="C89" s="162"/>
      <c r="D89" s="162"/>
      <c r="E89" s="169"/>
      <c r="F89" s="162"/>
      <c r="G89" s="162"/>
    </row>
    <row r="90" spans="1:7" ht="12.75">
      <c r="A90" s="162"/>
      <c r="B90" s="162"/>
      <c r="C90" s="162"/>
      <c r="D90" s="162"/>
      <c r="E90" s="169"/>
      <c r="F90" s="162"/>
      <c r="G90" s="162"/>
    </row>
    <row r="91" spans="1:7" ht="12.75">
      <c r="A91" s="162"/>
      <c r="B91" s="162"/>
      <c r="C91" s="162"/>
      <c r="D91" s="162"/>
      <c r="E91" s="169"/>
      <c r="F91" s="162"/>
      <c r="G91" s="162"/>
    </row>
    <row r="92" spans="1:7" ht="12.75">
      <c r="A92" s="162"/>
      <c r="B92" s="162"/>
      <c r="C92" s="162"/>
      <c r="D92" s="162"/>
      <c r="E92" s="169"/>
      <c r="F92" s="162"/>
      <c r="G92" s="162"/>
    </row>
    <row r="93" spans="1:7" ht="12.75">
      <c r="A93" s="162"/>
      <c r="B93" s="162"/>
      <c r="C93" s="162"/>
      <c r="D93" s="162"/>
      <c r="E93" s="169"/>
      <c r="F93" s="162"/>
      <c r="G93" s="162"/>
    </row>
    <row r="94" spans="1:7" ht="12.75">
      <c r="A94" s="162"/>
      <c r="B94" s="162"/>
      <c r="C94" s="162"/>
      <c r="D94" s="162"/>
      <c r="E94" s="169"/>
      <c r="F94" s="162"/>
      <c r="G94" s="162"/>
    </row>
    <row r="95" spans="1:7" ht="12.75">
      <c r="A95" s="162"/>
      <c r="B95" s="162"/>
      <c r="C95" s="162"/>
      <c r="D95" s="162"/>
      <c r="E95" s="169"/>
      <c r="F95" s="162"/>
      <c r="G95" s="162"/>
    </row>
    <row r="96" spans="1:7" ht="12.75">
      <c r="A96" s="162"/>
      <c r="B96" s="162"/>
      <c r="C96" s="162"/>
      <c r="D96" s="162"/>
      <c r="E96" s="169"/>
      <c r="F96" s="162"/>
      <c r="G96" s="162"/>
    </row>
    <row r="97" spans="1:7" ht="12.75">
      <c r="A97" s="162"/>
      <c r="B97" s="162"/>
      <c r="C97" s="162"/>
      <c r="D97" s="162"/>
      <c r="E97" s="169"/>
      <c r="F97" s="162"/>
      <c r="G97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dcterms:created xsi:type="dcterms:W3CDTF">2017-05-15T05:59:50Z</dcterms:created>
  <dcterms:modified xsi:type="dcterms:W3CDTF">2017-05-15T06:07:39Z</dcterms:modified>
  <cp:category/>
  <cp:version/>
  <cp:contentType/>
  <cp:contentStatus/>
</cp:coreProperties>
</file>