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'Položky'!$A$1:$K$52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<sst xmlns="http://schemas.openxmlformats.org/spreadsheetml/2006/main" count="220" uniqueCount="149">
  <si>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</si>
  <si>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</si>
  <si>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</si>
  <si>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</si>
  <si>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</si>
  <si>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</si>
  <si>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</si>
  <si>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</si>
  <si>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</si>
  <si>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</si>
  <si>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</si>
  <si>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</si>
  <si>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</si>
  <si>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</si>
  <si>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</si>
  <si>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</si>
  <si>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</si>
  <si>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</si>
  <si>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</si>
  <si>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</si>
  <si>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</si>
  <si>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</si>
  <si>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</si>
  <si>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</si>
  <si>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</si>
  <si>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</si>
  <si>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</si>
  <si>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</si>
  <si>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</si>
  <si>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</si>
  <si>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</si>
  <si>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</si>
  <si>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</si>
  <si>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</si>
  <si>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</si>
  <si>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</si>
  <si>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</si>
  <si>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</si>
  <si>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</si>
  <si>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</si>
  <si>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</si>
  <si>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</si>
  <si>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</si>
  <si>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</si>
  <si>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</si>
  <si>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</si>
  <si>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</si>
  <si>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</si>
  <si>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</si>
  <si>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</si>
  <si>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</si>
  <si>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</si>
  <si>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</si>
  <si>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</si>
  <si>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</si>
  <si>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</si>
  <si>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</si>
  <si>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</si>
  <si>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</si>
  <si>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</si>
  <si>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</si>
  <si>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</si>
  <si>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</si>
  <si>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</si>
  <si>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</si>
  <si>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</si>
  <si>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</si>
  <si>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</si>
  <si>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</si>
  <si>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</si>
  <si>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</si>
  <si>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Maják SVČ Vyškov, p.o.Brněnská 139/7</t>
  </si>
  <si>
    <t>1.5 - Stavební úpravy</t>
  </si>
  <si>
    <t>3</t>
  </si>
  <si>
    <t>Svislé a kompletní konstrukce</t>
  </si>
  <si>
    <t>340 23-9211.R00</t>
  </si>
  <si>
    <t>Zazdívka otvorů pl.4 m2,cihlami tl.zdi do 10 cm</t>
  </si>
  <si>
    <t>m2</t>
  </si>
  <si>
    <t>61</t>
  </si>
  <si>
    <t>Upravy povrchů vnitřní</t>
  </si>
  <si>
    <t>612 42-1431.R00</t>
  </si>
  <si>
    <t>Oprava vápen.omítek stěn do 50 % pl. - štukových</t>
  </si>
  <si>
    <t>612 40-9991.R00</t>
  </si>
  <si>
    <t>Začištění omítek kolem oken,dveří apod.</t>
  </si>
  <si>
    <t>m</t>
  </si>
  <si>
    <t>612 42-1626.R00</t>
  </si>
  <si>
    <t>Omítka vnitřní zdiva, MVC, hladká</t>
  </si>
  <si>
    <t>63</t>
  </si>
  <si>
    <t>Podlahy a podlahové konstrukce</t>
  </si>
  <si>
    <t>631 31-2141.R00</t>
  </si>
  <si>
    <t>Doplnění rýh betonem v dosavadních mazaninách</t>
  </si>
  <si>
    <t>m3</t>
  </si>
  <si>
    <t>632 45-2441.R00</t>
  </si>
  <si>
    <t>Doplnění potěru v ploše do 4 m2, tl. 30 - 40 mm</t>
  </si>
  <si>
    <t>95</t>
  </si>
  <si>
    <t>Dokončovací kce na pozem.stav.</t>
  </si>
  <si>
    <t>PC</t>
  </si>
  <si>
    <t>Vložkování komína, odvod spalin trubka 125/2000</t>
  </si>
  <si>
    <t>kus</t>
  </si>
  <si>
    <t>trubka 125/500</t>
  </si>
  <si>
    <t>komínová hlavice</t>
  </si>
  <si>
    <t>sbr</t>
  </si>
  <si>
    <t>revizní díl</t>
  </si>
  <si>
    <t>patní koleno</t>
  </si>
  <si>
    <t>distanční objímka</t>
  </si>
  <si>
    <t>kaskáda včetně klapek a sifonu</t>
  </si>
  <si>
    <t>kpl</t>
  </si>
  <si>
    <t>montáž</t>
  </si>
  <si>
    <t>doprava</t>
  </si>
  <si>
    <t>96</t>
  </si>
  <si>
    <t>Bourání konstrukcí</t>
  </si>
  <si>
    <t>961 04-4111.R00</t>
  </si>
  <si>
    <t>Bourání základů z betonu prostého</t>
  </si>
  <si>
    <t>968 07-1125.R00</t>
  </si>
  <si>
    <t>Vyvěšení, zavěšení kovových křídel dveří pl. 2 m2</t>
  </si>
  <si>
    <t>968 07-1126.R00</t>
  </si>
  <si>
    <t>Vyvěšení, zavěšení kovových křídel dveří nad 2 m2</t>
  </si>
  <si>
    <t>Ocelové protipožární dveře doukřidl., smozavírač</t>
  </si>
  <si>
    <t>968 07-2455.R00</t>
  </si>
  <si>
    <t>Vybourání kovových dveřních zárubní pl. do 2 m2</t>
  </si>
  <si>
    <t>97</t>
  </si>
  <si>
    <t>Prorážení otvorů</t>
  </si>
  <si>
    <t>978 01-3161.R00</t>
  </si>
  <si>
    <t>Otlučení omítek vnitřních stěn v rozsahu do 50 %</t>
  </si>
  <si>
    <t>979 01-1221.R00</t>
  </si>
  <si>
    <t>Svislá doprava suti a vybour. hmot za 1.PP nošením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</si>
  <si>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</si>
  <si>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</si>
  <si>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</si>
  <si>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</si>
  <si>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</si>
  <si>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99-9998.R00</t>
  </si>
  <si>
    <t>Poplatek za skládku suti 5% příměsí</t>
  </si>
  <si>
    <t>99</t>
  </si>
  <si>
    <t>Staveništní přesun hmot</t>
  </si>
  <si>
    <t>999 28-1111.R00</t>
  </si>
  <si>
    <t>Přesun hmot pro opravy a údržbu do výšky 25 m</t>
  </si>
  <si>
    <t>783</t>
  </si>
  <si>
    <t>Nátěry</t>
  </si>
  <si>
    <t>783 22-4900.R00</t>
  </si>
  <si>
    <t>Údržba, nátěr syntetický kov. konstr.1x + 1x email</t>
  </si>
  <si>
    <t>784</t>
  </si>
  <si>
    <t>Malby</t>
  </si>
  <si>
    <t>784 19-5122.R00</t>
  </si>
  <si>
    <t>Malba tekutá Primalex Standard, barva, 2 x</t>
  </si>
  <si>
    <t>Revize komínu</t>
  </si>
  <si>
    <t xml:space="preserve">Ceny jsou bez DPH !
</t>
  </si>
  <si>
    <t>Ing.Emil Němeček</t>
  </si>
  <si>
    <t>Maják-středisko volného času Vyškov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</si>
</sst>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0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40" xfId="0" applyFont="1" applyFill="1" applyBorder="1"/>
    <xf numFmtId="165" fontId="7" fillId="0" borderId="38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 shrinkToFit="1"/>
      <protection/>
    </xf>
    <xf numFmtId="0" fontId="0" fillId="0" borderId="49" xfId="20" applyFont="1" applyBorder="1" applyAlignment="1">
      <alignment horizontal="left" shrinkToFit="1"/>
      <protection/>
    </xf>
    <xf numFmtId="49" fontId="2" fillId="0" borderId="0" xfId="0" applyNumberFormat="1" applyFont="1" applyAlignment="1">
      <alignment horizontal="centerContinuous"/>
    </xf>
    <xf numFmtId="49" fontId="6" fillId="0" borderId="26" xfId="0" applyNumberFormat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6" xfId="0" applyFont="1" applyFill="1" applyBorder="1"/>
    <xf numFmtId="3" fontId="6" fillId="0" borderId="28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1" xfId="0" applyFont="1" applyFill="1" applyBorder="1"/>
    <xf numFmtId="0" fontId="6" fillId="0" borderId="32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5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3" fontId="0" fillId="0" borderId="34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6" fillId="0" borderId="38" xfId="0" applyFont="1" applyFill="1" applyBorder="1"/>
    <xf numFmtId="0" fontId="0" fillId="0" borderId="38" xfId="0" applyFill="1" applyBorder="1"/>
    <xf numFmtId="4" fontId="0" fillId="0" borderId="57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6" fillId="0" borderId="38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4" xfId="20" applyFont="1" applyBorder="1" applyAlignment="1">
      <alignment horizontal="center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Font="1" applyBorder="1" applyAlignment="1">
      <alignment horizontal="center"/>
      <protection/>
    </xf>
    <xf numFmtId="0" fontId="0" fillId="0" borderId="48" xfId="20" applyBorder="1" applyAlignment="1">
      <alignment horizontal="left" shrinkToFit="1"/>
      <protection/>
    </xf>
    <xf numFmtId="0" fontId="0" fillId="0" borderId="49" xfId="20" applyBorder="1" applyAlignment="1">
      <alignment horizontal="left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6" xfId="20" applyFont="1" applyFill="1" applyBorder="1" applyAlignment="1">
      <alignment horizontal="center"/>
      <protection/>
    </xf>
    <xf numFmtId="0" fontId="5" fillId="0" borderId="16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13" fillId="0" borderId="55" xfId="20" applyFont="1" applyFill="1" applyBorder="1">
      <alignment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8" fillId="0" borderId="59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left"/>
      <protection/>
    </xf>
    <xf numFmtId="0" fontId="0" fillId="0" borderId="58" xfId="20" applyFont="1" applyFill="1" applyBorder="1" applyAlignment="1">
      <alignment wrapText="1"/>
      <protection/>
    </xf>
    <xf numFmtId="49" fontId="0" fillId="0" borderId="58" xfId="20" applyNumberFormat="1" applyFont="1" applyFill="1" applyBorder="1" applyAlignment="1">
      <alignment horizontal="center" shrinkToFit="1"/>
      <protection/>
    </xf>
    <xf numFmtId="4" fontId="0" fillId="0" borderId="58" xfId="20" applyNumberFormat="1" applyFont="1" applyFill="1" applyBorder="1" applyAlignment="1">
      <alignment horizontal="right"/>
      <protection/>
    </xf>
    <xf numFmtId="4" fontId="0" fillId="0" borderId="58" xfId="20" applyNumberFormat="1" applyFont="1" applyFill="1" applyBorder="1">
      <alignment/>
      <protection/>
    </xf>
    <xf numFmtId="167" fontId="0" fillId="0" borderId="58" xfId="20" applyNumberFormat="1" applyFont="1" applyFill="1" applyBorder="1">
      <alignment/>
      <protection/>
    </xf>
    <xf numFmtId="0" fontId="0" fillId="0" borderId="60" xfId="20" applyFill="1" applyBorder="1" applyAlignment="1">
      <alignment horizontal="center"/>
      <protection/>
    </xf>
    <xf numFmtId="49" fontId="4" fillId="0" borderId="60" xfId="20" applyNumberFormat="1" applyFont="1" applyFill="1" applyBorder="1" applyAlignment="1">
      <alignment horizontal="left"/>
      <protection/>
    </xf>
    <xf numFmtId="0" fontId="4" fillId="0" borderId="60" xfId="20" applyFont="1" applyFill="1" applyBorder="1">
      <alignment/>
      <protection/>
    </xf>
    <xf numFmtId="4" fontId="0" fillId="0" borderId="60" xfId="20" applyNumberFormat="1" applyFill="1" applyBorder="1" applyAlignment="1">
      <alignment horizontal="right"/>
      <protection/>
    </xf>
    <xf numFmtId="4" fontId="6" fillId="0" borderId="60" xfId="20" applyNumberFormat="1" applyFont="1" applyFill="1" applyBorder="1">
      <alignment/>
      <protection/>
    </xf>
    <xf numFmtId="0" fontId="6" fillId="0" borderId="60" xfId="20" applyFont="1" applyFill="1" applyBorder="1">
      <alignment/>
      <protection/>
    </xf>
    <xf numFmtId="167" fontId="6" fillId="0" borderId="6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8" xfId="0" applyNumberFormat="1" applyFont="1" applyFill="1" applyBorder="1"/>
    <xf numFmtId="3" fontId="0" fillId="0" borderId="6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0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72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20"/>
      <c r="D7" s="21"/>
      <c r="E7" s="22" t="s">
        <v>9</v>
      </c>
      <c r="F7" s="23"/>
      <c r="G7" s="24">
        <v>0</v>
      </c>
      <c r="H7" s="25"/>
      <c r="I7" s="25"/>
    </row>
    <row r="8" spans="1:7" ht="12.75">
      <c r="A8" s="14" t="s">
        <v>10</v>
      </c>
      <c r="B8" s="16"/>
      <c r="C8" s="20" t="s">
        <v>148</v>
      </c>
      <c r="D8" s="21"/>
      <c r="E8" s="17" t="s">
        <v>11</v>
      </c>
      <c r="F8" s="16"/>
      <c r="G8" s="26">
        <f>IF(PocetMJ=0,,ROUND((F30+F32)/PocetMJ,1))</f>
        <v>0</v>
      </c>
    </row>
    <row r="9" spans="1:7" ht="12.75">
      <c r="A9" s="27" t="s">
        <v>12</v>
      </c>
      <c r="B9" s="28"/>
      <c r="C9" s="28"/>
      <c r="D9" s="28"/>
      <c r="E9" s="29" t="s">
        <v>13</v>
      </c>
      <c r="F9" s="28"/>
      <c r="G9" s="30"/>
    </row>
    <row r="10" spans="1:57" ht="12.75">
      <c r="A10" s="31" t="s">
        <v>14</v>
      </c>
      <c r="B10" s="32"/>
      <c r="C10" s="32"/>
      <c r="D10" s="32"/>
      <c r="E10" s="12" t="s">
        <v>15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 t="s">
        <v>147</v>
      </c>
      <c r="F11" s="35"/>
      <c r="G11" s="36"/>
    </row>
    <row r="12" spans="1:7" ht="28.5" customHeight="1" thickBot="1">
      <c r="A12" s="37" t="s">
        <v>16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17</v>
      </c>
      <c r="B13" s="42"/>
      <c r="C13" s="43"/>
      <c r="D13" s="44" t="s">
        <v>18</v>
      </c>
      <c r="E13" s="45"/>
      <c r="F13" s="45"/>
      <c r="G13" s="43"/>
    </row>
    <row r="14" spans="1:7" ht="15.95" customHeight="1">
      <c r="A14" s="46"/>
      <c r="B14" s="47" t="s">
        <v>19</v>
      </c>
      <c r="C14" s="48">
        <f>Dodavka</f>
        <v>0</v>
      </c>
      <c r="D14" s="49" t="str">
        <f>Rekapitulace!A21</f>
        <v>Revize komínu</v>
      </c>
      <c r="E14" s="50"/>
      <c r="F14" s="51"/>
      <c r="G14" s="48">
        <f>Rekapitulace!I21</f>
        <v>0</v>
      </c>
    </row>
    <row r="15" spans="1:7" ht="15.95" customHeight="1">
      <c r="A15" s="46" t="s">
        <v>20</v>
      </c>
      <c r="B15" s="47" t="s">
        <v>21</v>
      </c>
      <c r="C15" s="48">
        <f>Mont</f>
        <v>0</v>
      </c>
      <c r="D15" s="27"/>
      <c r="E15" s="52"/>
      <c r="F15" s="53"/>
      <c r="G15" s="48"/>
    </row>
    <row r="16" spans="1:7" ht="15.95" customHeight="1">
      <c r="A16" s="46" t="s">
        <v>22</v>
      </c>
      <c r="B16" s="47" t="s">
        <v>23</v>
      </c>
      <c r="C16" s="48">
        <f>HSV</f>
        <v>0</v>
      </c>
      <c r="D16" s="27"/>
      <c r="E16" s="52"/>
      <c r="F16" s="53"/>
      <c r="G16" s="48"/>
    </row>
    <row r="17" spans="1:7" ht="15.95" customHeight="1">
      <c r="A17" s="54" t="s">
        <v>24</v>
      </c>
      <c r="B17" s="47" t="s">
        <v>25</v>
      </c>
      <c r="C17" s="48">
        <f>PSV</f>
        <v>0</v>
      </c>
      <c r="D17" s="27"/>
      <c r="E17" s="52"/>
      <c r="F17" s="53"/>
      <c r="G17" s="48"/>
    </row>
    <row r="18" spans="1:7" ht="15.95" customHeight="1">
      <c r="A18" s="55" t="s">
        <v>26</v>
      </c>
      <c r="B18" s="47"/>
      <c r="C18" s="48">
        <f>SUM(C14:C17)</f>
        <v>0</v>
      </c>
      <c r="D18" s="56"/>
      <c r="E18" s="52"/>
      <c r="F18" s="53"/>
      <c r="G18" s="48"/>
    </row>
    <row r="19" spans="1:7" ht="15.95" customHeight="1">
      <c r="A19" s="55"/>
      <c r="B19" s="47"/>
      <c r="C19" s="48"/>
      <c r="D19" s="27"/>
      <c r="E19" s="52"/>
      <c r="F19" s="53"/>
      <c r="G19" s="48"/>
    </row>
    <row r="20" spans="1:7" ht="15.95" customHeight="1">
      <c r="A20" s="55" t="s">
        <v>27</v>
      </c>
      <c r="B20" s="47"/>
      <c r="C20" s="48">
        <f>HZS</f>
        <v>0</v>
      </c>
      <c r="D20" s="27"/>
      <c r="E20" s="52"/>
      <c r="F20" s="53"/>
      <c r="G20" s="48"/>
    </row>
    <row r="21" spans="1:7" ht="15.95" customHeight="1">
      <c r="A21" s="31" t="s">
        <v>28</v>
      </c>
      <c r="B21" s="32"/>
      <c r="C21" s="48">
        <f>C18+C20</f>
        <v>0</v>
      </c>
      <c r="D21" s="27" t="s">
        <v>29</v>
      </c>
      <c r="E21" s="52"/>
      <c r="F21" s="53"/>
      <c r="G21" s="48">
        <f>G22-SUM(G14:G20)</f>
        <v>0</v>
      </c>
    </row>
    <row r="22" spans="1:7" ht="15.95" customHeight="1" thickBot="1">
      <c r="A22" s="27" t="s">
        <v>30</v>
      </c>
      <c r="B22" s="28"/>
      <c r="C22" s="57">
        <f>C21+G22</f>
        <v>0</v>
      </c>
      <c r="D22" s="58" t="s">
        <v>31</v>
      </c>
      <c r="E22" s="59"/>
      <c r="F22" s="60"/>
      <c r="G22" s="48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31" t="s">
        <v>36</v>
      </c>
      <c r="B25" s="61"/>
      <c r="C25" s="12" t="s">
        <v>36</v>
      </c>
      <c r="D25" s="32"/>
      <c r="E25" s="12" t="s">
        <v>36</v>
      </c>
      <c r="F25" s="32"/>
      <c r="G25" s="13"/>
    </row>
    <row r="26" spans="1:7" ht="12.75">
      <c r="A26" s="31"/>
      <c r="B26" s="62"/>
      <c r="C26" s="12" t="s">
        <v>37</v>
      </c>
      <c r="D26" s="32"/>
      <c r="E26" s="12" t="s">
        <v>38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39</v>
      </c>
      <c r="B29" s="16"/>
      <c r="C29" s="63">
        <v>0</v>
      </c>
      <c r="D29" s="16" t="s">
        <v>40</v>
      </c>
      <c r="E29" s="17"/>
      <c r="F29" s="64">
        <v>0</v>
      </c>
      <c r="G29" s="18"/>
    </row>
    <row r="30" spans="1:7" ht="12.75">
      <c r="A30" s="14" t="s">
        <v>39</v>
      </c>
      <c r="B30" s="16"/>
      <c r="C30" s="63">
        <v>0</v>
      </c>
      <c r="D30" s="16" t="s">
        <v>40</v>
      </c>
      <c r="E30" s="17"/>
      <c r="F30" s="64">
        <v>0</v>
      </c>
      <c r="G30" s="18"/>
    </row>
    <row r="31" spans="1:7" ht="12.75">
      <c r="A31" s="14" t="s">
        <v>41</v>
      </c>
      <c r="B31" s="16"/>
      <c r="C31" s="63">
        <v>0</v>
      </c>
      <c r="D31" s="16" t="s">
        <v>40</v>
      </c>
      <c r="E31" s="17"/>
      <c r="F31" s="65">
        <f>ROUND(PRODUCT(F30,C31/100),1)</f>
        <v>0</v>
      </c>
      <c r="G31" s="30"/>
    </row>
    <row r="32" spans="1:7" ht="12.75">
      <c r="A32" s="14" t="s">
        <v>39</v>
      </c>
      <c r="B32" s="16"/>
      <c r="C32" s="63">
        <v>0</v>
      </c>
      <c r="D32" s="16" t="s">
        <v>40</v>
      </c>
      <c r="E32" s="17"/>
      <c r="F32" s="64">
        <v>0</v>
      </c>
      <c r="G32" s="18"/>
    </row>
    <row r="33" spans="1:7" ht="12.75">
      <c r="A33" s="14" t="s">
        <v>41</v>
      </c>
      <c r="B33" s="16"/>
      <c r="C33" s="63">
        <v>0</v>
      </c>
      <c r="D33" s="16" t="s">
        <v>40</v>
      </c>
      <c r="E33" s="17"/>
      <c r="F33" s="65">
        <f>ROUND(PRODUCT(F32,C33/100),1)</f>
        <v>0</v>
      </c>
      <c r="G33" s="30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CEILING(SUM(F29:F33),IF(SUM(F29:F33)&gt;=0,1,-1))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 t="s">
        <v>146</v>
      </c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Maják SVČ Vyškov, p.o.Brněnská 139/7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1.5 - Stavební úpravy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45</v>
      </c>
      <c r="C6" s="93"/>
      <c r="D6" s="94"/>
      <c r="E6" s="95" t="s">
        <v>46</v>
      </c>
      <c r="F6" s="96" t="s">
        <v>47</v>
      </c>
      <c r="G6" s="96" t="s">
        <v>48</v>
      </c>
      <c r="H6" s="96" t="s">
        <v>49</v>
      </c>
      <c r="I6" s="97" t="s">
        <v>27</v>
      </c>
    </row>
    <row r="7" spans="1:9" s="32" customFormat="1" ht="12.75">
      <c r="A7" s="189" t="str">
        <f>Položky!B7</f>
        <v>3</v>
      </c>
      <c r="B7" s="98" t="str">
        <f>Položky!C7</f>
        <v>Svislé a kompletní konstrukce</v>
      </c>
      <c r="C7" s="99"/>
      <c r="D7" s="100"/>
      <c r="E7" s="190">
        <f>Položky!BC9</f>
        <v>0</v>
      </c>
      <c r="F7" s="191">
        <f>Položky!BD9</f>
        <v>0</v>
      </c>
      <c r="G7" s="191">
        <f>Položky!BE9</f>
        <v>0</v>
      </c>
      <c r="H7" s="191">
        <f>Položky!BF9</f>
        <v>0</v>
      </c>
      <c r="I7" s="192">
        <f>Položky!BG9</f>
        <v>0</v>
      </c>
    </row>
    <row r="8" spans="1:9" s="32" customFormat="1" ht="12.75">
      <c r="A8" s="189" t="str">
        <f>Položky!B10</f>
        <v>61</v>
      </c>
      <c r="B8" s="98" t="str">
        <f>Položky!C10</f>
        <v>Upravy povrchů vnitřní</v>
      </c>
      <c r="C8" s="99"/>
      <c r="D8" s="100"/>
      <c r="E8" s="190">
        <f>Položky!BC14</f>
        <v>0</v>
      </c>
      <c r="F8" s="191">
        <f>Položky!BD14</f>
        <v>0</v>
      </c>
      <c r="G8" s="191">
        <f>Položky!BE14</f>
        <v>0</v>
      </c>
      <c r="H8" s="191">
        <f>Položky!BF14</f>
        <v>0</v>
      </c>
      <c r="I8" s="192">
        <f>Položky!BG14</f>
        <v>0</v>
      </c>
    </row>
    <row r="9" spans="1:9" s="32" customFormat="1" ht="12.75">
      <c r="A9" s="189" t="str">
        <f>Položky!B15</f>
        <v>63</v>
      </c>
      <c r="B9" s="98" t="str">
        <f>Položky!C15</f>
        <v>Podlahy a podlahové konstrukce</v>
      </c>
      <c r="C9" s="99"/>
      <c r="D9" s="100"/>
      <c r="E9" s="190">
        <f>Položky!BC18</f>
        <v>0</v>
      </c>
      <c r="F9" s="191">
        <f>Položky!BD18</f>
        <v>0</v>
      </c>
      <c r="G9" s="191">
        <f>Položky!BE18</f>
        <v>0</v>
      </c>
      <c r="H9" s="191">
        <f>Položky!BF18</f>
        <v>0</v>
      </c>
      <c r="I9" s="192">
        <f>Položky!BG18</f>
        <v>0</v>
      </c>
    </row>
    <row r="10" spans="1:9" s="32" customFormat="1" ht="12.75">
      <c r="A10" s="189" t="str">
        <f>Položky!B19</f>
        <v>95</v>
      </c>
      <c r="B10" s="98" t="str">
        <f>Položky!C19</f>
        <v>Dokončovací kce na pozem.stav.</v>
      </c>
      <c r="C10" s="99"/>
      <c r="D10" s="100"/>
      <c r="E10" s="190">
        <f>Položky!BC29</f>
        <v>0</v>
      </c>
      <c r="F10" s="191">
        <f>Položky!BD29</f>
        <v>0</v>
      </c>
      <c r="G10" s="191">
        <f>Položky!BE29</f>
        <v>0</v>
      </c>
      <c r="H10" s="191">
        <f>Položky!BF29</f>
        <v>0</v>
      </c>
      <c r="I10" s="192">
        <f>Položky!BG29</f>
        <v>0</v>
      </c>
    </row>
    <row r="11" spans="1:9" s="32" customFormat="1" ht="12.75">
      <c r="A11" s="189" t="str">
        <f>Položky!B30</f>
        <v>96</v>
      </c>
      <c r="B11" s="98" t="str">
        <f>Položky!C30</f>
        <v>Bourání konstrukcí</v>
      </c>
      <c r="C11" s="99"/>
      <c r="D11" s="100"/>
      <c r="E11" s="190">
        <f>Položky!BC36</f>
        <v>0</v>
      </c>
      <c r="F11" s="191">
        <f>Položky!BD36</f>
        <v>0</v>
      </c>
      <c r="G11" s="191">
        <f>Položky!BE36</f>
        <v>0</v>
      </c>
      <c r="H11" s="191">
        <f>Položky!BF36</f>
        <v>0</v>
      </c>
      <c r="I11" s="192">
        <f>Položky!BG36</f>
        <v>0</v>
      </c>
    </row>
    <row r="12" spans="1:9" s="32" customFormat="1" ht="12.75">
      <c r="A12" s="189" t="str">
        <f>Položky!B37</f>
        <v>97</v>
      </c>
      <c r="B12" s="98" t="str">
        <f>Položky!C37</f>
        <v>Prorážení otvorů</v>
      </c>
      <c r="C12" s="99"/>
      <c r="D12" s="100"/>
      <c r="E12" s="190">
        <f>Položky!BC43</f>
        <v>0</v>
      </c>
      <c r="F12" s="191">
        <f>Položky!BD43</f>
        <v>0</v>
      </c>
      <c r="G12" s="191">
        <f>Položky!BE43</f>
        <v>0</v>
      </c>
      <c r="H12" s="191">
        <f>Položky!BF43</f>
        <v>0</v>
      </c>
      <c r="I12" s="192">
        <f>Položky!BG43</f>
        <v>0</v>
      </c>
    </row>
    <row r="13" spans="1:9" s="32" customFormat="1" ht="12.75">
      <c r="A13" s="189" t="str">
        <f>Položky!B44</f>
        <v>99</v>
      </c>
      <c r="B13" s="98" t="str">
        <f>Položky!C44</f>
        <v>Staveništní přesun hmot</v>
      </c>
      <c r="C13" s="99"/>
      <c r="D13" s="100"/>
      <c r="E13" s="190">
        <f>Položky!BC46</f>
        <v>0</v>
      </c>
      <c r="F13" s="191">
        <f>Položky!BD46</f>
        <v>0</v>
      </c>
      <c r="G13" s="191">
        <f>Položky!BE46</f>
        <v>0</v>
      </c>
      <c r="H13" s="191">
        <f>Položky!BF46</f>
        <v>0</v>
      </c>
      <c r="I13" s="192">
        <f>Položky!BG46</f>
        <v>0</v>
      </c>
    </row>
    <row r="14" spans="1:9" s="32" customFormat="1" ht="12.75">
      <c r="A14" s="189" t="str">
        <f>Položky!B47</f>
        <v>783</v>
      </c>
      <c r="B14" s="98" t="str">
        <f>Položky!C47</f>
        <v>Nátěry</v>
      </c>
      <c r="C14" s="99"/>
      <c r="D14" s="100"/>
      <c r="E14" s="190">
        <f>Položky!BC49</f>
        <v>0</v>
      </c>
      <c r="F14" s="191">
        <f>Položky!BD49</f>
        <v>0</v>
      </c>
      <c r="G14" s="191">
        <f>Položky!BE49</f>
        <v>0</v>
      </c>
      <c r="H14" s="191">
        <f>Položky!BF49</f>
        <v>0</v>
      </c>
      <c r="I14" s="192">
        <f>Položky!BG49</f>
        <v>0</v>
      </c>
    </row>
    <row r="15" spans="1:9" s="32" customFormat="1" ht="13.5" thickBot="1">
      <c r="A15" s="189" t="str">
        <f>Položky!B50</f>
        <v>784</v>
      </c>
      <c r="B15" s="98" t="str">
        <f>Položky!C50</f>
        <v>Malby</v>
      </c>
      <c r="C15" s="99"/>
      <c r="D15" s="100"/>
      <c r="E15" s="190">
        <f>Položky!BC52</f>
        <v>0</v>
      </c>
      <c r="F15" s="191">
        <f>Položky!BD52</f>
        <v>0</v>
      </c>
      <c r="G15" s="191">
        <f>Položky!BE52</f>
        <v>0</v>
      </c>
      <c r="H15" s="191">
        <f>Položky!BF52</f>
        <v>0</v>
      </c>
      <c r="I15" s="192">
        <f>Položky!BG52</f>
        <v>0</v>
      </c>
    </row>
    <row r="16" spans="1:9" s="106" customFormat="1" ht="13.5" thickBot="1">
      <c r="A16" s="101"/>
      <c r="B16" s="93" t="s">
        <v>50</v>
      </c>
      <c r="C16" s="93"/>
      <c r="D16" s="102"/>
      <c r="E16" s="103">
        <f>SUM(E7:E15)</f>
        <v>0</v>
      </c>
      <c r="F16" s="104">
        <f>SUM(F7:F15)</f>
        <v>0</v>
      </c>
      <c r="G16" s="104">
        <f>SUM(G7:G15)</f>
        <v>0</v>
      </c>
      <c r="H16" s="104">
        <f>SUM(H7:H15)</f>
        <v>0</v>
      </c>
      <c r="I16" s="105">
        <f>SUM(I7:I15)</f>
        <v>0</v>
      </c>
    </row>
    <row r="17" spans="1:9" ht="12.75">
      <c r="A17" s="99"/>
      <c r="B17" s="99"/>
      <c r="C17" s="99"/>
      <c r="D17" s="99"/>
      <c r="E17" s="99"/>
      <c r="F17" s="99"/>
      <c r="G17" s="99"/>
      <c r="H17" s="99"/>
      <c r="I17" s="99"/>
    </row>
    <row r="18" spans="1:57" ht="19.5" customHeight="1">
      <c r="A18" s="107" t="s">
        <v>51</v>
      </c>
      <c r="B18" s="107"/>
      <c r="C18" s="107"/>
      <c r="D18" s="107"/>
      <c r="E18" s="107"/>
      <c r="F18" s="107"/>
      <c r="G18" s="108"/>
      <c r="H18" s="107"/>
      <c r="I18" s="107"/>
      <c r="BA18" s="33"/>
      <c r="BB18" s="33"/>
      <c r="BC18" s="33"/>
      <c r="BD18" s="33"/>
      <c r="BE18" s="33"/>
    </row>
    <row r="19" spans="1:9" ht="13.5" thickBot="1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ht="12.75">
      <c r="A20" s="110" t="s">
        <v>52</v>
      </c>
      <c r="B20" s="111"/>
      <c r="C20" s="111"/>
      <c r="D20" s="112"/>
      <c r="E20" s="113" t="s">
        <v>53</v>
      </c>
      <c r="F20" s="114" t="s">
        <v>54</v>
      </c>
      <c r="G20" s="115" t="s">
        <v>55</v>
      </c>
      <c r="H20" s="116"/>
      <c r="I20" s="117" t="s">
        <v>53</v>
      </c>
    </row>
    <row r="21" spans="1:53" ht="12.75">
      <c r="A21" s="118" t="s">
        <v>145</v>
      </c>
      <c r="B21" s="119"/>
      <c r="C21" s="119"/>
      <c r="D21" s="120"/>
      <c r="E21" s="121"/>
      <c r="F21" s="122">
        <v>0</v>
      </c>
      <c r="G21" s="123">
        <f>CHOOSE(BA21+1,HSV+PSV,HSV+PSV+Mont,HSV+PSV+Dodavka+Mont,HSV,PSV,Mont,Dodavka,Mont+Dodavka,0)</f>
        <v>0</v>
      </c>
      <c r="H21" s="124"/>
      <c r="I21" s="125">
        <f>E21+F21*G21/100</f>
        <v>0</v>
      </c>
      <c r="BA21">
        <v>0</v>
      </c>
    </row>
    <row r="22" spans="1:9" ht="13.5" thickBot="1">
      <c r="A22" s="126"/>
      <c r="B22" s="127" t="s">
        <v>56</v>
      </c>
      <c r="C22" s="128"/>
      <c r="D22" s="129"/>
      <c r="E22" s="130"/>
      <c r="F22" s="131"/>
      <c r="G22" s="131"/>
      <c r="H22" s="132">
        <f>SUM(I21:I21)</f>
        <v>0</v>
      </c>
      <c r="I22" s="133"/>
    </row>
    <row r="24" spans="2:9" ht="12.75">
      <c r="B24" s="106"/>
      <c r="F24" s="134"/>
      <c r="G24" s="135"/>
      <c r="H24" s="135"/>
      <c r="I24" s="136"/>
    </row>
    <row r="25" spans="6:9" ht="12.75">
      <c r="F25" s="134"/>
      <c r="G25" s="135"/>
      <c r="H25" s="135"/>
      <c r="I25" s="136"/>
    </row>
    <row r="26" spans="6:9" ht="12.75">
      <c r="F26" s="134"/>
      <c r="G26" s="135"/>
      <c r="H26" s="135"/>
      <c r="I26" s="136"/>
    </row>
    <row r="27" spans="6:9" ht="12.75"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9"/>
  <sheetViews>
    <sheetView showGridLines="0" showZeros="0" tabSelected="1" zoomScale="80" zoomScaleNormal="80" workbookViewId="0" topLeftCell="A1">
      <selection activeCell="A52" sqref="A52:IV54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83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57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5</v>
      </c>
      <c r="B3" s="77"/>
      <c r="C3" s="78" t="str">
        <f>CONCATENATE(cislostavby," ",nazevstavby)</f>
        <v xml:space="preserve"> Maják SVČ Vyškov, p.o.Brněnská 139/7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1</v>
      </c>
      <c r="B4" s="85"/>
      <c r="C4" s="86" t="str">
        <f>CONCATENATE(cisloobjektu," ",nazevobjektu)</f>
        <v xml:space="preserve"> 1.5 - Stavební úpravy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58</v>
      </c>
      <c r="B6" s="154" t="s">
        <v>59</v>
      </c>
      <c r="C6" s="154" t="s">
        <v>60</v>
      </c>
      <c r="D6" s="154" t="s">
        <v>61</v>
      </c>
      <c r="E6" s="155" t="s">
        <v>62</v>
      </c>
      <c r="F6" s="154" t="s">
        <v>63</v>
      </c>
      <c r="G6" s="156" t="s">
        <v>64</v>
      </c>
      <c r="H6" s="157" t="s">
        <v>65</v>
      </c>
      <c r="I6" s="157" t="s">
        <v>66</v>
      </c>
      <c r="J6" s="157" t="s">
        <v>67</v>
      </c>
      <c r="K6" s="157" t="s">
        <v>68</v>
      </c>
    </row>
    <row r="7" spans="1:17" ht="12.75">
      <c r="A7" s="158" t="s">
        <v>69</v>
      </c>
      <c r="B7" s="159" t="s">
        <v>73</v>
      </c>
      <c r="C7" s="160" t="s">
        <v>74</v>
      </c>
      <c r="D7" s="161"/>
      <c r="E7" s="162"/>
      <c r="F7" s="162"/>
      <c r="G7" s="163"/>
      <c r="H7" s="164"/>
      <c r="I7" s="164"/>
      <c r="J7" s="164"/>
      <c r="K7" s="164"/>
      <c r="Q7" s="165">
        <v>1</v>
      </c>
    </row>
    <row r="8" spans="1:59" ht="12.75">
      <c r="A8" s="166">
        <v>1</v>
      </c>
      <c r="B8" s="167" t="s">
        <v>75</v>
      </c>
      <c r="C8" s="168" t="s">
        <v>76</v>
      </c>
      <c r="D8" s="169" t="s">
        <v>77</v>
      </c>
      <c r="E8" s="170">
        <v>1.77</v>
      </c>
      <c r="F8" s="170">
        <v>0</v>
      </c>
      <c r="G8" s="171">
        <f>E8*F8</f>
        <v>0</v>
      </c>
      <c r="H8" s="172">
        <v>0.14</v>
      </c>
      <c r="I8" s="172">
        <f>E8*H8</f>
        <v>0.24780000000000002</v>
      </c>
      <c r="J8" s="172">
        <v>0</v>
      </c>
      <c r="K8" s="172">
        <f>E8*J8</f>
        <v>0</v>
      </c>
      <c r="Q8" s="165">
        <v>2</v>
      </c>
      <c r="AA8" s="138">
        <v>12</v>
      </c>
      <c r="AB8" s="138">
        <v>0</v>
      </c>
      <c r="AC8" s="138">
        <v>1</v>
      </c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59" ht="12.75">
      <c r="A9" s="173"/>
      <c r="B9" s="174" t="s">
        <v>70</v>
      </c>
      <c r="C9" s="175" t="str">
        <f>CONCATENATE(B7," ",C7)</f>
        <v>3 Svislé a kompletní konstrukce</v>
      </c>
      <c r="D9" s="173"/>
      <c r="E9" s="176"/>
      <c r="F9" s="176"/>
      <c r="G9" s="177">
        <f>SUM(G7:G8)</f>
        <v>0</v>
      </c>
      <c r="H9" s="178"/>
      <c r="I9" s="179">
        <f>SUM(I7:I8)</f>
        <v>0.24780000000000002</v>
      </c>
      <c r="J9" s="178"/>
      <c r="K9" s="179">
        <f>SUM(K7:K8)</f>
        <v>0</v>
      </c>
      <c r="Q9" s="165">
        <v>4</v>
      </c>
      <c r="BC9" s="180">
        <f>SUM(BC7:BC8)</f>
        <v>0</v>
      </c>
      <c r="BD9" s="180">
        <f>SUM(BD7:BD8)</f>
        <v>0</v>
      </c>
      <c r="BE9" s="180">
        <f>SUM(BE7:BE8)</f>
        <v>0</v>
      </c>
      <c r="BF9" s="180">
        <f>SUM(BF7:BF8)</f>
        <v>0</v>
      </c>
      <c r="BG9" s="180">
        <f>SUM(BG7:BG8)</f>
        <v>0</v>
      </c>
    </row>
    <row r="10" spans="1:17" ht="12.75">
      <c r="A10" s="158" t="s">
        <v>69</v>
      </c>
      <c r="B10" s="159" t="s">
        <v>78</v>
      </c>
      <c r="C10" s="160" t="s">
        <v>79</v>
      </c>
      <c r="D10" s="161"/>
      <c r="E10" s="162"/>
      <c r="F10" s="162"/>
      <c r="G10" s="163"/>
      <c r="H10" s="164"/>
      <c r="I10" s="164"/>
      <c r="J10" s="164"/>
      <c r="K10" s="164"/>
      <c r="Q10" s="165">
        <v>1</v>
      </c>
    </row>
    <row r="11" spans="1:59" ht="12.75">
      <c r="A11" s="166">
        <v>2</v>
      </c>
      <c r="B11" s="167" t="s">
        <v>80</v>
      </c>
      <c r="C11" s="168" t="s">
        <v>81</v>
      </c>
      <c r="D11" s="169" t="s">
        <v>77</v>
      </c>
      <c r="E11" s="170">
        <v>45</v>
      </c>
      <c r="F11" s="170">
        <v>0</v>
      </c>
      <c r="G11" s="171">
        <f>E11*F11</f>
        <v>0</v>
      </c>
      <c r="H11" s="172">
        <v>0.028</v>
      </c>
      <c r="I11" s="172">
        <f>E11*H11</f>
        <v>1.26</v>
      </c>
      <c r="J11" s="172">
        <v>0</v>
      </c>
      <c r="K11" s="172">
        <f>E11*J11</f>
        <v>0</v>
      </c>
      <c r="Q11" s="165">
        <v>2</v>
      </c>
      <c r="AA11" s="138">
        <v>12</v>
      </c>
      <c r="AB11" s="138">
        <v>0</v>
      </c>
      <c r="AC11" s="138">
        <v>2</v>
      </c>
      <c r="BB11" s="138">
        <v>1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59" ht="12.75">
      <c r="A12" s="166">
        <v>3</v>
      </c>
      <c r="B12" s="167" t="s">
        <v>82</v>
      </c>
      <c r="C12" s="168" t="s">
        <v>83</v>
      </c>
      <c r="D12" s="169" t="s">
        <v>84</v>
      </c>
      <c r="E12" s="170">
        <v>20</v>
      </c>
      <c r="F12" s="170">
        <v>0</v>
      </c>
      <c r="G12" s="171">
        <f>E12*F12</f>
        <v>0</v>
      </c>
      <c r="H12" s="172">
        <v>0.00372</v>
      </c>
      <c r="I12" s="172">
        <f>E12*H12</f>
        <v>0.07440000000000001</v>
      </c>
      <c r="J12" s="172">
        <v>0</v>
      </c>
      <c r="K12" s="172">
        <f>E12*J12</f>
        <v>0</v>
      </c>
      <c r="Q12" s="165">
        <v>2</v>
      </c>
      <c r="AA12" s="138">
        <v>12</v>
      </c>
      <c r="AB12" s="138">
        <v>0</v>
      </c>
      <c r="AC12" s="138">
        <v>3</v>
      </c>
      <c r="BB12" s="138">
        <v>1</v>
      </c>
      <c r="BC12" s="138">
        <f>IF(BB12=1,G12,0)</f>
        <v>0</v>
      </c>
      <c r="BD12" s="138">
        <f>IF(BB12=2,G12,0)</f>
        <v>0</v>
      </c>
      <c r="BE12" s="138">
        <f>IF(BB12=3,G12,0)</f>
        <v>0</v>
      </c>
      <c r="BF12" s="138">
        <f>IF(BB12=4,G12,0)</f>
        <v>0</v>
      </c>
      <c r="BG12" s="138">
        <f>IF(BB12=5,G12,0)</f>
        <v>0</v>
      </c>
    </row>
    <row r="13" spans="1:59" ht="12.75">
      <c r="A13" s="166">
        <v>4</v>
      </c>
      <c r="B13" s="167" t="s">
        <v>85</v>
      </c>
      <c r="C13" s="168" t="s">
        <v>86</v>
      </c>
      <c r="D13" s="169" t="s">
        <v>77</v>
      </c>
      <c r="E13" s="170">
        <v>7.2</v>
      </c>
      <c r="F13" s="170">
        <v>0</v>
      </c>
      <c r="G13" s="171">
        <f>E13*F13</f>
        <v>0</v>
      </c>
      <c r="H13" s="172">
        <v>0.04414</v>
      </c>
      <c r="I13" s="172">
        <f>E13*H13</f>
        <v>0.317808</v>
      </c>
      <c r="J13" s="172">
        <v>0</v>
      </c>
      <c r="K13" s="172">
        <f>E13*J13</f>
        <v>0</v>
      </c>
      <c r="Q13" s="165">
        <v>2</v>
      </c>
      <c r="AA13" s="138">
        <v>12</v>
      </c>
      <c r="AB13" s="138">
        <v>0</v>
      </c>
      <c r="AC13" s="138">
        <v>4</v>
      </c>
      <c r="BB13" s="138">
        <v>1</v>
      </c>
      <c r="BC13" s="138">
        <f>IF(BB13=1,G13,0)</f>
        <v>0</v>
      </c>
      <c r="BD13" s="138">
        <f>IF(BB13=2,G13,0)</f>
        <v>0</v>
      </c>
      <c r="BE13" s="138">
        <f>IF(BB13=3,G13,0)</f>
        <v>0</v>
      </c>
      <c r="BF13" s="138">
        <f>IF(BB13=4,G13,0)</f>
        <v>0</v>
      </c>
      <c r="BG13" s="138">
        <f>IF(BB13=5,G13,0)</f>
        <v>0</v>
      </c>
    </row>
    <row r="14" spans="1:59" ht="12.75">
      <c r="A14" s="173"/>
      <c r="B14" s="174" t="s">
        <v>70</v>
      </c>
      <c r="C14" s="175" t="str">
        <f>CONCATENATE(B10," ",C10)</f>
        <v>61 Upravy povrchů vnitřní</v>
      </c>
      <c r="D14" s="173"/>
      <c r="E14" s="176"/>
      <c r="F14" s="176"/>
      <c r="G14" s="177">
        <f>SUM(G10:G13)</f>
        <v>0</v>
      </c>
      <c r="H14" s="178"/>
      <c r="I14" s="179">
        <f>SUM(I10:I13)</f>
        <v>1.652208</v>
      </c>
      <c r="J14" s="178"/>
      <c r="K14" s="179">
        <f>SUM(K10:K13)</f>
        <v>0</v>
      </c>
      <c r="Q14" s="165">
        <v>4</v>
      </c>
      <c r="BC14" s="180">
        <f>SUM(BC10:BC13)</f>
        <v>0</v>
      </c>
      <c r="BD14" s="180">
        <f>SUM(BD10:BD13)</f>
        <v>0</v>
      </c>
      <c r="BE14" s="180">
        <f>SUM(BE10:BE13)</f>
        <v>0</v>
      </c>
      <c r="BF14" s="180">
        <f>SUM(BF10:BF13)</f>
        <v>0</v>
      </c>
      <c r="BG14" s="180">
        <f>SUM(BG10:BG13)</f>
        <v>0</v>
      </c>
    </row>
    <row r="15" spans="1:17" ht="12.75">
      <c r="A15" s="158" t="s">
        <v>69</v>
      </c>
      <c r="B15" s="159" t="s">
        <v>87</v>
      </c>
      <c r="C15" s="160" t="s">
        <v>88</v>
      </c>
      <c r="D15" s="161"/>
      <c r="E15" s="162"/>
      <c r="F15" s="162"/>
      <c r="G15" s="163"/>
      <c r="H15" s="164"/>
      <c r="I15" s="164"/>
      <c r="J15" s="164"/>
      <c r="K15" s="164"/>
      <c r="Q15" s="165">
        <v>1</v>
      </c>
    </row>
    <row r="16" spans="1:59" ht="12.75">
      <c r="A16" s="166">
        <v>5</v>
      </c>
      <c r="B16" s="167" t="s">
        <v>89</v>
      </c>
      <c r="C16" s="168" t="s">
        <v>90</v>
      </c>
      <c r="D16" s="169" t="s">
        <v>91</v>
      </c>
      <c r="E16" s="170">
        <v>1.2</v>
      </c>
      <c r="F16" s="170">
        <v>0</v>
      </c>
      <c r="G16" s="171">
        <f>E16*F16</f>
        <v>0</v>
      </c>
      <c r="H16" s="172">
        <v>2.261</v>
      </c>
      <c r="I16" s="172">
        <f>E16*H16</f>
        <v>2.7132</v>
      </c>
      <c r="J16" s="172">
        <v>0</v>
      </c>
      <c r="K16" s="172">
        <f>E16*J16</f>
        <v>0</v>
      </c>
      <c r="Q16" s="165">
        <v>2</v>
      </c>
      <c r="AA16" s="138">
        <v>12</v>
      </c>
      <c r="AB16" s="138">
        <v>0</v>
      </c>
      <c r="AC16" s="138">
        <v>5</v>
      </c>
      <c r="BB16" s="138">
        <v>1</v>
      </c>
      <c r="BC16" s="138">
        <f>IF(BB16=1,G16,0)</f>
        <v>0</v>
      </c>
      <c r="BD16" s="138">
        <f>IF(BB16=2,G16,0)</f>
        <v>0</v>
      </c>
      <c r="BE16" s="138">
        <f>IF(BB16=3,G16,0)</f>
        <v>0</v>
      </c>
      <c r="BF16" s="138">
        <f>IF(BB16=4,G16,0)</f>
        <v>0</v>
      </c>
      <c r="BG16" s="138">
        <f>IF(BB16=5,G16,0)</f>
        <v>0</v>
      </c>
    </row>
    <row r="17" spans="1:59" ht="12.75">
      <c r="A17" s="166">
        <v>6</v>
      </c>
      <c r="B17" s="167" t="s">
        <v>92</v>
      </c>
      <c r="C17" s="168" t="s">
        <v>93</v>
      </c>
      <c r="D17" s="169" t="s">
        <v>77</v>
      </c>
      <c r="E17" s="170">
        <v>1.2</v>
      </c>
      <c r="F17" s="170">
        <v>0</v>
      </c>
      <c r="G17" s="171">
        <f>E17*F17</f>
        <v>0</v>
      </c>
      <c r="H17" s="172">
        <v>0.092</v>
      </c>
      <c r="I17" s="172">
        <f>E17*H17</f>
        <v>0.1104</v>
      </c>
      <c r="J17" s="172">
        <v>0</v>
      </c>
      <c r="K17" s="172">
        <f>E17*J17</f>
        <v>0</v>
      </c>
      <c r="Q17" s="165">
        <v>2</v>
      </c>
      <c r="AA17" s="138">
        <v>12</v>
      </c>
      <c r="AB17" s="138">
        <v>0</v>
      </c>
      <c r="AC17" s="138">
        <v>6</v>
      </c>
      <c r="BB17" s="138">
        <v>1</v>
      </c>
      <c r="BC17" s="138">
        <f>IF(BB17=1,G17,0)</f>
        <v>0</v>
      </c>
      <c r="BD17" s="138">
        <f>IF(BB17=2,G17,0)</f>
        <v>0</v>
      </c>
      <c r="BE17" s="138">
        <f>IF(BB17=3,G17,0)</f>
        <v>0</v>
      </c>
      <c r="BF17" s="138">
        <f>IF(BB17=4,G17,0)</f>
        <v>0</v>
      </c>
      <c r="BG17" s="138">
        <f>IF(BB17=5,G17,0)</f>
        <v>0</v>
      </c>
    </row>
    <row r="18" spans="1:59" ht="12.75">
      <c r="A18" s="173"/>
      <c r="B18" s="174" t="s">
        <v>70</v>
      </c>
      <c r="C18" s="175" t="str">
        <f>CONCATENATE(B15," ",C15)</f>
        <v>63 Podlahy a podlahové konstrukce</v>
      </c>
      <c r="D18" s="173"/>
      <c r="E18" s="176"/>
      <c r="F18" s="176"/>
      <c r="G18" s="177">
        <f>SUM(G15:G17)</f>
        <v>0</v>
      </c>
      <c r="H18" s="178"/>
      <c r="I18" s="179">
        <f>SUM(I15:I17)</f>
        <v>2.8236</v>
      </c>
      <c r="J18" s="178"/>
      <c r="K18" s="179">
        <f>SUM(K15:K17)</f>
        <v>0</v>
      </c>
      <c r="Q18" s="165">
        <v>4</v>
      </c>
      <c r="BC18" s="180">
        <f>SUM(BC15:BC17)</f>
        <v>0</v>
      </c>
      <c r="BD18" s="180">
        <f>SUM(BD15:BD17)</f>
        <v>0</v>
      </c>
      <c r="BE18" s="180">
        <f>SUM(BE15:BE17)</f>
        <v>0</v>
      </c>
      <c r="BF18" s="180">
        <f>SUM(BF15:BF17)</f>
        <v>0</v>
      </c>
      <c r="BG18" s="180">
        <f>SUM(BG15:BG17)</f>
        <v>0</v>
      </c>
    </row>
    <row r="19" spans="1:17" ht="12.75">
      <c r="A19" s="158" t="s">
        <v>69</v>
      </c>
      <c r="B19" s="159" t="s">
        <v>94</v>
      </c>
      <c r="C19" s="160" t="s">
        <v>95</v>
      </c>
      <c r="D19" s="161"/>
      <c r="E19" s="162"/>
      <c r="F19" s="162"/>
      <c r="G19" s="163"/>
      <c r="H19" s="164"/>
      <c r="I19" s="164"/>
      <c r="J19" s="164"/>
      <c r="K19" s="164"/>
      <c r="Q19" s="165">
        <v>1</v>
      </c>
    </row>
    <row r="20" spans="1:59" ht="12.75">
      <c r="A20" s="166">
        <v>7</v>
      </c>
      <c r="B20" s="167" t="s">
        <v>96</v>
      </c>
      <c r="C20" s="168" t="s">
        <v>97</v>
      </c>
      <c r="D20" s="169" t="s">
        <v>98</v>
      </c>
      <c r="E20" s="170">
        <v>8</v>
      </c>
      <c r="F20" s="170">
        <v>0</v>
      </c>
      <c r="G20" s="171">
        <f>E20*F20</f>
        <v>0</v>
      </c>
      <c r="H20" s="172">
        <v>0</v>
      </c>
      <c r="I20" s="172">
        <f>E20*H20</f>
        <v>0</v>
      </c>
      <c r="J20" s="172">
        <v>0</v>
      </c>
      <c r="K20" s="172">
        <f>E20*J20</f>
        <v>0</v>
      </c>
      <c r="Q20" s="165">
        <v>2</v>
      </c>
      <c r="AA20" s="138">
        <v>12</v>
      </c>
      <c r="AB20" s="138">
        <v>0</v>
      </c>
      <c r="AC20" s="138">
        <v>7</v>
      </c>
      <c r="BB20" s="138">
        <v>1</v>
      </c>
      <c r="BC20" s="138">
        <f>IF(BB20=1,G20,0)</f>
        <v>0</v>
      </c>
      <c r="BD20" s="138">
        <f>IF(BB20=2,G20,0)</f>
        <v>0</v>
      </c>
      <c r="BE20" s="138">
        <f>IF(BB20=3,G20,0)</f>
        <v>0</v>
      </c>
      <c r="BF20" s="138">
        <f>IF(BB20=4,G20,0)</f>
        <v>0</v>
      </c>
      <c r="BG20" s="138">
        <f>IF(BB20=5,G20,0)</f>
        <v>0</v>
      </c>
    </row>
    <row r="21" spans="1:59" ht="12.75">
      <c r="A21" s="166">
        <v>8</v>
      </c>
      <c r="B21" s="167" t="s">
        <v>96</v>
      </c>
      <c r="C21" s="168" t="s">
        <v>99</v>
      </c>
      <c r="D21" s="169" t="s">
        <v>98</v>
      </c>
      <c r="E21" s="170">
        <v>2</v>
      </c>
      <c r="F21" s="170">
        <v>0</v>
      </c>
      <c r="G21" s="171">
        <f>E21*F21</f>
        <v>0</v>
      </c>
      <c r="H21" s="172">
        <v>0</v>
      </c>
      <c r="I21" s="172">
        <f>E21*H21</f>
        <v>0</v>
      </c>
      <c r="J21" s="172">
        <v>0</v>
      </c>
      <c r="K21" s="172">
        <f>E21*J21</f>
        <v>0</v>
      </c>
      <c r="Q21" s="165">
        <v>2</v>
      </c>
      <c r="AA21" s="138">
        <v>12</v>
      </c>
      <c r="AB21" s="138">
        <v>0</v>
      </c>
      <c r="AC21" s="138">
        <v>8</v>
      </c>
      <c r="BB21" s="138">
        <v>1</v>
      </c>
      <c r="BC21" s="138">
        <f>IF(BB21=1,G21,0)</f>
        <v>0</v>
      </c>
      <c r="BD21" s="138">
        <f>IF(BB21=2,G21,0)</f>
        <v>0</v>
      </c>
      <c r="BE21" s="138">
        <f>IF(BB21=3,G21,0)</f>
        <v>0</v>
      </c>
      <c r="BF21" s="138">
        <f>IF(BB21=4,G21,0)</f>
        <v>0</v>
      </c>
      <c r="BG21" s="138">
        <f>IF(BB21=5,G21,0)</f>
        <v>0</v>
      </c>
    </row>
    <row r="22" spans="1:59" ht="12.75">
      <c r="A22" s="166">
        <v>9</v>
      </c>
      <c r="B22" s="167" t="s">
        <v>96</v>
      </c>
      <c r="C22" s="168" t="s">
        <v>100</v>
      </c>
      <c r="D22" s="169" t="s">
        <v>101</v>
      </c>
      <c r="E22" s="170">
        <v>1</v>
      </c>
      <c r="F22" s="170">
        <v>0</v>
      </c>
      <c r="G22" s="171">
        <f>E22*F22</f>
        <v>0</v>
      </c>
      <c r="H22" s="172">
        <v>0</v>
      </c>
      <c r="I22" s="172">
        <f>E22*H22</f>
        <v>0</v>
      </c>
      <c r="J22" s="172">
        <v>0</v>
      </c>
      <c r="K22" s="172">
        <f>E22*J22</f>
        <v>0</v>
      </c>
      <c r="Q22" s="165">
        <v>2</v>
      </c>
      <c r="AA22" s="138">
        <v>12</v>
      </c>
      <c r="AB22" s="138">
        <v>0</v>
      </c>
      <c r="AC22" s="138">
        <v>9</v>
      </c>
      <c r="BB22" s="138">
        <v>1</v>
      </c>
      <c r="BC22" s="138">
        <f>IF(BB22=1,G22,0)</f>
        <v>0</v>
      </c>
      <c r="BD22" s="138">
        <f>IF(BB22=2,G22,0)</f>
        <v>0</v>
      </c>
      <c r="BE22" s="138">
        <f>IF(BB22=3,G22,0)</f>
        <v>0</v>
      </c>
      <c r="BF22" s="138">
        <f>IF(BB22=4,G22,0)</f>
        <v>0</v>
      </c>
      <c r="BG22" s="138">
        <f>IF(BB22=5,G22,0)</f>
        <v>0</v>
      </c>
    </row>
    <row r="23" spans="1:59" ht="12.75">
      <c r="A23" s="166">
        <v>10</v>
      </c>
      <c r="B23" s="167" t="s">
        <v>96</v>
      </c>
      <c r="C23" s="168" t="s">
        <v>102</v>
      </c>
      <c r="D23" s="169" t="s">
        <v>98</v>
      </c>
      <c r="E23" s="170">
        <v>1</v>
      </c>
      <c r="F23" s="170">
        <v>0</v>
      </c>
      <c r="G23" s="171">
        <f>E23*F23</f>
        <v>0</v>
      </c>
      <c r="H23" s="172">
        <v>0</v>
      </c>
      <c r="I23" s="172">
        <f>E23*H23</f>
        <v>0</v>
      </c>
      <c r="J23" s="172">
        <v>0</v>
      </c>
      <c r="K23" s="172">
        <f>E23*J23</f>
        <v>0</v>
      </c>
      <c r="Q23" s="165">
        <v>2</v>
      </c>
      <c r="AA23" s="138">
        <v>12</v>
      </c>
      <c r="AB23" s="138">
        <v>0</v>
      </c>
      <c r="AC23" s="138">
        <v>10</v>
      </c>
      <c r="BB23" s="138">
        <v>1</v>
      </c>
      <c r="BC23" s="138">
        <f>IF(BB23=1,G23,0)</f>
        <v>0</v>
      </c>
      <c r="BD23" s="138">
        <f>IF(BB23=2,G23,0)</f>
        <v>0</v>
      </c>
      <c r="BE23" s="138">
        <f>IF(BB23=3,G23,0)</f>
        <v>0</v>
      </c>
      <c r="BF23" s="138">
        <f>IF(BB23=4,G23,0)</f>
        <v>0</v>
      </c>
      <c r="BG23" s="138">
        <f>IF(BB23=5,G23,0)</f>
        <v>0</v>
      </c>
    </row>
    <row r="24" spans="1:59" ht="12.75">
      <c r="A24" s="166">
        <v>11</v>
      </c>
      <c r="B24" s="167" t="s">
        <v>96</v>
      </c>
      <c r="C24" s="168" t="s">
        <v>103</v>
      </c>
      <c r="D24" s="169" t="s">
        <v>98</v>
      </c>
      <c r="E24" s="170">
        <v>1</v>
      </c>
      <c r="F24" s="170">
        <v>0</v>
      </c>
      <c r="G24" s="171">
        <f>E24*F24</f>
        <v>0</v>
      </c>
      <c r="H24" s="172">
        <v>0</v>
      </c>
      <c r="I24" s="172">
        <f>E24*H24</f>
        <v>0</v>
      </c>
      <c r="J24" s="172">
        <v>0</v>
      </c>
      <c r="K24" s="172">
        <f>E24*J24</f>
        <v>0</v>
      </c>
      <c r="Q24" s="165">
        <v>2</v>
      </c>
      <c r="AA24" s="138">
        <v>12</v>
      </c>
      <c r="AB24" s="138">
        <v>0</v>
      </c>
      <c r="AC24" s="138">
        <v>11</v>
      </c>
      <c r="BB24" s="138">
        <v>1</v>
      </c>
      <c r="BC24" s="138">
        <f>IF(BB24=1,G24,0)</f>
        <v>0</v>
      </c>
      <c r="BD24" s="138">
        <f>IF(BB24=2,G24,0)</f>
        <v>0</v>
      </c>
      <c r="BE24" s="138">
        <f>IF(BB24=3,G24,0)</f>
        <v>0</v>
      </c>
      <c r="BF24" s="138">
        <f>IF(BB24=4,G24,0)</f>
        <v>0</v>
      </c>
      <c r="BG24" s="138">
        <f>IF(BB24=5,G24,0)</f>
        <v>0</v>
      </c>
    </row>
    <row r="25" spans="1:59" ht="12.75">
      <c r="A25" s="166">
        <v>12</v>
      </c>
      <c r="B25" s="167" t="s">
        <v>96</v>
      </c>
      <c r="C25" s="168" t="s">
        <v>104</v>
      </c>
      <c r="D25" s="169" t="s">
        <v>98</v>
      </c>
      <c r="E25" s="170">
        <v>5</v>
      </c>
      <c r="F25" s="170">
        <v>0</v>
      </c>
      <c r="G25" s="171">
        <f>E25*F25</f>
        <v>0</v>
      </c>
      <c r="H25" s="172">
        <v>0</v>
      </c>
      <c r="I25" s="172">
        <f>E25*H25</f>
        <v>0</v>
      </c>
      <c r="J25" s="172">
        <v>0</v>
      </c>
      <c r="K25" s="172">
        <f>E25*J25</f>
        <v>0</v>
      </c>
      <c r="Q25" s="165">
        <v>2</v>
      </c>
      <c r="AA25" s="138">
        <v>12</v>
      </c>
      <c r="AB25" s="138">
        <v>0</v>
      </c>
      <c r="AC25" s="138">
        <v>12</v>
      </c>
      <c r="BB25" s="138">
        <v>1</v>
      </c>
      <c r="BC25" s="138">
        <f>IF(BB25=1,G25,0)</f>
        <v>0</v>
      </c>
      <c r="BD25" s="138">
        <f>IF(BB25=2,G25,0)</f>
        <v>0</v>
      </c>
      <c r="BE25" s="138">
        <f>IF(BB25=3,G25,0)</f>
        <v>0</v>
      </c>
      <c r="BF25" s="138">
        <f>IF(BB25=4,G25,0)</f>
        <v>0</v>
      </c>
      <c r="BG25" s="138">
        <f>IF(BB25=5,G25,0)</f>
        <v>0</v>
      </c>
    </row>
    <row r="26" spans="1:59" ht="12.75">
      <c r="A26" s="166">
        <v>13</v>
      </c>
      <c r="B26" s="167" t="s">
        <v>96</v>
      </c>
      <c r="C26" s="168" t="s">
        <v>105</v>
      </c>
      <c r="D26" s="169" t="s">
        <v>106</v>
      </c>
      <c r="E26" s="170">
        <v>1</v>
      </c>
      <c r="F26" s="170">
        <v>0</v>
      </c>
      <c r="G26" s="171">
        <f>E26*F26</f>
        <v>0</v>
      </c>
      <c r="H26" s="172">
        <v>0</v>
      </c>
      <c r="I26" s="172">
        <f>E26*H26</f>
        <v>0</v>
      </c>
      <c r="J26" s="172">
        <v>0</v>
      </c>
      <c r="K26" s="172">
        <f>E26*J26</f>
        <v>0</v>
      </c>
      <c r="Q26" s="165">
        <v>2</v>
      </c>
      <c r="AA26" s="138">
        <v>12</v>
      </c>
      <c r="AB26" s="138">
        <v>0</v>
      </c>
      <c r="AC26" s="138">
        <v>13</v>
      </c>
      <c r="BB26" s="138">
        <v>1</v>
      </c>
      <c r="BC26" s="138">
        <f>IF(BB26=1,G26,0)</f>
        <v>0</v>
      </c>
      <c r="BD26" s="138">
        <f>IF(BB26=2,G26,0)</f>
        <v>0</v>
      </c>
      <c r="BE26" s="138">
        <f>IF(BB26=3,G26,0)</f>
        <v>0</v>
      </c>
      <c r="BF26" s="138">
        <f>IF(BB26=4,G26,0)</f>
        <v>0</v>
      </c>
      <c r="BG26" s="138">
        <f>IF(BB26=5,G26,0)</f>
        <v>0</v>
      </c>
    </row>
    <row r="27" spans="1:59" ht="12.75">
      <c r="A27" s="166">
        <v>14</v>
      </c>
      <c r="B27" s="167" t="s">
        <v>96</v>
      </c>
      <c r="C27" s="168" t="s">
        <v>107</v>
      </c>
      <c r="D27" s="169" t="s">
        <v>106</v>
      </c>
      <c r="E27" s="170">
        <v>1</v>
      </c>
      <c r="F27" s="170">
        <v>0</v>
      </c>
      <c r="G27" s="171">
        <f>E27*F27</f>
        <v>0</v>
      </c>
      <c r="H27" s="172">
        <v>0</v>
      </c>
      <c r="I27" s="172">
        <f>E27*H27</f>
        <v>0</v>
      </c>
      <c r="J27" s="172">
        <v>0</v>
      </c>
      <c r="K27" s="172">
        <f>E27*J27</f>
        <v>0</v>
      </c>
      <c r="Q27" s="165">
        <v>2</v>
      </c>
      <c r="AA27" s="138">
        <v>12</v>
      </c>
      <c r="AB27" s="138">
        <v>0</v>
      </c>
      <c r="AC27" s="138">
        <v>14</v>
      </c>
      <c r="BB27" s="138">
        <v>1</v>
      </c>
      <c r="BC27" s="138">
        <f>IF(BB27=1,G27,0)</f>
        <v>0</v>
      </c>
      <c r="BD27" s="138">
        <f>IF(BB27=2,G27,0)</f>
        <v>0</v>
      </c>
      <c r="BE27" s="138">
        <f>IF(BB27=3,G27,0)</f>
        <v>0</v>
      </c>
      <c r="BF27" s="138">
        <f>IF(BB27=4,G27,0)</f>
        <v>0</v>
      </c>
      <c r="BG27" s="138">
        <f>IF(BB27=5,G27,0)</f>
        <v>0</v>
      </c>
    </row>
    <row r="28" spans="1:59" ht="12.75">
      <c r="A28" s="166">
        <v>15</v>
      </c>
      <c r="B28" s="167" t="s">
        <v>96</v>
      </c>
      <c r="C28" s="168" t="s">
        <v>108</v>
      </c>
      <c r="D28" s="169" t="s">
        <v>106</v>
      </c>
      <c r="E28" s="170">
        <v>1</v>
      </c>
      <c r="F28" s="170">
        <v>0</v>
      </c>
      <c r="G28" s="171">
        <f>E28*F28</f>
        <v>0</v>
      </c>
      <c r="H28" s="172">
        <v>0</v>
      </c>
      <c r="I28" s="172">
        <f>E28*H28</f>
        <v>0</v>
      </c>
      <c r="J28" s="172">
        <v>0</v>
      </c>
      <c r="K28" s="172">
        <f>E28*J28</f>
        <v>0</v>
      </c>
      <c r="Q28" s="165">
        <v>2</v>
      </c>
      <c r="AA28" s="138">
        <v>12</v>
      </c>
      <c r="AB28" s="138">
        <v>0</v>
      </c>
      <c r="AC28" s="138">
        <v>15</v>
      </c>
      <c r="BB28" s="138">
        <v>1</v>
      </c>
      <c r="BC28" s="138">
        <f>IF(BB28=1,G28,0)</f>
        <v>0</v>
      </c>
      <c r="BD28" s="138">
        <f>IF(BB28=2,G28,0)</f>
        <v>0</v>
      </c>
      <c r="BE28" s="138">
        <f>IF(BB28=3,G28,0)</f>
        <v>0</v>
      </c>
      <c r="BF28" s="138">
        <f>IF(BB28=4,G28,0)</f>
        <v>0</v>
      </c>
      <c r="BG28" s="138">
        <f>IF(BB28=5,G28,0)</f>
        <v>0</v>
      </c>
    </row>
    <row r="29" spans="1:59" ht="12.75">
      <c r="A29" s="173"/>
      <c r="B29" s="174" t="s">
        <v>70</v>
      </c>
      <c r="C29" s="175" t="str">
        <f>CONCATENATE(B19," ",C19)</f>
        <v>95 Dokončovací kce na pozem.stav.</v>
      </c>
      <c r="D29" s="173"/>
      <c r="E29" s="176"/>
      <c r="F29" s="176"/>
      <c r="G29" s="177">
        <f>SUM(G19:G28)</f>
        <v>0</v>
      </c>
      <c r="H29" s="178"/>
      <c r="I29" s="179">
        <f>SUM(I19:I28)</f>
        <v>0</v>
      </c>
      <c r="J29" s="178"/>
      <c r="K29" s="179">
        <f>SUM(K19:K28)</f>
        <v>0</v>
      </c>
      <c r="Q29" s="165">
        <v>4</v>
      </c>
      <c r="BC29" s="180">
        <f>SUM(BC19:BC28)</f>
        <v>0</v>
      </c>
      <c r="BD29" s="180">
        <f>SUM(BD19:BD28)</f>
        <v>0</v>
      </c>
      <c r="BE29" s="180">
        <f>SUM(BE19:BE28)</f>
        <v>0</v>
      </c>
      <c r="BF29" s="180">
        <f>SUM(BF19:BF28)</f>
        <v>0</v>
      </c>
      <c r="BG29" s="180">
        <f>SUM(BG19:BG28)</f>
        <v>0</v>
      </c>
    </row>
    <row r="30" spans="1:17" ht="12.75">
      <c r="A30" s="158" t="s">
        <v>69</v>
      </c>
      <c r="B30" s="159" t="s">
        <v>109</v>
      </c>
      <c r="C30" s="160" t="s">
        <v>110</v>
      </c>
      <c r="D30" s="161"/>
      <c r="E30" s="162"/>
      <c r="F30" s="162"/>
      <c r="G30" s="163"/>
      <c r="H30" s="164"/>
      <c r="I30" s="164"/>
      <c r="J30" s="164"/>
      <c r="K30" s="164"/>
      <c r="Q30" s="165">
        <v>1</v>
      </c>
    </row>
    <row r="31" spans="1:59" ht="12.75">
      <c r="A31" s="166">
        <v>16</v>
      </c>
      <c r="B31" s="167" t="s">
        <v>111</v>
      </c>
      <c r="C31" s="168" t="s">
        <v>112</v>
      </c>
      <c r="D31" s="169" t="s">
        <v>91</v>
      </c>
      <c r="E31" s="170">
        <v>1.2</v>
      </c>
      <c r="F31" s="170">
        <v>0</v>
      </c>
      <c r="G31" s="171">
        <f>E31*F31</f>
        <v>0</v>
      </c>
      <c r="H31" s="172">
        <v>0</v>
      </c>
      <c r="I31" s="172">
        <f>E31*H31</f>
        <v>0</v>
      </c>
      <c r="J31" s="172">
        <v>-2</v>
      </c>
      <c r="K31" s="172">
        <f>E31*J31</f>
        <v>-2.4</v>
      </c>
      <c r="Q31" s="165">
        <v>2</v>
      </c>
      <c r="AA31" s="138">
        <v>12</v>
      </c>
      <c r="AB31" s="138">
        <v>0</v>
      </c>
      <c r="AC31" s="138">
        <v>16</v>
      </c>
      <c r="BB31" s="138">
        <v>1</v>
      </c>
      <c r="BC31" s="138">
        <f>IF(BB31=1,G31,0)</f>
        <v>0</v>
      </c>
      <c r="BD31" s="138">
        <f>IF(BB31=2,G31,0)</f>
        <v>0</v>
      </c>
      <c r="BE31" s="138">
        <f>IF(BB31=3,G31,0)</f>
        <v>0</v>
      </c>
      <c r="BF31" s="138">
        <f>IF(BB31=4,G31,0)</f>
        <v>0</v>
      </c>
      <c r="BG31" s="138">
        <f>IF(BB31=5,G31,0)</f>
        <v>0</v>
      </c>
    </row>
    <row r="32" spans="1:59" ht="12.75">
      <c r="A32" s="166">
        <v>17</v>
      </c>
      <c r="B32" s="167" t="s">
        <v>113</v>
      </c>
      <c r="C32" s="168" t="s">
        <v>114</v>
      </c>
      <c r="D32" s="169" t="s">
        <v>98</v>
      </c>
      <c r="E32" s="170">
        <v>1</v>
      </c>
      <c r="F32" s="170">
        <v>0</v>
      </c>
      <c r="G32" s="171">
        <f>E32*F32</f>
        <v>0</v>
      </c>
      <c r="H32" s="172">
        <v>0</v>
      </c>
      <c r="I32" s="172">
        <f>E32*H32</f>
        <v>0</v>
      </c>
      <c r="J32" s="172">
        <v>0</v>
      </c>
      <c r="K32" s="172">
        <f>E32*J32</f>
        <v>0</v>
      </c>
      <c r="Q32" s="165">
        <v>2</v>
      </c>
      <c r="AA32" s="138">
        <v>12</v>
      </c>
      <c r="AB32" s="138">
        <v>0</v>
      </c>
      <c r="AC32" s="138">
        <v>17</v>
      </c>
      <c r="BB32" s="138">
        <v>1</v>
      </c>
      <c r="BC32" s="138">
        <f>IF(BB32=1,G32,0)</f>
        <v>0</v>
      </c>
      <c r="BD32" s="138">
        <f>IF(BB32=2,G32,0)</f>
        <v>0</v>
      </c>
      <c r="BE32" s="138">
        <f>IF(BB32=3,G32,0)</f>
        <v>0</v>
      </c>
      <c r="BF32" s="138">
        <f>IF(BB32=4,G32,0)</f>
        <v>0</v>
      </c>
      <c r="BG32" s="138">
        <f>IF(BB32=5,G32,0)</f>
        <v>0</v>
      </c>
    </row>
    <row r="33" spans="1:59" ht="12.75">
      <c r="A33" s="166">
        <v>18</v>
      </c>
      <c r="B33" s="167" t="s">
        <v>115</v>
      </c>
      <c r="C33" s="168" t="s">
        <v>116</v>
      </c>
      <c r="D33" s="169" t="s">
        <v>98</v>
      </c>
      <c r="E33" s="170">
        <v>1</v>
      </c>
      <c r="F33" s="170">
        <v>0</v>
      </c>
      <c r="G33" s="171">
        <f>E33*F33</f>
        <v>0</v>
      </c>
      <c r="H33" s="172">
        <v>0</v>
      </c>
      <c r="I33" s="172">
        <f>E33*H33</f>
        <v>0</v>
      </c>
      <c r="J33" s="172">
        <v>0</v>
      </c>
      <c r="K33" s="172">
        <f>E33*J33</f>
        <v>0</v>
      </c>
      <c r="Q33" s="165">
        <v>2</v>
      </c>
      <c r="AA33" s="138">
        <v>12</v>
      </c>
      <c r="AB33" s="138">
        <v>0</v>
      </c>
      <c r="AC33" s="138">
        <v>18</v>
      </c>
      <c r="BB33" s="138">
        <v>1</v>
      </c>
      <c r="BC33" s="138">
        <f>IF(BB33=1,G33,0)</f>
        <v>0</v>
      </c>
      <c r="BD33" s="138">
        <f>IF(BB33=2,G33,0)</f>
        <v>0</v>
      </c>
      <c r="BE33" s="138">
        <f>IF(BB33=3,G33,0)</f>
        <v>0</v>
      </c>
      <c r="BF33" s="138">
        <f>IF(BB33=4,G33,0)</f>
        <v>0</v>
      </c>
      <c r="BG33" s="138">
        <f>IF(BB33=5,G33,0)</f>
        <v>0</v>
      </c>
    </row>
    <row r="34" spans="1:59" ht="12.75">
      <c r="A34" s="166">
        <v>19</v>
      </c>
      <c r="B34" s="167" t="s">
        <v>96</v>
      </c>
      <c r="C34" s="168" t="s">
        <v>117</v>
      </c>
      <c r="D34" s="169" t="s">
        <v>101</v>
      </c>
      <c r="E34" s="170">
        <v>1</v>
      </c>
      <c r="F34" s="170">
        <v>0</v>
      </c>
      <c r="G34" s="171">
        <f>E34*F34</f>
        <v>0</v>
      </c>
      <c r="H34" s="172">
        <v>0</v>
      </c>
      <c r="I34" s="172">
        <f>E34*H34</f>
        <v>0</v>
      </c>
      <c r="J34" s="172">
        <v>0</v>
      </c>
      <c r="K34" s="172">
        <f>E34*J34</f>
        <v>0</v>
      </c>
      <c r="Q34" s="165">
        <v>2</v>
      </c>
      <c r="AA34" s="138">
        <v>12</v>
      </c>
      <c r="AB34" s="138">
        <v>0</v>
      </c>
      <c r="AC34" s="138">
        <v>19</v>
      </c>
      <c r="BB34" s="138">
        <v>1</v>
      </c>
      <c r="BC34" s="138">
        <f>IF(BB34=1,G34,0)</f>
        <v>0</v>
      </c>
      <c r="BD34" s="138">
        <f>IF(BB34=2,G34,0)</f>
        <v>0</v>
      </c>
      <c r="BE34" s="138">
        <f>IF(BB34=3,G34,0)</f>
        <v>0</v>
      </c>
      <c r="BF34" s="138">
        <f>IF(BB34=4,G34,0)</f>
        <v>0</v>
      </c>
      <c r="BG34" s="138">
        <f>IF(BB34=5,G34,0)</f>
        <v>0</v>
      </c>
    </row>
    <row r="35" spans="1:59" ht="12.75">
      <c r="A35" s="166">
        <v>20</v>
      </c>
      <c r="B35" s="167" t="s">
        <v>118</v>
      </c>
      <c r="C35" s="168" t="s">
        <v>119</v>
      </c>
      <c r="D35" s="169" t="s">
        <v>77</v>
      </c>
      <c r="E35" s="170">
        <v>1</v>
      </c>
      <c r="F35" s="170">
        <v>0</v>
      </c>
      <c r="G35" s="171">
        <f>E35*F35</f>
        <v>0</v>
      </c>
      <c r="H35" s="172">
        <v>0</v>
      </c>
      <c r="I35" s="172">
        <f>E35*H35</f>
        <v>0</v>
      </c>
      <c r="J35" s="172">
        <v>-0.076</v>
      </c>
      <c r="K35" s="172">
        <f>E35*J35</f>
        <v>-0.076</v>
      </c>
      <c r="Q35" s="165">
        <v>2</v>
      </c>
      <c r="AA35" s="138">
        <v>12</v>
      </c>
      <c r="AB35" s="138">
        <v>0</v>
      </c>
      <c r="AC35" s="138">
        <v>20</v>
      </c>
      <c r="BB35" s="138">
        <v>1</v>
      </c>
      <c r="BC35" s="138">
        <f>IF(BB35=1,G35,0)</f>
        <v>0</v>
      </c>
      <c r="BD35" s="138">
        <f>IF(BB35=2,G35,0)</f>
        <v>0</v>
      </c>
      <c r="BE35" s="138">
        <f>IF(BB35=3,G35,0)</f>
        <v>0</v>
      </c>
      <c r="BF35" s="138">
        <f>IF(BB35=4,G35,0)</f>
        <v>0</v>
      </c>
      <c r="BG35" s="138">
        <f>IF(BB35=5,G35,0)</f>
        <v>0</v>
      </c>
    </row>
    <row r="36" spans="1:59" ht="12.75">
      <c r="A36" s="173"/>
      <c r="B36" s="174" t="s">
        <v>70</v>
      </c>
      <c r="C36" s="175" t="str">
        <f>CONCATENATE(B30," ",C30)</f>
        <v>96 Bourání konstrukcí</v>
      </c>
      <c r="D36" s="173"/>
      <c r="E36" s="176"/>
      <c r="F36" s="176"/>
      <c r="G36" s="177">
        <f>SUM(G30:G35)</f>
        <v>0</v>
      </c>
      <c r="H36" s="178"/>
      <c r="I36" s="179">
        <f>SUM(I30:I35)</f>
        <v>0</v>
      </c>
      <c r="J36" s="178"/>
      <c r="K36" s="179">
        <f>SUM(K30:K35)</f>
        <v>-2.476</v>
      </c>
      <c r="Q36" s="165">
        <v>4</v>
      </c>
      <c r="BC36" s="180">
        <f>SUM(BC30:BC35)</f>
        <v>0</v>
      </c>
      <c r="BD36" s="180">
        <f>SUM(BD30:BD35)</f>
        <v>0</v>
      </c>
      <c r="BE36" s="180">
        <f>SUM(BE30:BE35)</f>
        <v>0</v>
      </c>
      <c r="BF36" s="180">
        <f>SUM(BF30:BF35)</f>
        <v>0</v>
      </c>
      <c r="BG36" s="180">
        <f>SUM(BG30:BG35)</f>
        <v>0</v>
      </c>
    </row>
    <row r="37" spans="1:17" ht="12.75">
      <c r="A37" s="158" t="s">
        <v>69</v>
      </c>
      <c r="B37" s="159" t="s">
        <v>120</v>
      </c>
      <c r="C37" s="160" t="s">
        <v>121</v>
      </c>
      <c r="D37" s="161"/>
      <c r="E37" s="162"/>
      <c r="F37" s="162"/>
      <c r="G37" s="163"/>
      <c r="H37" s="164"/>
      <c r="I37" s="164"/>
      <c r="J37" s="164"/>
      <c r="K37" s="164"/>
      <c r="Q37" s="165">
        <v>1</v>
      </c>
    </row>
    <row r="38" spans="1:59" ht="12.75">
      <c r="A38" s="166">
        <v>21</v>
      </c>
      <c r="B38" s="167" t="s">
        <v>122</v>
      </c>
      <c r="C38" s="168" t="s">
        <v>123</v>
      </c>
      <c r="D38" s="169" t="s">
        <v>77</v>
      </c>
      <c r="E38" s="170">
        <v>37</v>
      </c>
      <c r="F38" s="170">
        <v>0</v>
      </c>
      <c r="G38" s="171">
        <f>E38*F38</f>
        <v>0</v>
      </c>
      <c r="H38" s="172">
        <v>0</v>
      </c>
      <c r="I38" s="172">
        <f>E38*H38</f>
        <v>0</v>
      </c>
      <c r="J38" s="172">
        <v>-0.02</v>
      </c>
      <c r="K38" s="172">
        <f>E38*J38</f>
        <v>-0.74</v>
      </c>
      <c r="Q38" s="165">
        <v>2</v>
      </c>
      <c r="AA38" s="138">
        <v>12</v>
      </c>
      <c r="AB38" s="138">
        <v>0</v>
      </c>
      <c r="AC38" s="138">
        <v>21</v>
      </c>
      <c r="BB38" s="138">
        <v>1</v>
      </c>
      <c r="BC38" s="138">
        <f>IF(BB38=1,G38,0)</f>
        <v>0</v>
      </c>
      <c r="BD38" s="138">
        <f>IF(BB38=2,G38,0)</f>
        <v>0</v>
      </c>
      <c r="BE38" s="138">
        <f>IF(BB38=3,G38,0)</f>
        <v>0</v>
      </c>
      <c r="BF38" s="138">
        <f>IF(BB38=4,G38,0)</f>
        <v>0</v>
      </c>
      <c r="BG38" s="138">
        <f>IF(BB38=5,G38,0)</f>
        <v>0</v>
      </c>
    </row>
    <row r="39" spans="1:59" ht="12.75">
      <c r="A39" s="166">
        <v>22</v>
      </c>
      <c r="B39" s="167" t="s">
        <v>124</v>
      </c>
      <c r="C39" s="168" t="s">
        <v>125</v>
      </c>
      <c r="D39" s="169" t="s">
        <v>126</v>
      </c>
      <c r="E39" s="170">
        <v>4.016</v>
      </c>
      <c r="F39" s="170">
        <v>0</v>
      </c>
      <c r="G39" s="171">
        <f>E39*F39</f>
        <v>0</v>
      </c>
      <c r="H39" s="172">
        <v>0</v>
      </c>
      <c r="I39" s="172">
        <f>E39*H39</f>
        <v>0</v>
      </c>
      <c r="J39" s="172">
        <v>0</v>
      </c>
      <c r="K39" s="172">
        <f>E39*J39</f>
        <v>0</v>
      </c>
      <c r="Q39" s="165">
        <v>2</v>
      </c>
      <c r="AA39" s="138">
        <v>12</v>
      </c>
      <c r="AB39" s="138">
        <v>0</v>
      </c>
      <c r="AC39" s="138">
        <v>22</v>
      </c>
      <c r="BB39" s="138">
        <v>1</v>
      </c>
      <c r="BC39" s="138">
        <f>IF(BB39=1,G39,0)</f>
        <v>0</v>
      </c>
      <c r="BD39" s="138">
        <f>IF(BB39=2,G39,0)</f>
        <v>0</v>
      </c>
      <c r="BE39" s="138">
        <f>IF(BB39=3,G39,0)</f>
        <v>0</v>
      </c>
      <c r="BF39" s="138">
        <f>IF(BB39=4,G39,0)</f>
        <v>0</v>
      </c>
      <c r="BG39" s="138">
        <f>IF(BB39=5,G39,0)</f>
        <v>0</v>
      </c>
    </row>
    <row r="40" spans="1:59" ht="12.75">
      <c r="A40" s="166">
        <v>23</v>
      </c>
      <c r="B40" s="167" t="s">
        <v>127</v>
      </c>
      <c r="C40" s="168" t="s">
        <v>128</v>
      </c>
      <c r="D40" s="169" t="s">
        <v>126</v>
      </c>
      <c r="E40" s="170">
        <v>4.016</v>
      </c>
      <c r="F40" s="170">
        <v>0</v>
      </c>
      <c r="G40" s="171">
        <f>E40*F40</f>
        <v>0</v>
      </c>
      <c r="H40" s="172">
        <v>0</v>
      </c>
      <c r="I40" s="172">
        <f>E40*H40</f>
        <v>0</v>
      </c>
      <c r="J40" s="172">
        <v>0</v>
      </c>
      <c r="K40" s="172">
        <f>E40*J40</f>
        <v>0</v>
      </c>
      <c r="Q40" s="165">
        <v>2</v>
      </c>
      <c r="AA40" s="138">
        <v>12</v>
      </c>
      <c r="AB40" s="138">
        <v>0</v>
      </c>
      <c r="AC40" s="138">
        <v>23</v>
      </c>
      <c r="BB40" s="138">
        <v>1</v>
      </c>
      <c r="BC40" s="138">
        <f>IF(BB40=1,G40,0)</f>
        <v>0</v>
      </c>
      <c r="BD40" s="138">
        <f>IF(BB40=2,G40,0)</f>
        <v>0</v>
      </c>
      <c r="BE40" s="138">
        <f>IF(BB40=3,G40,0)</f>
        <v>0</v>
      </c>
      <c r="BF40" s="138">
        <f>IF(BB40=4,G40,0)</f>
        <v>0</v>
      </c>
      <c r="BG40" s="138">
        <f>IF(BB40=5,G40,0)</f>
        <v>0</v>
      </c>
    </row>
    <row r="41" spans="1:59" ht="12.75">
      <c r="A41" s="166">
        <v>24</v>
      </c>
      <c r="B41" s="167" t="s">
        <v>129</v>
      </c>
      <c r="C41" s="168" t="s">
        <v>130</v>
      </c>
      <c r="D41" s="169" t="s">
        <v>126</v>
      </c>
      <c r="E41" s="170">
        <v>40.16</v>
      </c>
      <c r="F41" s="170">
        <v>0</v>
      </c>
      <c r="G41" s="171">
        <f>E41*F41</f>
        <v>0</v>
      </c>
      <c r="H41" s="172">
        <v>0</v>
      </c>
      <c r="I41" s="172">
        <f>E41*H41</f>
        <v>0</v>
      </c>
      <c r="J41" s="172">
        <v>0</v>
      </c>
      <c r="K41" s="172">
        <f>E41*J41</f>
        <v>0</v>
      </c>
      <c r="Q41" s="165">
        <v>2</v>
      </c>
      <c r="AA41" s="138">
        <v>12</v>
      </c>
      <c r="AB41" s="138">
        <v>0</v>
      </c>
      <c r="AC41" s="138">
        <v>24</v>
      </c>
      <c r="BB41" s="138">
        <v>1</v>
      </c>
      <c r="BC41" s="138">
        <f>IF(BB41=1,G41,0)</f>
        <v>0</v>
      </c>
      <c r="BD41" s="138">
        <f>IF(BB41=2,G41,0)</f>
        <v>0</v>
      </c>
      <c r="BE41" s="138">
        <f>IF(BB41=3,G41,0)</f>
        <v>0</v>
      </c>
      <c r="BF41" s="138">
        <f>IF(BB41=4,G41,0)</f>
        <v>0</v>
      </c>
      <c r="BG41" s="138">
        <f>IF(BB41=5,G41,0)</f>
        <v>0</v>
      </c>
    </row>
    <row r="42" spans="1:59" ht="12.75">
      <c r="A42" s="166">
        <v>25</v>
      </c>
      <c r="B42" s="167" t="s">
        <v>131</v>
      </c>
      <c r="C42" s="168" t="s">
        <v>132</v>
      </c>
      <c r="D42" s="169" t="s">
        <v>126</v>
      </c>
      <c r="E42" s="170">
        <v>4.016</v>
      </c>
      <c r="F42" s="170">
        <v>0</v>
      </c>
      <c r="G42" s="171">
        <f>E42*F42</f>
        <v>0</v>
      </c>
      <c r="H42" s="172">
        <v>0</v>
      </c>
      <c r="I42" s="172">
        <f>E42*H42</f>
        <v>0</v>
      </c>
      <c r="J42" s="172">
        <v>0</v>
      </c>
      <c r="K42" s="172">
        <f>E42*J42</f>
        <v>0</v>
      </c>
      <c r="Q42" s="165">
        <v>2</v>
      </c>
      <c r="AA42" s="138">
        <v>12</v>
      </c>
      <c r="AB42" s="138">
        <v>0</v>
      </c>
      <c r="AC42" s="138">
        <v>25</v>
      </c>
      <c r="BB42" s="138">
        <v>1</v>
      </c>
      <c r="BC42" s="138">
        <f>IF(BB42=1,G42,0)</f>
        <v>0</v>
      </c>
      <c r="BD42" s="138">
        <f>IF(BB42=2,G42,0)</f>
        <v>0</v>
      </c>
      <c r="BE42" s="138">
        <f>IF(BB42=3,G42,0)</f>
        <v>0</v>
      </c>
      <c r="BF42" s="138">
        <f>IF(BB42=4,G42,0)</f>
        <v>0</v>
      </c>
      <c r="BG42" s="138">
        <f>IF(BB42=5,G42,0)</f>
        <v>0</v>
      </c>
    </row>
    <row r="43" spans="1:59" ht="12.75">
      <c r="A43" s="173"/>
      <c r="B43" s="174" t="s">
        <v>70</v>
      </c>
      <c r="C43" s="175" t="str">
        <f>CONCATENATE(B37," ",C37)</f>
        <v>97 Prorážení otvorů</v>
      </c>
      <c r="D43" s="173"/>
      <c r="E43" s="176"/>
      <c r="F43" s="176"/>
      <c r="G43" s="177">
        <f>SUM(G37:G42)</f>
        <v>0</v>
      </c>
      <c r="H43" s="178"/>
      <c r="I43" s="179">
        <f>SUM(I37:I42)</f>
        <v>0</v>
      </c>
      <c r="J43" s="178"/>
      <c r="K43" s="179">
        <f>SUM(K37:K42)</f>
        <v>-0.74</v>
      </c>
      <c r="Q43" s="165">
        <v>4</v>
      </c>
      <c r="BC43" s="180">
        <f>SUM(BC37:BC42)</f>
        <v>0</v>
      </c>
      <c r="BD43" s="180">
        <f>SUM(BD37:BD42)</f>
        <v>0</v>
      </c>
      <c r="BE43" s="180">
        <f>SUM(BE37:BE42)</f>
        <v>0</v>
      </c>
      <c r="BF43" s="180">
        <f>SUM(BF37:BF42)</f>
        <v>0</v>
      </c>
      <c r="BG43" s="180">
        <f>SUM(BG37:BG42)</f>
        <v>0</v>
      </c>
    </row>
    <row r="44" spans="1:17" ht="12.75">
      <c r="A44" s="158" t="s">
        <v>69</v>
      </c>
      <c r="B44" s="159" t="s">
        <v>133</v>
      </c>
      <c r="C44" s="160" t="s">
        <v>134</v>
      </c>
      <c r="D44" s="161"/>
      <c r="E44" s="162"/>
      <c r="F44" s="162"/>
      <c r="G44" s="163"/>
      <c r="H44" s="164"/>
      <c r="I44" s="164"/>
      <c r="J44" s="164"/>
      <c r="K44" s="164"/>
      <c r="Q44" s="165">
        <v>1</v>
      </c>
    </row>
    <row r="45" spans="1:59" ht="12.75">
      <c r="A45" s="166">
        <v>26</v>
      </c>
      <c r="B45" s="167" t="s">
        <v>135</v>
      </c>
      <c r="C45" s="168" t="s">
        <v>136</v>
      </c>
      <c r="D45" s="169" t="s">
        <v>126</v>
      </c>
      <c r="E45" s="170">
        <v>7.9328</v>
      </c>
      <c r="F45" s="170">
        <v>0</v>
      </c>
      <c r="G45" s="171">
        <f>E45*F45</f>
        <v>0</v>
      </c>
      <c r="H45" s="172">
        <v>0</v>
      </c>
      <c r="I45" s="172">
        <f>E45*H45</f>
        <v>0</v>
      </c>
      <c r="J45" s="172">
        <v>0</v>
      </c>
      <c r="K45" s="172">
        <f>E45*J45</f>
        <v>0</v>
      </c>
      <c r="Q45" s="165">
        <v>2</v>
      </c>
      <c r="AA45" s="138">
        <v>12</v>
      </c>
      <c r="AB45" s="138">
        <v>0</v>
      </c>
      <c r="AC45" s="138">
        <v>26</v>
      </c>
      <c r="BB45" s="138">
        <v>1</v>
      </c>
      <c r="BC45" s="138">
        <f>IF(BB45=1,G45,0)</f>
        <v>0</v>
      </c>
      <c r="BD45" s="138">
        <f>IF(BB45=2,G45,0)</f>
        <v>0</v>
      </c>
      <c r="BE45" s="138">
        <f>IF(BB45=3,G45,0)</f>
        <v>0</v>
      </c>
      <c r="BF45" s="138">
        <f>IF(BB45=4,G45,0)</f>
        <v>0</v>
      </c>
      <c r="BG45" s="138">
        <f>IF(BB45=5,G45,0)</f>
        <v>0</v>
      </c>
    </row>
    <row r="46" spans="1:59" ht="12.75">
      <c r="A46" s="173"/>
      <c r="B46" s="174" t="s">
        <v>70</v>
      </c>
      <c r="C46" s="175" t="str">
        <f>CONCATENATE(B44," ",C44)</f>
        <v>99 Staveništní přesun hmot</v>
      </c>
      <c r="D46" s="173"/>
      <c r="E46" s="176"/>
      <c r="F46" s="176"/>
      <c r="G46" s="177">
        <f>SUM(G44:G45)</f>
        <v>0</v>
      </c>
      <c r="H46" s="178"/>
      <c r="I46" s="179">
        <f>SUM(I44:I45)</f>
        <v>0</v>
      </c>
      <c r="J46" s="178"/>
      <c r="K46" s="179">
        <f>SUM(K44:K45)</f>
        <v>0</v>
      </c>
      <c r="Q46" s="165">
        <v>4</v>
      </c>
      <c r="BC46" s="180">
        <f>SUM(BC44:BC45)</f>
        <v>0</v>
      </c>
      <c r="BD46" s="180">
        <f>SUM(BD44:BD45)</f>
        <v>0</v>
      </c>
      <c r="BE46" s="180">
        <f>SUM(BE44:BE45)</f>
        <v>0</v>
      </c>
      <c r="BF46" s="180">
        <f>SUM(BF44:BF45)</f>
        <v>0</v>
      </c>
      <c r="BG46" s="180">
        <f>SUM(BG44:BG45)</f>
        <v>0</v>
      </c>
    </row>
    <row r="47" spans="1:17" ht="12.75">
      <c r="A47" s="158" t="s">
        <v>69</v>
      </c>
      <c r="B47" s="159" t="s">
        <v>137</v>
      </c>
      <c r="C47" s="160" t="s">
        <v>138</v>
      </c>
      <c r="D47" s="161"/>
      <c r="E47" s="162"/>
      <c r="F47" s="162"/>
      <c r="G47" s="163"/>
      <c r="H47" s="164"/>
      <c r="I47" s="164"/>
      <c r="J47" s="164"/>
      <c r="K47" s="164"/>
      <c r="Q47" s="165">
        <v>1</v>
      </c>
    </row>
    <row r="48" spans="1:59" ht="12.75">
      <c r="A48" s="166">
        <v>27</v>
      </c>
      <c r="B48" s="167" t="s">
        <v>139</v>
      </c>
      <c r="C48" s="168" t="s">
        <v>140</v>
      </c>
      <c r="D48" s="169" t="s">
        <v>77</v>
      </c>
      <c r="E48" s="170">
        <v>20</v>
      </c>
      <c r="F48" s="170">
        <v>0</v>
      </c>
      <c r="G48" s="171">
        <f>E48*F48</f>
        <v>0</v>
      </c>
      <c r="H48" s="172">
        <v>0.00017</v>
      </c>
      <c r="I48" s="172">
        <f>E48*H48</f>
        <v>0.0034000000000000002</v>
      </c>
      <c r="J48" s="172">
        <v>0</v>
      </c>
      <c r="K48" s="172">
        <f>E48*J48</f>
        <v>0</v>
      </c>
      <c r="Q48" s="165">
        <v>2</v>
      </c>
      <c r="AA48" s="138">
        <v>12</v>
      </c>
      <c r="AB48" s="138">
        <v>0</v>
      </c>
      <c r="AC48" s="138">
        <v>27</v>
      </c>
      <c r="BB48" s="138">
        <v>2</v>
      </c>
      <c r="BC48" s="138">
        <f>IF(BB48=1,G48,0)</f>
        <v>0</v>
      </c>
      <c r="BD48" s="138">
        <f>IF(BB48=2,G48,0)</f>
        <v>0</v>
      </c>
      <c r="BE48" s="138">
        <f>IF(BB48=3,G48,0)</f>
        <v>0</v>
      </c>
      <c r="BF48" s="138">
        <f>IF(BB48=4,G48,0)</f>
        <v>0</v>
      </c>
      <c r="BG48" s="138">
        <f>IF(BB48=5,G48,0)</f>
        <v>0</v>
      </c>
    </row>
    <row r="49" spans="1:59" ht="12.75">
      <c r="A49" s="173"/>
      <c r="B49" s="174" t="s">
        <v>70</v>
      </c>
      <c r="C49" s="175" t="str">
        <f>CONCATENATE(B47," ",C47)</f>
        <v>783 Nátěry</v>
      </c>
      <c r="D49" s="173"/>
      <c r="E49" s="176"/>
      <c r="F49" s="176"/>
      <c r="G49" s="177">
        <f>SUM(G47:G48)</f>
        <v>0</v>
      </c>
      <c r="H49" s="178"/>
      <c r="I49" s="179">
        <f>SUM(I47:I48)</f>
        <v>0.0034000000000000002</v>
      </c>
      <c r="J49" s="178"/>
      <c r="K49" s="179">
        <f>SUM(K47:K48)</f>
        <v>0</v>
      </c>
      <c r="Q49" s="165">
        <v>4</v>
      </c>
      <c r="BC49" s="180">
        <f>SUM(BC47:BC48)</f>
        <v>0</v>
      </c>
      <c r="BD49" s="180">
        <f>SUM(BD47:BD48)</f>
        <v>0</v>
      </c>
      <c r="BE49" s="180">
        <f>SUM(BE47:BE48)</f>
        <v>0</v>
      </c>
      <c r="BF49" s="180">
        <f>SUM(BF47:BF48)</f>
        <v>0</v>
      </c>
      <c r="BG49" s="180">
        <f>SUM(BG47:BG48)</f>
        <v>0</v>
      </c>
    </row>
    <row r="50" spans="1:17" ht="12.75">
      <c r="A50" s="158" t="s">
        <v>69</v>
      </c>
      <c r="B50" s="159" t="s">
        <v>141</v>
      </c>
      <c r="C50" s="160" t="s">
        <v>142</v>
      </c>
      <c r="D50" s="161"/>
      <c r="E50" s="162"/>
      <c r="F50" s="162"/>
      <c r="G50" s="163"/>
      <c r="H50" s="164"/>
      <c r="I50" s="164"/>
      <c r="J50" s="164"/>
      <c r="K50" s="164"/>
      <c r="Q50" s="165">
        <v>1</v>
      </c>
    </row>
    <row r="51" spans="1:59" ht="12.75">
      <c r="A51" s="166">
        <v>28</v>
      </c>
      <c r="B51" s="167" t="s">
        <v>143</v>
      </c>
      <c r="C51" s="168" t="s">
        <v>144</v>
      </c>
      <c r="D51" s="169" t="s">
        <v>77</v>
      </c>
      <c r="E51" s="170">
        <v>45</v>
      </c>
      <c r="F51" s="170">
        <v>0</v>
      </c>
      <c r="G51" s="171">
        <f>E51*F51</f>
        <v>0</v>
      </c>
      <c r="H51" s="172">
        <v>0.00016</v>
      </c>
      <c r="I51" s="172">
        <f>E51*H51</f>
        <v>0.007200000000000001</v>
      </c>
      <c r="J51" s="172">
        <v>0</v>
      </c>
      <c r="K51" s="172">
        <f>E51*J51</f>
        <v>0</v>
      </c>
      <c r="Q51" s="165">
        <v>2</v>
      </c>
      <c r="AA51" s="138">
        <v>12</v>
      </c>
      <c r="AB51" s="138">
        <v>0</v>
      </c>
      <c r="AC51" s="138">
        <v>28</v>
      </c>
      <c r="BB51" s="138">
        <v>2</v>
      </c>
      <c r="BC51" s="138">
        <f>IF(BB51=1,G51,0)</f>
        <v>0</v>
      </c>
      <c r="BD51" s="138">
        <f>IF(BB51=2,G51,0)</f>
        <v>0</v>
      </c>
      <c r="BE51" s="138">
        <f>IF(BB51=3,G51,0)</f>
        <v>0</v>
      </c>
      <c r="BF51" s="138">
        <f>IF(BB51=4,G51,0)</f>
        <v>0</v>
      </c>
      <c r="BG51" s="138">
        <f>IF(BB51=5,G51,0)</f>
        <v>0</v>
      </c>
    </row>
    <row r="52" spans="1:59" ht="12.75">
      <c r="A52" s="173"/>
      <c r="B52" s="174" t="s">
        <v>70</v>
      </c>
      <c r="C52" s="175" t="str">
        <f>CONCATENATE(B50," ",C50)</f>
        <v>784 Malby</v>
      </c>
      <c r="D52" s="173"/>
      <c r="E52" s="176"/>
      <c r="F52" s="176"/>
      <c r="G52" s="177">
        <f>SUM(G50:G51)</f>
        <v>0</v>
      </c>
      <c r="H52" s="178"/>
      <c r="I52" s="179">
        <f>SUM(I50:I51)</f>
        <v>0.007200000000000001</v>
      </c>
      <c r="J52" s="178"/>
      <c r="K52" s="179">
        <f>SUM(K50:K51)</f>
        <v>0</v>
      </c>
      <c r="Q52" s="165">
        <v>4</v>
      </c>
      <c r="BC52" s="180">
        <f>SUM(BC50:BC51)</f>
        <v>0</v>
      </c>
      <c r="BD52" s="180">
        <f>SUM(BD50:BD51)</f>
        <v>0</v>
      </c>
      <c r="BE52" s="180">
        <f>SUM(BE50:BE51)</f>
        <v>0</v>
      </c>
      <c r="BF52" s="180">
        <f>SUM(BF50:BF51)</f>
        <v>0</v>
      </c>
      <c r="BG52" s="180">
        <f>SUM(BG50:BG51)</f>
        <v>0</v>
      </c>
    </row>
    <row r="53" ht="12.75">
      <c r="E53" s="138"/>
    </row>
    <row r="54" ht="12.75">
      <c r="E54" s="138"/>
    </row>
    <row r="55" ht="12.75">
      <c r="E55" s="138"/>
    </row>
    <row r="56" ht="12.75">
      <c r="E56" s="138"/>
    </row>
    <row r="57" ht="12.75">
      <c r="E57" s="138"/>
    </row>
    <row r="58" ht="12.75">
      <c r="E58" s="138"/>
    </row>
    <row r="59" ht="12.75">
      <c r="E59" s="138"/>
    </row>
    <row r="60" ht="12.75">
      <c r="E60" s="138"/>
    </row>
    <row r="61" ht="12.75">
      <c r="E61" s="138"/>
    </row>
    <row r="62" ht="12.75">
      <c r="E62" s="138"/>
    </row>
    <row r="63" ht="12.75">
      <c r="E63" s="138"/>
    </row>
    <row r="64" ht="12.75">
      <c r="E64" s="138"/>
    </row>
    <row r="65" ht="12.75">
      <c r="E65" s="138"/>
    </row>
    <row r="66" ht="12.75">
      <c r="E66" s="138"/>
    </row>
    <row r="67" ht="12.75">
      <c r="E67" s="138"/>
    </row>
    <row r="68" ht="12.75">
      <c r="E68" s="138"/>
    </row>
    <row r="69" ht="12.75">
      <c r="E69" s="138"/>
    </row>
    <row r="70" ht="12.75">
      <c r="E70" s="138"/>
    </row>
    <row r="71" ht="12.75">
      <c r="E71" s="138"/>
    </row>
    <row r="72" ht="12.75">
      <c r="E72" s="138"/>
    </row>
    <row r="73" ht="12.75">
      <c r="E73" s="138"/>
    </row>
    <row r="74" ht="12.75">
      <c r="E74" s="138"/>
    </row>
    <row r="75" ht="12.75">
      <c r="E75" s="138"/>
    </row>
    <row r="76" spans="1:7" ht="12.75">
      <c r="A76" s="181"/>
      <c r="B76" s="181"/>
      <c r="C76" s="181"/>
      <c r="D76" s="181"/>
      <c r="E76" s="181"/>
      <c r="F76" s="181"/>
      <c r="G76" s="181"/>
    </row>
    <row r="77" spans="1:7" ht="12.75">
      <c r="A77" s="181"/>
      <c r="B77" s="181"/>
      <c r="C77" s="181"/>
      <c r="D77" s="181"/>
      <c r="E77" s="181"/>
      <c r="F77" s="181"/>
      <c r="G77" s="181"/>
    </row>
    <row r="78" spans="1:7" ht="12.75">
      <c r="A78" s="181"/>
      <c r="B78" s="181"/>
      <c r="C78" s="181"/>
      <c r="D78" s="181"/>
      <c r="E78" s="181"/>
      <c r="F78" s="181"/>
      <c r="G78" s="181"/>
    </row>
    <row r="79" spans="1:7" ht="12.75">
      <c r="A79" s="181"/>
      <c r="B79" s="181"/>
      <c r="C79" s="181"/>
      <c r="D79" s="181"/>
      <c r="E79" s="181"/>
      <c r="F79" s="181"/>
      <c r="G79" s="181"/>
    </row>
    <row r="80" ht="12.75">
      <c r="E80" s="138"/>
    </row>
    <row r="81" ht="12.75">
      <c r="E81" s="138"/>
    </row>
    <row r="82" ht="12.75">
      <c r="E82" s="138"/>
    </row>
    <row r="83" ht="12.75">
      <c r="E83" s="138"/>
    </row>
    <row r="84" ht="12.75">
      <c r="E84" s="138"/>
    </row>
    <row r="85" ht="12.75">
      <c r="E85" s="138"/>
    </row>
    <row r="86" ht="12.75">
      <c r="E86" s="138"/>
    </row>
    <row r="87" ht="12.75">
      <c r="E87" s="138"/>
    </row>
    <row r="88" ht="12.75">
      <c r="E88" s="138"/>
    </row>
    <row r="89" ht="12.75">
      <c r="E89" s="138"/>
    </row>
    <row r="90" ht="12.75">
      <c r="E90" s="138"/>
    </row>
    <row r="91" ht="12.75">
      <c r="E91" s="138"/>
    </row>
    <row r="92" ht="12.75">
      <c r="E92" s="138"/>
    </row>
    <row r="93" ht="12.75">
      <c r="E93" s="138"/>
    </row>
    <row r="94" ht="12.75">
      <c r="E94" s="138"/>
    </row>
    <row r="95" ht="12.75">
      <c r="E95" s="138"/>
    </row>
    <row r="96" ht="12.75">
      <c r="E96" s="138"/>
    </row>
    <row r="97" ht="12.75">
      <c r="E97" s="138"/>
    </row>
    <row r="98" ht="12.75">
      <c r="E98" s="138"/>
    </row>
    <row r="99" ht="12.75">
      <c r="E99" s="138"/>
    </row>
    <row r="100" ht="12.75">
      <c r="E100" s="138"/>
    </row>
    <row r="101" ht="12.75">
      <c r="E101" s="138"/>
    </row>
    <row r="102" ht="12.75">
      <c r="E102" s="138"/>
    </row>
    <row r="103" ht="12.75">
      <c r="E103" s="138"/>
    </row>
    <row r="104" ht="12.75">
      <c r="E104" s="138"/>
    </row>
    <row r="105" spans="1:2" ht="12.75">
      <c r="A105" s="182"/>
      <c r="B105" s="182"/>
    </row>
    <row r="106" spans="1:7" ht="12.75">
      <c r="A106" s="181"/>
      <c r="B106" s="181"/>
      <c r="C106" s="184"/>
      <c r="D106" s="184"/>
      <c r="E106" s="185"/>
      <c r="F106" s="184"/>
      <c r="G106" s="186"/>
    </row>
    <row r="107" spans="1:7" ht="12.75">
      <c r="A107" s="187"/>
      <c r="B107" s="187"/>
      <c r="C107" s="181"/>
      <c r="D107" s="181"/>
      <c r="E107" s="188"/>
      <c r="F107" s="181"/>
      <c r="G107" s="181"/>
    </row>
    <row r="108" spans="1:7" ht="12.75">
      <c r="A108" s="181"/>
      <c r="B108" s="181"/>
      <c r="C108" s="181"/>
      <c r="D108" s="181"/>
      <c r="E108" s="188"/>
      <c r="F108" s="181"/>
      <c r="G108" s="181"/>
    </row>
    <row r="109" spans="1:7" ht="12.75">
      <c r="A109" s="181"/>
      <c r="B109" s="181"/>
      <c r="C109" s="181"/>
      <c r="D109" s="181"/>
      <c r="E109" s="188"/>
      <c r="F109" s="181"/>
      <c r="G109" s="181"/>
    </row>
    <row r="110" spans="1:7" ht="12.75">
      <c r="A110" s="181"/>
      <c r="B110" s="181"/>
      <c r="C110" s="181"/>
      <c r="D110" s="181"/>
      <c r="E110" s="188"/>
      <c r="F110" s="181"/>
      <c r="G110" s="181"/>
    </row>
    <row r="111" spans="1:7" ht="12.75">
      <c r="A111" s="181"/>
      <c r="B111" s="181"/>
      <c r="C111" s="181"/>
      <c r="D111" s="181"/>
      <c r="E111" s="188"/>
      <c r="F111" s="181"/>
      <c r="G111" s="181"/>
    </row>
    <row r="112" spans="1:7" ht="12.75">
      <c r="A112" s="181"/>
      <c r="B112" s="181"/>
      <c r="C112" s="181"/>
      <c r="D112" s="181"/>
      <c r="E112" s="188"/>
      <c r="F112" s="181"/>
      <c r="G112" s="181"/>
    </row>
    <row r="113" spans="1:7" ht="12.75">
      <c r="A113" s="181"/>
      <c r="B113" s="181"/>
      <c r="C113" s="181"/>
      <c r="D113" s="181"/>
      <c r="E113" s="188"/>
      <c r="F113" s="181"/>
      <c r="G113" s="181"/>
    </row>
    <row r="114" spans="1:7" ht="12.75">
      <c r="A114" s="181"/>
      <c r="B114" s="181"/>
      <c r="C114" s="181"/>
      <c r="D114" s="181"/>
      <c r="E114" s="188"/>
      <c r="F114" s="181"/>
      <c r="G114" s="181"/>
    </row>
    <row r="115" spans="1:7" ht="12.75">
      <c r="A115" s="181"/>
      <c r="B115" s="181"/>
      <c r="C115" s="181"/>
      <c r="D115" s="181"/>
      <c r="E115" s="188"/>
      <c r="F115" s="181"/>
      <c r="G115" s="181"/>
    </row>
    <row r="116" spans="1:7" ht="12.75">
      <c r="A116" s="181"/>
      <c r="B116" s="181"/>
      <c r="C116" s="181"/>
      <c r="D116" s="181"/>
      <c r="E116" s="188"/>
      <c r="F116" s="181"/>
      <c r="G116" s="181"/>
    </row>
    <row r="117" spans="1:7" ht="12.75">
      <c r="A117" s="181"/>
      <c r="B117" s="181"/>
      <c r="C117" s="181"/>
      <c r="D117" s="181"/>
      <c r="E117" s="188"/>
      <c r="F117" s="181"/>
      <c r="G117" s="181"/>
    </row>
    <row r="118" spans="1:7" ht="12.75">
      <c r="A118" s="181"/>
      <c r="B118" s="181"/>
      <c r="C118" s="181"/>
      <c r="D118" s="181"/>
      <c r="E118" s="188"/>
      <c r="F118" s="181"/>
      <c r="G118" s="181"/>
    </row>
    <row r="119" spans="1:7" ht="12.75">
      <c r="A119" s="181"/>
      <c r="B119" s="181"/>
      <c r="C119" s="181"/>
      <c r="D119" s="181"/>
      <c r="E119" s="188"/>
      <c r="F119" s="181"/>
      <c r="G119" s="181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Emil</cp:lastModifiedBy>
  <dcterms:created xsi:type="dcterms:W3CDTF">2017-05-15T06:08:44Z</dcterms:created>
  <dcterms:modified xsi:type="dcterms:W3CDTF">2017-05-15T06:10:12Z</dcterms:modified>
  <cp:category/>
  <cp:version/>
  <cp:contentType/>
  <cp:contentStatus/>
</cp:coreProperties>
</file>