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7955" windowHeight="1128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Položky!$A$1:$G$10</definedName>
    <definedName name="_xlnm.Print_Area" localSheetId="1">Rekapitulace!$A$1:$I$19</definedName>
    <definedName name="PocetMJ">'Krycí list'!$G$6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19" i="1" l="1"/>
  <c r="D18" i="1"/>
  <c r="D17" i="1"/>
  <c r="D16" i="1"/>
  <c r="D15" i="1"/>
  <c r="BE9" i="3"/>
  <c r="BD9" i="3"/>
  <c r="BC9" i="3"/>
  <c r="BB9" i="3"/>
  <c r="BA9" i="3"/>
  <c r="G9" i="3"/>
  <c r="BE8" i="3"/>
  <c r="BE10" i="3" s="1"/>
  <c r="I7" i="2" s="1"/>
  <c r="I8" i="2" s="1"/>
  <c r="C21" i="1" s="1"/>
  <c r="BD8" i="3"/>
  <c r="BC8" i="3"/>
  <c r="BC10" i="3" s="1"/>
  <c r="G7" i="2" s="1"/>
  <c r="G8" i="2" s="1"/>
  <c r="C18" i="1" s="1"/>
  <c r="BB8" i="3"/>
  <c r="BA8" i="3"/>
  <c r="BA10" i="3" s="1"/>
  <c r="E7" i="2" s="1"/>
  <c r="E8" i="2" s="1"/>
  <c r="G8" i="3"/>
  <c r="B7" i="2"/>
  <c r="A7" i="2"/>
  <c r="BD10" i="3"/>
  <c r="H7" i="2" s="1"/>
  <c r="H8" i="2" s="1"/>
  <c r="C17" i="1" s="1"/>
  <c r="BB10" i="3"/>
  <c r="F7" i="2" s="1"/>
  <c r="F8" i="2" s="1"/>
  <c r="C16" i="1" s="1"/>
  <c r="G10" i="3"/>
  <c r="C10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17" i="2" l="1"/>
  <c r="I17" i="2" s="1"/>
  <c r="G19" i="1" s="1"/>
  <c r="G16" i="2"/>
  <c r="I16" i="2" s="1"/>
  <c r="G18" i="1" s="1"/>
  <c r="G15" i="2"/>
  <c r="I15" i="2" s="1"/>
  <c r="G17" i="1" s="1"/>
  <c r="G14" i="2"/>
  <c r="I14" i="2" s="1"/>
  <c r="G16" i="1" s="1"/>
  <c r="G13" i="2"/>
  <c r="I13" i="2" s="1"/>
  <c r="C15" i="1"/>
  <c r="C19" i="1" s="1"/>
  <c r="C22" i="1" s="1"/>
  <c r="H18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<sst xmlns="http://schemas.openxmlformats.org/spreadsheetml/2006/main" count="119" uniqueCount="94">
  <si>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</si>
  <si>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</si>
  <si>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</si>
  <si>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</si>
  <si>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</si>
  <si>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</si>
  <si>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</si>
  <si>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</si>
  <si>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</si>
  <si>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</si>
  <si>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</si>
  <si>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</si>
  <si>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</si>
  <si>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</si>
  <si>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</si>
  <si>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</si>
  <si>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</si>
  <si>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</si>
  <si>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</si>
  <si>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</si>
  <si>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</si>
  <si>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</si>
  <si>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</si>
  <si>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</si>
  <si>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</si>
  <si>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</si>
  <si>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</si>
  <si>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</si>
  <si>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</si>
  <si>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</si>
  <si>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</si>
  <si>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</si>
  <si>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</si>
  <si>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</si>
  <si>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</si>
  <si>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</si>
  <si>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</si>
  <si>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</si>
  <si>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</si>
  <si>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</si>
  <si>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</si>
  <si>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</si>
  <si>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</si>
  <si>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</si>
  <si>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</si>
  <si>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</si>
  <si>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</si>
  <si>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</si>
  <si>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</si>
  <si>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</si>
  <si>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</si>
  <si>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</si>
  <si>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</si>
  <si>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</si>
  <si>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</si>
  <si>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</si>
  <si>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</si>
  <si>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</si>
  <si>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</si>
  <si>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</si>
  <si>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</si>
  <si>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</si>
  <si>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</si>
  <si>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</si>
  <si>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</si>
  <si>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</si>
  <si>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</si>
  <si>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</si>
  <si>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</si>
  <si>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</si>
  <si>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</si>
  <si>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</si>
  <si>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</si>
  <si>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</si>
  <si>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</si>
  <si>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</si>
  <si>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</si>
  <si>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E6075/03/9</t>
  </si>
  <si>
    <t>Areál OU a PŠ Lomená 44,Brno MŠ-změna</t>
  </si>
  <si>
    <t>SO 03</t>
  </si>
  <si>
    <t>změna užívání MŠ a park.plocha Lomená 44</t>
  </si>
  <si>
    <t>souhrnný rozpočet objektů MŠ a park.plochy</t>
  </si>
  <si>
    <t>Souhrn - stavební práce školka a park.plochy</t>
  </si>
  <si>
    <t>01</t>
  </si>
  <si>
    <t xml:space="preserve">stavební práce:změna z výuk.dílny na MŠ </t>
  </si>
  <si>
    <t>kpl</t>
  </si>
  <si>
    <t>02</t>
  </si>
  <si>
    <t>Parkovací plochy - úpravy</t>
  </si>
  <si>
    <t>mimostaveništní doprava</t>
  </si>
  <si>
    <t>Zábory,ochrana území prací</t>
  </si>
  <si>
    <t>provoz investora</t>
  </si>
  <si>
    <t>Inženýrská ,koordinační  činnost</t>
  </si>
  <si>
    <t>Zařízení staveniště</t>
  </si>
  <si>
    <t>ing.Ivan Zbořil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</si>
</sst>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E6075/03/9</v>
      </c>
      <c r="D2" s="5" t="str">
        <f>Rekapitulace!G2</f>
        <v>souhrnný rozpočet objektů MŠ a park.plochy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79</v>
      </c>
      <c r="B5" s="16"/>
      <c r="C5" s="17" t="s">
        <v>80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77</v>
      </c>
      <c r="B7" s="24"/>
      <c r="C7" s="25" t="s">
        <v>78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9" t="s">
        <v>93</v>
      </c>
      <c r="D8" s="29"/>
      <c r="E8" s="30"/>
      <c r="F8" s="31" t="s">
        <v>12</v>
      </c>
      <c r="G8" s="32"/>
      <c r="H8" s="33"/>
      <c r="I8" s="34"/>
    </row>
    <row r="9" spans="1:57" x14ac:dyDescent="0.2">
      <c r="A9" s="28" t="s">
        <v>13</v>
      </c>
      <c r="B9" s="11"/>
      <c r="C9" s="29" t="str">
        <f>Projektant</f>
        <v>ing.Ivan Zbořil</v>
      </c>
      <c r="D9" s="29"/>
      <c r="E9" s="30"/>
      <c r="F9" s="11"/>
      <c r="G9" s="35"/>
      <c r="H9" s="36"/>
    </row>
    <row r="10" spans="1:57" x14ac:dyDescent="0.2">
      <c r="A10" s="28" t="s">
        <v>14</v>
      </c>
      <c r="B10" s="11"/>
      <c r="C10" s="29"/>
      <c r="D10" s="29"/>
      <c r="E10" s="29"/>
      <c r="F10" s="37"/>
      <c r="G10" s="38"/>
      <c r="H10" s="39"/>
    </row>
    <row r="11" spans="1:57" ht="13.5" customHeight="1" x14ac:dyDescent="0.2">
      <c r="A11" s="28" t="s">
        <v>15</v>
      </c>
      <c r="B11" s="11"/>
      <c r="C11" s="29"/>
      <c r="D11" s="29"/>
      <c r="E11" s="29"/>
      <c r="F11" s="40" t="s">
        <v>16</v>
      </c>
      <c r="G11" s="41" t="s">
        <v>77</v>
      </c>
      <c r="H11" s="36"/>
      <c r="BA11" s="42"/>
      <c r="BB11" s="42"/>
      <c r="BC11" s="42"/>
      <c r="BD11" s="42"/>
      <c r="BE11" s="42"/>
    </row>
    <row r="12" spans="1:57" ht="12.75" customHeight="1" x14ac:dyDescent="0.2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 x14ac:dyDescent="0.25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 x14ac:dyDescent="0.25">
      <c r="A14" s="51" t="s">
        <v>20</v>
      </c>
      <c r="B14" s="52"/>
      <c r="C14" s="53"/>
      <c r="D14" s="54" t="s">
        <v>21</v>
      </c>
      <c r="E14" s="55"/>
      <c r="F14" s="55"/>
      <c r="G14" s="53"/>
    </row>
    <row r="15" spans="1:57" ht="15.95" customHeight="1" x14ac:dyDescent="0.2">
      <c r="A15" s="56"/>
      <c r="B15" s="57" t="s">
        <v>22</v>
      </c>
      <c r="C15" s="58">
        <f>HSV</f>
        <v>0</v>
      </c>
      <c r="D15" s="59" t="str">
        <f>Rekapitulace!A13</f>
        <v>mimostaveništní doprava</v>
      </c>
      <c r="E15" s="60"/>
      <c r="F15" s="61"/>
      <c r="G15" s="58">
        <f>Rekapitulace!I13</f>
        <v>0</v>
      </c>
    </row>
    <row r="16" spans="1:57" ht="15.95" customHeight="1" x14ac:dyDescent="0.2">
      <c r="A16" s="56" t="s">
        <v>23</v>
      </c>
      <c r="B16" s="57" t="s">
        <v>24</v>
      </c>
      <c r="C16" s="58">
        <f>PSV</f>
        <v>0</v>
      </c>
      <c r="D16" s="8" t="str">
        <f>Rekapitulace!A14</f>
        <v>Zábory,ochrana území prací</v>
      </c>
      <c r="E16" s="62"/>
      <c r="F16" s="63"/>
      <c r="G16" s="58">
        <f>Rekapitulace!I14</f>
        <v>0</v>
      </c>
    </row>
    <row r="17" spans="1:7" ht="15.95" customHeight="1" x14ac:dyDescent="0.2">
      <c r="A17" s="56" t="s">
        <v>25</v>
      </c>
      <c r="B17" s="57" t="s">
        <v>26</v>
      </c>
      <c r="C17" s="58">
        <f>Mont</f>
        <v>0</v>
      </c>
      <c r="D17" s="8" t="str">
        <f>Rekapitulace!A15</f>
        <v>provoz investora</v>
      </c>
      <c r="E17" s="62"/>
      <c r="F17" s="63"/>
      <c r="G17" s="58">
        <f>Rekapitulace!I15</f>
        <v>0</v>
      </c>
    </row>
    <row r="18" spans="1:7" ht="15.95" customHeight="1" x14ac:dyDescent="0.2">
      <c r="A18" s="64" t="s">
        <v>27</v>
      </c>
      <c r="B18" s="65" t="s">
        <v>28</v>
      </c>
      <c r="C18" s="58">
        <f>Dodavka</f>
        <v>0</v>
      </c>
      <c r="D18" s="8" t="str">
        <f>Rekapitulace!A16</f>
        <v>Inženýrská ,koordinační  činnost</v>
      </c>
      <c r="E18" s="62"/>
      <c r="F18" s="63"/>
      <c r="G18" s="58">
        <f>Rekapitulace!I16</f>
        <v>0</v>
      </c>
    </row>
    <row r="19" spans="1:7" ht="15.95" customHeight="1" x14ac:dyDescent="0.2">
      <c r="A19" s="66" t="s">
        <v>29</v>
      </c>
      <c r="B19" s="57"/>
      <c r="C19" s="58">
        <f>SUM(C15:C18)</f>
        <v>0</v>
      </c>
      <c r="D19" s="8" t="str">
        <f>Rekapitulace!A17</f>
        <v>Zařízení staveniště</v>
      </c>
      <c r="E19" s="62"/>
      <c r="F19" s="63"/>
      <c r="G19" s="58">
        <f>Rekapitulace!I17</f>
        <v>0</v>
      </c>
    </row>
    <row r="20" spans="1:7" ht="15.95" customHeight="1" x14ac:dyDescent="0.2">
      <c r="A20" s="66"/>
      <c r="B20" s="57"/>
      <c r="C20" s="58"/>
      <c r="D20" s="8"/>
      <c r="E20" s="62"/>
      <c r="F20" s="63"/>
      <c r="G20" s="58"/>
    </row>
    <row r="21" spans="1:7" ht="15.95" customHeight="1" x14ac:dyDescent="0.2">
      <c r="A21" s="66" t="s">
        <v>30</v>
      </c>
      <c r="B21" s="57"/>
      <c r="C21" s="58">
        <f>HZS</f>
        <v>0</v>
      </c>
      <c r="D21" s="8"/>
      <c r="E21" s="62"/>
      <c r="F21" s="63"/>
      <c r="G21" s="58"/>
    </row>
    <row r="22" spans="1:7" ht="15.95" customHeight="1" x14ac:dyDescent="0.2">
      <c r="A22" s="67" t="s">
        <v>31</v>
      </c>
      <c r="B22" s="68"/>
      <c r="C22" s="58">
        <f>C19+C21</f>
        <v>0</v>
      </c>
      <c r="D22" s="8" t="s">
        <v>32</v>
      </c>
      <c r="E22" s="62"/>
      <c r="F22" s="63"/>
      <c r="G22" s="58">
        <f>G23-SUM(G15:G21)</f>
        <v>0</v>
      </c>
    </row>
    <row r="23" spans="1:7" ht="15.95" customHeight="1" thickBot="1" x14ac:dyDescent="0.25">
      <c r="A23" s="69" t="s">
        <v>33</v>
      </c>
      <c r="B23" s="70"/>
      <c r="C23" s="71">
        <f>C22+G23</f>
        <v>0</v>
      </c>
      <c r="D23" s="72" t="s">
        <v>34</v>
      </c>
      <c r="E23" s="73"/>
      <c r="F23" s="74"/>
      <c r="G23" s="58">
        <f>VRN</f>
        <v>0</v>
      </c>
    </row>
    <row r="24" spans="1:7" x14ac:dyDescent="0.2">
      <c r="A24" s="75" t="s">
        <v>35</v>
      </c>
      <c r="B24" s="76"/>
      <c r="C24" s="77"/>
      <c r="D24" s="76" t="s">
        <v>36</v>
      </c>
      <c r="E24" s="76"/>
      <c r="F24" s="78" t="s">
        <v>37</v>
      </c>
      <c r="G24" s="79"/>
    </row>
    <row r="25" spans="1:7" x14ac:dyDescent="0.2">
      <c r="A25" s="67" t="s">
        <v>38</v>
      </c>
      <c r="B25" s="68"/>
      <c r="C25" s="80"/>
      <c r="D25" s="68" t="s">
        <v>38</v>
      </c>
      <c r="E25" s="81"/>
      <c r="F25" s="82" t="s">
        <v>38</v>
      </c>
      <c r="G25" s="83"/>
    </row>
    <row r="26" spans="1:7" ht="37.5" customHeight="1" x14ac:dyDescent="0.2">
      <c r="A26" s="67" t="s">
        <v>39</v>
      </c>
      <c r="B26" s="84"/>
      <c r="C26" s="80"/>
      <c r="D26" s="68" t="s">
        <v>39</v>
      </c>
      <c r="E26" s="81"/>
      <c r="F26" s="82" t="s">
        <v>39</v>
      </c>
      <c r="G26" s="83"/>
    </row>
    <row r="27" spans="1:7" x14ac:dyDescent="0.2">
      <c r="A27" s="67"/>
      <c r="B27" s="85"/>
      <c r="C27" s="80"/>
      <c r="D27" s="68"/>
      <c r="E27" s="81"/>
      <c r="F27" s="82"/>
      <c r="G27" s="83"/>
    </row>
    <row r="28" spans="1:7" x14ac:dyDescent="0.2">
      <c r="A28" s="67" t="s">
        <v>40</v>
      </c>
      <c r="B28" s="68"/>
      <c r="C28" s="80"/>
      <c r="D28" s="82" t="s">
        <v>41</v>
      </c>
      <c r="E28" s="80"/>
      <c r="F28" s="86" t="s">
        <v>41</v>
      </c>
      <c r="G28" s="83"/>
    </row>
    <row r="29" spans="1:7" ht="69" customHeight="1" x14ac:dyDescent="0.2">
      <c r="A29" s="67"/>
      <c r="B29" s="68"/>
      <c r="C29" s="87"/>
      <c r="D29" s="88"/>
      <c r="E29" s="87"/>
      <c r="F29" s="68"/>
      <c r="G29" s="83"/>
    </row>
    <row r="30" spans="1:7" x14ac:dyDescent="0.2">
      <c r="A30" s="89" t="s">
        <v>42</v>
      </c>
      <c r="B30" s="90"/>
      <c r="C30" s="91">
        <v>21</v>
      </c>
      <c r="D30" s="90" t="s">
        <v>43</v>
      </c>
      <c r="E30" s="92"/>
      <c r="F30" s="93">
        <f>C23-F32</f>
        <v>0</v>
      </c>
      <c r="G30" s="94"/>
    </row>
    <row r="31" spans="1:7" x14ac:dyDescent="0.2">
      <c r="A31" s="89" t="s">
        <v>44</v>
      </c>
      <c r="B31" s="90"/>
      <c r="C31" s="91">
        <f>SazbaDPH1</f>
        <v>21</v>
      </c>
      <c r="D31" s="90" t="s">
        <v>45</v>
      </c>
      <c r="E31" s="92"/>
      <c r="F31" s="93">
        <f>ROUND(PRODUCT(F30,C31/100),0)</f>
        <v>0</v>
      </c>
      <c r="G31" s="94"/>
    </row>
    <row r="32" spans="1:7" x14ac:dyDescent="0.2">
      <c r="A32" s="89" t="s">
        <v>42</v>
      </c>
      <c r="B32" s="90"/>
      <c r="C32" s="91">
        <v>0</v>
      </c>
      <c r="D32" s="90" t="s">
        <v>45</v>
      </c>
      <c r="E32" s="92"/>
      <c r="F32" s="93">
        <v>0</v>
      </c>
      <c r="G32" s="94"/>
    </row>
    <row r="33" spans="1:8" x14ac:dyDescent="0.2">
      <c r="A33" s="89" t="s">
        <v>44</v>
      </c>
      <c r="B33" s="95"/>
      <c r="C33" s="96">
        <f>SazbaDPH2</f>
        <v>0</v>
      </c>
      <c r="D33" s="90" t="s">
        <v>45</v>
      </c>
      <c r="E33" s="63"/>
      <c r="F33" s="93">
        <f>ROUND(PRODUCT(F32,C33/100),0)</f>
        <v>0</v>
      </c>
      <c r="G33" s="94"/>
    </row>
    <row r="34" spans="1:8" s="102" customFormat="1" ht="19.5" customHeight="1" thickBot="1" x14ac:dyDescent="0.3">
      <c r="A34" s="97" t="s">
        <v>46</v>
      </c>
      <c r="B34" s="98"/>
      <c r="C34" s="98"/>
      <c r="D34" s="98"/>
      <c r="E34" s="99"/>
      <c r="F34" s="100">
        <f>ROUND(SUM(F30:F33),0)</f>
        <v>0</v>
      </c>
      <c r="G34" s="101"/>
    </row>
    <row r="36" spans="1:8" x14ac:dyDescent="0.2">
      <c r="A36" s="103" t="s">
        <v>47</v>
      </c>
      <c r="B36" s="103"/>
      <c r="C36" s="103"/>
      <c r="D36" s="103"/>
      <c r="E36" s="103"/>
      <c r="F36" s="103"/>
      <c r="G36" s="103"/>
      <c r="H36" t="s">
        <v>5</v>
      </c>
    </row>
    <row r="37" spans="1:8" ht="14.25" customHeight="1" x14ac:dyDescent="0.2">
      <c r="A37" s="103"/>
      <c r="B37" s="104"/>
      <c r="C37" s="104"/>
      <c r="D37" s="104"/>
      <c r="E37" s="104"/>
      <c r="F37" s="104"/>
      <c r="G37" s="104"/>
      <c r="H37" t="s">
        <v>5</v>
      </c>
    </row>
    <row r="38" spans="1:8" ht="12.75" customHeight="1" x14ac:dyDescent="0.2">
      <c r="A38" s="105"/>
      <c r="B38" s="104"/>
      <c r="C38" s="104"/>
      <c r="D38" s="104"/>
      <c r="E38" s="104"/>
      <c r="F38" s="104"/>
      <c r="G38" s="104"/>
      <c r="H38" t="s">
        <v>5</v>
      </c>
    </row>
    <row r="39" spans="1:8" x14ac:dyDescent="0.2">
      <c r="A39" s="105"/>
      <c r="B39" s="104"/>
      <c r="C39" s="104"/>
      <c r="D39" s="104"/>
      <c r="E39" s="104"/>
      <c r="F39" s="104"/>
      <c r="G39" s="104"/>
      <c r="H39" t="s">
        <v>5</v>
      </c>
    </row>
    <row r="40" spans="1:8" x14ac:dyDescent="0.2">
      <c r="A40" s="105"/>
      <c r="B40" s="104"/>
      <c r="C40" s="104"/>
      <c r="D40" s="104"/>
      <c r="E40" s="104"/>
      <c r="F40" s="104"/>
      <c r="G40" s="104"/>
      <c r="H40" t="s">
        <v>5</v>
      </c>
    </row>
    <row r="41" spans="1:8" x14ac:dyDescent="0.2">
      <c r="A41" s="105"/>
      <c r="B41" s="104"/>
      <c r="C41" s="104"/>
      <c r="D41" s="104"/>
      <c r="E41" s="104"/>
      <c r="F41" s="104"/>
      <c r="G41" s="104"/>
      <c r="H41" t="s">
        <v>5</v>
      </c>
    </row>
    <row r="42" spans="1:8" x14ac:dyDescent="0.2">
      <c r="A42" s="105"/>
      <c r="B42" s="104"/>
      <c r="C42" s="104"/>
      <c r="D42" s="104"/>
      <c r="E42" s="104"/>
      <c r="F42" s="104"/>
      <c r="G42" s="104"/>
      <c r="H42" t="s">
        <v>5</v>
      </c>
    </row>
    <row r="43" spans="1:8" x14ac:dyDescent="0.2">
      <c r="A43" s="105"/>
      <c r="B43" s="104"/>
      <c r="C43" s="104"/>
      <c r="D43" s="104"/>
      <c r="E43" s="104"/>
      <c r="F43" s="104"/>
      <c r="G43" s="104"/>
      <c r="H43" t="s">
        <v>5</v>
      </c>
    </row>
    <row r="44" spans="1:8" x14ac:dyDescent="0.2">
      <c r="A44" s="105"/>
      <c r="B44" s="104"/>
      <c r="C44" s="104"/>
      <c r="D44" s="104"/>
      <c r="E44" s="104"/>
      <c r="F44" s="104"/>
      <c r="G44" s="104"/>
      <c r="H44" t="s">
        <v>5</v>
      </c>
    </row>
    <row r="45" spans="1:8" ht="0.75" customHeight="1" x14ac:dyDescent="0.2">
      <c r="A45" s="105"/>
      <c r="B45" s="104"/>
      <c r="C45" s="104"/>
      <c r="D45" s="104"/>
      <c r="E45" s="104"/>
      <c r="F45" s="104"/>
      <c r="G45" s="104"/>
      <c r="H45" t="s">
        <v>5</v>
      </c>
    </row>
    <row r="46" spans="1:8" x14ac:dyDescent="0.2">
      <c r="B46" s="106"/>
      <c r="C46" s="106"/>
      <c r="D46" s="106"/>
      <c r="E46" s="106"/>
      <c r="F46" s="106"/>
      <c r="G46" s="106"/>
    </row>
    <row r="47" spans="1:8" x14ac:dyDescent="0.2">
      <c r="B47" s="106"/>
      <c r="C47" s="106"/>
      <c r="D47" s="106"/>
      <c r="E47" s="106"/>
      <c r="F47" s="106"/>
      <c r="G47" s="106"/>
    </row>
    <row r="48" spans="1:8" x14ac:dyDescent="0.2">
      <c r="B48" s="106"/>
      <c r="C48" s="106"/>
      <c r="D48" s="106"/>
      <c r="E48" s="106"/>
      <c r="F48" s="106"/>
      <c r="G48" s="106"/>
    </row>
    <row r="49" spans="2:7" x14ac:dyDescent="0.2">
      <c r="B49" s="106"/>
      <c r="C49" s="106"/>
      <c r="D49" s="106"/>
      <c r="E49" s="106"/>
      <c r="F49" s="106"/>
      <c r="G49" s="106"/>
    </row>
    <row r="50" spans="2:7" x14ac:dyDescent="0.2">
      <c r="B50" s="106"/>
      <c r="C50" s="106"/>
      <c r="D50" s="106"/>
      <c r="E50" s="106"/>
      <c r="F50" s="106"/>
      <c r="G50" s="106"/>
    </row>
    <row r="51" spans="2:7" x14ac:dyDescent="0.2">
      <c r="B51" s="106"/>
      <c r="C51" s="106"/>
      <c r="D51" s="106"/>
      <c r="E51" s="106"/>
      <c r="F51" s="106"/>
      <c r="G51" s="106"/>
    </row>
    <row r="52" spans="2:7" x14ac:dyDescent="0.2">
      <c r="B52" s="106"/>
      <c r="C52" s="106"/>
      <c r="D52" s="106"/>
      <c r="E52" s="106"/>
      <c r="F52" s="106"/>
      <c r="G52" s="106"/>
    </row>
    <row r="53" spans="2:7" x14ac:dyDescent="0.2">
      <c r="B53" s="106"/>
      <c r="C53" s="106"/>
      <c r="D53" s="106"/>
      <c r="E53" s="106"/>
      <c r="F53" s="106"/>
      <c r="G53" s="106"/>
    </row>
    <row r="54" spans="2:7" x14ac:dyDescent="0.2">
      <c r="B54" s="106"/>
      <c r="C54" s="106"/>
      <c r="D54" s="106"/>
      <c r="E54" s="106"/>
      <c r="F54" s="106"/>
      <c r="G54" s="106"/>
    </row>
    <row r="55" spans="2:7" x14ac:dyDescent="0.2">
      <c r="B55" s="106"/>
      <c r="C55" s="106"/>
      <c r="D55" s="106"/>
      <c r="E55" s="106"/>
      <c r="F55" s="106"/>
      <c r="G55" s="1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9"/>
  <sheetViews>
    <sheetView workbookViewId="0">
      <selection activeCell="H18" sqref="H18:I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7" t="s">
        <v>48</v>
      </c>
      <c r="B1" s="108"/>
      <c r="C1" s="109" t="str">
        <f>CONCATENATE(cislostavby," ",nazevstavby)</f>
        <v>E6075/03/9 Areál OU a PŠ Lomená 44,Brno MŠ-změna</v>
      </c>
      <c r="D1" s="110"/>
      <c r="E1" s="111"/>
      <c r="F1" s="110"/>
      <c r="G1" s="112" t="s">
        <v>49</v>
      </c>
      <c r="H1" s="113" t="s">
        <v>77</v>
      </c>
      <c r="I1" s="114"/>
    </row>
    <row r="2" spans="1:57" ht="13.5" thickBot="1" x14ac:dyDescent="0.25">
      <c r="A2" s="115" t="s">
        <v>50</v>
      </c>
      <c r="B2" s="116"/>
      <c r="C2" s="117" t="str">
        <f>CONCATENATE(cisloobjektu," ",nazevobjektu)</f>
        <v>SO 03 změna užívání MŠ a park.plocha Lomená 44</v>
      </c>
      <c r="D2" s="118"/>
      <c r="E2" s="119"/>
      <c r="F2" s="118"/>
      <c r="G2" s="120" t="s">
        <v>81</v>
      </c>
      <c r="H2" s="121"/>
      <c r="I2" s="122"/>
    </row>
    <row r="3" spans="1:57" ht="13.5" thickTop="1" x14ac:dyDescent="0.2">
      <c r="A3" s="81"/>
      <c r="B3" s="81"/>
      <c r="C3" s="81"/>
      <c r="D3" s="81"/>
      <c r="E3" s="81"/>
      <c r="F3" s="68"/>
      <c r="G3" s="81"/>
      <c r="H3" s="81"/>
      <c r="I3" s="81"/>
    </row>
    <row r="4" spans="1:57" ht="19.5" customHeight="1" x14ac:dyDescent="0.25">
      <c r="A4" s="123" t="s">
        <v>51</v>
      </c>
      <c r="B4" s="124"/>
      <c r="C4" s="124"/>
      <c r="D4" s="124"/>
      <c r="E4" s="125"/>
      <c r="F4" s="124"/>
      <c r="G4" s="124"/>
      <c r="H4" s="124"/>
      <c r="I4" s="124"/>
    </row>
    <row r="5" spans="1:57" ht="13.5" thickBot="1" x14ac:dyDescent="0.25">
      <c r="A5" s="81"/>
      <c r="B5" s="81"/>
      <c r="C5" s="81"/>
      <c r="D5" s="81"/>
      <c r="E5" s="81"/>
      <c r="F5" s="81"/>
      <c r="G5" s="81"/>
      <c r="H5" s="81"/>
      <c r="I5" s="81"/>
    </row>
    <row r="6" spans="1:57" s="36" customFormat="1" ht="13.5" thickBot="1" x14ac:dyDescent="0.25">
      <c r="A6" s="126"/>
      <c r="B6" s="127" t="s">
        <v>52</v>
      </c>
      <c r="C6" s="127"/>
      <c r="D6" s="128"/>
      <c r="E6" s="129" t="s">
        <v>53</v>
      </c>
      <c r="F6" s="130" t="s">
        <v>54</v>
      </c>
      <c r="G6" s="130" t="s">
        <v>55</v>
      </c>
      <c r="H6" s="130" t="s">
        <v>56</v>
      </c>
      <c r="I6" s="131" t="s">
        <v>30</v>
      </c>
    </row>
    <row r="7" spans="1:57" s="36" customFormat="1" ht="13.5" thickBot="1" x14ac:dyDescent="0.25">
      <c r="A7" s="216" t="str">
        <f>Položky!B7</f>
        <v>1</v>
      </c>
      <c r="B7" s="132" t="str">
        <f>Položky!C7</f>
        <v>Souhrn - stavební práce školka a park.plochy</v>
      </c>
      <c r="C7" s="68"/>
      <c r="D7" s="133"/>
      <c r="E7" s="217">
        <f>Položky!BA10</f>
        <v>0</v>
      </c>
      <c r="F7" s="218">
        <f>Položky!BB10</f>
        <v>0</v>
      </c>
      <c r="G7" s="218">
        <f>Položky!BC10</f>
        <v>0</v>
      </c>
      <c r="H7" s="218">
        <f>Položky!BD10</f>
        <v>0</v>
      </c>
      <c r="I7" s="219">
        <f>Položky!BE10</f>
        <v>0</v>
      </c>
    </row>
    <row r="8" spans="1:57" s="140" customFormat="1" ht="13.5" thickBot="1" x14ac:dyDescent="0.25">
      <c r="A8" s="134"/>
      <c r="B8" s="135" t="s">
        <v>57</v>
      </c>
      <c r="C8" s="135"/>
      <c r="D8" s="136"/>
      <c r="E8" s="137">
        <f>SUM(E7:E7)</f>
        <v>0</v>
      </c>
      <c r="F8" s="138">
        <f>SUM(F7:F7)</f>
        <v>0</v>
      </c>
      <c r="G8" s="138">
        <f>SUM(G7:G7)</f>
        <v>0</v>
      </c>
      <c r="H8" s="138">
        <f>SUM(H7:H7)</f>
        <v>0</v>
      </c>
      <c r="I8" s="139">
        <f>SUM(I7:I7)</f>
        <v>0</v>
      </c>
    </row>
    <row r="9" spans="1:57" x14ac:dyDescent="0.2">
      <c r="A9" s="68"/>
      <c r="B9" s="68"/>
      <c r="C9" s="68"/>
      <c r="D9" s="68"/>
      <c r="E9" s="68"/>
      <c r="F9" s="68"/>
      <c r="G9" s="68"/>
      <c r="H9" s="68"/>
      <c r="I9" s="68"/>
    </row>
    <row r="10" spans="1:57" ht="19.5" customHeight="1" x14ac:dyDescent="0.25">
      <c r="A10" s="124" t="s">
        <v>58</v>
      </c>
      <c r="B10" s="124"/>
      <c r="C10" s="124"/>
      <c r="D10" s="124"/>
      <c r="E10" s="124"/>
      <c r="F10" s="124"/>
      <c r="G10" s="141"/>
      <c r="H10" s="124"/>
      <c r="I10" s="124"/>
      <c r="BA10" s="42"/>
      <c r="BB10" s="42"/>
      <c r="BC10" s="42"/>
      <c r="BD10" s="42"/>
      <c r="BE10" s="42"/>
    </row>
    <row r="11" spans="1:57" ht="13.5" thickBot="1" x14ac:dyDescent="0.25">
      <c r="A11" s="81"/>
      <c r="B11" s="81"/>
      <c r="C11" s="81"/>
      <c r="D11" s="81"/>
      <c r="E11" s="81"/>
      <c r="F11" s="81"/>
      <c r="G11" s="81"/>
      <c r="H11" s="81"/>
      <c r="I11" s="81"/>
    </row>
    <row r="12" spans="1:57" x14ac:dyDescent="0.2">
      <c r="A12" s="75" t="s">
        <v>59</v>
      </c>
      <c r="B12" s="76"/>
      <c r="C12" s="76"/>
      <c r="D12" s="142"/>
      <c r="E12" s="143" t="s">
        <v>60</v>
      </c>
      <c r="F12" s="144" t="s">
        <v>61</v>
      </c>
      <c r="G12" s="145" t="s">
        <v>62</v>
      </c>
      <c r="H12" s="146"/>
      <c r="I12" s="147" t="s">
        <v>60</v>
      </c>
    </row>
    <row r="13" spans="1:57" x14ac:dyDescent="0.2">
      <c r="A13" s="66" t="s">
        <v>88</v>
      </c>
      <c r="B13" s="57"/>
      <c r="C13" s="57"/>
      <c r="D13" s="148"/>
      <c r="E13" s="149"/>
      <c r="F13" s="150"/>
      <c r="G13" s="151">
        <f>CHOOSE(BA13+1,HSV+PSV,HSV+PSV+Mont,HSV+PSV+Dodavka+Mont,HSV,PSV,Mont,Dodavka,Mont+Dodavka,0)</f>
        <v>0</v>
      </c>
      <c r="H13" s="152"/>
      <c r="I13" s="153">
        <f>E13+F13*G13/100</f>
        <v>0</v>
      </c>
      <c r="BA13">
        <v>0</v>
      </c>
    </row>
    <row r="14" spans="1:57" x14ac:dyDescent="0.2">
      <c r="A14" s="66" t="s">
        <v>89</v>
      </c>
      <c r="B14" s="57"/>
      <c r="C14" s="57"/>
      <c r="D14" s="148"/>
      <c r="E14" s="149"/>
      <c r="F14" s="150"/>
      <c r="G14" s="151">
        <f>CHOOSE(BA14+1,HSV+PSV,HSV+PSV+Mont,HSV+PSV+Dodavka+Mont,HSV,PSV,Mont,Dodavka,Mont+Dodavka,0)</f>
        <v>0</v>
      </c>
      <c r="H14" s="152"/>
      <c r="I14" s="153">
        <f>E14+F14*G14/100</f>
        <v>0</v>
      </c>
      <c r="BA14">
        <v>0</v>
      </c>
    </row>
    <row r="15" spans="1:57" x14ac:dyDescent="0.2">
      <c r="A15" s="66" t="s">
        <v>90</v>
      </c>
      <c r="B15" s="57"/>
      <c r="C15" s="57"/>
      <c r="D15" s="148"/>
      <c r="E15" s="149"/>
      <c r="F15" s="150"/>
      <c r="G15" s="151">
        <f>CHOOSE(BA15+1,HSV+PSV,HSV+PSV+Mont,HSV+PSV+Dodavka+Mont,HSV,PSV,Mont,Dodavka,Mont+Dodavka,0)</f>
        <v>0</v>
      </c>
      <c r="H15" s="152"/>
      <c r="I15" s="153">
        <f>E15+F15*G15/100</f>
        <v>0</v>
      </c>
      <c r="BA15">
        <v>0</v>
      </c>
    </row>
    <row r="16" spans="1:57" x14ac:dyDescent="0.2">
      <c r="A16" s="66" t="s">
        <v>91</v>
      </c>
      <c r="B16" s="57"/>
      <c r="C16" s="57"/>
      <c r="D16" s="148"/>
      <c r="E16" s="149"/>
      <c r="F16" s="150"/>
      <c r="G16" s="151">
        <f>CHOOSE(BA16+1,HSV+PSV,HSV+PSV+Mont,HSV+PSV+Dodavka+Mont,HSV,PSV,Mont,Dodavka,Mont+Dodavka,0)</f>
        <v>0</v>
      </c>
      <c r="H16" s="152"/>
      <c r="I16" s="153">
        <f>E16+F16*G16/100</f>
        <v>0</v>
      </c>
      <c r="BA16">
        <v>0</v>
      </c>
    </row>
    <row r="17" spans="1:53" x14ac:dyDescent="0.2">
      <c r="A17" s="66" t="s">
        <v>92</v>
      </c>
      <c r="B17" s="57"/>
      <c r="C17" s="57"/>
      <c r="D17" s="148"/>
      <c r="E17" s="149"/>
      <c r="F17" s="150"/>
      <c r="G17" s="151">
        <f>CHOOSE(BA17+1,HSV+PSV,HSV+PSV+Mont,HSV+PSV+Dodavka+Mont,HSV,PSV,Mont,Dodavka,Mont+Dodavka,0)</f>
        <v>0</v>
      </c>
      <c r="H17" s="152"/>
      <c r="I17" s="153">
        <f>E17+F17*G17/100</f>
        <v>0</v>
      </c>
      <c r="BA17">
        <v>0</v>
      </c>
    </row>
    <row r="18" spans="1:53" ht="13.5" thickBot="1" x14ac:dyDescent="0.25">
      <c r="A18" s="154"/>
      <c r="B18" s="155" t="s">
        <v>63</v>
      </c>
      <c r="C18" s="156"/>
      <c r="D18" s="157"/>
      <c r="E18" s="158"/>
      <c r="F18" s="159"/>
      <c r="G18" s="159"/>
      <c r="H18" s="160">
        <f>SUM(I13:I17)</f>
        <v>0</v>
      </c>
      <c r="I18" s="161"/>
    </row>
    <row r="20" spans="1:53" x14ac:dyDescent="0.2">
      <c r="B20" s="140"/>
      <c r="F20" s="162"/>
      <c r="G20" s="163"/>
      <c r="H20" s="163"/>
      <c r="I20" s="164"/>
    </row>
    <row r="21" spans="1:53" x14ac:dyDescent="0.2">
      <c r="F21" s="162"/>
      <c r="G21" s="163"/>
      <c r="H21" s="163"/>
      <c r="I21" s="164"/>
    </row>
    <row r="22" spans="1:53" x14ac:dyDescent="0.2">
      <c r="F22" s="162"/>
      <c r="G22" s="163"/>
      <c r="H22" s="163"/>
      <c r="I22" s="164"/>
    </row>
    <row r="23" spans="1:53" x14ac:dyDescent="0.2">
      <c r="F23" s="162"/>
      <c r="G23" s="163"/>
      <c r="H23" s="163"/>
      <c r="I23" s="164"/>
    </row>
    <row r="24" spans="1:53" x14ac:dyDescent="0.2">
      <c r="F24" s="162"/>
      <c r="G24" s="163"/>
      <c r="H24" s="163"/>
      <c r="I24" s="164"/>
    </row>
    <row r="25" spans="1:53" x14ac:dyDescent="0.2">
      <c r="F25" s="162"/>
      <c r="G25" s="163"/>
      <c r="H25" s="163"/>
      <c r="I25" s="164"/>
    </row>
    <row r="26" spans="1:53" x14ac:dyDescent="0.2">
      <c r="F26" s="162"/>
      <c r="G26" s="163"/>
      <c r="H26" s="163"/>
      <c r="I26" s="164"/>
    </row>
    <row r="27" spans="1:53" x14ac:dyDescent="0.2">
      <c r="F27" s="162"/>
      <c r="G27" s="163"/>
      <c r="H27" s="163"/>
      <c r="I27" s="164"/>
    </row>
    <row r="28" spans="1:53" x14ac:dyDescent="0.2">
      <c r="F28" s="162"/>
      <c r="G28" s="163"/>
      <c r="H28" s="163"/>
      <c r="I28" s="164"/>
    </row>
    <row r="29" spans="1:53" x14ac:dyDescent="0.2">
      <c r="F29" s="162"/>
      <c r="G29" s="163"/>
      <c r="H29" s="163"/>
      <c r="I29" s="164"/>
    </row>
    <row r="30" spans="1:53" x14ac:dyDescent="0.2">
      <c r="F30" s="162"/>
      <c r="G30" s="163"/>
      <c r="H30" s="163"/>
      <c r="I30" s="164"/>
    </row>
    <row r="31" spans="1:53" x14ac:dyDescent="0.2">
      <c r="F31" s="162"/>
      <c r="G31" s="163"/>
      <c r="H31" s="163"/>
      <c r="I31" s="164"/>
    </row>
    <row r="32" spans="1:53" x14ac:dyDescent="0.2">
      <c r="F32" s="162"/>
      <c r="G32" s="163"/>
      <c r="H32" s="163"/>
      <c r="I32" s="164"/>
    </row>
    <row r="33" spans="6:9" x14ac:dyDescent="0.2">
      <c r="F33" s="162"/>
      <c r="G33" s="163"/>
      <c r="H33" s="163"/>
      <c r="I33" s="164"/>
    </row>
    <row r="34" spans="6:9" x14ac:dyDescent="0.2">
      <c r="F34" s="162"/>
      <c r="G34" s="163"/>
      <c r="H34" s="163"/>
      <c r="I34" s="164"/>
    </row>
    <row r="35" spans="6:9" x14ac:dyDescent="0.2">
      <c r="F35" s="162"/>
      <c r="G35" s="163"/>
      <c r="H35" s="163"/>
      <c r="I35" s="164"/>
    </row>
    <row r="36" spans="6:9" x14ac:dyDescent="0.2">
      <c r="F36" s="162"/>
      <c r="G36" s="163"/>
      <c r="H36" s="163"/>
      <c r="I36" s="164"/>
    </row>
    <row r="37" spans="6:9" x14ac:dyDescent="0.2">
      <c r="F37" s="162"/>
      <c r="G37" s="163"/>
      <c r="H37" s="163"/>
      <c r="I37" s="164"/>
    </row>
    <row r="38" spans="6:9" x14ac:dyDescent="0.2">
      <c r="F38" s="162"/>
      <c r="G38" s="163"/>
      <c r="H38" s="163"/>
      <c r="I38" s="164"/>
    </row>
    <row r="39" spans="6:9" x14ac:dyDescent="0.2">
      <c r="F39" s="162"/>
      <c r="G39" s="163"/>
      <c r="H39" s="163"/>
      <c r="I39" s="164"/>
    </row>
    <row r="40" spans="6:9" x14ac:dyDescent="0.2">
      <c r="F40" s="162"/>
      <c r="G40" s="163"/>
      <c r="H40" s="163"/>
      <c r="I40" s="164"/>
    </row>
    <row r="41" spans="6:9" x14ac:dyDescent="0.2">
      <c r="F41" s="162"/>
      <c r="G41" s="163"/>
      <c r="H41" s="163"/>
      <c r="I41" s="164"/>
    </row>
    <row r="42" spans="6:9" x14ac:dyDescent="0.2">
      <c r="F42" s="162"/>
      <c r="G42" s="163"/>
      <c r="H42" s="163"/>
      <c r="I42" s="164"/>
    </row>
    <row r="43" spans="6:9" x14ac:dyDescent="0.2">
      <c r="F43" s="162"/>
      <c r="G43" s="163"/>
      <c r="H43" s="163"/>
      <c r="I43" s="164"/>
    </row>
    <row r="44" spans="6:9" x14ac:dyDescent="0.2">
      <c r="F44" s="162"/>
      <c r="G44" s="163"/>
      <c r="H44" s="163"/>
      <c r="I44" s="164"/>
    </row>
    <row r="45" spans="6:9" x14ac:dyDescent="0.2">
      <c r="F45" s="162"/>
      <c r="G45" s="163"/>
      <c r="H45" s="163"/>
      <c r="I45" s="164"/>
    </row>
    <row r="46" spans="6:9" x14ac:dyDescent="0.2">
      <c r="F46" s="162"/>
      <c r="G46" s="163"/>
      <c r="H46" s="163"/>
      <c r="I46" s="164"/>
    </row>
    <row r="47" spans="6:9" x14ac:dyDescent="0.2">
      <c r="F47" s="162"/>
      <c r="G47" s="163"/>
      <c r="H47" s="163"/>
      <c r="I47" s="164"/>
    </row>
    <row r="48" spans="6:9" x14ac:dyDescent="0.2">
      <c r="F48" s="162"/>
      <c r="G48" s="163"/>
      <c r="H48" s="163"/>
      <c r="I48" s="164"/>
    </row>
    <row r="49" spans="6:9" x14ac:dyDescent="0.2">
      <c r="F49" s="162"/>
      <c r="G49" s="163"/>
      <c r="H49" s="163"/>
      <c r="I49" s="164"/>
    </row>
    <row r="50" spans="6:9" x14ac:dyDescent="0.2">
      <c r="F50" s="162"/>
      <c r="G50" s="163"/>
      <c r="H50" s="163"/>
      <c r="I50" s="164"/>
    </row>
    <row r="51" spans="6:9" x14ac:dyDescent="0.2">
      <c r="F51" s="162"/>
      <c r="G51" s="163"/>
      <c r="H51" s="163"/>
      <c r="I51" s="164"/>
    </row>
    <row r="52" spans="6:9" x14ac:dyDescent="0.2">
      <c r="F52" s="162"/>
      <c r="G52" s="163"/>
      <c r="H52" s="163"/>
      <c r="I52" s="164"/>
    </row>
    <row r="53" spans="6:9" x14ac:dyDescent="0.2">
      <c r="F53" s="162"/>
      <c r="G53" s="163"/>
      <c r="H53" s="163"/>
      <c r="I53" s="164"/>
    </row>
    <row r="54" spans="6:9" x14ac:dyDescent="0.2">
      <c r="F54" s="162"/>
      <c r="G54" s="163"/>
      <c r="H54" s="163"/>
      <c r="I54" s="164"/>
    </row>
    <row r="55" spans="6:9" x14ac:dyDescent="0.2">
      <c r="F55" s="162"/>
      <c r="G55" s="163"/>
      <c r="H55" s="163"/>
      <c r="I55" s="164"/>
    </row>
    <row r="56" spans="6:9" x14ac:dyDescent="0.2">
      <c r="F56" s="162"/>
      <c r="G56" s="163"/>
      <c r="H56" s="163"/>
      <c r="I56" s="164"/>
    </row>
    <row r="57" spans="6:9" x14ac:dyDescent="0.2">
      <c r="F57" s="162"/>
      <c r="G57" s="163"/>
      <c r="H57" s="163"/>
      <c r="I57" s="164"/>
    </row>
    <row r="58" spans="6:9" x14ac:dyDescent="0.2">
      <c r="F58" s="162"/>
      <c r="G58" s="163"/>
      <c r="H58" s="163"/>
      <c r="I58" s="164"/>
    </row>
    <row r="59" spans="6:9" x14ac:dyDescent="0.2">
      <c r="F59" s="162"/>
      <c r="G59" s="163"/>
      <c r="H59" s="163"/>
      <c r="I59" s="164"/>
    </row>
    <row r="60" spans="6:9" x14ac:dyDescent="0.2">
      <c r="F60" s="162"/>
      <c r="G60" s="163"/>
      <c r="H60" s="163"/>
      <c r="I60" s="164"/>
    </row>
    <row r="61" spans="6:9" x14ac:dyDescent="0.2">
      <c r="F61" s="162"/>
      <c r="G61" s="163"/>
      <c r="H61" s="163"/>
      <c r="I61" s="164"/>
    </row>
    <row r="62" spans="6:9" x14ac:dyDescent="0.2">
      <c r="F62" s="162"/>
      <c r="G62" s="163"/>
      <c r="H62" s="163"/>
      <c r="I62" s="164"/>
    </row>
    <row r="63" spans="6:9" x14ac:dyDescent="0.2">
      <c r="F63" s="162"/>
      <c r="G63" s="163"/>
      <c r="H63" s="163"/>
      <c r="I63" s="164"/>
    </row>
    <row r="64" spans="6:9" x14ac:dyDescent="0.2">
      <c r="F64" s="162"/>
      <c r="G64" s="163"/>
      <c r="H64" s="163"/>
      <c r="I64" s="164"/>
    </row>
    <row r="65" spans="6:9" x14ac:dyDescent="0.2">
      <c r="F65" s="162"/>
      <c r="G65" s="163"/>
      <c r="H65" s="163"/>
      <c r="I65" s="164"/>
    </row>
    <row r="66" spans="6:9" x14ac:dyDescent="0.2">
      <c r="F66" s="162"/>
      <c r="G66" s="163"/>
      <c r="H66" s="163"/>
      <c r="I66" s="164"/>
    </row>
    <row r="67" spans="6:9" x14ac:dyDescent="0.2">
      <c r="F67" s="162"/>
      <c r="G67" s="163"/>
      <c r="H67" s="163"/>
      <c r="I67" s="164"/>
    </row>
    <row r="68" spans="6:9" x14ac:dyDescent="0.2">
      <c r="F68" s="162"/>
      <c r="G68" s="163"/>
      <c r="H68" s="163"/>
      <c r="I68" s="164"/>
    </row>
    <row r="69" spans="6:9" x14ac:dyDescent="0.2">
      <c r="F69" s="162"/>
      <c r="G69" s="163"/>
      <c r="H69" s="163"/>
      <c r="I69" s="164"/>
    </row>
  </sheetData>
  <mergeCells count="4">
    <mergeCell ref="A1:B1"/>
    <mergeCell ref="A2:B2"/>
    <mergeCell ref="G2:I2"/>
    <mergeCell ref="H18:I1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83"/>
  <sheetViews>
    <sheetView showGridLines="0" showZeros="0" zoomScaleNormal="100" workbookViewId="0">
      <selection activeCell="A10" sqref="A10:IV12"/>
    </sheetView>
  </sheetViews>
  <sheetFormatPr defaultRowHeight="12.75" x14ac:dyDescent="0.2"/>
  <cols>
    <col min="1" max="1" width="4.42578125" style="166" customWidth="1"/>
    <col min="2" max="2" width="11.5703125" style="166" customWidth="1"/>
    <col min="3" max="3" width="40.42578125" style="166" customWidth="1"/>
    <col min="4" max="4" width="5.5703125" style="166" customWidth="1"/>
    <col min="5" max="5" width="8.5703125" style="210" customWidth="1"/>
    <col min="6" max="6" width="9.85546875" style="166" customWidth="1"/>
    <col min="7" max="7" width="13.85546875" style="166" customWidth="1"/>
    <col min="8" max="11" width="9.140625" style="166"/>
    <col min="12" max="12" width="75.42578125" style="166" customWidth="1"/>
    <col min="13" max="13" width="45.28515625" style="166" customWidth="1"/>
    <col min="14" max="16384" width="9.140625" style="166"/>
  </cols>
  <sheetData>
    <row r="1" spans="1:104" ht="15.75" x14ac:dyDescent="0.25">
      <c r="A1" s="165" t="s">
        <v>76</v>
      </c>
      <c r="B1" s="165"/>
      <c r="C1" s="165"/>
      <c r="D1" s="165"/>
      <c r="E1" s="165"/>
      <c r="F1" s="165"/>
      <c r="G1" s="165"/>
    </row>
    <row r="2" spans="1:104" ht="14.25" customHeight="1" thickBot="1" x14ac:dyDescent="0.25">
      <c r="A2" s="167"/>
      <c r="B2" s="168"/>
      <c r="C2" s="169"/>
      <c r="D2" s="169"/>
      <c r="E2" s="170"/>
      <c r="F2" s="169"/>
      <c r="G2" s="169"/>
    </row>
    <row r="3" spans="1:104" ht="13.5" thickTop="1" x14ac:dyDescent="0.2">
      <c r="A3" s="107" t="s">
        <v>48</v>
      </c>
      <c r="B3" s="108"/>
      <c r="C3" s="109" t="str">
        <f>CONCATENATE(cislostavby," ",nazevstavby)</f>
        <v>E6075/03/9 Areál OU a PŠ Lomená 44,Brno MŠ-změna</v>
      </c>
      <c r="D3" s="110"/>
      <c r="E3" s="171" t="s">
        <v>64</v>
      </c>
      <c r="F3" s="172" t="str">
        <f>Rekapitulace!H1</f>
        <v>E6075/03/9</v>
      </c>
      <c r="G3" s="173"/>
    </row>
    <row r="4" spans="1:104" ht="13.5" thickBot="1" x14ac:dyDescent="0.25">
      <c r="A4" s="174" t="s">
        <v>50</v>
      </c>
      <c r="B4" s="116"/>
      <c r="C4" s="117" t="str">
        <f>CONCATENATE(cisloobjektu," ",nazevobjektu)</f>
        <v>SO 03 změna užívání MŠ a park.plocha Lomená 44</v>
      </c>
      <c r="D4" s="118"/>
      <c r="E4" s="175" t="str">
        <f>Rekapitulace!G2</f>
        <v>souhrnný rozpočet objektů MŠ a park.plochy</v>
      </c>
      <c r="F4" s="176"/>
      <c r="G4" s="177"/>
    </row>
    <row r="5" spans="1:104" ht="13.5" thickTop="1" x14ac:dyDescent="0.2">
      <c r="A5" s="178"/>
      <c r="B5" s="167"/>
      <c r="C5" s="167"/>
      <c r="D5" s="167"/>
      <c r="E5" s="179"/>
      <c r="F5" s="167"/>
      <c r="G5" s="180"/>
    </row>
    <row r="6" spans="1:104" x14ac:dyDescent="0.2">
      <c r="A6" s="181" t="s">
        <v>65</v>
      </c>
      <c r="B6" s="182" t="s">
        <v>66</v>
      </c>
      <c r="C6" s="182" t="s">
        <v>67</v>
      </c>
      <c r="D6" s="182" t="s">
        <v>68</v>
      </c>
      <c r="E6" s="183" t="s">
        <v>69</v>
      </c>
      <c r="F6" s="182" t="s">
        <v>70</v>
      </c>
      <c r="G6" s="184" t="s">
        <v>71</v>
      </c>
    </row>
    <row r="7" spans="1:104" x14ac:dyDescent="0.2">
      <c r="A7" s="185" t="s">
        <v>72</v>
      </c>
      <c r="B7" s="186" t="s">
        <v>73</v>
      </c>
      <c r="C7" s="187" t="s">
        <v>82</v>
      </c>
      <c r="D7" s="188"/>
      <c r="E7" s="189"/>
      <c r="F7" s="189"/>
      <c r="G7" s="190"/>
      <c r="H7" s="191"/>
      <c r="I7" s="191"/>
      <c r="O7" s="192">
        <v>1</v>
      </c>
    </row>
    <row r="8" spans="1:104" x14ac:dyDescent="0.2">
      <c r="A8" s="193">
        <v>1</v>
      </c>
      <c r="B8" s="194" t="s">
        <v>83</v>
      </c>
      <c r="C8" s="195" t="s">
        <v>84</v>
      </c>
      <c r="D8" s="196" t="s">
        <v>85</v>
      </c>
      <c r="E8" s="197">
        <v>1</v>
      </c>
      <c r="F8" s="197">
        <v>0</v>
      </c>
      <c r="G8" s="198">
        <f>E8*F8</f>
        <v>0</v>
      </c>
      <c r="O8" s="192">
        <v>2</v>
      </c>
      <c r="AA8" s="166">
        <v>12</v>
      </c>
      <c r="AB8" s="166">
        <v>0</v>
      </c>
      <c r="AC8" s="166">
        <v>1</v>
      </c>
      <c r="AZ8" s="166">
        <v>1</v>
      </c>
      <c r="BA8" s="166">
        <f>IF(AZ8=1,G8,0)</f>
        <v>0</v>
      </c>
      <c r="BB8" s="166">
        <f>IF(AZ8=2,G8,0)</f>
        <v>0</v>
      </c>
      <c r="BC8" s="166">
        <f>IF(AZ8=3,G8,0)</f>
        <v>0</v>
      </c>
      <c r="BD8" s="166">
        <f>IF(AZ8=4,G8,0)</f>
        <v>0</v>
      </c>
      <c r="BE8" s="166">
        <f>IF(AZ8=5,G8,0)</f>
        <v>0</v>
      </c>
      <c r="CA8" s="199">
        <v>12</v>
      </c>
      <c r="CB8" s="199">
        <v>0</v>
      </c>
      <c r="CZ8" s="166">
        <v>0</v>
      </c>
    </row>
    <row r="9" spans="1:104" x14ac:dyDescent="0.2">
      <c r="A9" s="193">
        <v>2</v>
      </c>
      <c r="B9" s="194" t="s">
        <v>86</v>
      </c>
      <c r="C9" s="195" t="s">
        <v>87</v>
      </c>
      <c r="D9" s="196" t="s">
        <v>85</v>
      </c>
      <c r="E9" s="197">
        <v>1</v>
      </c>
      <c r="F9" s="197">
        <v>0</v>
      </c>
      <c r="G9" s="198">
        <f>E9*F9</f>
        <v>0</v>
      </c>
      <c r="O9" s="192">
        <v>2</v>
      </c>
      <c r="AA9" s="166">
        <v>3</v>
      </c>
      <c r="AB9" s="166">
        <v>1</v>
      </c>
      <c r="AC9" s="166">
        <v>2</v>
      </c>
      <c r="AZ9" s="166">
        <v>1</v>
      </c>
      <c r="BA9" s="166">
        <f>IF(AZ9=1,G9,0)</f>
        <v>0</v>
      </c>
      <c r="BB9" s="166">
        <f>IF(AZ9=2,G9,0)</f>
        <v>0</v>
      </c>
      <c r="BC9" s="166">
        <f>IF(AZ9=3,G9,0)</f>
        <v>0</v>
      </c>
      <c r="BD9" s="166">
        <f>IF(AZ9=4,G9,0)</f>
        <v>0</v>
      </c>
      <c r="BE9" s="166">
        <f>IF(AZ9=5,G9,0)</f>
        <v>0</v>
      </c>
      <c r="CA9" s="199">
        <v>3</v>
      </c>
      <c r="CB9" s="199">
        <v>1</v>
      </c>
      <c r="CZ9" s="166">
        <v>0</v>
      </c>
    </row>
    <row r="10" spans="1:104" x14ac:dyDescent="0.2">
      <c r="A10" s="200"/>
      <c r="B10" s="201" t="s">
        <v>74</v>
      </c>
      <c r="C10" s="202" t="str">
        <f>CONCATENATE(B7," ",C7)</f>
        <v>1 Souhrn - stavební práce školka a park.plochy</v>
      </c>
      <c r="D10" s="203"/>
      <c r="E10" s="204"/>
      <c r="F10" s="205"/>
      <c r="G10" s="206">
        <f>SUM(G7:G9)</f>
        <v>0</v>
      </c>
      <c r="O10" s="192">
        <v>4</v>
      </c>
      <c r="BA10" s="207">
        <f>SUM(BA7:BA9)</f>
        <v>0</v>
      </c>
      <c r="BB10" s="207">
        <f>SUM(BB7:BB9)</f>
        <v>0</v>
      </c>
      <c r="BC10" s="207">
        <f>SUM(BC7:BC9)</f>
        <v>0</v>
      </c>
      <c r="BD10" s="207">
        <f>SUM(BD7:BD9)</f>
        <v>0</v>
      </c>
      <c r="BE10" s="207">
        <f>SUM(BE7:BE9)</f>
        <v>0</v>
      </c>
    </row>
    <row r="11" spans="1:104" x14ac:dyDescent="0.2">
      <c r="E11" s="166"/>
    </row>
    <row r="12" spans="1:104" x14ac:dyDescent="0.2">
      <c r="E12" s="166"/>
    </row>
    <row r="13" spans="1:104" x14ac:dyDescent="0.2">
      <c r="E13" s="166"/>
    </row>
    <row r="14" spans="1:104" x14ac:dyDescent="0.2">
      <c r="E14" s="166"/>
    </row>
    <row r="15" spans="1:104" x14ac:dyDescent="0.2">
      <c r="E15" s="166"/>
    </row>
    <row r="16" spans="1:104" x14ac:dyDescent="0.2">
      <c r="E16" s="166"/>
    </row>
    <row r="17" spans="5:5" x14ac:dyDescent="0.2">
      <c r="E17" s="166"/>
    </row>
    <row r="18" spans="5:5" x14ac:dyDescent="0.2">
      <c r="E18" s="166"/>
    </row>
    <row r="19" spans="5:5" x14ac:dyDescent="0.2">
      <c r="E19" s="166"/>
    </row>
    <row r="20" spans="5:5" x14ac:dyDescent="0.2">
      <c r="E20" s="166"/>
    </row>
    <row r="21" spans="5:5" x14ac:dyDescent="0.2">
      <c r="E21" s="166"/>
    </row>
    <row r="22" spans="5:5" x14ac:dyDescent="0.2">
      <c r="E22" s="166"/>
    </row>
    <row r="23" spans="5:5" x14ac:dyDescent="0.2">
      <c r="E23" s="166"/>
    </row>
    <row r="24" spans="5:5" x14ac:dyDescent="0.2">
      <c r="E24" s="166"/>
    </row>
    <row r="25" spans="5:5" x14ac:dyDescent="0.2">
      <c r="E25" s="166"/>
    </row>
    <row r="26" spans="5:5" x14ac:dyDescent="0.2">
      <c r="E26" s="166"/>
    </row>
    <row r="27" spans="5:5" x14ac:dyDescent="0.2">
      <c r="E27" s="166"/>
    </row>
    <row r="28" spans="5:5" x14ac:dyDescent="0.2">
      <c r="E28" s="166"/>
    </row>
    <row r="29" spans="5:5" x14ac:dyDescent="0.2">
      <c r="E29" s="166"/>
    </row>
    <row r="30" spans="5:5" x14ac:dyDescent="0.2">
      <c r="E30" s="166"/>
    </row>
    <row r="31" spans="5:5" x14ac:dyDescent="0.2">
      <c r="E31" s="166"/>
    </row>
    <row r="32" spans="5:5" x14ac:dyDescent="0.2">
      <c r="E32" s="166"/>
    </row>
    <row r="33" spans="1:7" x14ac:dyDescent="0.2">
      <c r="E33" s="166"/>
    </row>
    <row r="34" spans="1:7" x14ac:dyDescent="0.2">
      <c r="A34" s="208"/>
      <c r="B34" s="208"/>
      <c r="C34" s="208"/>
      <c r="D34" s="208"/>
      <c r="E34" s="208"/>
      <c r="F34" s="208"/>
      <c r="G34" s="208"/>
    </row>
    <row r="35" spans="1:7" x14ac:dyDescent="0.2">
      <c r="A35" s="208"/>
      <c r="B35" s="208"/>
      <c r="C35" s="208"/>
      <c r="D35" s="208"/>
      <c r="E35" s="208"/>
      <c r="F35" s="208"/>
      <c r="G35" s="208"/>
    </row>
    <row r="36" spans="1:7" x14ac:dyDescent="0.2">
      <c r="A36" s="208"/>
      <c r="B36" s="208"/>
      <c r="C36" s="208"/>
      <c r="D36" s="208"/>
      <c r="E36" s="208"/>
      <c r="F36" s="208"/>
      <c r="G36" s="208"/>
    </row>
    <row r="37" spans="1:7" x14ac:dyDescent="0.2">
      <c r="A37" s="208"/>
      <c r="B37" s="208"/>
      <c r="C37" s="208"/>
      <c r="D37" s="208"/>
      <c r="E37" s="208"/>
      <c r="F37" s="208"/>
      <c r="G37" s="208"/>
    </row>
    <row r="38" spans="1:7" x14ac:dyDescent="0.2">
      <c r="E38" s="166"/>
    </row>
    <row r="39" spans="1:7" x14ac:dyDescent="0.2">
      <c r="E39" s="166"/>
    </row>
    <row r="40" spans="1:7" x14ac:dyDescent="0.2">
      <c r="E40" s="166"/>
    </row>
    <row r="41" spans="1:7" x14ac:dyDescent="0.2">
      <c r="E41" s="166"/>
    </row>
    <row r="42" spans="1:7" x14ac:dyDescent="0.2">
      <c r="E42" s="166"/>
    </row>
    <row r="43" spans="1:7" x14ac:dyDescent="0.2">
      <c r="E43" s="166"/>
    </row>
    <row r="44" spans="1:7" x14ac:dyDescent="0.2">
      <c r="E44" s="166"/>
    </row>
    <row r="45" spans="1:7" x14ac:dyDescent="0.2">
      <c r="E45" s="166"/>
    </row>
    <row r="46" spans="1:7" x14ac:dyDescent="0.2">
      <c r="E46" s="166"/>
    </row>
    <row r="47" spans="1:7" x14ac:dyDescent="0.2">
      <c r="E47" s="166"/>
    </row>
    <row r="48" spans="1:7" x14ac:dyDescent="0.2">
      <c r="E48" s="166"/>
    </row>
    <row r="49" spans="5:5" x14ac:dyDescent="0.2">
      <c r="E49" s="166"/>
    </row>
    <row r="50" spans="5:5" x14ac:dyDescent="0.2">
      <c r="E50" s="166"/>
    </row>
    <row r="51" spans="5:5" x14ac:dyDescent="0.2">
      <c r="E51" s="166"/>
    </row>
    <row r="52" spans="5:5" x14ac:dyDescent="0.2">
      <c r="E52" s="166"/>
    </row>
    <row r="53" spans="5:5" x14ac:dyDescent="0.2">
      <c r="E53" s="166"/>
    </row>
    <row r="54" spans="5:5" x14ac:dyDescent="0.2">
      <c r="E54" s="166"/>
    </row>
    <row r="55" spans="5:5" x14ac:dyDescent="0.2">
      <c r="E55" s="166"/>
    </row>
    <row r="56" spans="5:5" x14ac:dyDescent="0.2">
      <c r="E56" s="166"/>
    </row>
    <row r="57" spans="5:5" x14ac:dyDescent="0.2">
      <c r="E57" s="166"/>
    </row>
    <row r="58" spans="5:5" x14ac:dyDescent="0.2">
      <c r="E58" s="166"/>
    </row>
    <row r="59" spans="5:5" x14ac:dyDescent="0.2">
      <c r="E59" s="166"/>
    </row>
    <row r="60" spans="5:5" x14ac:dyDescent="0.2">
      <c r="E60" s="166"/>
    </row>
    <row r="61" spans="5:5" x14ac:dyDescent="0.2">
      <c r="E61" s="166"/>
    </row>
    <row r="62" spans="5:5" x14ac:dyDescent="0.2">
      <c r="E62" s="166"/>
    </row>
    <row r="63" spans="5:5" x14ac:dyDescent="0.2">
      <c r="E63" s="166"/>
    </row>
    <row r="64" spans="5:5" x14ac:dyDescent="0.2">
      <c r="E64" s="166"/>
    </row>
    <row r="65" spans="1:7" x14ac:dyDescent="0.2">
      <c r="E65" s="166"/>
    </row>
    <row r="66" spans="1:7" x14ac:dyDescent="0.2">
      <c r="E66" s="166"/>
    </row>
    <row r="67" spans="1:7" x14ac:dyDescent="0.2">
      <c r="E67" s="166"/>
    </row>
    <row r="68" spans="1:7" x14ac:dyDescent="0.2">
      <c r="E68" s="166"/>
    </row>
    <row r="69" spans="1:7" x14ac:dyDescent="0.2">
      <c r="A69" s="209"/>
      <c r="B69" s="209"/>
    </row>
    <row r="70" spans="1:7" x14ac:dyDescent="0.2">
      <c r="A70" s="208"/>
      <c r="B70" s="208"/>
      <c r="C70" s="211"/>
      <c r="D70" s="211"/>
      <c r="E70" s="212"/>
      <c r="F70" s="211"/>
      <c r="G70" s="213"/>
    </row>
    <row r="71" spans="1:7" x14ac:dyDescent="0.2">
      <c r="A71" s="214"/>
      <c r="B71" s="214"/>
      <c r="C71" s="208"/>
      <c r="D71" s="208"/>
      <c r="E71" s="215"/>
      <c r="F71" s="208"/>
      <c r="G71" s="208"/>
    </row>
    <row r="72" spans="1:7" x14ac:dyDescent="0.2">
      <c r="A72" s="208"/>
      <c r="B72" s="208"/>
      <c r="C72" s="208"/>
      <c r="D72" s="208"/>
      <c r="E72" s="215"/>
      <c r="F72" s="208"/>
      <c r="G72" s="208"/>
    </row>
    <row r="73" spans="1:7" x14ac:dyDescent="0.2">
      <c r="A73" s="208"/>
      <c r="B73" s="208"/>
      <c r="C73" s="208"/>
      <c r="D73" s="208"/>
      <c r="E73" s="215"/>
      <c r="F73" s="208"/>
      <c r="G73" s="208"/>
    </row>
    <row r="74" spans="1:7" x14ac:dyDescent="0.2">
      <c r="A74" s="208"/>
      <c r="B74" s="208"/>
      <c r="C74" s="208"/>
      <c r="D74" s="208"/>
      <c r="E74" s="215"/>
      <c r="F74" s="208"/>
      <c r="G74" s="208"/>
    </row>
    <row r="75" spans="1:7" x14ac:dyDescent="0.2">
      <c r="A75" s="208"/>
      <c r="B75" s="208"/>
      <c r="C75" s="208"/>
      <c r="D75" s="208"/>
      <c r="E75" s="215"/>
      <c r="F75" s="208"/>
      <c r="G75" s="208"/>
    </row>
    <row r="76" spans="1:7" x14ac:dyDescent="0.2">
      <c r="A76" s="208"/>
      <c r="B76" s="208"/>
      <c r="C76" s="208"/>
      <c r="D76" s="208"/>
      <c r="E76" s="215"/>
      <c r="F76" s="208"/>
      <c r="G76" s="208"/>
    </row>
    <row r="77" spans="1:7" x14ac:dyDescent="0.2">
      <c r="A77" s="208"/>
      <c r="B77" s="208"/>
      <c r="C77" s="208"/>
      <c r="D77" s="208"/>
      <c r="E77" s="215"/>
      <c r="F77" s="208"/>
      <c r="G77" s="208"/>
    </row>
    <row r="78" spans="1:7" x14ac:dyDescent="0.2">
      <c r="A78" s="208"/>
      <c r="B78" s="208"/>
      <c r="C78" s="208"/>
      <c r="D78" s="208"/>
      <c r="E78" s="215"/>
      <c r="F78" s="208"/>
      <c r="G78" s="208"/>
    </row>
    <row r="79" spans="1:7" x14ac:dyDescent="0.2">
      <c r="A79" s="208"/>
      <c r="B79" s="208"/>
      <c r="C79" s="208"/>
      <c r="D79" s="208"/>
      <c r="E79" s="215"/>
      <c r="F79" s="208"/>
      <c r="G79" s="208"/>
    </row>
    <row r="80" spans="1:7" x14ac:dyDescent="0.2">
      <c r="A80" s="208"/>
      <c r="B80" s="208"/>
      <c r="C80" s="208"/>
      <c r="D80" s="208"/>
      <c r="E80" s="215"/>
      <c r="F80" s="208"/>
      <c r="G80" s="208"/>
    </row>
    <row r="81" spans="1:7" x14ac:dyDescent="0.2">
      <c r="A81" s="208"/>
      <c r="B81" s="208"/>
      <c r="C81" s="208"/>
      <c r="D81" s="208"/>
      <c r="E81" s="215"/>
      <c r="F81" s="208"/>
      <c r="G81" s="208"/>
    </row>
    <row r="82" spans="1:7" x14ac:dyDescent="0.2">
      <c r="A82" s="208"/>
      <c r="B82" s="208"/>
      <c r="C82" s="208"/>
      <c r="D82" s="208"/>
      <c r="E82" s="215"/>
      <c r="F82" s="208"/>
      <c r="G82" s="208"/>
    </row>
    <row r="83" spans="1:7" x14ac:dyDescent="0.2">
      <c r="A83" s="208"/>
      <c r="B83" s="208"/>
      <c r="C83" s="208"/>
      <c r="D83" s="208"/>
      <c r="E83" s="215"/>
      <c r="F83" s="208"/>
      <c r="G83" s="208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dcterms:created xsi:type="dcterms:W3CDTF">2019-03-18T10:22:12Z</dcterms:created>
  <dcterms:modified xsi:type="dcterms:W3CDTF">2019-03-18T10:22:44Z</dcterms:modified>
</cp:coreProperties>
</file>