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25" activeTab="3"/>
  </bookViews>
  <sheets>
    <sheet name="Rekapitulace" sheetId="1" r:id="rId1"/>
    <sheet name="_02" sheetId="2" r:id="rId2"/>
    <sheet name="182" sheetId="3" r:id="rId3"/>
    <sheet name="201" sheetId="4" r:id="rId4"/>
  </sheets>
  <definedNames>
    <definedName name="_xlnm.Print_Area" localSheetId="2">'182'!$A$1:$I$56</definedName>
    <definedName name="_xlnm.Print_Area" localSheetId="3">'201'!$B$1:$I$279</definedName>
    <definedName name="_xlnm.Print_Area" localSheetId="0">'Rekapitulace'!$A$1:$E$12</definedName>
  </definedNames>
  <calcPr fullCalcOnLoad="1"/>
</workbook>
</file>

<file path=xl/sharedStrings.xml><?xml version="1.0" encoding="utf-8"?>
<sst xmlns="http://schemas.openxmlformats.org/spreadsheetml/2006/main" count="1291" uniqueCount="447">
  <si>
    <t>Firma: Firma</t>
  </si>
  <si>
    <t>Soupis objektů s DPH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</si>
  <si>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</si>
  <si>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</si>
  <si>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</si>
  <si>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</si>
  <si>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</si>
  <si>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</si>
  <si>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</si>
  <si>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</si>
  <si>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</si>
  <si>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</si>
  <si>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</si>
  <si>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</si>
  <si>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</si>
  <si>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</si>
  <si>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</si>
  <si>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</si>
  <si>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</si>
  <si>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3</t>
  </si>
  <si>
    <t>2</t>
  </si>
  <si>
    <t>_02</t>
  </si>
  <si>
    <t>Všeobecné konstrukce a práce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</si>
  <si>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</si>
  <si>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</si>
  <si>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</si>
  <si>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</si>
  <si>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</si>
  <si>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</si>
  <si>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</si>
  <si>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</si>
  <si>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</si>
  <si>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</si>
  <si>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</si>
  <si>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</si>
  <si>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</si>
  <si>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</si>
  <si>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</si>
  <si>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</si>
  <si>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</si>
  <si>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</si>
  <si>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</si>
  <si>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014102</t>
  </si>
  <si>
    <t>a</t>
  </si>
  <si>
    <t>POPLATKY ZA SKLÁDKU</t>
  </si>
  <si>
    <t>T</t>
  </si>
  <si>
    <t>PP</t>
  </si>
  <si>
    <t>Nevhodná zemina z výkopů.</t>
  </si>
  <si>
    <t>VV</t>
  </si>
  <si>
    <t>TS</t>
  </si>
  <si>
    <t>zahrnuje veškeré poplatky provozovateli skládky související s uložením odpadu na skládce.</t>
  </si>
  <si>
    <t>b</t>
  </si>
  <si>
    <t>Beton, železobeton, kamenné zdivo</t>
  </si>
  <si>
    <t>014112</t>
  </si>
  <si>
    <t/>
  </si>
  <si>
    <t>POPLATKY ZA SKLÁDKU TYP S-IO (INERTNÍ ODPAD)</t>
  </si>
  <si>
    <t>Asfaltové vrstvy.</t>
  </si>
  <si>
    <t>014132</t>
  </si>
  <si>
    <t>POPLATKY ZA SKLÁDKU TYP S-NO (NEBEZPEČNÝ ODPAD)</t>
  </si>
  <si>
    <t>Mostní izolace.</t>
  </si>
  <si>
    <t>02730</t>
  </si>
  <si>
    <t>POMOC PRÁCE ZŘÍZ NEBO ZAJIŠŤ OCHRANU INŽENÝRSKÝCH SÍTÍ</t>
  </si>
  <si>
    <t>KPL</t>
  </si>
  <si>
    <t>vytyčení sítí, ochrana sítí během výstavby</t>
  </si>
  <si>
    <t>zahrnuje veškeré náklady spojené s objednatelem požadovanými zařízeními</t>
  </si>
  <si>
    <t>02910</t>
  </si>
  <si>
    <t>OSTATNÍ POŽADAVKY - ZEMĚMĚŘIČSKÁ MĚŘENÍ</t>
  </si>
  <si>
    <t>vytyčení stavby</t>
  </si>
  <si>
    <t>zahrnuje veškeré náklady spojené s objednatelem požadovanými pracemi,  
- pro stanovení orientační investorské ceny určete jednotkovou cenu jako 1% odhadované ceny stavby</t>
  </si>
  <si>
    <t>7</t>
  </si>
  <si>
    <t>geodetické sledování během výstavby</t>
  </si>
  <si>
    <t>8</t>
  </si>
  <si>
    <t>c</t>
  </si>
  <si>
    <t>zaměření skutečného provedení stavby + CD</t>
  </si>
  <si>
    <t>02940</t>
  </si>
  <si>
    <t>OSTATNÍ POŽADAVKY - VYPRACOVÁNÍ DOKUMENTACE</t>
  </si>
  <si>
    <t>návrh technologického postupu prací</t>
  </si>
  <si>
    <t>zahrnuje veškeré náklady spojené s objednatelem požadovanými pracemi</t>
  </si>
  <si>
    <t>029412</t>
  </si>
  <si>
    <t>OSTATNÍ POŽADAVKY - VYPRACOVÁNÍ MOSTNÍHO LISTU</t>
  </si>
  <si>
    <t>KUS</t>
  </si>
  <si>
    <t>včetně tisku v požadovaném počtu, včetně výpočtu zatížitelnosti a vložení do BMS</t>
  </si>
  <si>
    <t>02943</t>
  </si>
  <si>
    <t>OSTATNÍ POŽADAVKY - VYPRACOVÁNÍ RDS</t>
  </si>
  <si>
    <t>02944</t>
  </si>
  <si>
    <t>OSTAT POŽADAVKY - DOKUMENTACE SKUTEČ PROVEDENÍ V DIGIT FORMĚ</t>
  </si>
  <si>
    <t>DSPS, 3x tisk + CD</t>
  </si>
  <si>
    <t>02946</t>
  </si>
  <si>
    <t>OSTAT POŽADAVKY - FOTODOKUMENTACE</t>
  </si>
  <si>
    <t>fotodokumentace provádění stavby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</si>
  <si>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</si>
  <si>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02950</t>
  </si>
  <si>
    <t>OSTATNÍ POŽADAVKY - POSUDKY, KONTROLY, REVIZNÍ ZPRÁVY</t>
  </si>
  <si>
    <t>vypracování povodňového a havarijního plánu</t>
  </si>
  <si>
    <t>zajištění provedení a výstupů veškerých zkoušek a revizí</t>
  </si>
  <si>
    <t>02953</t>
  </si>
  <si>
    <t>OSTATNÍ POŽADAVKY - HLAVNÍ MOSTNÍ PROHLÍDKA</t>
  </si>
  <si>
    <t>Včetně vložení do BMS.</t>
  </si>
  <si>
    <t>položka zahrnuje : 
- úkony dle ČSN 73 6221 
- provedení hlavní mostní prohlídky oprávněnou fyzickou nebo právnickou osobou 
- vyhotovení záznamu (protokolu), který jednoznačně definuje stav mostu</t>
  </si>
  <si>
    <t>03100</t>
  </si>
  <si>
    <t>ZAŘÍZENÍ STAVENIŠTĚ - ZŘÍZENÍ, PROVOZ, DEMONTÁŽ</t>
  </si>
  <si>
    <t>zřízení a odstranění zařízení staveniště</t>
  </si>
  <si>
    <t>zahrnuje objednatelem povolené náklady na pořízení (event. pronájem), provozování, udržování a likvidaci zhotovitelova zařízení</t>
  </si>
  <si>
    <t>03350</t>
  </si>
  <si>
    <t>SLUŽBY ZAJIŠŤUJÍCÍ REGUL, PŘEVED A OCHRANU VEŘEJ DOPRAVY</t>
  </si>
  <si>
    <t>zajištění povolení k uzavírkám 
zajištění stanovení, umístění, údržbu, přemístění a odstranění dočasného dopravního značení 
zajištění povolení zvláštního užívání komunikací</t>
  </si>
  <si>
    <t>zajištění povolení k uzavírkám 1=1,0000 [A] 
zajištění stanovení, umístění, údržbu, přemístění a odstranění dočasného dopravního značení 1=1,0000 [B] 
zajištění povolení zvláštního užívání komunikací 1=1,0000 [C] 
Celkem: A+B+C=3,0000 [D]</t>
  </si>
  <si>
    <t>zahrnuje objednatelem povolené náklady na služby pro zhotovitele</t>
  </si>
  <si>
    <t>03360</t>
  </si>
  <si>
    <t>SLUŽBY ZAJIŠŤUJÍCÍ OSTRAHU</t>
  </si>
  <si>
    <t>ohlašování pohybu třetích osob na staveništi</t>
  </si>
  <si>
    <t>182</t>
  </si>
  <si>
    <t>Dopravně inženýrská opatření</t>
  </si>
  <si>
    <t>Komunikace</t>
  </si>
  <si>
    <t>M2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</si>
  <si>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</si>
  <si>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Ostatní konstrukce a práce</t>
  </si>
  <si>
    <t>914122</t>
  </si>
  <si>
    <t>DOPRAVNÍ ZNAČKY ZÁKLADNÍ VELIKOSTI OCELOVÉ FÓLIE TŘ 1 - MONTÁŽ S PŘEMÍSTĚNÍM</t>
  </si>
  <si>
    <t>přechodné dopravní značení</t>
  </si>
  <si>
    <t>položka zahrnuje:  
- dopravu demontované značky z dočasné skládky  
- osazení a montáž značky na místě určeném projektem  
- nutnou opravu poškozených částí  
nezahrnuje dodávku značky</t>
  </si>
  <si>
    <t>914123</t>
  </si>
  <si>
    <t>DOPRAVNÍ ZNAČKY ZÁKLADNÍ VELIKOSTI OCELOVÉ FÓLIE TŘ 1 - DEMONTÁŽ</t>
  </si>
  <si>
    <t>Položka zahrnuje odstranění, demontáž a odklizení materiálu s odvozem na předepsané místo</t>
  </si>
  <si>
    <t>914129</t>
  </si>
  <si>
    <t>DOPRAV ZNAČKY ZÁKLAD VEL OCEL FÓLIE TŘ 1 - NÁJEMNÉ</t>
  </si>
  <si>
    <t>KSDEN</t>
  </si>
  <si>
    <t>přechodné dopravní značení, 9 týdnů pronájem</t>
  </si>
  <si>
    <t>7*9*24=1 512,0000 [A]</t>
  </si>
  <si>
    <t>položka zahrnuje sazbu za pronájem dopravních značek a zařízení, počet jednotek je určen jako součin počtu značek a počtu dní použití</t>
  </si>
  <si>
    <t>914222</t>
  </si>
  <si>
    <t>DOPRAVNÍ ZNAČKY ZVĚTŠENÉ VELIKOSTI OCELOVÉ FÓLIE TŘ 1 - MONTÁŽ S PŘEMÍSTĚNÍM</t>
  </si>
  <si>
    <t>914223</t>
  </si>
  <si>
    <t>DOPRAVNÍ ZNAČKY ZVĚTŠENÉ VELIKOSTI OCELOVÉ FÓLIE TŘ 1 - DEMONTÁŽ</t>
  </si>
  <si>
    <t>914229</t>
  </si>
  <si>
    <t>DOPRAV ZNAČKY ZVĚTŠ VEL OCEL FÓLIE TŘ 1 - NÁJEMNÉ</t>
  </si>
  <si>
    <t>7*9*7=441,0000 [A]</t>
  </si>
  <si>
    <t>916122</t>
  </si>
  <si>
    <t>DOPRAV SVĚTLO VÝSTRAŽ SOUPRAVA 3KS - MONTÁŽ S PŘESUNEM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</si>
  <si>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</si>
  <si>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916123</t>
  </si>
  <si>
    <t>DOPRAV SVĚTLO VÝSTRAŽ SOUPRAVA 3KS - DEMONTÁŽ</t>
  </si>
  <si>
    <t>Položka zahrnuje odstranění, demontáž a odklizení zařízení s odvozem na předepsané místo</t>
  </si>
  <si>
    <t>916129</t>
  </si>
  <si>
    <t>DOPRAV SVĚTLO VÝSTRAŽ SOUPRAVA 3KS - NÁJEMNÉ</t>
  </si>
  <si>
    <t>7*9*2=126,0000 [A]</t>
  </si>
  <si>
    <t>položka zahrnuje sazbu za pronájem zařízení. Počet měrných jednotek se určí jako součin počtu zařízení a počtu dní použití.</t>
  </si>
  <si>
    <t>916312</t>
  </si>
  <si>
    <t>DOPRAVNÍ ZÁBRANY Z2 S FÓLIÍ TŘ 1 - MONTÁŽ S PŘESUNEM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</si>
  <si>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</si>
  <si>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916313</t>
  </si>
  <si>
    <t>DOPRAVNÍ ZÁBRANY Z2 S FÓLIÍ TŘ 1 - DEMONTÁŽ</t>
  </si>
  <si>
    <t>916319</t>
  </si>
  <si>
    <t>DOPRAVNÍ ZÁBRANY Z2 - NÁJEMNÉ</t>
  </si>
  <si>
    <t>201</t>
  </si>
  <si>
    <t>Zemní práce</t>
  </si>
  <si>
    <t>113328</t>
  </si>
  <si>
    <t>ODSTRAN PODKL ZPEVNĚNÝCH PLOCH Z KAMENIVA NESTMEL, ODVOZ DO 20KM</t>
  </si>
  <si>
    <t>M3</t>
  </si>
  <si>
    <t>Odstranění podkladních vrstev vozovky, včetně odvozu na skládku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</si>
  <si>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</si>
  <si>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113338</t>
  </si>
  <si>
    <t>ODSTRAN PODKL ZPEVNĚNÝCH PLOCH S ASFALT POJIVEM, ODVOZ DO 20KM</t>
  </si>
  <si>
    <t>11372</t>
  </si>
  <si>
    <t>FRÉZOVÁNÍ ZPEVNĚNÝCH PLOCH ASFALTOVÝCH</t>
  </si>
  <si>
    <t>114248</t>
  </si>
  <si>
    <t>ODSTR KONSTR VODNÍCH KORYT Z LOMKAM NA SUCHO, ODVOZ DO 20KM</t>
  </si>
  <si>
    <t>Odstranění kamenného záhozu před opěrou, včetně odvozu na skládku</t>
  </si>
  <si>
    <t>Odstranění konstrukcí vodních koryt se měří v [m3] vybouraných hmot ve stavu před vybouráním.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</si>
  <si>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12110</t>
  </si>
  <si>
    <t>SEJMUTÍ ORNICE NEBO LESNÍ PŮDY</t>
  </si>
  <si>
    <t>Sejmutí ornice v prostoru stavby v tl. 0,2 m, vč. odvozu na meziskládku</t>
  </si>
  <si>
    <t>0,2*75,0=15,0000 [A]</t>
  </si>
  <si>
    <t>položka zahrnuje sejmutí ornice bez ohledu na tloušťku vrstvy a její vodorovnou dopravu 
nezahrnuje uložení na trvalou skládku</t>
  </si>
  <si>
    <t>122738</t>
  </si>
  <si>
    <t>ODKOPÁVKY A PROKOPÁVKY OBECNÉ TŘ. I, ODVOZ DO 20KM</t>
  </si>
  <si>
    <t>Odstranění zemních hrázek, dle pol. 17750, vč. odvozu na skládku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</si>
  <si>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</si>
  <si>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12573</t>
  </si>
  <si>
    <t>VYKOPÁVKY ZE ZEMNÍKŮ A SKLÁDEK TŘ. I</t>
  </si>
  <si>
    <t>Zpětně požitá ornice uložená na meziskládce</t>
  </si>
  <si>
    <t>pol. 18220 15,0=15,0000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</si>
  <si>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</si>
  <si>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12960</t>
  </si>
  <si>
    <t>ČIŠTĚNÍ VODOTEČÍ A MELIORAČ KANÁLŮ OD NÁNOSŮ</t>
  </si>
  <si>
    <t>Pročištění dna koryta potoka v tl. cca 0,2 m, vč. odvozu na skládku</t>
  </si>
  <si>
    <t>2,0*0,2*22,0=8,8000 [A]</t>
  </si>
  <si>
    <t>- vodorovná a svislá doprava, přemístění, přeložení, manipulace s výkopkem a uložení na skládku (bez poplatku)</t>
  </si>
  <si>
    <t>132738</t>
  </si>
  <si>
    <t>HLOUBENÍ RÝH ŠÍŘ DO 2M PAŽ I NEPAŽ TŘ. I, ODVOZ DO 20KM</t>
  </si>
  <si>
    <t>Výkopy pro sanace spodní stavby a nosné konstrukce, včetně odvozu na skládku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</si>
  <si>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</si>
  <si>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17750</t>
  </si>
  <si>
    <t>ZEMNÍ HRÁZKY ZE ZEMIN NEPROPUSTNÝCH</t>
  </si>
  <si>
    <t>pro realizaci břehového zpevnění u opěr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</si>
  <si>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</si>
  <si>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18220</t>
  </si>
  <si>
    <t>ROZPROSTŘENÍ ORNICE VE SVAHU</t>
  </si>
  <si>
    <t>dle pol. 12110, v tl. 0,2 m</t>
  </si>
  <si>
    <t>položka zahrnuje: 
nutné přemístění ornice z dočasných skládek vzdálených do 50m 
rozprostření ornice v předepsané tloušťce ve svahu přes 1:5</t>
  </si>
  <si>
    <t>18241</t>
  </si>
  <si>
    <t>ZALOŽENÍ TRÁVNÍKU RUČNÍM VÝSEVEM</t>
  </si>
  <si>
    <t>Zatravnění v rozsahu rozprostření ornice, vč. ošetření</t>
  </si>
  <si>
    <t>Zahrnuje dodání předepsané travní směsi, její výsev na ornici, zalévání, první pokosení, to vše bez ohledu na sklon terénu</t>
  </si>
  <si>
    <t>Základy</t>
  </si>
  <si>
    <t>21341</t>
  </si>
  <si>
    <t>DRENÁŽNÍ VRSTVY Z PLASTBETONU (PLASTMALTY)</t>
  </si>
  <si>
    <t>Pruh šířky 150 mm v úžlabích NK. V tloušťce ochrany izolace.</t>
  </si>
  <si>
    <t>Položka zahrnuje: 
- dodávku předepsaného materiálu pro drenážní vrstvu, včetně mimostaveništní a vnitrostaveništní dopravy 
- provedení drenážní vrstvy předepsaných rozměrů a předepsaného tvaru</t>
  </si>
  <si>
    <t>261512</t>
  </si>
  <si>
    <t>VRTY PRO KOTVENÍ A INJEKTÁŽ TŘ V NA POVRCHU D DO 16MM</t>
  </si>
  <si>
    <t>M</t>
  </si>
  <si>
    <t>Vrty  průměru 14 mm pro kotvení vyrovnavací desky a nadbetonávky křídel. Vzdálenost vrtů v podélném směru 0,4 m. Vrty ve vyrovnavací desce v místě trámů.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</si>
  <si>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</si>
  <si>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26155</t>
  </si>
  <si>
    <t>VRTY PRO KOTVENÍ, INJEKTÁŽ A MIKROPILOTY NA POVRCHU TŘ. V D DO 300MM</t>
  </si>
  <si>
    <t>285392</t>
  </si>
  <si>
    <t>DODATEČNÉ KOTVENÍ VLEPENÍM BETONÁŘSKÉ VÝZTUŽE D DO 16MM DO VRTŮ</t>
  </si>
  <si>
    <t>Kotvení vyrovnavací desky a nadbetonávky křídel betonářskou výztuží průměru 12 mm. Vzdálenost trnů v podélném směru 0,4 m. Trny ve vyrovnavací desce v místě trámů.</t>
  </si>
  <si>
    <t>Položka zahrnuje: 
dodání výztuže předepsaného profilu a předepsané délky (do 600mm) 
provedení vrtu předepsaného profilu a předepsané délky (do 300mm) 
vsunutí výztuže do vyvrtaného profilu a její zalepení předepsaným pojivem 
případně nutné lešení</t>
  </si>
  <si>
    <t>Svislé konstrukce</t>
  </si>
  <si>
    <t>31717</t>
  </si>
  <si>
    <t>KOVOVÉ KONSTRUKCE PRO KOTVENÍ ŘÍMSY</t>
  </si>
  <si>
    <t>KG</t>
  </si>
  <si>
    <t>Kotevní přípravek římsy na NK, á 1,0 m, á 6,5 kg/kus</t>
  </si>
  <si>
    <t>Položka zahrnuje dodávku (výrobu) kotevního prvku předepsaného tvaru a jeho osazení do předepsané polohy včetně nezbytných prací (vrty, zálivky apod.)</t>
  </si>
  <si>
    <t>317325</t>
  </si>
  <si>
    <t>ŘÍMSY ZE ŽELEZOBETONU DO C30/37 (B37)</t>
  </si>
  <si>
    <t>vč. bednění, vč. striáže, vč. vyznačení letopočtu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</si>
  <si>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</si>
  <si>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317365</t>
  </si>
  <si>
    <t>VÝZTUŽ ŘÍMS Z OCELI 10505, B500B</t>
  </si>
  <si>
    <t>parametrická spotřeba 160 kg/m3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</si>
  <si>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</si>
  <si>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333324</t>
  </si>
  <si>
    <t>MOSTNÍ OPĚRY A KŘÍDLA ZE ŽELEZOVÉHO BETONU DO C25/30 (B30)</t>
  </si>
  <si>
    <t>Nadbetonování křídel do úrovně horního povrchu vyrovnávací desky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</si>
  <si>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</si>
  <si>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</si>
  <si>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</si>
  <si>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parametrická spotřeba 150 kg/m3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</si>
  <si>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</si>
  <si>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</si>
  <si>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451312</t>
  </si>
  <si>
    <t>PODKLADNÍ A VÝPLŇOVÉ VRSTVY Z PROSTÉHO BETONU C12/15</t>
  </si>
  <si>
    <t>Podkladní beton za opěrami tl. min. 0,1 m</t>
  </si>
  <si>
    <t>451313</t>
  </si>
  <si>
    <t>PODKLADNÍ A VÝPLŇOVÉ VRSTVY Z PROSTÉHO BETONU C16/20</t>
  </si>
  <si>
    <t>Podkladní beton pod dlažbu z kamene do betonu. Přechodové klíny říms tl. 0,6 (0,74) m. Ostatní zpevněné plochy 0,15 m.</t>
  </si>
  <si>
    <t>451314</t>
  </si>
  <si>
    <t>PODKLADNÍ A VÝPLŇOVÉ VRSTVY Z PROSTÉHO BETONU C25/30</t>
  </si>
  <si>
    <t>Podkladní beton po římsami mimo křídla tl. 0,6 m</t>
  </si>
  <si>
    <t>457325</t>
  </si>
  <si>
    <t>VYROVNÁVACÍ A SPÁDOVÝ ŽELEZOBETON C30/37</t>
  </si>
  <si>
    <t>Vyrovnavací deska nosné konstrukce (průměrná tl. 0,20 m) + přetažení za rub úložných prahů kolmé tl. 0,25 m</t>
  </si>
  <si>
    <t>457365</t>
  </si>
  <si>
    <t>VÝZTUŽ VYROV A SPÁD BETONU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</si>
  <si>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</si>
  <si>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45860</t>
  </si>
  <si>
    <t>VÝPLŇ ZA OPĚRAMI A ZDMI Z MEZEROVITÉHO BETONU</t>
  </si>
  <si>
    <t>Přechodová oblast mostu z mezerovitého betonu</t>
  </si>
  <si>
    <t>položka zahrnuje: 
- dodávku mezerovitého betonu předepsané kvality a zásyp se zhutněním včetně mimostaveništní a vnitrostaveništní dopravy</t>
  </si>
  <si>
    <t>46251</t>
  </si>
  <si>
    <t>ZÁHOZ Z LOMOVÉHO KAMENE</t>
  </si>
  <si>
    <t>Těžký kamenný zához (200 kg) s vyklínováním a urovnaným proštěrkovaným povrchem u opěr</t>
  </si>
  <si>
    <t>2*1,0*0,75*11,0=16,5000 [A]</t>
  </si>
  <si>
    <t>položka zahrnuje: 
- dodávku a zához lomového kamene předepsané frakce včetně mimostaveništní a vnitrostaveništní dopravy 
není-li v zadávací dokumentaci uvedeno jinak, jedná se o nakupovaný materiál</t>
  </si>
  <si>
    <t>465512</t>
  </si>
  <si>
    <t>DLAŽBY Z LOMOVÉHO KAMENE NA MC</t>
  </si>
  <si>
    <t>Přechodové klíny říms a zpevnění podél křídel. Dlažba z kamene do betonu tl. 0,2 m. Malta pro spárování v prostředí XF4.</t>
  </si>
  <si>
    <t>položka zahrnuje: 
- nutné zemní práce (svahování, úpravu pláně a pod.) 
- zřízení spojovací vrstvy  
- zřízení lože dlažby z cementové malty předepsané kvality a předepsané tloušťky 
- dodávku a položení dlažby z lomového kamene do předepsaného tvaru 
- spárování, těsnění, tmelení a vyplnění spar MC případně s vyklínováním  
- úprava povrchu pro odvedení srážkové vody 
- nezahrnuje podklad pod dlažbu, vykazuje se samostatně položkami SD 45</t>
  </si>
  <si>
    <t>56333</t>
  </si>
  <si>
    <t>VOZOVKOVÉ VRSTVY ZE ŠTĚRKODRTI TL. DO 150MM</t>
  </si>
  <si>
    <t>Podkladní vrstvy vozovky (2x). Obnova zpevněných ploch okolo mostu.</t>
  </si>
  <si>
    <t>56932</t>
  </si>
  <si>
    <t>ZPEVNĚNÍ KRAJNIC ZE ŠTĚRKODRTI TL. DO 100MM</t>
  </si>
  <si>
    <t>- dodání kameniva předepsané kvality a zrnitosti 
- rozprostření a zhutnění vrstvy v předepsané tloušťce 
- zřízení vrstvy bez rozlišení šířky, pokládání vrstvy po etapách</t>
  </si>
  <si>
    <t>572113</t>
  </si>
  <si>
    <t>INFILTRAČNÍ POSTŘIK Z EMULZE DO 0,5KG/M2</t>
  </si>
  <si>
    <t>Mezi ložnou vrstvou a štěrkodrtí. 0,5 kg/m2.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</si>
  <si>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</si>
  <si>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</si>
  <si>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</si>
  <si>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Mezi obrusnou a ložnou vrstvou (resp. ochranou izolace). 0,3 kg/m2.</t>
  </si>
  <si>
    <t>574A34</t>
  </si>
  <si>
    <t>ASFALTOVÝ BETON PRO OBRUSNÉ VRSTVY ACO 11+ TL. 40MM</t>
  </si>
  <si>
    <t>Obrusná vrstva vozovky tl. 40 mm. ACO 11+.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</si>
  <si>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</si>
  <si>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574A44</t>
  </si>
  <si>
    <t>ASFALTOVÝ BETON PRO OBRUSNÉ VRSTVY ACO 11+ TL. 50MM</t>
  </si>
  <si>
    <t>574C46</t>
  </si>
  <si>
    <t>ASFALTOVÝ BETON PRO LOŽNÍ VRSTVY ACL 16+ TL. 50MM</t>
  </si>
  <si>
    <t>Ložná vrstva vozovky v předpolích. Tl. 50 mm. ACL 16+.</t>
  </si>
  <si>
    <t>58920</t>
  </si>
  <si>
    <t>VÝPLŇ SPAR MODIFIKOVANÝM ASFALTEM</t>
  </si>
  <si>
    <t>Výplň spáry vozovka - římsa s předtěsněním. I podél přechodových klínů.</t>
  </si>
  <si>
    <t>položka zahrnuje: 
- dodávku předepsaného materiálu 
- vyčištění a výplň spar tímto materiálem</t>
  </si>
  <si>
    <t>Úpravy povrchů, podlahy, výplně otvorů</t>
  </si>
  <si>
    <t>626111</t>
  </si>
  <si>
    <t>REPROFILACE PODHLEDŮ, SVISLÝCH PLOCH SANAČNÍ MALTOU JEDNOVRST TL 10MM</t>
  </si>
  <si>
    <t>Sanace podhledu NK a viditelných ploch spodní stavby.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</si>
  <si>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</si>
  <si>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626112</t>
  </si>
  <si>
    <t>REPROFILACE PODHLEDŮ, SVISLÝCH PLOCH SANAČNÍ MALTOU JEDNOVRST TL 20MM</t>
  </si>
  <si>
    <t>626113</t>
  </si>
  <si>
    <t>REPROFILACE PODHLEDŮ, SVISLÝCH PLOCH SANAČNÍ MALTOU JEDNOVRST TL 30MM</t>
  </si>
  <si>
    <t>626121</t>
  </si>
  <si>
    <t>REPROFIL PODHL, SVIS PLOCH SANAČ MALTOU DVOUVRST TL DO 40MM</t>
  </si>
  <si>
    <t>62631</t>
  </si>
  <si>
    <t>SPOJOVACÍ MŮSTEK MEZI STARÝM A NOVÝM BETONEM</t>
  </si>
  <si>
    <t>62641</t>
  </si>
  <si>
    <t>SJEDNOCUJÍCÍ STĚRKA JEMNOU MALTOU TL CCA 2MM</t>
  </si>
  <si>
    <t>62651</t>
  </si>
  <si>
    <t>OCHRANA VÝZTUŽE PŘI DOSTATEČNÉM KRYTÍ</t>
  </si>
  <si>
    <t>položka zahrnuje: 
dodávku veškerého materiálu potřebného pro předepsanou úpravu v předepsané kvalitě 
položení vrstvy v předepsané tloušťce 
potřebná lešení a podpěrné konstrukce</t>
  </si>
  <si>
    <t>62652</t>
  </si>
  <si>
    <t>OCHRANA VÝZTUŽE PŘI NEDOSTATEČNÉM KRYTÍ</t>
  </si>
  <si>
    <t>Sanace podhledu NK.</t>
  </si>
  <si>
    <t>62662</t>
  </si>
  <si>
    <t>INJEKTÁŽ TRHLIN TĚSNÍCÍ</t>
  </si>
  <si>
    <t>Injektáž trhlin na křídlech</t>
  </si>
  <si>
    <t>položka zahrnuje: 
dodávku veškerého materiálu potřebného pro předepsanou úpravu v předepsané kvalitě 
vyčištění trhliny 
provedení vlastní injektáže 
potřebná lešení a podpěrné konstrukce</t>
  </si>
  <si>
    <t>Přidružená stavební výroba</t>
  </si>
  <si>
    <t>711112</t>
  </si>
  <si>
    <t>IZOLACE BĚŽNÝCH KONSTRUKCÍ PROTI ZEMNÍ VLHKOSTI ASFALTOVÝMI PÁSY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</si>
  <si>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</si>
  <si>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711442</t>
  </si>
  <si>
    <t>IZOLACE MOSTOVEK CELOPLOŠNÁ ASFALTOVÝMI PÁSY S PEČETÍCÍ VRSTVOU</t>
  </si>
  <si>
    <t>Izolace mostovky, vč. úpravy povrchu před pokládkou dle TKP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</si>
  <si>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</si>
  <si>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</si>
  <si>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</si>
  <si>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Ochrana izolace pod římsami s hliníkovou vložkou, přetažení 0,5 m na křídla</t>
  </si>
  <si>
    <t>2*0,65*9,0=11,7000 [A]</t>
  </si>
  <si>
    <t>položka zahrnuje: 
- dodání  předepsaného ochranného materiálu 
- zřízení ochrany izolace</t>
  </si>
  <si>
    <t>711509</t>
  </si>
  <si>
    <t>OCHRANA IZOLACE NA POVRCHU TEXTILIÍ</t>
  </si>
  <si>
    <t>Ochrana izolace rubu opěr</t>
  </si>
  <si>
    <t>78382</t>
  </si>
  <si>
    <t>NÁTĚRY BETON KONSTR TYP S2 (OS-B)</t>
  </si>
  <si>
    <t>Hydrofobní nátěr betonových konstrukcí. Vnější plocha říms + podhled NK + líc opěr a křídel.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</si>
  <si>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</si>
  <si>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</si>
  <si>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</si>
  <si>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Odrazný obrubník</t>
  </si>
  <si>
    <t>Potrubí</t>
  </si>
  <si>
    <t>87533</t>
  </si>
  <si>
    <t>POTRUBÍ DREN Z TRUB PLAST DN DO 150MM</t>
  </si>
  <si>
    <t>Rubová drenáž, perforovaná trubka DN150, pevnost SN8, včetně výústního objektu s kameninovou trubkou</t>
  </si>
  <si>
    <t>položky pro zhotovení potrubí platí bez ohledu na sklon 
zahrnuje: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</si>
  <si>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9111A3</t>
  </si>
  <si>
    <t>položka zahrnuje: 
- demontáž a odstranění zařízení 
- jeho odvoz na předepsané místo</t>
  </si>
  <si>
    <t>914A21</t>
  </si>
  <si>
    <t>EV ČÍSLO MOSTU OCEL S FÓLIÍ TŘ.1 DODÁVKA A MONTÁŽ</t>
  </si>
  <si>
    <t>Nové cedule s označením názvu vodoteče</t>
  </si>
  <si>
    <t>položka zahrnuje: 
- dodávku a montáž značek v požadovaném provedení</t>
  </si>
  <si>
    <t>914A22</t>
  </si>
  <si>
    <t>EV ČÍSLO MOSTU OCEL S FÓLIÍ TŘ.1 MONTÁŽ S PŘESUNEM</t>
  </si>
  <si>
    <t>Zpětné osazení stávajících cedulí s evidenčním číslem mostu, vč. sloupků</t>
  </si>
  <si>
    <t>položka zahrnuje: 
- dopravu demontované značky z dočasné skládky 
- osazení a montáž značky na místě určeném projektem  
- nutnou opravu poškozených částí 
nezahrnuje dodávku značky</t>
  </si>
  <si>
    <t>914A23</t>
  </si>
  <si>
    <t>EV ČÍSLO MOSTU OCEL S FÓLIÍ TŘ.1 DEMONTÁŽ</t>
  </si>
  <si>
    <t>Demontáž stávajících cedulí s evidenčním číslem mostu</t>
  </si>
  <si>
    <t>919112</t>
  </si>
  <si>
    <t>ŘEZÁNÍ ASFALTOVÉHO KRYTU VOZOVEK TL DO 100MM</t>
  </si>
  <si>
    <t>položka zahrnuje řezání vozovkové vrstvy v předepsané tloušťce, včetně spotřeby vody</t>
  </si>
  <si>
    <t>931315</t>
  </si>
  <si>
    <t>TĚSNĚNÍ DILATAČ SPAR ASF ZÁLIVKOU PRŮŘ DO 600MM2</t>
  </si>
  <si>
    <t>položka zahrnuje dodávku a osazení předepsaného materiálu, očištění ploch spáry před úpravou, očištění okolí spáry po úpravě 
nezahrnuje těsnící profil</t>
  </si>
  <si>
    <t>938541</t>
  </si>
  <si>
    <t>Očištění horního povrchu NK a rubu betonových opěr před zhotovením vyrovnavacího betonu. 100 % plochy.</t>
  </si>
  <si>
    <t>položka zahrnuje očištění předepsaným způsobem včetně odklizení vzniklého odpadu</t>
  </si>
  <si>
    <t>938543</t>
  </si>
  <si>
    <t>OČIŠTĚNÍ BETON KONSTR OTRYSKÁNÍM TLAK VODOU DO 1000 BARŮ</t>
  </si>
  <si>
    <t>Očištění sanovaných ploch podhledu NK a líce opěr a křídel. 100 % plochy.</t>
  </si>
  <si>
    <t>966168</t>
  </si>
  <si>
    <t>BOURÁNÍ KONSTRUKCÍ ZE ŽELEZOBETONU S ODVOZEM DO 20KM</t>
  </si>
  <si>
    <t>Ubourání stávajících říms, včetně odvozu vybouraného materiálu na skládku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</si>
  <si>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</si>
  <si>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97817</t>
  </si>
  <si>
    <t>ODSTRANĚNÍ MOSTNÍ IZOLACE</t>
  </si>
  <si>
    <t>Případné odstranění izolace SE SOUHLASEM INVESTORA. Včetně odvozu na skládku.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</si>
  <si>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</si>
  <si>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Most ev.č. 431-003 přes Rostěnický potok za Bohdalicemi</t>
  </si>
  <si>
    <t>Most ev.č. 431-003</t>
  </si>
  <si>
    <t>Stavba: Most ev.č. 431-003 přes Rostěnický potok za Bohdalicemi</t>
  </si>
  <si>
    <t xml:space="preserve">Most ev.č. 431-003 </t>
  </si>
  <si>
    <t>Vrty DN200 pro vyústění rubové drenáže skrz křídla. Délka vrtů 0,5 m.</t>
  </si>
  <si>
    <t>Podkladní vrstvy vozovky před mostem 2*50,0=100,0000 [A] 
Podkladní vrstvy vozovky za mostem 2*50,0=100,0000 [B] 
Celkem: A+B=200,0000 [C]</t>
  </si>
  <si>
    <t>Před mostem vlevo a vpravo 0,75*10,0*2=15,0000 [A] 
Za mostem vlevo a vpravo 0,75*10,0*2=15,0000 [B] 
Celkem: A+B=30,0000 [C]</t>
  </si>
  <si>
    <t>Před mostem 50,0=50,0000 [A] 
Za mostem 50,0=50,0000 [B] 
Celkem: A+B=100,0000 [C]</t>
  </si>
  <si>
    <t>Izolace rubu opěr, přetažení 0,5 m na křídla</t>
  </si>
  <si>
    <t xml:space="preserve">frézování stávajících vozovkových vrstev, odvoz a likvidace v režii zhotovitele </t>
  </si>
  <si>
    <t xml:space="preserve">Ochrana izolace na mostě. Se zrnitostí pro ložní vrstvy. Tl. 50 mm. </t>
  </si>
  <si>
    <t>OČIŠTĚNÍ BETON KONSTR OTRYSKÁNÍM TLAKOVOU VODOU DO 200 BARŮ</t>
  </si>
  <si>
    <t>10,5*0,3*25,0=78,7500 [A]</t>
  </si>
  <si>
    <t>10,5*0,1*25,0=26,2500 [A]</t>
  </si>
  <si>
    <t>10,5*0,05*25,0=13,1250 [A]</t>
  </si>
  <si>
    <t>1,2*0,5*12,6=7,5600 [A]</t>
  </si>
  <si>
    <t>před opěrami: 1,2*0,5*12,6=7,5600 [A] 
za opěrami mezi křídly 2*2,0*1,1*10,6=46,6400 [B] 
Celkem: A+B=54,2000 [C]</t>
  </si>
  <si>
    <t>0,5*0,5*12,6=3,1500 [A]</t>
  </si>
  <si>
    <t>0,15*0,045*2*4,0=0,0540 [A]</t>
  </si>
  <si>
    <t>Vyrovnavací deska 10*25*0,1=25,0000 [A] 
Křídlo 1L 7*0,1=0,7000 [B] 
Křídlo 1P 8*0,1=0,8000 [C] 
Křídlo 2L 8*0,1=0,8000 [D] 
Křídlo 2P 7*0,1=0,7000 [E] 
Celkem: A+B+C+D+E=28,0000 [F]</t>
  </si>
  <si>
    <t>4*0,5=2,0000 [A]</t>
  </si>
  <si>
    <t>Vyrovnavací deska 10*25=250,0000 [A] 
Křídlo 1L 7=7,0000 [B] 
Křídlo 1P 8=8,0000 [C] 
Křídlo 2L 8=8,0000 [D] 
Křídlo 2P 7=7,0000 [E] 
Celkem: A+B+C+D+E=280,0000 [F]</t>
  </si>
  <si>
    <t>Levá římsa 6,5*9=58,5000 [A] 
Pravá římsa 6,5*9=58,5000 [B] 
Celkem: A+B=117,0000 [C]</t>
  </si>
  <si>
    <t>Levá římsa  9,0*0,28=2,5200 [A] 
Pravá římsa 9,0*0,28=2,5200 [B] 
Celkem: A+B=5,0400 [C]</t>
  </si>
  <si>
    <t>0,16*5,04=0,8064 [A]</t>
  </si>
  <si>
    <t>Křídlo 1L 0,5*0,5*2,0=0,5000 [A] 
Křídlo 1P 0,5*0,5*2,0=0,5000 [B] 
Křídlo 2L 0,5*0,5*2,0=0,5000 [C] 
Křídlo 2P 0,5*0,5*2,0=0,5000 [D] 
Celkem: A+B+C+D=2,0000 [E]</t>
  </si>
  <si>
    <t>0,15*2,000=0,3000 [A]</t>
  </si>
  <si>
    <t>Opěra 1: 1,6*0,1*10,6=1,6960 [A] 
Opěra 2: 1,6*0,1*10,6=1,6960 [B] 
Celkem: A+B=3,3920 [C]</t>
  </si>
  <si>
    <t>Přechodový klín u opěry 1 vlevo 1,3*0,6*1,0=0,7800 [A] 
Přechodový klín u opěry 1 vpravo 1,3*0,6*1,0=0,7800 [B] 
Přechodový klín u opěry 2 vlevo 1,3*0,6*1,0=0,7800 [C] 
Přechodový klín u opěry 2 vpravo 1,3*0,6*1,0=0,7800 [D] 
Zpevnění podél křídla 1L 0,8*0,15*2,8=0,3360 [E] 
Zpevnění podél křídla 1P 0,8*0,15*3,2=0,3840 [F] 
Zpevnění podél křídla 2L 0,8*0,15*3,1=0,3720 [G] 
Zpevnění podél křídla 2P 0,8*0,15*2,65=0,3180 [H] 
Celkem: A+B+C+D+E+F+G+H=4,530 [I]</t>
  </si>
  <si>
    <t>Křídlo 1L 0,2*0,6*1,8=0,2160 [A] 
Křídlo 1P 0,2*0,6*2,2=0,2640 [B] 
Křídlo 2L 0,2*0,6*2,1=0,2520 [C] 
Křídlo 2P 0,2*0,6*1,65=0,1980 [D] 
Celkem: A+B+C+D=0,9300 [E]</t>
  </si>
  <si>
    <t>Vyrovnavací deska 4,0*0,2*10,5=8,4000 [A] 
Přetažení za rub 2*0,36*1,2*10,6=9,1584 [B] 
Celkem: A+B=17,5584 [C]</t>
  </si>
  <si>
    <t>0,15*17,558=2,6338 [A]</t>
  </si>
  <si>
    <t>2*1,5*1,0*10,6=31,8000 [A]</t>
  </si>
  <si>
    <t>Přechodový klín u opěry 1 vlevo 1,3*0,2*1,0=0,2600 [A] 
Přechodový klín u opěry 1 vpravo 1,3*0,2*1,0=0,2600 [B] 
Přechodový klín u opěry 2 vlevo 1,3*0,2*1,0=0,2600 [C]                                           Přechodový klín u opěry 2 vpravo 0,8*0,2*1,0=0,1600 [D] 
Zpevnění podél křídla 1L 0,8*0,2*2,8=0,4480 [E] 
Zpevnění podél křídla 1P 0,8*0,2*3,2=0,5120 [F] 
Zpevnění podél křídla 2L 0,8*0,2*3,1=0,4960 [G] 
Zpevnění podél křídla 2P 0,8*0,2*2,65=0,4240 [H] 
Celkem: A+B+C+D+E+F+G+H=2,9200 [I]</t>
  </si>
  <si>
    <t>Před mostem 50,0=50,0000 [A] 
Na mostě 85,5=85,5000 [B] 
Za mostem 50,0=50,0000 [C] 
Celkem: A+B+C=147,5000 [D]</t>
  </si>
  <si>
    <t>Levá římsa 9,0=9,0000 [A] 
Pravá římsa 9,0=9,0000 [B] 
Celkem: A+B=18,0000 [C]</t>
  </si>
  <si>
    <t>Nosná konstrukce 50 % plochy 0,5*11,0*3,5=19,2500 [A] 
Opěry 20 % plochy 0,2*2*2,0*12,5=10,0000 [B] 
Křídla 20 % plochy 0,2*4*2,0*3,2=5,1200 [C] 
Celkem: A+B+C=34,3700 [D]</t>
  </si>
  <si>
    <t>Nosná konstrukce 25 % plochy 0,25*11,0*3,5=9,6250 [A] 
Opěry 10 % plochy 0,1*2*2,0*12,5=5,0000 [B] 
Křídla 10 % plochy 0,1*4*2,0*3,2=2,5600 [C] 
Celkem: A+B+C=17,1850 [D]</t>
  </si>
  <si>
    <t>Nosná konstrukce 20 % plochy 0,2*11,0*3,5=7,7000 [A] 
Opěry 60 % plochy 0,6*2*2,0*12,5=30,0000 [B] 
Křídla 60 % plochy 0,6*4*2,0*3,2=15,3600 [C] 
Celkem: A+B+C=53,0600 [D]</t>
  </si>
  <si>
    <t>Nosná konstrukce 5 % plochy 0,05*11,0*3,5=1,9250 [A] 
Opěry 10 % plochy 0,1*2*2,0*12,5=5,0000 [B] 
Křídla 10 % plochy 0,1*4*2,0*3,2=2,5600 [C] 
Celkem: A+B+C=9,4850 [D]</t>
  </si>
  <si>
    <t>Nosná konstrukce 100 % plochy 11,0*3,5=38,5000 [A] 
Opěry 100 % plochy 2*2,0*12,5=50,0000 [B] 
Křídla 100 % plochy 4*2,0*3,2=25,6000 [C] 
Celkem: A+B+C=114,1000 [D]</t>
  </si>
  <si>
    <t>Nosná konstrukce 5 % plochy 0,05*11,0*3,5=1,9250 [A]</t>
  </si>
  <si>
    <t>2*2,1*10,6=44,5200 [A]</t>
  </si>
  <si>
    <t>5,0*10,5=52,5000 [A]</t>
  </si>
  <si>
    <t>Levá římsa 1,5*9,0=13,5000 [A] 
Pravá římsa 1,5*9,0=13,5000 [B] 
Podhled NK 11,0*3,5=38,5000 [C] 
Líc opěr 2*2,0*12,5=50,0000 [D] 
Líc křídel 4*2,0*3,2=25,6000 [E] 
Celkem: A+B+C+D+E=141,1000 [F]</t>
  </si>
  <si>
    <t>Levá římsa 0,27*9,0=2,4300 [A] 
Pravá římsa 0,27*9,0=2,4300 [B] 
Celkem: A+B=4,8600 [C]</t>
  </si>
  <si>
    <t>Opěra 1: 12,5=12,5000 [A] 
Opěra 2: 12,5=12,5000 [B] 
Celkem: A+B=25,0000 [C]</t>
  </si>
  <si>
    <t>ZÁBRADLÍ MOSTNÍ SE SVISLOU VÝPLNÍ - DEMONTÁŽ S PŘESUNEM</t>
  </si>
  <si>
    <t>SVOD OCEL ZÁBRADEL ÚROVEŇ ZADRŽ H2 - DODÁVKA A MONTÁŽ</t>
  </si>
  <si>
    <t>9117C1</t>
  </si>
  <si>
    <t>Levá římsa 17,0=17,0000 [A] 
Pravá římsa 17,0=17,0000 [B] 
Celkem: A+B=34,0000 [C]</t>
  </si>
  <si>
    <t>položka zahrnuje: 
Zábradelní svodidlo zádržnosti H2 se svislou výplní opatřeno PKO, kotevní prvky z nerezové oceli třídy A4, kotveno do předvrtaných otvorů dle TP konkretního typu svodidla, včetně vrtání otvorů, kotevních prvků a podlití plastmaltou + úprava zábradelního svodidla do oblouku R=6,00m</t>
  </si>
  <si>
    <t>Zábradelní svodidlo zádržnosti H2 se svislou výplní opatřeno PKO</t>
  </si>
  <si>
    <t>Za rubem NK 2*12,5=25,0000 [A] 
Na začátku úpravy 10,0=10,0000 [B] 
Na konci úpravy 10,0=10,0000 [C] 
Celkem: A+B+C=45,0000 [E]</t>
  </si>
  <si>
    <t>Za rubem NK - typ EMZ 2*12,5=25,0000 [A] 
Na začátkui úpravy - asf. zálivka 10,0=10,0000 [B] 
Na konci úpravy - asf. zálivka 10,0=10,0000 [C] 
Celkem: A+B+C=45,0000 [E]</t>
  </si>
  <si>
    <t>Horní povrch NK 5,0*10,5=52,5000 [A] 
Rub opěr 2*10,6*2,0=42,4000 [B] 
Celkem: A+B=94,9000 [C]</t>
  </si>
  <si>
    <t>Nosná konstrukce 11,0*3,5=38,5000 [A] 
Opěry 2*2,0*12,5=50,0000 [B] 
Křídla 4*2,0*3,2=25,6000 [C] 
Celkem: A+B+C=114,1000 [D]</t>
  </si>
  <si>
    <t>Levá římsa 0,5*0,3*9,0=1,3500 [A] 
Pravá římsa 0,5*0,3*9,0=1,3500 [B] 
Celkem: A+B=2,7000 [C]</t>
  </si>
  <si>
    <t>pol. 113328 2,0*48,75=97,5000 [A] 
pol. 114248 2,0*7,56=15,12000 [B] 
pol. 122738 2,0*3,15=6,3000 [C] 
pol. 12960 2,0*8,8=17,6000 [D] 
pol. 132738 2,0*54,2=108,4000 [E] 
Celkem: A+B+C+D+E=244,9200 [F]</t>
  </si>
  <si>
    <t>pol. 966168 2,5*2,70=6,7500 [A]</t>
  </si>
  <si>
    <t>pol. 113338 2,2*26,25=57,7500 [A]</t>
  </si>
  <si>
    <t>pol. 97817: 2,2*0,01*52,5=1,155 [A]</t>
  </si>
  <si>
    <t>R</t>
  </si>
  <si>
    <t>Demontáž zábradlí, odvoz a likvidace v režii SÚS Slavkov.
Odvoz na skládku SÚS Slavkov.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</si>
</sst>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2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9" sqref="E9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46"/>
      <c r="B1" s="1" t="s">
        <v>0</v>
      </c>
      <c r="C1" s="1"/>
      <c r="D1" s="1"/>
      <c r="E1" s="1"/>
    </row>
    <row r="2" spans="1:5" ht="12.75" customHeight="1">
      <c r="A2" s="46"/>
      <c r="B2" s="47" t="s">
        <v>1</v>
      </c>
      <c r="C2" s="1"/>
      <c r="D2" s="1"/>
      <c r="E2" s="1"/>
    </row>
    <row r="3" spans="1:5" ht="19.5" customHeight="1">
      <c r="A3" s="46"/>
      <c r="B3" s="46"/>
      <c r="C3" s="1"/>
      <c r="D3" s="1"/>
      <c r="E3" s="1"/>
    </row>
    <row r="4" spans="1:5" ht="19.5" customHeight="1">
      <c r="A4" s="1"/>
      <c r="B4" s="48" t="s">
        <v>385</v>
      </c>
      <c r="C4" s="46"/>
      <c r="D4" s="46"/>
      <c r="E4" s="1"/>
    </row>
    <row r="5" spans="1:5" ht="12.75" customHeight="1">
      <c r="A5" s="1"/>
      <c r="B5" s="46" t="s">
        <v>2</v>
      </c>
      <c r="C5" s="46"/>
      <c r="D5" s="46"/>
      <c r="E5" s="1"/>
    </row>
    <row r="6" spans="1:5" ht="12.75" customHeight="1">
      <c r="A6" s="1"/>
      <c r="B6" s="3" t="s">
        <v>3</v>
      </c>
      <c r="C6" s="6"/>
      <c r="D6" s="1"/>
      <c r="E6" s="1"/>
    </row>
    <row r="7" spans="1:5" ht="12.75" customHeight="1">
      <c r="A7" s="1"/>
      <c r="B7" s="3" t="s">
        <v>4</v>
      </c>
      <c r="C7" s="6"/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</row>
    <row r="10" spans="1:5" ht="12.75" customHeight="1">
      <c r="A10" s="15" t="s">
        <v>21</v>
      </c>
      <c r="B10" s="15" t="s">
        <v>22</v>
      </c>
      <c r="C10" s="16"/>
      <c r="D10" s="16"/>
      <c r="E10" s="16">
        <f>C10+D10</f>
        <v>0</v>
      </c>
    </row>
    <row r="11" spans="1:5" ht="12.75" customHeight="1">
      <c r="A11" s="15" t="s">
        <v>111</v>
      </c>
      <c r="B11" s="15" t="s">
        <v>112</v>
      </c>
      <c r="C11" s="16"/>
      <c r="D11" s="16"/>
      <c r="E11" s="16">
        <f>C11+D11</f>
        <v>0</v>
      </c>
    </row>
    <row r="12" spans="1:5" ht="12.75" customHeight="1">
      <c r="A12" s="15" t="s">
        <v>154</v>
      </c>
      <c r="B12" s="15" t="s">
        <v>386</v>
      </c>
      <c r="C12" s="16"/>
      <c r="D12" s="16"/>
      <c r="E12" s="16">
        <f>C12+D12</f>
        <v>0</v>
      </c>
    </row>
    <row r="14" spans="3:5" ht="12.75" customHeight="1">
      <c r="C14" s="35">
        <f>SUM(C10:C12)</f>
        <v>0</v>
      </c>
      <c r="D14" s="35">
        <f>SUM(D10:D12)</f>
        <v>0</v>
      </c>
      <c r="E14" s="35">
        <f>SUM(E10:E12)</f>
        <v>0</v>
      </c>
    </row>
  </sheetData>
  <sheetProtection/>
  <mergeCells count="4">
    <mergeCell ref="A1:A3"/>
    <mergeCell ref="B2:B3"/>
    <mergeCell ref="B4:D4"/>
    <mergeCell ref="B5:D5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B1">
      <pane ySplit="7" topLeftCell="A59" activePane="bottomLeft" state="frozen"/>
      <selection pane="topLeft" activeCell="A1" sqref="A1"/>
      <selection pane="bottomLeft" activeCell="H65" sqref="H65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19</v>
      </c>
    </row>
    <row r="3" spans="1:16" ht="15" customHeight="1">
      <c r="A3" t="s">
        <v>11</v>
      </c>
      <c r="B3" s="9" t="s">
        <v>13</v>
      </c>
      <c r="C3" s="50"/>
      <c r="D3" s="46"/>
      <c r="E3" s="10" t="s">
        <v>383</v>
      </c>
      <c r="F3" s="1"/>
      <c r="G3" s="8"/>
      <c r="H3" s="7" t="s">
        <v>21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1" t="s">
        <v>21</v>
      </c>
      <c r="D4" s="52"/>
      <c r="E4" s="13" t="s">
        <v>22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49" t="s">
        <v>23</v>
      </c>
      <c r="B5" s="49" t="s">
        <v>25</v>
      </c>
      <c r="C5" s="49" t="s">
        <v>27</v>
      </c>
      <c r="D5" s="49" t="s">
        <v>28</v>
      </c>
      <c r="E5" s="49" t="s">
        <v>29</v>
      </c>
      <c r="F5" s="49" t="s">
        <v>31</v>
      </c>
      <c r="G5" s="49" t="s">
        <v>33</v>
      </c>
      <c r="H5" s="49" t="s">
        <v>35</v>
      </c>
      <c r="I5" s="49"/>
      <c r="O5" t="s">
        <v>18</v>
      </c>
      <c r="P5" t="s">
        <v>20</v>
      </c>
    </row>
    <row r="6" spans="1:9" ht="12.75" customHeight="1">
      <c r="A6" s="49"/>
      <c r="B6" s="49"/>
      <c r="C6" s="49"/>
      <c r="D6" s="49"/>
      <c r="E6" s="49"/>
      <c r="F6" s="49"/>
      <c r="G6" s="49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24</v>
      </c>
      <c r="D8" s="14"/>
      <c r="E8" s="19" t="s">
        <v>22</v>
      </c>
      <c r="F8" s="14"/>
      <c r="G8" s="14"/>
      <c r="H8" s="14"/>
      <c r="I8" s="20">
        <f>I9+I13+I21+I25+I29+I33+I37+I41+I45+I49+I53+I57+I61+I65+I17</f>
        <v>0</v>
      </c>
    </row>
    <row r="9" spans="1:16" ht="12.75" customHeight="1">
      <c r="A9" s="17" t="s">
        <v>41</v>
      </c>
      <c r="B9" s="21">
        <v>1</v>
      </c>
      <c r="C9" s="21" t="s">
        <v>60</v>
      </c>
      <c r="D9" s="17" t="s">
        <v>54</v>
      </c>
      <c r="E9" s="22" t="s">
        <v>61</v>
      </c>
      <c r="F9" s="23" t="s">
        <v>62</v>
      </c>
      <c r="G9" s="24">
        <v>1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63</v>
      </c>
    </row>
    <row r="11" spans="1:5" ht="12.75" customHeight="1">
      <c r="A11" s="28" t="s">
        <v>48</v>
      </c>
      <c r="E11" s="29" t="s">
        <v>54</v>
      </c>
    </row>
    <row r="12" spans="1:10" ht="12.75" customHeight="1">
      <c r="A12" t="s">
        <v>49</v>
      </c>
      <c r="E12" s="27" t="s">
        <v>64</v>
      </c>
      <c r="J12" s="36"/>
    </row>
    <row r="13" spans="1:16" ht="12.75" customHeight="1">
      <c r="A13" s="17" t="s">
        <v>41</v>
      </c>
      <c r="B13" s="21">
        <v>2</v>
      </c>
      <c r="C13" s="21" t="s">
        <v>65</v>
      </c>
      <c r="D13" s="17" t="s">
        <v>43</v>
      </c>
      <c r="E13" s="22" t="s">
        <v>66</v>
      </c>
      <c r="F13" s="23" t="s">
        <v>62</v>
      </c>
      <c r="G13" s="24">
        <v>1</v>
      </c>
      <c r="H13" s="25"/>
      <c r="I13" s="25">
        <f>ROUND(ROUND(H13,2)*ROUND(G13,3),2)</f>
        <v>0</v>
      </c>
      <c r="J13" s="36"/>
      <c r="O13">
        <f>(I13*21)/100</f>
        <v>0</v>
      </c>
      <c r="P13" t="s">
        <v>20</v>
      </c>
    </row>
    <row r="14" spans="1:10" ht="12.75" customHeight="1">
      <c r="A14" s="26" t="s">
        <v>46</v>
      </c>
      <c r="E14" s="27" t="s">
        <v>67</v>
      </c>
      <c r="J14" s="36"/>
    </row>
    <row r="15" spans="1:10" ht="12.75" customHeight="1">
      <c r="A15" s="28" t="s">
        <v>48</v>
      </c>
      <c r="E15" s="29" t="s">
        <v>54</v>
      </c>
      <c r="J15" s="36"/>
    </row>
    <row r="16" spans="1:10" ht="38.25" customHeight="1">
      <c r="A16" t="s">
        <v>49</v>
      </c>
      <c r="E16" s="27" t="s">
        <v>68</v>
      </c>
      <c r="J16" s="36"/>
    </row>
    <row r="17" spans="1:16" ht="12.75" customHeight="1">
      <c r="A17" s="17" t="s">
        <v>41</v>
      </c>
      <c r="B17" s="21">
        <v>3</v>
      </c>
      <c r="C17" s="21" t="s">
        <v>65</v>
      </c>
      <c r="D17" s="17" t="s">
        <v>51</v>
      </c>
      <c r="E17" s="22" t="s">
        <v>66</v>
      </c>
      <c r="F17" s="23" t="s">
        <v>62</v>
      </c>
      <c r="G17" s="24">
        <v>1</v>
      </c>
      <c r="H17" s="25"/>
      <c r="I17" s="25">
        <f>ROUND(ROUND(H17,2)*ROUND(G17,3),2)</f>
        <v>0</v>
      </c>
      <c r="J17" s="36"/>
      <c r="O17">
        <f>(I17*21)/100</f>
        <v>0</v>
      </c>
      <c r="P17" t="s">
        <v>20</v>
      </c>
    </row>
    <row r="18" spans="1:10" ht="12.75" customHeight="1">
      <c r="A18" s="26" t="s">
        <v>46</v>
      </c>
      <c r="E18" s="27" t="s">
        <v>70</v>
      </c>
      <c r="J18" s="36"/>
    </row>
    <row r="19" spans="1:10" ht="12.75" customHeight="1">
      <c r="A19" s="28" t="s">
        <v>48</v>
      </c>
      <c r="E19" s="29" t="s">
        <v>54</v>
      </c>
      <c r="J19" s="36"/>
    </row>
    <row r="20" spans="1:10" ht="38.25" customHeight="1">
      <c r="A20" t="s">
        <v>49</v>
      </c>
      <c r="E20" s="27" t="s">
        <v>68</v>
      </c>
      <c r="J20" s="36"/>
    </row>
    <row r="21" spans="1:16" ht="12.75" customHeight="1">
      <c r="A21" s="17" t="s">
        <v>41</v>
      </c>
      <c r="B21" s="21">
        <v>4</v>
      </c>
      <c r="C21" s="21" t="s">
        <v>65</v>
      </c>
      <c r="D21" s="17" t="s">
        <v>72</v>
      </c>
      <c r="E21" s="22" t="s">
        <v>66</v>
      </c>
      <c r="F21" s="23" t="s">
        <v>62</v>
      </c>
      <c r="G21" s="24">
        <v>1</v>
      </c>
      <c r="H21" s="25"/>
      <c r="I21" s="25">
        <f>ROUND(ROUND(H21,2)*ROUND(G21,3),2)</f>
        <v>0</v>
      </c>
      <c r="J21" s="36"/>
      <c r="O21">
        <f>(I21*21)/100</f>
        <v>0</v>
      </c>
      <c r="P21" t="s">
        <v>20</v>
      </c>
    </row>
    <row r="22" spans="1:10" ht="12.75" customHeight="1">
      <c r="A22" s="26" t="s">
        <v>46</v>
      </c>
      <c r="E22" s="27" t="s">
        <v>73</v>
      </c>
      <c r="J22" s="36"/>
    </row>
    <row r="23" spans="1:10" ht="12.75" customHeight="1">
      <c r="A23" s="28" t="s">
        <v>48</v>
      </c>
      <c r="E23" s="29" t="s">
        <v>54</v>
      </c>
      <c r="J23" s="36"/>
    </row>
    <row r="24" spans="1:10" ht="38.25" customHeight="1">
      <c r="A24" t="s">
        <v>49</v>
      </c>
      <c r="E24" s="27" t="s">
        <v>68</v>
      </c>
      <c r="J24" s="36"/>
    </row>
    <row r="25" spans="1:16" ht="12.75" customHeight="1">
      <c r="A25" s="17" t="s">
        <v>41</v>
      </c>
      <c r="B25" s="21">
        <v>5</v>
      </c>
      <c r="C25" s="21" t="s">
        <v>74</v>
      </c>
      <c r="D25" s="17" t="s">
        <v>54</v>
      </c>
      <c r="E25" s="22" t="s">
        <v>75</v>
      </c>
      <c r="F25" s="23" t="s">
        <v>62</v>
      </c>
      <c r="G25" s="24">
        <v>1</v>
      </c>
      <c r="H25" s="25"/>
      <c r="I25" s="25">
        <f>ROUND(ROUND(H25,2)*ROUND(G25,3),2)</f>
        <v>0</v>
      </c>
      <c r="J25" s="36"/>
      <c r="O25">
        <f>(I25*21)/100</f>
        <v>0</v>
      </c>
      <c r="P25" t="s">
        <v>20</v>
      </c>
    </row>
    <row r="26" spans="1:10" ht="12.75" customHeight="1">
      <c r="A26" s="26" t="s">
        <v>46</v>
      </c>
      <c r="E26" s="27" t="s">
        <v>76</v>
      </c>
      <c r="J26" s="36"/>
    </row>
    <row r="27" spans="1:10" ht="12.75" customHeight="1">
      <c r="A27" s="28" t="s">
        <v>48</v>
      </c>
      <c r="E27" s="29" t="s">
        <v>54</v>
      </c>
      <c r="J27" s="36"/>
    </row>
    <row r="28" spans="1:10" ht="12.75" customHeight="1">
      <c r="A28" t="s">
        <v>49</v>
      </c>
      <c r="E28" s="27" t="s">
        <v>77</v>
      </c>
      <c r="J28" s="36"/>
    </row>
    <row r="29" spans="1:16" ht="12.75" customHeight="1">
      <c r="A29" s="17" t="s">
        <v>41</v>
      </c>
      <c r="B29" s="21">
        <v>6</v>
      </c>
      <c r="C29" s="21" t="s">
        <v>78</v>
      </c>
      <c r="D29" s="17" t="s">
        <v>54</v>
      </c>
      <c r="E29" s="22" t="s">
        <v>79</v>
      </c>
      <c r="F29" s="23" t="s">
        <v>80</v>
      </c>
      <c r="G29" s="24">
        <v>1</v>
      </c>
      <c r="H29" s="25"/>
      <c r="I29" s="25">
        <f>ROUND(ROUND(H29,2)*ROUND(G29,3),2)</f>
        <v>0</v>
      </c>
      <c r="J29" s="36"/>
      <c r="O29">
        <f>(I29*21)/100</f>
        <v>0</v>
      </c>
      <c r="P29" t="s">
        <v>20</v>
      </c>
    </row>
    <row r="30" spans="1:10" ht="12.75" customHeight="1">
      <c r="A30" s="26" t="s">
        <v>46</v>
      </c>
      <c r="E30" s="27" t="s">
        <v>81</v>
      </c>
      <c r="J30" s="36"/>
    </row>
    <row r="31" spans="1:10" ht="12.75" customHeight="1">
      <c r="A31" s="28" t="s">
        <v>48</v>
      </c>
      <c r="E31" s="29" t="s">
        <v>54</v>
      </c>
      <c r="J31" s="36"/>
    </row>
    <row r="32" spans="1:10" ht="12.75" customHeight="1">
      <c r="A32" t="s">
        <v>49</v>
      </c>
      <c r="E32" s="27" t="s">
        <v>77</v>
      </c>
      <c r="J32" s="36"/>
    </row>
    <row r="33" spans="1:16" ht="12.75" customHeight="1">
      <c r="A33" s="17" t="s">
        <v>41</v>
      </c>
      <c r="B33" s="21">
        <v>7</v>
      </c>
      <c r="C33" s="21" t="s">
        <v>82</v>
      </c>
      <c r="D33" s="17" t="s">
        <v>54</v>
      </c>
      <c r="E33" s="22" t="s">
        <v>83</v>
      </c>
      <c r="F33" s="23" t="s">
        <v>62</v>
      </c>
      <c r="G33" s="24">
        <v>1</v>
      </c>
      <c r="H33" s="25"/>
      <c r="I33" s="25">
        <f>ROUND(ROUND(H33,2)*ROUND(G33,3),2)</f>
        <v>0</v>
      </c>
      <c r="J33" s="36"/>
      <c r="O33">
        <f>(I33*21)/100</f>
        <v>0</v>
      </c>
      <c r="P33" t="s">
        <v>20</v>
      </c>
    </row>
    <row r="34" spans="1:10" ht="12.75" customHeight="1">
      <c r="A34" s="26" t="s">
        <v>46</v>
      </c>
      <c r="E34" s="27" t="s">
        <v>54</v>
      </c>
      <c r="J34" s="36"/>
    </row>
    <row r="35" spans="1:10" ht="12.75" customHeight="1">
      <c r="A35" s="28" t="s">
        <v>48</v>
      </c>
      <c r="E35" s="29" t="s">
        <v>54</v>
      </c>
      <c r="J35" s="36"/>
    </row>
    <row r="36" spans="1:10" ht="12.75" customHeight="1">
      <c r="A36" t="s">
        <v>49</v>
      </c>
      <c r="E36" s="27" t="s">
        <v>77</v>
      </c>
      <c r="J36" s="36"/>
    </row>
    <row r="37" spans="1:16" ht="12.75" customHeight="1">
      <c r="A37" s="17" t="s">
        <v>41</v>
      </c>
      <c r="B37" s="21">
        <v>8</v>
      </c>
      <c r="C37" s="21" t="s">
        <v>84</v>
      </c>
      <c r="D37" s="17" t="s">
        <v>54</v>
      </c>
      <c r="E37" s="22" t="s">
        <v>85</v>
      </c>
      <c r="F37" s="23" t="s">
        <v>62</v>
      </c>
      <c r="G37" s="24">
        <v>1</v>
      </c>
      <c r="H37" s="25"/>
      <c r="I37" s="25">
        <f>ROUND(ROUND(H37,2)*ROUND(G37,3),2)</f>
        <v>0</v>
      </c>
      <c r="J37" s="36"/>
      <c r="O37">
        <f>(I37*21)/100</f>
        <v>0</v>
      </c>
      <c r="P37" t="s">
        <v>20</v>
      </c>
    </row>
    <row r="38" spans="1:10" ht="12.75" customHeight="1">
      <c r="A38" s="26" t="s">
        <v>46</v>
      </c>
      <c r="E38" s="27" t="s">
        <v>86</v>
      </c>
      <c r="J38" s="36"/>
    </row>
    <row r="39" spans="1:10" ht="12.75" customHeight="1">
      <c r="A39" s="28" t="s">
        <v>48</v>
      </c>
      <c r="E39" s="29" t="s">
        <v>54</v>
      </c>
      <c r="J39" s="36"/>
    </row>
    <row r="40" spans="1:10" ht="12.75" customHeight="1">
      <c r="A40" t="s">
        <v>49</v>
      </c>
      <c r="E40" s="27" t="s">
        <v>77</v>
      </c>
      <c r="J40" s="36"/>
    </row>
    <row r="41" spans="1:16" ht="12.75" customHeight="1">
      <c r="A41" s="17" t="s">
        <v>41</v>
      </c>
      <c r="B41" s="21">
        <v>9</v>
      </c>
      <c r="C41" s="21" t="s">
        <v>87</v>
      </c>
      <c r="D41" s="17" t="s">
        <v>54</v>
      </c>
      <c r="E41" s="22" t="s">
        <v>88</v>
      </c>
      <c r="F41" s="23" t="s">
        <v>62</v>
      </c>
      <c r="G41" s="24">
        <v>1</v>
      </c>
      <c r="H41" s="25"/>
      <c r="I41" s="25">
        <f>ROUND(ROUND(H41,2)*ROUND(G41,3),2)</f>
        <v>0</v>
      </c>
      <c r="J41" s="36"/>
      <c r="O41">
        <f>(I41*21)/100</f>
        <v>0</v>
      </c>
      <c r="P41" t="s">
        <v>20</v>
      </c>
    </row>
    <row r="42" spans="1:10" ht="12.75" customHeight="1">
      <c r="A42" s="26" t="s">
        <v>46</v>
      </c>
      <c r="E42" s="27" t="s">
        <v>89</v>
      </c>
      <c r="J42" s="36"/>
    </row>
    <row r="43" spans="1:10" ht="12.75" customHeight="1">
      <c r="A43" s="28" t="s">
        <v>48</v>
      </c>
      <c r="E43" s="29" t="s">
        <v>54</v>
      </c>
      <c r="J43" s="36"/>
    </row>
    <row r="44" spans="1:10" ht="63.75" customHeight="1">
      <c r="A44" t="s">
        <v>49</v>
      </c>
      <c r="E44" s="27" t="s">
        <v>90</v>
      </c>
      <c r="J44" s="36"/>
    </row>
    <row r="45" spans="1:16" ht="12.75" customHeight="1">
      <c r="A45" s="17" t="s">
        <v>41</v>
      </c>
      <c r="B45" s="21">
        <v>10</v>
      </c>
      <c r="C45" s="21" t="s">
        <v>91</v>
      </c>
      <c r="D45" s="17" t="s">
        <v>43</v>
      </c>
      <c r="E45" s="22" t="s">
        <v>92</v>
      </c>
      <c r="F45" s="23" t="s">
        <v>62</v>
      </c>
      <c r="G45" s="24">
        <v>1</v>
      </c>
      <c r="H45" s="25"/>
      <c r="I45" s="25">
        <f>ROUND(ROUND(H45,2)*ROUND(G45,3),2)</f>
        <v>0</v>
      </c>
      <c r="J45" s="36"/>
      <c r="O45">
        <f>(I45*21)/100</f>
        <v>0</v>
      </c>
      <c r="P45" t="s">
        <v>20</v>
      </c>
    </row>
    <row r="46" spans="1:10" ht="12.75" customHeight="1">
      <c r="A46" s="26" t="s">
        <v>46</v>
      </c>
      <c r="E46" s="27" t="s">
        <v>93</v>
      </c>
      <c r="J46" s="36"/>
    </row>
    <row r="47" spans="1:10" ht="12.75" customHeight="1">
      <c r="A47" s="28" t="s">
        <v>48</v>
      </c>
      <c r="E47" s="29" t="s">
        <v>54</v>
      </c>
      <c r="J47" s="36"/>
    </row>
    <row r="48" spans="1:10" ht="12.75" customHeight="1">
      <c r="A48" t="s">
        <v>49</v>
      </c>
      <c r="E48" s="27" t="s">
        <v>77</v>
      </c>
      <c r="J48" s="36"/>
    </row>
    <row r="49" spans="1:16" ht="12.75" customHeight="1">
      <c r="A49" s="17" t="s">
        <v>41</v>
      </c>
      <c r="B49" s="21">
        <v>11</v>
      </c>
      <c r="C49" s="21" t="s">
        <v>91</v>
      </c>
      <c r="D49" s="17" t="s">
        <v>51</v>
      </c>
      <c r="E49" s="22" t="s">
        <v>92</v>
      </c>
      <c r="F49" s="23" t="s">
        <v>62</v>
      </c>
      <c r="G49" s="24">
        <v>1</v>
      </c>
      <c r="H49" s="25"/>
      <c r="I49" s="25">
        <f>ROUND(ROUND(H49,2)*ROUND(G49,3),2)</f>
        <v>0</v>
      </c>
      <c r="J49" s="36"/>
      <c r="O49">
        <f>(I49*21)/100</f>
        <v>0</v>
      </c>
      <c r="P49" t="s">
        <v>20</v>
      </c>
    </row>
    <row r="50" spans="1:10" ht="12.75" customHeight="1">
      <c r="A50" s="26" t="s">
        <v>46</v>
      </c>
      <c r="E50" s="27" t="s">
        <v>94</v>
      </c>
      <c r="J50" s="36"/>
    </row>
    <row r="51" spans="1:10" ht="12.75" customHeight="1">
      <c r="A51" s="28" t="s">
        <v>48</v>
      </c>
      <c r="E51" s="29" t="s">
        <v>54</v>
      </c>
      <c r="J51" s="36"/>
    </row>
    <row r="52" spans="1:10" ht="12.75" customHeight="1">
      <c r="A52" t="s">
        <v>49</v>
      </c>
      <c r="E52" s="27" t="s">
        <v>77</v>
      </c>
      <c r="J52" s="36"/>
    </row>
    <row r="53" spans="1:16" ht="12.75" customHeight="1">
      <c r="A53" s="17" t="s">
        <v>41</v>
      </c>
      <c r="B53" s="21">
        <v>12</v>
      </c>
      <c r="C53" s="21" t="s">
        <v>95</v>
      </c>
      <c r="D53" s="17" t="s">
        <v>54</v>
      </c>
      <c r="E53" s="22" t="s">
        <v>96</v>
      </c>
      <c r="F53" s="23" t="s">
        <v>80</v>
      </c>
      <c r="G53" s="24">
        <v>1</v>
      </c>
      <c r="H53" s="25"/>
      <c r="I53" s="25">
        <f>ROUND(ROUND(H53,2)*ROUND(G53,3),2)</f>
        <v>0</v>
      </c>
      <c r="J53" s="36"/>
      <c r="O53">
        <f>(I53*21)/100</f>
        <v>0</v>
      </c>
      <c r="P53" t="s">
        <v>20</v>
      </c>
    </row>
    <row r="54" spans="1:10" ht="12.75" customHeight="1">
      <c r="A54" s="26" t="s">
        <v>46</v>
      </c>
      <c r="E54" s="27" t="s">
        <v>97</v>
      </c>
      <c r="J54" s="36"/>
    </row>
    <row r="55" spans="1:10" ht="12.75" customHeight="1">
      <c r="A55" s="28" t="s">
        <v>48</v>
      </c>
      <c r="E55" s="29" t="s">
        <v>54</v>
      </c>
      <c r="J55" s="36"/>
    </row>
    <row r="56" spans="1:10" ht="51" customHeight="1">
      <c r="A56" t="s">
        <v>49</v>
      </c>
      <c r="E56" s="27" t="s">
        <v>98</v>
      </c>
      <c r="J56" s="36"/>
    </row>
    <row r="57" spans="1:16" ht="12.75" customHeight="1">
      <c r="A57" s="17" t="s">
        <v>41</v>
      </c>
      <c r="B57" s="21">
        <v>13</v>
      </c>
      <c r="C57" s="21" t="s">
        <v>99</v>
      </c>
      <c r="D57" s="17" t="s">
        <v>54</v>
      </c>
      <c r="E57" s="22" t="s">
        <v>100</v>
      </c>
      <c r="F57" s="23" t="s">
        <v>62</v>
      </c>
      <c r="G57" s="24">
        <v>1</v>
      </c>
      <c r="H57" s="25"/>
      <c r="I57" s="25">
        <f>ROUND(ROUND(H57,2)*ROUND(G57,3),2)</f>
        <v>0</v>
      </c>
      <c r="J57" s="36"/>
      <c r="O57">
        <f>(I57*21)/100</f>
        <v>0</v>
      </c>
      <c r="P57" t="s">
        <v>20</v>
      </c>
    </row>
    <row r="58" spans="1:10" ht="12.75" customHeight="1">
      <c r="A58" s="26" t="s">
        <v>46</v>
      </c>
      <c r="E58" s="27" t="s">
        <v>101</v>
      </c>
      <c r="J58" s="36"/>
    </row>
    <row r="59" spans="1:10" ht="12.75" customHeight="1">
      <c r="A59" s="28" t="s">
        <v>48</v>
      </c>
      <c r="E59" s="29" t="s">
        <v>54</v>
      </c>
      <c r="J59" s="36"/>
    </row>
    <row r="60" spans="1:10" ht="25.5" customHeight="1">
      <c r="A60" t="s">
        <v>49</v>
      </c>
      <c r="E60" s="27" t="s">
        <v>102</v>
      </c>
      <c r="J60" s="36"/>
    </row>
    <row r="61" spans="1:16" ht="12.75" customHeight="1">
      <c r="A61" s="17" t="s">
        <v>41</v>
      </c>
      <c r="B61" s="21">
        <v>14</v>
      </c>
      <c r="C61" s="21" t="s">
        <v>103</v>
      </c>
      <c r="D61" s="17" t="s">
        <v>54</v>
      </c>
      <c r="E61" s="22" t="s">
        <v>104</v>
      </c>
      <c r="F61" s="23" t="s">
        <v>62</v>
      </c>
      <c r="G61" s="24">
        <v>3</v>
      </c>
      <c r="H61" s="25"/>
      <c r="I61" s="25">
        <f>ROUND(ROUND(H61,2)*ROUND(G61,3),2)</f>
        <v>0</v>
      </c>
      <c r="J61" s="36"/>
      <c r="O61">
        <f>(I61*21)/100</f>
        <v>0</v>
      </c>
      <c r="P61" t="s">
        <v>20</v>
      </c>
    </row>
    <row r="62" spans="1:10" ht="51" customHeight="1">
      <c r="A62" s="26" t="s">
        <v>46</v>
      </c>
      <c r="E62" s="27" t="s">
        <v>105</v>
      </c>
      <c r="J62" s="36"/>
    </row>
    <row r="63" spans="1:10" ht="51" customHeight="1">
      <c r="A63" s="28" t="s">
        <v>48</v>
      </c>
      <c r="E63" s="29" t="s">
        <v>106</v>
      </c>
      <c r="J63" s="36"/>
    </row>
    <row r="64" spans="1:10" ht="12.75" customHeight="1">
      <c r="A64" t="s">
        <v>49</v>
      </c>
      <c r="E64" s="27" t="s">
        <v>107</v>
      </c>
      <c r="J64" s="36"/>
    </row>
    <row r="65" spans="1:16" ht="12.75" customHeight="1">
      <c r="A65" s="17" t="s">
        <v>41</v>
      </c>
      <c r="B65" s="21">
        <v>15</v>
      </c>
      <c r="C65" s="21" t="s">
        <v>108</v>
      </c>
      <c r="D65" s="17" t="s">
        <v>54</v>
      </c>
      <c r="E65" s="22" t="s">
        <v>109</v>
      </c>
      <c r="F65" s="23" t="s">
        <v>62</v>
      </c>
      <c r="G65" s="24">
        <v>1</v>
      </c>
      <c r="H65" s="25"/>
      <c r="I65" s="25">
        <f>ROUND(ROUND(H65,2)*ROUND(G65,3),2)</f>
        <v>0</v>
      </c>
      <c r="J65" s="36"/>
      <c r="O65">
        <f>(I65*21)/100</f>
        <v>0</v>
      </c>
      <c r="P65" t="s">
        <v>20</v>
      </c>
    </row>
    <row r="66" spans="1:5" ht="12.75" customHeight="1">
      <c r="A66" s="26" t="s">
        <v>46</v>
      </c>
      <c r="E66" s="27" t="s">
        <v>110</v>
      </c>
    </row>
    <row r="67" spans="1:5" ht="12.75" customHeight="1">
      <c r="A67" s="28" t="s">
        <v>48</v>
      </c>
      <c r="E67" s="29" t="s">
        <v>54</v>
      </c>
    </row>
    <row r="68" spans="1:5" ht="12.75" customHeight="1">
      <c r="A68" t="s">
        <v>49</v>
      </c>
      <c r="E68" s="27" t="s">
        <v>107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 gridLines="1"/>
  <pageMargins left="0.5905511811023623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4" max="14" width="11.28125" style="0" customWidth="1"/>
    <col min="15" max="15" width="0.71875" style="0" customWidth="1"/>
    <col min="16" max="16" width="0.85546875" style="0" customWidth="1"/>
    <col min="17" max="17" width="7.28125" style="0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19</v>
      </c>
    </row>
    <row r="3" spans="1:16" ht="15" customHeight="1">
      <c r="A3" t="s">
        <v>11</v>
      </c>
      <c r="B3" s="9" t="s">
        <v>13</v>
      </c>
      <c r="C3" s="50"/>
      <c r="D3" s="46"/>
      <c r="E3" s="10" t="s">
        <v>383</v>
      </c>
      <c r="F3" s="1"/>
      <c r="G3" s="8"/>
      <c r="H3" s="7" t="s">
        <v>111</v>
      </c>
      <c r="I3" s="30">
        <f>0+I8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1" t="s">
        <v>111</v>
      </c>
      <c r="D4" s="52"/>
      <c r="E4" s="13" t="s">
        <v>112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49" t="s">
        <v>23</v>
      </c>
      <c r="B5" s="49" t="s">
        <v>25</v>
      </c>
      <c r="C5" s="49" t="s">
        <v>27</v>
      </c>
      <c r="D5" s="49" t="s">
        <v>28</v>
      </c>
      <c r="E5" s="49" t="s">
        <v>29</v>
      </c>
      <c r="F5" s="49" t="s">
        <v>31</v>
      </c>
      <c r="G5" s="49" t="s">
        <v>33</v>
      </c>
      <c r="H5" s="49" t="s">
        <v>35</v>
      </c>
      <c r="I5" s="49"/>
      <c r="O5" t="s">
        <v>18</v>
      </c>
      <c r="P5" t="s">
        <v>20</v>
      </c>
    </row>
    <row r="6" spans="1:9" ht="12.75" customHeight="1">
      <c r="A6" s="49"/>
      <c r="B6" s="49"/>
      <c r="C6" s="49"/>
      <c r="D6" s="49"/>
      <c r="E6" s="49"/>
      <c r="F6" s="49"/>
      <c r="G6" s="49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5" t="s">
        <v>40</v>
      </c>
      <c r="B8" s="5"/>
      <c r="C8" s="31" t="s">
        <v>37</v>
      </c>
      <c r="D8" s="5"/>
      <c r="E8" s="19" t="s">
        <v>116</v>
      </c>
      <c r="F8" s="5"/>
      <c r="G8" s="5"/>
      <c r="H8" s="5"/>
      <c r="I8" s="32">
        <f>0+I9+I13+I17+I21+I25+I29+I33+I37+I41+I45+I49+I53</f>
        <v>0</v>
      </c>
    </row>
    <row r="9" spans="1:16" ht="12.75" customHeight="1">
      <c r="A9" s="17" t="s">
        <v>41</v>
      </c>
      <c r="B9" s="21">
        <v>1</v>
      </c>
      <c r="C9" s="21" t="s">
        <v>117</v>
      </c>
      <c r="D9" s="17" t="s">
        <v>54</v>
      </c>
      <c r="E9" s="22" t="s">
        <v>118</v>
      </c>
      <c r="F9" s="23" t="s">
        <v>80</v>
      </c>
      <c r="G9" s="24">
        <v>24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119</v>
      </c>
    </row>
    <row r="11" spans="1:5" ht="12.75" customHeight="1">
      <c r="A11" s="28" t="s">
        <v>48</v>
      </c>
      <c r="E11" s="29" t="s">
        <v>54</v>
      </c>
    </row>
    <row r="12" spans="1:5" ht="63.75" customHeight="1">
      <c r="A12" t="s">
        <v>49</v>
      </c>
      <c r="E12" s="27" t="s">
        <v>120</v>
      </c>
    </row>
    <row r="13" spans="1:16" ht="12.75" customHeight="1">
      <c r="A13" s="17" t="s">
        <v>41</v>
      </c>
      <c r="B13" s="21">
        <v>2</v>
      </c>
      <c r="C13" s="21" t="s">
        <v>121</v>
      </c>
      <c r="D13" s="17" t="s">
        <v>54</v>
      </c>
      <c r="E13" s="22" t="s">
        <v>122</v>
      </c>
      <c r="F13" s="23" t="s">
        <v>80</v>
      </c>
      <c r="G13" s="24">
        <v>24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 customHeight="1">
      <c r="A14" s="26" t="s">
        <v>46</v>
      </c>
      <c r="E14" s="27" t="s">
        <v>119</v>
      </c>
    </row>
    <row r="15" spans="1:5" ht="12.75" customHeight="1">
      <c r="A15" s="28" t="s">
        <v>48</v>
      </c>
      <c r="E15" s="29" t="s">
        <v>54</v>
      </c>
    </row>
    <row r="16" spans="1:5" ht="25.5" customHeight="1">
      <c r="A16" t="s">
        <v>49</v>
      </c>
      <c r="E16" s="27" t="s">
        <v>123</v>
      </c>
    </row>
    <row r="17" spans="1:16" ht="12.75" customHeight="1">
      <c r="A17" s="17" t="s">
        <v>41</v>
      </c>
      <c r="B17" s="21">
        <v>3</v>
      </c>
      <c r="C17" s="21" t="s">
        <v>124</v>
      </c>
      <c r="D17" s="17" t="s">
        <v>54</v>
      </c>
      <c r="E17" s="22" t="s">
        <v>125</v>
      </c>
      <c r="F17" s="23" t="s">
        <v>126</v>
      </c>
      <c r="G17" s="24">
        <v>1512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 customHeight="1">
      <c r="A18" s="26" t="s">
        <v>46</v>
      </c>
      <c r="E18" s="27" t="s">
        <v>127</v>
      </c>
    </row>
    <row r="19" spans="1:5" ht="12.75" customHeight="1">
      <c r="A19" s="28" t="s">
        <v>48</v>
      </c>
      <c r="E19" s="29" t="s">
        <v>128</v>
      </c>
    </row>
    <row r="20" spans="1:5" ht="25.5" customHeight="1">
      <c r="A20" t="s">
        <v>49</v>
      </c>
      <c r="E20" s="27" t="s">
        <v>129</v>
      </c>
    </row>
    <row r="21" spans="1:16" ht="12.75" customHeight="1">
      <c r="A21" s="17" t="s">
        <v>41</v>
      </c>
      <c r="B21" s="21">
        <v>4</v>
      </c>
      <c r="C21" s="21" t="s">
        <v>130</v>
      </c>
      <c r="D21" s="17" t="s">
        <v>54</v>
      </c>
      <c r="E21" s="22" t="s">
        <v>131</v>
      </c>
      <c r="F21" s="23" t="s">
        <v>80</v>
      </c>
      <c r="G21" s="24">
        <v>7</v>
      </c>
      <c r="H21" s="2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 customHeight="1">
      <c r="A22" s="26" t="s">
        <v>46</v>
      </c>
      <c r="E22" s="27" t="s">
        <v>119</v>
      </c>
    </row>
    <row r="23" spans="1:5" ht="12.75" customHeight="1">
      <c r="A23" s="28" t="s">
        <v>48</v>
      </c>
      <c r="E23" s="29" t="s">
        <v>54</v>
      </c>
    </row>
    <row r="24" spans="1:5" ht="63.75" customHeight="1">
      <c r="A24" t="s">
        <v>49</v>
      </c>
      <c r="E24" s="27" t="s">
        <v>120</v>
      </c>
    </row>
    <row r="25" spans="1:16" ht="12.75" customHeight="1">
      <c r="A25" s="17" t="s">
        <v>41</v>
      </c>
      <c r="B25" s="21">
        <v>5</v>
      </c>
      <c r="C25" s="21" t="s">
        <v>132</v>
      </c>
      <c r="D25" s="17" t="s">
        <v>54</v>
      </c>
      <c r="E25" s="22" t="s">
        <v>133</v>
      </c>
      <c r="F25" s="23" t="s">
        <v>80</v>
      </c>
      <c r="G25" s="24">
        <v>7</v>
      </c>
      <c r="H25" s="25"/>
      <c r="I25" s="25">
        <f>ROUND(ROUND(H25,2)*ROUND(G25,3),2)</f>
        <v>0</v>
      </c>
      <c r="O25">
        <f>(I25*21)/100</f>
        <v>0</v>
      </c>
      <c r="P25" t="s">
        <v>20</v>
      </c>
    </row>
    <row r="26" spans="1:5" ht="12.75" customHeight="1">
      <c r="A26" s="26" t="s">
        <v>46</v>
      </c>
      <c r="E26" s="27" t="s">
        <v>119</v>
      </c>
    </row>
    <row r="27" spans="1:5" ht="12.75" customHeight="1">
      <c r="A27" s="28" t="s">
        <v>48</v>
      </c>
      <c r="E27" s="29" t="s">
        <v>54</v>
      </c>
    </row>
    <row r="28" spans="1:5" ht="25.5" customHeight="1">
      <c r="A28" t="s">
        <v>49</v>
      </c>
      <c r="E28" s="27" t="s">
        <v>123</v>
      </c>
    </row>
    <row r="29" spans="1:16" ht="12.75" customHeight="1">
      <c r="A29" s="17" t="s">
        <v>41</v>
      </c>
      <c r="B29" s="21">
        <v>6</v>
      </c>
      <c r="C29" s="21" t="s">
        <v>134</v>
      </c>
      <c r="D29" s="17" t="s">
        <v>54</v>
      </c>
      <c r="E29" s="22" t="s">
        <v>135</v>
      </c>
      <c r="F29" s="23" t="s">
        <v>126</v>
      </c>
      <c r="G29" s="24">
        <v>441</v>
      </c>
      <c r="H29" s="25"/>
      <c r="I29" s="25">
        <f>ROUND(ROUND(H29,2)*ROUND(G29,3),2)</f>
        <v>0</v>
      </c>
      <c r="O29">
        <f>(I29*21)/100</f>
        <v>0</v>
      </c>
      <c r="P29" t="s">
        <v>20</v>
      </c>
    </row>
    <row r="30" spans="1:5" ht="12.75" customHeight="1">
      <c r="A30" s="26" t="s">
        <v>46</v>
      </c>
      <c r="E30" s="27" t="s">
        <v>127</v>
      </c>
    </row>
    <row r="31" spans="1:5" ht="12.75" customHeight="1">
      <c r="A31" s="28" t="s">
        <v>48</v>
      </c>
      <c r="E31" s="29" t="s">
        <v>136</v>
      </c>
    </row>
    <row r="32" spans="1:5" ht="25.5" customHeight="1">
      <c r="A32" t="s">
        <v>49</v>
      </c>
      <c r="E32" s="27" t="s">
        <v>129</v>
      </c>
    </row>
    <row r="33" spans="1:16" ht="12.75" customHeight="1">
      <c r="A33" s="17" t="s">
        <v>41</v>
      </c>
      <c r="B33" s="21">
        <v>7</v>
      </c>
      <c r="C33" s="21" t="s">
        <v>137</v>
      </c>
      <c r="D33" s="17" t="s">
        <v>54</v>
      </c>
      <c r="E33" s="22" t="s">
        <v>138</v>
      </c>
      <c r="F33" s="23" t="s">
        <v>80</v>
      </c>
      <c r="G33" s="24">
        <v>2</v>
      </c>
      <c r="H33" s="25"/>
      <c r="I33" s="25">
        <f>ROUND(ROUND(H33,2)*ROUND(G33,3),2)</f>
        <v>0</v>
      </c>
      <c r="O33">
        <f>(I33*21)/100</f>
        <v>0</v>
      </c>
      <c r="P33" t="s">
        <v>20</v>
      </c>
    </row>
    <row r="34" spans="1:5" ht="12.75" customHeight="1">
      <c r="A34" s="26" t="s">
        <v>46</v>
      </c>
      <c r="E34" s="27" t="s">
        <v>119</v>
      </c>
    </row>
    <row r="35" spans="1:5" ht="12.75" customHeight="1">
      <c r="A35" s="28" t="s">
        <v>48</v>
      </c>
      <c r="E35" s="29" t="s">
        <v>54</v>
      </c>
    </row>
    <row r="36" spans="1:5" ht="76.5" customHeight="1">
      <c r="A36" t="s">
        <v>49</v>
      </c>
      <c r="E36" s="27" t="s">
        <v>139</v>
      </c>
    </row>
    <row r="37" spans="1:16" ht="12.75" customHeight="1">
      <c r="A37" s="17" t="s">
        <v>41</v>
      </c>
      <c r="B37" s="21">
        <v>8</v>
      </c>
      <c r="C37" s="21" t="s">
        <v>140</v>
      </c>
      <c r="D37" s="17" t="s">
        <v>54</v>
      </c>
      <c r="E37" s="22" t="s">
        <v>141</v>
      </c>
      <c r="F37" s="23" t="s">
        <v>80</v>
      </c>
      <c r="G37" s="24">
        <v>2</v>
      </c>
      <c r="H37" s="25"/>
      <c r="I37" s="25">
        <f>ROUND(ROUND(H37,2)*ROUND(G37,3),2)</f>
        <v>0</v>
      </c>
      <c r="O37">
        <f>(I37*21)/100</f>
        <v>0</v>
      </c>
      <c r="P37" t="s">
        <v>20</v>
      </c>
    </row>
    <row r="38" spans="1:5" ht="12.75" customHeight="1">
      <c r="A38" s="26" t="s">
        <v>46</v>
      </c>
      <c r="E38" s="27" t="s">
        <v>119</v>
      </c>
    </row>
    <row r="39" spans="1:5" ht="12.75" customHeight="1">
      <c r="A39" s="28" t="s">
        <v>48</v>
      </c>
      <c r="E39" s="29" t="s">
        <v>54</v>
      </c>
    </row>
    <row r="40" spans="1:5" ht="25.5" customHeight="1">
      <c r="A40" t="s">
        <v>49</v>
      </c>
      <c r="E40" s="27" t="s">
        <v>142</v>
      </c>
    </row>
    <row r="41" spans="1:16" ht="12.75" customHeight="1">
      <c r="A41" s="17" t="s">
        <v>41</v>
      </c>
      <c r="B41" s="21">
        <v>9</v>
      </c>
      <c r="C41" s="21" t="s">
        <v>143</v>
      </c>
      <c r="D41" s="17" t="s">
        <v>54</v>
      </c>
      <c r="E41" s="22" t="s">
        <v>144</v>
      </c>
      <c r="F41" s="23" t="s">
        <v>126</v>
      </c>
      <c r="G41" s="24">
        <v>126</v>
      </c>
      <c r="H41" s="25"/>
      <c r="I41" s="25">
        <f>ROUND(ROUND(H41,2)*ROUND(G41,3),2)</f>
        <v>0</v>
      </c>
      <c r="O41">
        <f>(I41*21)/100</f>
        <v>0</v>
      </c>
      <c r="P41" t="s">
        <v>20</v>
      </c>
    </row>
    <row r="42" spans="1:5" ht="12.75" customHeight="1">
      <c r="A42" s="26" t="s">
        <v>46</v>
      </c>
      <c r="E42" s="27" t="s">
        <v>127</v>
      </c>
    </row>
    <row r="43" spans="1:5" ht="12.75" customHeight="1">
      <c r="A43" s="28" t="s">
        <v>48</v>
      </c>
      <c r="E43" s="29" t="s">
        <v>145</v>
      </c>
    </row>
    <row r="44" spans="1:5" ht="25.5" customHeight="1">
      <c r="A44" t="s">
        <v>49</v>
      </c>
      <c r="E44" s="27" t="s">
        <v>146</v>
      </c>
    </row>
    <row r="45" spans="1:16" ht="12.75" customHeight="1">
      <c r="A45" s="17" t="s">
        <v>41</v>
      </c>
      <c r="B45" s="21">
        <v>10</v>
      </c>
      <c r="C45" s="21" t="s">
        <v>147</v>
      </c>
      <c r="D45" s="17" t="s">
        <v>54</v>
      </c>
      <c r="E45" s="22" t="s">
        <v>148</v>
      </c>
      <c r="F45" s="23" t="s">
        <v>80</v>
      </c>
      <c r="G45" s="24">
        <v>2</v>
      </c>
      <c r="H45" s="25"/>
      <c r="I45" s="25">
        <f>ROUND(ROUND(H45,2)*ROUND(G45,3),2)</f>
        <v>0</v>
      </c>
      <c r="O45">
        <f>(I45*21)/100</f>
        <v>0</v>
      </c>
      <c r="P45" t="s">
        <v>20</v>
      </c>
    </row>
    <row r="46" spans="1:5" ht="12.75" customHeight="1">
      <c r="A46" s="26" t="s">
        <v>46</v>
      </c>
      <c r="E46" s="27" t="s">
        <v>119</v>
      </c>
    </row>
    <row r="47" spans="1:5" ht="12.75" customHeight="1">
      <c r="A47" s="28" t="s">
        <v>48</v>
      </c>
      <c r="E47" s="29" t="s">
        <v>54</v>
      </c>
    </row>
    <row r="48" spans="1:5" ht="63.75" customHeight="1">
      <c r="A48" t="s">
        <v>49</v>
      </c>
      <c r="E48" s="27" t="s">
        <v>149</v>
      </c>
    </row>
    <row r="49" spans="1:16" ht="12.75" customHeight="1">
      <c r="A49" s="17" t="s">
        <v>41</v>
      </c>
      <c r="B49" s="21">
        <v>11</v>
      </c>
      <c r="C49" s="21" t="s">
        <v>150</v>
      </c>
      <c r="D49" s="17" t="s">
        <v>54</v>
      </c>
      <c r="E49" s="22" t="s">
        <v>151</v>
      </c>
      <c r="F49" s="23" t="s">
        <v>80</v>
      </c>
      <c r="G49" s="24">
        <v>2</v>
      </c>
      <c r="H49" s="25"/>
      <c r="I49" s="25">
        <f>ROUND(ROUND(H49,2)*ROUND(G49,3),2)</f>
        <v>0</v>
      </c>
      <c r="O49">
        <f>(I49*21)/100</f>
        <v>0</v>
      </c>
      <c r="P49" t="s">
        <v>20</v>
      </c>
    </row>
    <row r="50" spans="1:5" ht="12.75" customHeight="1">
      <c r="A50" s="26" t="s">
        <v>46</v>
      </c>
      <c r="E50" s="27" t="s">
        <v>119</v>
      </c>
    </row>
    <row r="51" spans="1:5" ht="12.75" customHeight="1">
      <c r="A51" s="28" t="s">
        <v>48</v>
      </c>
      <c r="E51" s="29" t="s">
        <v>54</v>
      </c>
    </row>
    <row r="52" spans="1:5" ht="25.5" customHeight="1">
      <c r="A52" t="s">
        <v>49</v>
      </c>
      <c r="E52" s="27" t="s">
        <v>142</v>
      </c>
    </row>
    <row r="53" spans="1:16" ht="12.75" customHeight="1">
      <c r="A53" s="17" t="s">
        <v>41</v>
      </c>
      <c r="B53" s="21">
        <v>12</v>
      </c>
      <c r="C53" s="21" t="s">
        <v>152</v>
      </c>
      <c r="D53" s="17" t="s">
        <v>54</v>
      </c>
      <c r="E53" s="22" t="s">
        <v>153</v>
      </c>
      <c r="F53" s="23" t="s">
        <v>126</v>
      </c>
      <c r="G53" s="24">
        <v>126</v>
      </c>
      <c r="H53" s="25"/>
      <c r="I53" s="25">
        <f>ROUND(ROUND(H53,2)*ROUND(G53,3),2)</f>
        <v>0</v>
      </c>
      <c r="O53">
        <f>(I53*21)/100</f>
        <v>0</v>
      </c>
      <c r="P53" t="s">
        <v>20</v>
      </c>
    </row>
    <row r="54" spans="1:5" ht="12.75" customHeight="1">
      <c r="A54" s="26" t="s">
        <v>46</v>
      </c>
      <c r="E54" s="27" t="s">
        <v>127</v>
      </c>
    </row>
    <row r="55" spans="1:5" ht="12.75" customHeight="1">
      <c r="A55" s="28" t="s">
        <v>48</v>
      </c>
      <c r="E55" s="29" t="s">
        <v>145</v>
      </c>
    </row>
    <row r="56" spans="1:5" ht="25.5" customHeight="1">
      <c r="A56" t="s">
        <v>49</v>
      </c>
      <c r="E56" s="27" t="s">
        <v>146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 gridLines="1"/>
  <pageMargins left="0.5905511811023623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9"/>
  <sheetViews>
    <sheetView tabSelected="1" zoomScale="90" zoomScaleNormal="90" zoomScalePageLayoutView="0" workbookViewId="0" topLeftCell="B1">
      <pane ySplit="7" topLeftCell="A8" activePane="bottomLeft" state="frozen"/>
      <selection pane="topLeft" activeCell="A1" sqref="A1"/>
      <selection pane="bottomLeft" activeCell="I3" sqref="I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5" width="0.71875" style="0" customWidth="1"/>
    <col min="16" max="16" width="0.9921875" style="0" customWidth="1"/>
  </cols>
  <sheetData>
    <row r="1" spans="1:16" ht="12.75" customHeight="1">
      <c r="A1" t="s">
        <v>10</v>
      </c>
      <c r="B1" s="1"/>
      <c r="C1" s="1"/>
      <c r="D1" s="1"/>
      <c r="E1" s="1" t="s">
        <v>0</v>
      </c>
      <c r="F1" s="1"/>
      <c r="G1" s="1"/>
      <c r="H1" s="1"/>
      <c r="I1" s="1"/>
      <c r="P1" t="s">
        <v>19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5"/>
      <c r="I2" s="5"/>
      <c r="P2" t="s">
        <v>19</v>
      </c>
    </row>
    <row r="3" spans="1:16" ht="15" customHeight="1">
      <c r="A3" t="s">
        <v>11</v>
      </c>
      <c r="B3" s="9" t="s">
        <v>13</v>
      </c>
      <c r="C3" s="50"/>
      <c r="D3" s="46"/>
      <c r="E3" s="10" t="s">
        <v>383</v>
      </c>
      <c r="F3" s="1"/>
      <c r="G3" s="8"/>
      <c r="H3" s="7" t="s">
        <v>154</v>
      </c>
      <c r="I3" s="30">
        <f>I8+I25+I72+I89+I110+I143+I174+I210+I235+I240</f>
        <v>0</v>
      </c>
      <c r="O3" t="s">
        <v>16</v>
      </c>
      <c r="P3" t="s">
        <v>20</v>
      </c>
    </row>
    <row r="4" spans="1:16" ht="15" customHeight="1">
      <c r="A4" t="s">
        <v>14</v>
      </c>
      <c r="B4" s="12" t="s">
        <v>15</v>
      </c>
      <c r="C4" s="51" t="s">
        <v>154</v>
      </c>
      <c r="D4" s="52"/>
      <c r="E4" s="13" t="s">
        <v>384</v>
      </c>
      <c r="F4" s="5"/>
      <c r="G4" s="5"/>
      <c r="H4" s="14"/>
      <c r="I4" s="14"/>
      <c r="O4" t="s">
        <v>17</v>
      </c>
      <c r="P4" t="s">
        <v>20</v>
      </c>
    </row>
    <row r="5" spans="1:16" ht="12.75" customHeight="1">
      <c r="A5" s="49" t="s">
        <v>23</v>
      </c>
      <c r="B5" s="49" t="s">
        <v>25</v>
      </c>
      <c r="C5" s="49" t="s">
        <v>27</v>
      </c>
      <c r="D5" s="49" t="s">
        <v>28</v>
      </c>
      <c r="E5" s="49" t="s">
        <v>29</v>
      </c>
      <c r="F5" s="49" t="s">
        <v>31</v>
      </c>
      <c r="G5" s="49" t="s">
        <v>33</v>
      </c>
      <c r="H5" s="49" t="s">
        <v>35</v>
      </c>
      <c r="I5" s="49"/>
      <c r="O5" t="s">
        <v>18</v>
      </c>
      <c r="P5" t="s">
        <v>20</v>
      </c>
    </row>
    <row r="6" spans="1:9" ht="12.75" customHeight="1">
      <c r="A6" s="49"/>
      <c r="B6" s="49"/>
      <c r="C6" s="49"/>
      <c r="D6" s="49"/>
      <c r="E6" s="49"/>
      <c r="F6" s="49"/>
      <c r="G6" s="49"/>
      <c r="H6" s="11" t="s">
        <v>36</v>
      </c>
      <c r="I6" s="11" t="s">
        <v>38</v>
      </c>
    </row>
    <row r="7" spans="1:9" ht="12.75" customHeight="1">
      <c r="A7" s="11" t="s">
        <v>24</v>
      </c>
      <c r="B7" s="11" t="s">
        <v>26</v>
      </c>
      <c r="C7" s="11" t="s">
        <v>20</v>
      </c>
      <c r="D7" s="11" t="s">
        <v>19</v>
      </c>
      <c r="E7" s="11" t="s">
        <v>30</v>
      </c>
      <c r="F7" s="11" t="s">
        <v>32</v>
      </c>
      <c r="G7" s="11" t="s">
        <v>34</v>
      </c>
      <c r="H7" s="11" t="s">
        <v>37</v>
      </c>
      <c r="I7" s="11" t="s">
        <v>39</v>
      </c>
    </row>
    <row r="8" spans="1:9" ht="12.75" customHeight="1">
      <c r="A8" s="14" t="s">
        <v>40</v>
      </c>
      <c r="B8" s="14"/>
      <c r="C8" s="18" t="s">
        <v>24</v>
      </c>
      <c r="D8" s="14"/>
      <c r="E8" s="19" t="s">
        <v>22</v>
      </c>
      <c r="F8" s="14"/>
      <c r="G8" s="14"/>
      <c r="H8" s="14"/>
      <c r="I8" s="20">
        <f>I9+I13+I17+I21</f>
        <v>0</v>
      </c>
    </row>
    <row r="9" spans="1:16" ht="12.75" customHeight="1">
      <c r="A9" s="17" t="s">
        <v>41</v>
      </c>
      <c r="B9" s="21" t="s">
        <v>26</v>
      </c>
      <c r="C9" s="21" t="s">
        <v>42</v>
      </c>
      <c r="D9" s="17" t="s">
        <v>43</v>
      </c>
      <c r="E9" s="22" t="s">
        <v>44</v>
      </c>
      <c r="F9" s="23" t="s">
        <v>45</v>
      </c>
      <c r="G9" s="24">
        <v>244.92</v>
      </c>
      <c r="H9" s="25"/>
      <c r="I9" s="25">
        <f>ROUND(ROUND(H9,2)*ROUND(G9,3),2)</f>
        <v>0</v>
      </c>
      <c r="O9">
        <f>(I9*21)/100</f>
        <v>0</v>
      </c>
      <c r="P9" t="s">
        <v>20</v>
      </c>
    </row>
    <row r="10" spans="1:5" ht="12.75" customHeight="1">
      <c r="A10" s="26" t="s">
        <v>46</v>
      </c>
      <c r="E10" s="27" t="s">
        <v>47</v>
      </c>
    </row>
    <row r="11" spans="1:5" ht="76.5" customHeight="1">
      <c r="A11" s="28" t="s">
        <v>48</v>
      </c>
      <c r="E11" s="29" t="s">
        <v>441</v>
      </c>
    </row>
    <row r="12" spans="1:5" ht="25.5" customHeight="1">
      <c r="A12" t="s">
        <v>49</v>
      </c>
      <c r="E12" s="27" t="s">
        <v>50</v>
      </c>
    </row>
    <row r="13" spans="1:16" ht="12.75" customHeight="1">
      <c r="A13" s="17" t="s">
        <v>41</v>
      </c>
      <c r="B13" s="21" t="s">
        <v>20</v>
      </c>
      <c r="C13" s="21" t="s">
        <v>42</v>
      </c>
      <c r="D13" s="17" t="s">
        <v>51</v>
      </c>
      <c r="E13" s="22" t="s">
        <v>44</v>
      </c>
      <c r="F13" s="23" t="s">
        <v>45</v>
      </c>
      <c r="G13" s="24">
        <v>6.75</v>
      </c>
      <c r="H13" s="25"/>
      <c r="I13" s="25">
        <f>ROUND(ROUND(H13,2)*ROUND(G13,3),2)</f>
        <v>0</v>
      </c>
      <c r="O13">
        <f>(I13*21)/100</f>
        <v>0</v>
      </c>
      <c r="P13" t="s">
        <v>20</v>
      </c>
    </row>
    <row r="14" spans="1:5" ht="12.75" customHeight="1">
      <c r="A14" s="26" t="s">
        <v>46</v>
      </c>
      <c r="E14" s="27" t="s">
        <v>52</v>
      </c>
    </row>
    <row r="15" spans="1:5" ht="12.75" customHeight="1">
      <c r="A15" s="28" t="s">
        <v>48</v>
      </c>
      <c r="E15" s="29" t="s">
        <v>442</v>
      </c>
    </row>
    <row r="16" spans="1:5" ht="25.5" customHeight="1">
      <c r="A16" t="s">
        <v>49</v>
      </c>
      <c r="E16" s="27" t="s">
        <v>50</v>
      </c>
    </row>
    <row r="17" spans="1:16" ht="12.75" customHeight="1">
      <c r="A17" s="17" t="s">
        <v>41</v>
      </c>
      <c r="B17" s="21" t="s">
        <v>19</v>
      </c>
      <c r="C17" s="21" t="s">
        <v>53</v>
      </c>
      <c r="D17" s="17" t="s">
        <v>54</v>
      </c>
      <c r="E17" s="22" t="s">
        <v>55</v>
      </c>
      <c r="F17" s="23" t="s">
        <v>45</v>
      </c>
      <c r="G17" s="24">
        <v>57.75</v>
      </c>
      <c r="H17" s="25"/>
      <c r="I17" s="25">
        <f>ROUND(ROUND(H17,2)*ROUND(G17,3),2)</f>
        <v>0</v>
      </c>
      <c r="O17">
        <f>(I17*21)/100</f>
        <v>0</v>
      </c>
      <c r="P17" t="s">
        <v>20</v>
      </c>
    </row>
    <row r="18" spans="1:5" ht="12.75" customHeight="1">
      <c r="A18" s="26" t="s">
        <v>46</v>
      </c>
      <c r="E18" s="27" t="s">
        <v>56</v>
      </c>
    </row>
    <row r="19" spans="1:5" ht="12.75" customHeight="1">
      <c r="A19" s="28" t="s">
        <v>48</v>
      </c>
      <c r="E19" s="34" t="s">
        <v>443</v>
      </c>
    </row>
    <row r="20" spans="1:5" ht="25.5" customHeight="1">
      <c r="A20" t="s">
        <v>49</v>
      </c>
      <c r="E20" s="27" t="s">
        <v>50</v>
      </c>
    </row>
    <row r="21" spans="1:16" ht="12.75" customHeight="1">
      <c r="A21" s="17" t="s">
        <v>41</v>
      </c>
      <c r="B21" s="21" t="s">
        <v>30</v>
      </c>
      <c r="C21" s="21" t="s">
        <v>57</v>
      </c>
      <c r="D21" s="17" t="s">
        <v>54</v>
      </c>
      <c r="E21" s="22" t="s">
        <v>58</v>
      </c>
      <c r="F21" s="23" t="s">
        <v>45</v>
      </c>
      <c r="G21" s="24">
        <v>1.155</v>
      </c>
      <c r="H21" s="45"/>
      <c r="I21" s="25">
        <f>ROUND(ROUND(H21,2)*ROUND(G21,3),2)</f>
        <v>0</v>
      </c>
      <c r="O21">
        <f>(I21*21)/100</f>
        <v>0</v>
      </c>
      <c r="P21" t="s">
        <v>20</v>
      </c>
    </row>
    <row r="22" spans="1:5" ht="12.75" customHeight="1">
      <c r="A22" s="26" t="s">
        <v>46</v>
      </c>
      <c r="E22" s="27" t="s">
        <v>59</v>
      </c>
    </row>
    <row r="23" spans="1:5" ht="12.75" customHeight="1">
      <c r="A23" s="28" t="s">
        <v>48</v>
      </c>
      <c r="E23" s="29" t="s">
        <v>444</v>
      </c>
    </row>
    <row r="24" spans="1:5" ht="25.5" customHeight="1">
      <c r="A24" t="s">
        <v>49</v>
      </c>
      <c r="E24" s="27" t="s">
        <v>50</v>
      </c>
    </row>
    <row r="25" spans="1:9" ht="12.75" customHeight="1">
      <c r="A25" s="5" t="s">
        <v>40</v>
      </c>
      <c r="B25" s="5"/>
      <c r="C25" s="31" t="s">
        <v>26</v>
      </c>
      <c r="D25" s="5"/>
      <c r="E25" s="19" t="s">
        <v>155</v>
      </c>
      <c r="F25" s="5"/>
      <c r="G25" s="5"/>
      <c r="H25" s="5"/>
      <c r="I25" s="32">
        <f>0+I26+I30+I34+I38+I42+I46+I49+I53+I57+I61+I65+I69</f>
        <v>0</v>
      </c>
    </row>
    <row r="26" spans="1:16" ht="25.5" customHeight="1">
      <c r="A26" s="17" t="s">
        <v>41</v>
      </c>
      <c r="B26" s="21">
        <v>5</v>
      </c>
      <c r="C26" s="21" t="s">
        <v>156</v>
      </c>
      <c r="D26" s="17" t="s">
        <v>54</v>
      </c>
      <c r="E26" s="22" t="s">
        <v>157</v>
      </c>
      <c r="F26" s="23" t="s">
        <v>158</v>
      </c>
      <c r="G26" s="24">
        <v>78.75</v>
      </c>
      <c r="H26" s="25"/>
      <c r="I26" s="25">
        <f>ROUND(ROUND(H26,2)*ROUND(G26,3),2)</f>
        <v>0</v>
      </c>
      <c r="O26">
        <f>(I26*21)/100</f>
        <v>0</v>
      </c>
      <c r="P26" t="s">
        <v>20</v>
      </c>
    </row>
    <row r="27" spans="1:5" ht="12.75" customHeight="1">
      <c r="A27" s="26" t="s">
        <v>46</v>
      </c>
      <c r="E27" s="27" t="s">
        <v>159</v>
      </c>
    </row>
    <row r="28" spans="1:5" ht="12.75" customHeight="1">
      <c r="A28" s="28" t="s">
        <v>48</v>
      </c>
      <c r="E28" s="29" t="s">
        <v>395</v>
      </c>
    </row>
    <row r="29" spans="1:5" ht="63.75" customHeight="1">
      <c r="A29" t="s">
        <v>49</v>
      </c>
      <c r="E29" s="27" t="s">
        <v>160</v>
      </c>
    </row>
    <row r="30" spans="1:16" ht="25.5" customHeight="1">
      <c r="A30" s="17" t="s">
        <v>41</v>
      </c>
      <c r="B30" s="21">
        <v>6</v>
      </c>
      <c r="C30" s="21" t="s">
        <v>161</v>
      </c>
      <c r="D30" s="17" t="s">
        <v>54</v>
      </c>
      <c r="E30" s="22" t="s">
        <v>162</v>
      </c>
      <c r="F30" s="23" t="s">
        <v>158</v>
      </c>
      <c r="G30" s="24">
        <v>26.25</v>
      </c>
      <c r="H30" s="25"/>
      <c r="I30" s="25">
        <f>ROUND(ROUND(H30,2)*ROUND(G30,3),2)</f>
        <v>0</v>
      </c>
      <c r="O30">
        <f>(I30*21)/100</f>
        <v>0</v>
      </c>
      <c r="P30" t="s">
        <v>20</v>
      </c>
    </row>
    <row r="31" spans="1:5" ht="12.75" customHeight="1">
      <c r="A31" s="26" t="s">
        <v>46</v>
      </c>
      <c r="E31" s="27" t="s">
        <v>159</v>
      </c>
    </row>
    <row r="32" spans="1:5" ht="12.75" customHeight="1">
      <c r="A32" s="28" t="s">
        <v>48</v>
      </c>
      <c r="E32" s="29" t="s">
        <v>396</v>
      </c>
    </row>
    <row r="33" spans="1:5" ht="63.75" customHeight="1">
      <c r="A33" t="s">
        <v>49</v>
      </c>
      <c r="E33" s="27" t="s">
        <v>160</v>
      </c>
    </row>
    <row r="34" spans="1:16" ht="12.75" customHeight="1">
      <c r="A34" s="17" t="s">
        <v>41</v>
      </c>
      <c r="B34" s="21">
        <v>7</v>
      </c>
      <c r="C34" s="21" t="s">
        <v>163</v>
      </c>
      <c r="D34" s="17" t="s">
        <v>54</v>
      </c>
      <c r="E34" s="22" t="s">
        <v>164</v>
      </c>
      <c r="F34" s="23" t="s">
        <v>158</v>
      </c>
      <c r="G34" s="24">
        <v>13.125</v>
      </c>
      <c r="H34" s="25"/>
      <c r="I34" s="25">
        <f>ROUND(ROUND(H34,2)*ROUND(G34,3),2)</f>
        <v>0</v>
      </c>
      <c r="O34">
        <f>(I34*21)/100</f>
        <v>0</v>
      </c>
      <c r="P34" t="s">
        <v>20</v>
      </c>
    </row>
    <row r="35" spans="1:5" ht="12.75" customHeight="1">
      <c r="A35" s="26" t="s">
        <v>46</v>
      </c>
      <c r="E35" s="27" t="s">
        <v>392</v>
      </c>
    </row>
    <row r="36" spans="1:5" ht="12.75" customHeight="1">
      <c r="A36" s="28" t="s">
        <v>48</v>
      </c>
      <c r="E36" s="29" t="s">
        <v>397</v>
      </c>
    </row>
    <row r="37" spans="1:5" ht="63.75" customHeight="1">
      <c r="A37" t="s">
        <v>49</v>
      </c>
      <c r="E37" s="27" t="s">
        <v>160</v>
      </c>
    </row>
    <row r="38" spans="1:16" ht="12.75" customHeight="1">
      <c r="A38" s="17" t="s">
        <v>41</v>
      </c>
      <c r="B38" s="21">
        <v>8</v>
      </c>
      <c r="C38" s="21" t="s">
        <v>165</v>
      </c>
      <c r="D38" s="17" t="s">
        <v>54</v>
      </c>
      <c r="E38" s="22" t="s">
        <v>166</v>
      </c>
      <c r="F38" s="23" t="s">
        <v>158</v>
      </c>
      <c r="G38" s="24">
        <v>7.56</v>
      </c>
      <c r="H38" s="25"/>
      <c r="I38" s="25">
        <f>ROUND(ROUND(H38,2)*ROUND(G38,3),2)</f>
        <v>0</v>
      </c>
      <c r="O38">
        <f>(I38*21)/100</f>
        <v>0</v>
      </c>
      <c r="P38" t="s">
        <v>20</v>
      </c>
    </row>
    <row r="39" spans="1:5" ht="12.75" customHeight="1">
      <c r="A39" s="26" t="s">
        <v>46</v>
      </c>
      <c r="E39" s="27" t="s">
        <v>167</v>
      </c>
    </row>
    <row r="40" spans="1:5" ht="12.75" customHeight="1">
      <c r="A40" s="28" t="s">
        <v>48</v>
      </c>
      <c r="E40" s="29" t="s">
        <v>398</v>
      </c>
    </row>
    <row r="41" spans="1:5" ht="76.5" customHeight="1">
      <c r="A41" t="s">
        <v>49</v>
      </c>
      <c r="E41" s="27" t="s">
        <v>168</v>
      </c>
    </row>
    <row r="42" spans="1:16" ht="12.75" customHeight="1">
      <c r="A42" s="17" t="s">
        <v>41</v>
      </c>
      <c r="B42" s="21">
        <v>9</v>
      </c>
      <c r="C42" s="21" t="s">
        <v>169</v>
      </c>
      <c r="D42" s="17" t="s">
        <v>54</v>
      </c>
      <c r="E42" s="22" t="s">
        <v>170</v>
      </c>
      <c r="F42" s="23" t="s">
        <v>158</v>
      </c>
      <c r="G42" s="24">
        <v>15</v>
      </c>
      <c r="H42" s="25"/>
      <c r="I42" s="25">
        <f>ROUND(ROUND(H42,2)*ROUND(G42,3),2)</f>
        <v>0</v>
      </c>
      <c r="O42">
        <f>(I42*21)/100</f>
        <v>0</v>
      </c>
      <c r="P42" t="s">
        <v>20</v>
      </c>
    </row>
    <row r="43" spans="1:5" ht="12.75" customHeight="1">
      <c r="A43" s="26" t="s">
        <v>46</v>
      </c>
      <c r="E43" s="27" t="s">
        <v>171</v>
      </c>
    </row>
    <row r="44" spans="1:5" ht="12.75" customHeight="1">
      <c r="A44" s="28" t="s">
        <v>48</v>
      </c>
      <c r="E44" s="29" t="s">
        <v>172</v>
      </c>
    </row>
    <row r="45" spans="1:5" ht="38.25" customHeight="1">
      <c r="A45" t="s">
        <v>49</v>
      </c>
      <c r="E45" s="27" t="s">
        <v>173</v>
      </c>
    </row>
    <row r="46" spans="1:16" ht="12.75" customHeight="1">
      <c r="A46" s="17" t="s">
        <v>41</v>
      </c>
      <c r="B46" s="21">
        <v>10</v>
      </c>
      <c r="C46" s="21" t="s">
        <v>174</v>
      </c>
      <c r="D46" s="17" t="s">
        <v>54</v>
      </c>
      <c r="E46" s="22" t="s">
        <v>175</v>
      </c>
      <c r="F46" s="23" t="s">
        <v>158</v>
      </c>
      <c r="G46" s="24">
        <v>3.15</v>
      </c>
      <c r="H46" s="25"/>
      <c r="I46" s="25">
        <f>ROUND(ROUND(H46,2)*ROUND(G46,3),2)</f>
        <v>0</v>
      </c>
      <c r="O46">
        <f>(I46*21)/100</f>
        <v>0</v>
      </c>
      <c r="P46" t="s">
        <v>20</v>
      </c>
    </row>
    <row r="47" spans="1:5" ht="12.75" customHeight="1">
      <c r="A47" s="26" t="s">
        <v>46</v>
      </c>
      <c r="E47" s="27" t="s">
        <v>176</v>
      </c>
    </row>
    <row r="48" spans="1:5" ht="369.75" customHeight="1">
      <c r="A48" t="s">
        <v>49</v>
      </c>
      <c r="E48" s="27" t="s">
        <v>177</v>
      </c>
    </row>
    <row r="49" spans="1:16" ht="12.75" customHeight="1">
      <c r="A49" s="17" t="s">
        <v>41</v>
      </c>
      <c r="B49" s="21">
        <v>11</v>
      </c>
      <c r="C49" s="21" t="s">
        <v>178</v>
      </c>
      <c r="D49" s="17" t="s">
        <v>54</v>
      </c>
      <c r="E49" s="22" t="s">
        <v>179</v>
      </c>
      <c r="F49" s="23" t="s">
        <v>158</v>
      </c>
      <c r="G49" s="24">
        <v>15</v>
      </c>
      <c r="H49" s="25"/>
      <c r="I49" s="25">
        <f>ROUND(ROUND(H49,2)*ROUND(G49,3),2)</f>
        <v>0</v>
      </c>
      <c r="O49">
        <f>(I49*21)/100</f>
        <v>0</v>
      </c>
      <c r="P49" t="s">
        <v>20</v>
      </c>
    </row>
    <row r="50" spans="1:5" ht="12.75" customHeight="1">
      <c r="A50" s="26" t="s">
        <v>46</v>
      </c>
      <c r="E50" s="27" t="s">
        <v>180</v>
      </c>
    </row>
    <row r="51" spans="1:5" ht="12.75" customHeight="1">
      <c r="A51" s="28" t="s">
        <v>48</v>
      </c>
      <c r="E51" s="29" t="s">
        <v>181</v>
      </c>
    </row>
    <row r="52" spans="1:5" ht="306" customHeight="1">
      <c r="A52" t="s">
        <v>49</v>
      </c>
      <c r="E52" s="27" t="s">
        <v>182</v>
      </c>
    </row>
    <row r="53" spans="1:16" ht="12.75" customHeight="1">
      <c r="A53" s="17" t="s">
        <v>41</v>
      </c>
      <c r="B53" s="21">
        <v>12</v>
      </c>
      <c r="C53" s="21" t="s">
        <v>183</v>
      </c>
      <c r="D53" s="17" t="s">
        <v>54</v>
      </c>
      <c r="E53" s="22" t="s">
        <v>184</v>
      </c>
      <c r="F53" s="23" t="s">
        <v>158</v>
      </c>
      <c r="G53" s="24">
        <v>8.8</v>
      </c>
      <c r="H53" s="25"/>
      <c r="I53" s="25">
        <f>ROUND(ROUND(H53,2)*ROUND(G53,3),2)</f>
        <v>0</v>
      </c>
      <c r="O53">
        <f>(I53*21)/100</f>
        <v>0</v>
      </c>
      <c r="P53" t="s">
        <v>20</v>
      </c>
    </row>
    <row r="54" spans="1:5" ht="12.75" customHeight="1">
      <c r="A54" s="26" t="s">
        <v>46</v>
      </c>
      <c r="E54" s="27" t="s">
        <v>185</v>
      </c>
    </row>
    <row r="55" spans="1:5" ht="12.75" customHeight="1">
      <c r="A55" s="28" t="s">
        <v>48</v>
      </c>
      <c r="E55" s="29" t="s">
        <v>186</v>
      </c>
    </row>
    <row r="56" spans="1:5" ht="25.5" customHeight="1">
      <c r="A56" t="s">
        <v>49</v>
      </c>
      <c r="E56" s="27" t="s">
        <v>187</v>
      </c>
    </row>
    <row r="57" spans="1:16" ht="12.75" customHeight="1">
      <c r="A57" s="17" t="s">
        <v>41</v>
      </c>
      <c r="B57" s="21">
        <v>13</v>
      </c>
      <c r="C57" s="21" t="s">
        <v>188</v>
      </c>
      <c r="D57" s="17" t="s">
        <v>54</v>
      </c>
      <c r="E57" s="22" t="s">
        <v>189</v>
      </c>
      <c r="F57" s="23" t="s">
        <v>158</v>
      </c>
      <c r="G57" s="24">
        <v>54.2</v>
      </c>
      <c r="H57" s="25"/>
      <c r="I57" s="25">
        <f>ROUND(ROUND(H57,2)*ROUND(G57,3),2)</f>
        <v>0</v>
      </c>
      <c r="O57">
        <f>(I57*21)/100</f>
        <v>0</v>
      </c>
      <c r="P57" t="s">
        <v>20</v>
      </c>
    </row>
    <row r="58" spans="1:5" ht="12.75" customHeight="1">
      <c r="A58" s="26" t="s">
        <v>46</v>
      </c>
      <c r="E58" s="27" t="s">
        <v>190</v>
      </c>
    </row>
    <row r="59" spans="1:5" ht="38.25" customHeight="1">
      <c r="A59" s="28" t="s">
        <v>48</v>
      </c>
      <c r="E59" s="29" t="s">
        <v>399</v>
      </c>
    </row>
    <row r="60" spans="1:5" ht="318.75" customHeight="1">
      <c r="A60" t="s">
        <v>49</v>
      </c>
      <c r="E60" s="27" t="s">
        <v>191</v>
      </c>
    </row>
    <row r="61" spans="1:16" ht="12.75" customHeight="1">
      <c r="A61" s="17" t="s">
        <v>41</v>
      </c>
      <c r="B61" s="21">
        <v>14</v>
      </c>
      <c r="C61" s="21" t="s">
        <v>192</v>
      </c>
      <c r="D61" s="17" t="s">
        <v>54</v>
      </c>
      <c r="E61" s="22" t="s">
        <v>193</v>
      </c>
      <c r="F61" s="23" t="s">
        <v>158</v>
      </c>
      <c r="G61" s="24">
        <v>3.15</v>
      </c>
      <c r="H61" s="25"/>
      <c r="I61" s="25">
        <f>ROUND(ROUND(H61,2)*ROUND(G61,3),2)</f>
        <v>0</v>
      </c>
      <c r="O61">
        <f>(I61*21)/100</f>
        <v>0</v>
      </c>
      <c r="P61" t="s">
        <v>20</v>
      </c>
    </row>
    <row r="62" spans="1:5" ht="12.75" customHeight="1">
      <c r="A62" s="26" t="s">
        <v>46</v>
      </c>
      <c r="E62" s="27" t="s">
        <v>194</v>
      </c>
    </row>
    <row r="63" spans="1:5" ht="12.75" customHeight="1">
      <c r="A63" s="28" t="s">
        <v>48</v>
      </c>
      <c r="E63" s="29" t="s">
        <v>400</v>
      </c>
    </row>
    <row r="64" spans="1:5" ht="267.75" customHeight="1">
      <c r="A64" t="s">
        <v>49</v>
      </c>
      <c r="E64" s="27" t="s">
        <v>195</v>
      </c>
    </row>
    <row r="65" spans="1:16" ht="12.75" customHeight="1">
      <c r="A65" s="17" t="s">
        <v>41</v>
      </c>
      <c r="B65" s="21">
        <v>15</v>
      </c>
      <c r="C65" s="21" t="s">
        <v>196</v>
      </c>
      <c r="D65" s="17" t="s">
        <v>54</v>
      </c>
      <c r="E65" s="22" t="s">
        <v>197</v>
      </c>
      <c r="F65" s="23" t="s">
        <v>158</v>
      </c>
      <c r="G65" s="24">
        <v>15</v>
      </c>
      <c r="H65" s="25"/>
      <c r="I65" s="25">
        <f>ROUND(ROUND(H65,2)*ROUND(G65,3),2)</f>
        <v>0</v>
      </c>
      <c r="O65">
        <f>(I65*21)/100</f>
        <v>0</v>
      </c>
      <c r="P65" t="s">
        <v>20</v>
      </c>
    </row>
    <row r="66" spans="1:5" ht="12.75" customHeight="1">
      <c r="A66" s="26" t="s">
        <v>46</v>
      </c>
      <c r="E66" s="27" t="s">
        <v>198</v>
      </c>
    </row>
    <row r="67" spans="1:5" ht="12.75" customHeight="1">
      <c r="A67" s="28" t="s">
        <v>48</v>
      </c>
      <c r="E67" s="29" t="s">
        <v>172</v>
      </c>
    </row>
    <row r="68" spans="1:5" ht="38.25" customHeight="1">
      <c r="A68" t="s">
        <v>49</v>
      </c>
      <c r="E68" s="27" t="s">
        <v>199</v>
      </c>
    </row>
    <row r="69" spans="1:16" ht="12.75" customHeight="1">
      <c r="A69" s="17" t="s">
        <v>41</v>
      </c>
      <c r="B69" s="21">
        <v>16</v>
      </c>
      <c r="C69" s="21" t="s">
        <v>200</v>
      </c>
      <c r="D69" s="17" t="s">
        <v>54</v>
      </c>
      <c r="E69" s="22" t="s">
        <v>201</v>
      </c>
      <c r="F69" s="23" t="s">
        <v>114</v>
      </c>
      <c r="G69" s="24">
        <v>75</v>
      </c>
      <c r="H69" s="25"/>
      <c r="I69" s="25">
        <f>ROUND(ROUND(H69,2)*ROUND(G69,3),2)</f>
        <v>0</v>
      </c>
      <c r="O69">
        <f>(I69*21)/100</f>
        <v>0</v>
      </c>
      <c r="P69" t="s">
        <v>20</v>
      </c>
    </row>
    <row r="70" spans="1:5" ht="12.75" customHeight="1">
      <c r="A70" s="26" t="s">
        <v>46</v>
      </c>
      <c r="E70" s="27" t="s">
        <v>202</v>
      </c>
    </row>
    <row r="71" spans="1:5" ht="25.5" customHeight="1">
      <c r="A71" t="s">
        <v>49</v>
      </c>
      <c r="E71" s="27" t="s">
        <v>203</v>
      </c>
    </row>
    <row r="72" spans="1:9" ht="12.75" customHeight="1">
      <c r="A72" s="5" t="s">
        <v>40</v>
      </c>
      <c r="B72" s="5"/>
      <c r="C72" s="31" t="s">
        <v>20</v>
      </c>
      <c r="D72" s="5"/>
      <c r="E72" s="19" t="s">
        <v>204</v>
      </c>
      <c r="F72" s="5"/>
      <c r="G72" s="5"/>
      <c r="H72" s="5"/>
      <c r="I72" s="32">
        <f>0+I73+I77+I81+I85</f>
        <v>0</v>
      </c>
    </row>
    <row r="73" spans="1:16" ht="12.75" customHeight="1">
      <c r="A73" s="17" t="s">
        <v>41</v>
      </c>
      <c r="B73" s="21">
        <v>17</v>
      </c>
      <c r="C73" s="21" t="s">
        <v>205</v>
      </c>
      <c r="D73" s="17" t="s">
        <v>54</v>
      </c>
      <c r="E73" s="22" t="s">
        <v>206</v>
      </c>
      <c r="F73" s="23" t="s">
        <v>158</v>
      </c>
      <c r="G73" s="24">
        <v>0.054</v>
      </c>
      <c r="H73" s="25"/>
      <c r="I73" s="25">
        <f>ROUND(ROUND(H73,2)*ROUND(G73,3),2)</f>
        <v>0</v>
      </c>
      <c r="O73">
        <f>(I73*21)/100</f>
        <v>0</v>
      </c>
      <c r="P73" t="s">
        <v>20</v>
      </c>
    </row>
    <row r="74" spans="1:5" ht="12.75" customHeight="1">
      <c r="A74" s="26" t="s">
        <v>46</v>
      </c>
      <c r="E74" s="27" t="s">
        <v>207</v>
      </c>
    </row>
    <row r="75" spans="1:5" ht="12.75" customHeight="1">
      <c r="A75" s="28" t="s">
        <v>48</v>
      </c>
      <c r="E75" s="29" t="s">
        <v>401</v>
      </c>
    </row>
    <row r="76" spans="1:5" ht="51" customHeight="1">
      <c r="A76" t="s">
        <v>49</v>
      </c>
      <c r="E76" s="27" t="s">
        <v>208</v>
      </c>
    </row>
    <row r="77" spans="1:16" ht="12.75" customHeight="1">
      <c r="A77" s="17" t="s">
        <v>41</v>
      </c>
      <c r="B77" s="21">
        <v>18</v>
      </c>
      <c r="C77" s="21" t="s">
        <v>209</v>
      </c>
      <c r="D77" s="17" t="s">
        <v>54</v>
      </c>
      <c r="E77" s="22" t="s">
        <v>210</v>
      </c>
      <c r="F77" s="23" t="s">
        <v>211</v>
      </c>
      <c r="G77" s="24">
        <v>28</v>
      </c>
      <c r="H77" s="25"/>
      <c r="I77" s="25">
        <f>ROUND(ROUND(H77,2)*ROUND(G77,3),2)</f>
        <v>0</v>
      </c>
      <c r="O77">
        <f>(I77*21)/100</f>
        <v>0</v>
      </c>
      <c r="P77" t="s">
        <v>20</v>
      </c>
    </row>
    <row r="78" spans="1:5" ht="12.75" customHeight="1">
      <c r="A78" s="26" t="s">
        <v>46</v>
      </c>
      <c r="E78" s="27" t="s">
        <v>212</v>
      </c>
    </row>
    <row r="79" spans="1:5" ht="76.5" customHeight="1">
      <c r="A79" s="28" t="s">
        <v>48</v>
      </c>
      <c r="E79" s="29" t="s">
        <v>402</v>
      </c>
    </row>
    <row r="80" spans="1:5" ht="63.75" customHeight="1">
      <c r="A80" t="s">
        <v>49</v>
      </c>
      <c r="E80" s="27" t="s">
        <v>213</v>
      </c>
    </row>
    <row r="81" spans="1:16" ht="12.75" customHeight="1">
      <c r="A81" s="17" t="s">
        <v>41</v>
      </c>
      <c r="B81" s="21">
        <v>19</v>
      </c>
      <c r="C81" s="21" t="s">
        <v>214</v>
      </c>
      <c r="D81" s="17" t="s">
        <v>54</v>
      </c>
      <c r="E81" s="22" t="s">
        <v>215</v>
      </c>
      <c r="F81" s="23" t="s">
        <v>211</v>
      </c>
      <c r="G81" s="24">
        <v>2</v>
      </c>
      <c r="H81" s="25"/>
      <c r="I81" s="25">
        <f>ROUND(ROUND(H81,2)*ROUND(G81,3),2)</f>
        <v>0</v>
      </c>
      <c r="O81">
        <f>(I81*21)/100</f>
        <v>0</v>
      </c>
      <c r="P81" t="s">
        <v>20</v>
      </c>
    </row>
    <row r="82" spans="1:5" ht="12.75" customHeight="1">
      <c r="A82" s="26" t="s">
        <v>46</v>
      </c>
      <c r="E82" s="27" t="s">
        <v>387</v>
      </c>
    </row>
    <row r="83" spans="1:5" ht="12.75" customHeight="1">
      <c r="A83" s="28" t="s">
        <v>48</v>
      </c>
      <c r="E83" s="29" t="s">
        <v>403</v>
      </c>
    </row>
    <row r="84" spans="1:5" ht="63.75" customHeight="1">
      <c r="A84" t="s">
        <v>49</v>
      </c>
      <c r="E84" s="27" t="s">
        <v>213</v>
      </c>
    </row>
    <row r="85" spans="1:16" ht="12.75" customHeight="1">
      <c r="A85" s="17" t="s">
        <v>41</v>
      </c>
      <c r="B85" s="21">
        <v>20</v>
      </c>
      <c r="C85" s="21" t="s">
        <v>216</v>
      </c>
      <c r="D85" s="17" t="s">
        <v>54</v>
      </c>
      <c r="E85" s="22" t="s">
        <v>217</v>
      </c>
      <c r="F85" s="23" t="s">
        <v>80</v>
      </c>
      <c r="G85" s="24">
        <v>280</v>
      </c>
      <c r="H85" s="25"/>
      <c r="I85" s="25">
        <f>ROUND(ROUND(H85,2)*ROUND(G85,3),2)</f>
        <v>0</v>
      </c>
      <c r="O85">
        <f>(I85*21)/100</f>
        <v>0</v>
      </c>
      <c r="P85" t="s">
        <v>20</v>
      </c>
    </row>
    <row r="86" spans="1:5" ht="12.75" customHeight="1">
      <c r="A86" s="26" t="s">
        <v>46</v>
      </c>
      <c r="E86" s="27" t="s">
        <v>218</v>
      </c>
    </row>
    <row r="87" spans="1:5" ht="76.5" customHeight="1">
      <c r="A87" s="28" t="s">
        <v>48</v>
      </c>
      <c r="E87" s="29" t="s">
        <v>404</v>
      </c>
    </row>
    <row r="88" spans="1:5" ht="63.75" customHeight="1">
      <c r="A88" t="s">
        <v>49</v>
      </c>
      <c r="E88" s="27" t="s">
        <v>219</v>
      </c>
    </row>
    <row r="89" spans="1:9" ht="12.75" customHeight="1">
      <c r="A89" s="5" t="s">
        <v>40</v>
      </c>
      <c r="B89" s="5"/>
      <c r="C89" s="31" t="s">
        <v>19</v>
      </c>
      <c r="D89" s="5"/>
      <c r="E89" s="19" t="s">
        <v>220</v>
      </c>
      <c r="F89" s="5"/>
      <c r="G89" s="5"/>
      <c r="H89" s="5"/>
      <c r="I89" s="32">
        <f>0+I90+I94+I98+I102+I106</f>
        <v>0</v>
      </c>
    </row>
    <row r="90" spans="1:16" ht="12.75" customHeight="1">
      <c r="A90" s="17" t="s">
        <v>41</v>
      </c>
      <c r="B90" s="21">
        <v>21</v>
      </c>
      <c r="C90" s="21" t="s">
        <v>221</v>
      </c>
      <c r="D90" s="17" t="s">
        <v>54</v>
      </c>
      <c r="E90" s="22" t="s">
        <v>222</v>
      </c>
      <c r="F90" s="23" t="s">
        <v>223</v>
      </c>
      <c r="G90" s="24">
        <v>117</v>
      </c>
      <c r="H90" s="25"/>
      <c r="I90" s="25">
        <f>ROUND(ROUND(H90,2)*ROUND(G90,3),2)</f>
        <v>0</v>
      </c>
      <c r="O90">
        <f>(I90*21)/100</f>
        <v>0</v>
      </c>
      <c r="P90" t="s">
        <v>20</v>
      </c>
    </row>
    <row r="91" spans="1:5" ht="12.75" customHeight="1">
      <c r="A91" s="26" t="s">
        <v>46</v>
      </c>
      <c r="E91" s="27" t="s">
        <v>224</v>
      </c>
    </row>
    <row r="92" spans="1:5" ht="38.25" customHeight="1">
      <c r="A92" s="28" t="s">
        <v>48</v>
      </c>
      <c r="E92" s="29" t="s">
        <v>405</v>
      </c>
    </row>
    <row r="93" spans="1:5" ht="25.5" customHeight="1">
      <c r="A93" t="s">
        <v>49</v>
      </c>
      <c r="E93" s="27" t="s">
        <v>225</v>
      </c>
    </row>
    <row r="94" spans="1:16" ht="12.75" customHeight="1">
      <c r="A94" s="17" t="s">
        <v>41</v>
      </c>
      <c r="B94" s="21">
        <v>22</v>
      </c>
      <c r="C94" s="21" t="s">
        <v>226</v>
      </c>
      <c r="D94" s="17" t="s">
        <v>54</v>
      </c>
      <c r="E94" s="22" t="s">
        <v>227</v>
      </c>
      <c r="F94" s="23" t="s">
        <v>158</v>
      </c>
      <c r="G94" s="24">
        <v>5.04</v>
      </c>
      <c r="H94" s="25"/>
      <c r="I94" s="25">
        <f>ROUND(ROUND(H94,2)*ROUND(G94,3),2)</f>
        <v>0</v>
      </c>
      <c r="O94">
        <f>(I94*21)/100</f>
        <v>0</v>
      </c>
      <c r="P94" t="s">
        <v>20</v>
      </c>
    </row>
    <row r="95" spans="1:5" ht="12.75" customHeight="1">
      <c r="A95" s="26" t="s">
        <v>46</v>
      </c>
      <c r="E95" s="27" t="s">
        <v>228</v>
      </c>
    </row>
    <row r="96" spans="1:5" ht="38.25" customHeight="1">
      <c r="A96" s="28" t="s">
        <v>48</v>
      </c>
      <c r="E96" s="29" t="s">
        <v>406</v>
      </c>
    </row>
    <row r="97" spans="1:5" ht="369.75" customHeight="1">
      <c r="A97" t="s">
        <v>49</v>
      </c>
      <c r="E97" s="27" t="s">
        <v>229</v>
      </c>
    </row>
    <row r="98" spans="1:16" ht="12.75" customHeight="1">
      <c r="A98" s="17" t="s">
        <v>41</v>
      </c>
      <c r="B98" s="21">
        <v>23</v>
      </c>
      <c r="C98" s="21" t="s">
        <v>230</v>
      </c>
      <c r="D98" s="17" t="s">
        <v>54</v>
      </c>
      <c r="E98" s="22" t="s">
        <v>231</v>
      </c>
      <c r="F98" s="23" t="s">
        <v>45</v>
      </c>
      <c r="G98" s="24">
        <v>0.8064</v>
      </c>
      <c r="H98" s="25"/>
      <c r="I98" s="25">
        <f>ROUND(ROUND(H98,2)*ROUND(G98,3),2)</f>
        <v>0</v>
      </c>
      <c r="O98">
        <f>(I98*21)/100</f>
        <v>0</v>
      </c>
      <c r="P98" t="s">
        <v>20</v>
      </c>
    </row>
    <row r="99" spans="1:5" ht="12.75" customHeight="1">
      <c r="A99" s="26" t="s">
        <v>46</v>
      </c>
      <c r="E99" s="27" t="s">
        <v>232</v>
      </c>
    </row>
    <row r="100" spans="1:5" ht="12.75" customHeight="1">
      <c r="A100" s="28" t="s">
        <v>48</v>
      </c>
      <c r="E100" s="29" t="s">
        <v>407</v>
      </c>
    </row>
    <row r="101" spans="1:5" ht="242.25" customHeight="1">
      <c r="A101" t="s">
        <v>49</v>
      </c>
      <c r="E101" s="27" t="s">
        <v>233</v>
      </c>
    </row>
    <row r="102" spans="1:16" ht="12.75" customHeight="1">
      <c r="A102" s="17" t="s">
        <v>41</v>
      </c>
      <c r="B102" s="21">
        <v>24</v>
      </c>
      <c r="C102" s="21" t="s">
        <v>234</v>
      </c>
      <c r="D102" s="17" t="s">
        <v>54</v>
      </c>
      <c r="E102" s="22" t="s">
        <v>235</v>
      </c>
      <c r="F102" s="23" t="s">
        <v>158</v>
      </c>
      <c r="G102" s="24">
        <v>2</v>
      </c>
      <c r="H102" s="25"/>
      <c r="I102" s="25">
        <f>ROUND(ROUND(H102,2)*ROUND(G102,3),2)</f>
        <v>0</v>
      </c>
      <c r="O102">
        <f>(I102*21)/100</f>
        <v>0</v>
      </c>
      <c r="P102" t="s">
        <v>20</v>
      </c>
    </row>
    <row r="103" spans="1:5" ht="12.75" customHeight="1">
      <c r="A103" s="26" t="s">
        <v>46</v>
      </c>
      <c r="E103" s="27" t="s">
        <v>236</v>
      </c>
    </row>
    <row r="104" spans="1:5" ht="63.75" customHeight="1">
      <c r="A104" s="28" t="s">
        <v>48</v>
      </c>
      <c r="E104" s="29" t="s">
        <v>408</v>
      </c>
    </row>
    <row r="105" spans="1:5" ht="357.75" customHeight="1">
      <c r="A105" t="s">
        <v>49</v>
      </c>
      <c r="E105" s="27" t="s">
        <v>237</v>
      </c>
    </row>
    <row r="106" spans="1:16" ht="12.75" customHeight="1">
      <c r="A106" s="17" t="s">
        <v>41</v>
      </c>
      <c r="B106" s="21">
        <v>25</v>
      </c>
      <c r="C106" s="21" t="s">
        <v>238</v>
      </c>
      <c r="D106" s="17" t="s">
        <v>54</v>
      </c>
      <c r="E106" s="22" t="s">
        <v>239</v>
      </c>
      <c r="F106" s="23" t="s">
        <v>45</v>
      </c>
      <c r="G106" s="24">
        <v>0.3</v>
      </c>
      <c r="H106" s="25"/>
      <c r="I106" s="25">
        <f>ROUND(ROUND(H106,2)*ROUND(G106,3),2)</f>
        <v>0</v>
      </c>
      <c r="O106">
        <f>(I106*21)/100</f>
        <v>0</v>
      </c>
      <c r="P106" t="s">
        <v>20</v>
      </c>
    </row>
    <row r="107" spans="1:5" ht="12.75" customHeight="1">
      <c r="A107" s="26" t="s">
        <v>46</v>
      </c>
      <c r="E107" s="27" t="s">
        <v>240</v>
      </c>
    </row>
    <row r="108" spans="1:5" ht="12.75" customHeight="1">
      <c r="A108" s="28" t="s">
        <v>48</v>
      </c>
      <c r="E108" s="29" t="s">
        <v>409</v>
      </c>
    </row>
    <row r="109" spans="1:5" ht="267.75" customHeight="1">
      <c r="A109" t="s">
        <v>49</v>
      </c>
      <c r="E109" s="27" t="s">
        <v>241</v>
      </c>
    </row>
    <row r="110" spans="1:9" ht="12.75" customHeight="1">
      <c r="A110" s="5" t="s">
        <v>40</v>
      </c>
      <c r="B110" s="5"/>
      <c r="C110" s="31" t="s">
        <v>30</v>
      </c>
      <c r="D110" s="5"/>
      <c r="E110" s="19" t="s">
        <v>242</v>
      </c>
      <c r="F110" s="5"/>
      <c r="G110" s="5"/>
      <c r="H110" s="5"/>
      <c r="I110" s="32">
        <f>0+I111+I115+I119+I123+I127+I131+I135+I139</f>
        <v>0</v>
      </c>
    </row>
    <row r="111" spans="1:16" ht="12.75" customHeight="1">
      <c r="A111" s="17" t="s">
        <v>41</v>
      </c>
      <c r="B111" s="21">
        <v>26</v>
      </c>
      <c r="C111" s="21" t="s">
        <v>243</v>
      </c>
      <c r="D111" s="17" t="s">
        <v>54</v>
      </c>
      <c r="E111" s="22" t="s">
        <v>244</v>
      </c>
      <c r="F111" s="23" t="s">
        <v>158</v>
      </c>
      <c r="G111" s="24">
        <v>3.392</v>
      </c>
      <c r="H111" s="25"/>
      <c r="I111" s="25">
        <f>ROUND(ROUND(H111,2)*ROUND(G111,3),2)</f>
        <v>0</v>
      </c>
      <c r="O111">
        <f>(I111*21)/100</f>
        <v>0</v>
      </c>
      <c r="P111" t="s">
        <v>20</v>
      </c>
    </row>
    <row r="112" spans="1:5" ht="12.75" customHeight="1">
      <c r="A112" s="26" t="s">
        <v>46</v>
      </c>
      <c r="E112" s="27" t="s">
        <v>245</v>
      </c>
    </row>
    <row r="113" spans="1:5" ht="38.25" customHeight="1">
      <c r="A113" s="28" t="s">
        <v>48</v>
      </c>
      <c r="E113" s="29" t="s">
        <v>410</v>
      </c>
    </row>
    <row r="114" spans="1:5" ht="357" customHeight="1">
      <c r="A114" t="s">
        <v>49</v>
      </c>
      <c r="E114" s="27" t="s">
        <v>237</v>
      </c>
    </row>
    <row r="115" spans="1:16" ht="12.75" customHeight="1">
      <c r="A115" s="17" t="s">
        <v>41</v>
      </c>
      <c r="B115" s="21">
        <v>27</v>
      </c>
      <c r="C115" s="21" t="s">
        <v>246</v>
      </c>
      <c r="D115" s="17" t="s">
        <v>54</v>
      </c>
      <c r="E115" s="22" t="s">
        <v>247</v>
      </c>
      <c r="F115" s="23" t="s">
        <v>158</v>
      </c>
      <c r="G115" s="24">
        <v>4.53</v>
      </c>
      <c r="H115" s="25"/>
      <c r="I115" s="25">
        <f>ROUND(ROUND(H115,2)*ROUND(G115,3),2)</f>
        <v>0</v>
      </c>
      <c r="O115">
        <f>(I115*21)/100</f>
        <v>0</v>
      </c>
      <c r="P115" t="s">
        <v>20</v>
      </c>
    </row>
    <row r="116" spans="1:5" ht="12.75" customHeight="1">
      <c r="A116" s="26" t="s">
        <v>46</v>
      </c>
      <c r="E116" s="27" t="s">
        <v>248</v>
      </c>
    </row>
    <row r="117" spans="1:5" ht="114.75" customHeight="1">
      <c r="A117" s="28" t="s">
        <v>48</v>
      </c>
      <c r="E117" s="29" t="s">
        <v>411</v>
      </c>
    </row>
    <row r="118" spans="1:5" ht="357" customHeight="1">
      <c r="A118" t="s">
        <v>49</v>
      </c>
      <c r="E118" s="27" t="s">
        <v>237</v>
      </c>
    </row>
    <row r="119" spans="1:16" ht="12.75" customHeight="1">
      <c r="A119" s="17" t="s">
        <v>41</v>
      </c>
      <c r="B119" s="21">
        <v>28</v>
      </c>
      <c r="C119" s="21" t="s">
        <v>249</v>
      </c>
      <c r="D119" s="17" t="s">
        <v>54</v>
      </c>
      <c r="E119" s="22" t="s">
        <v>250</v>
      </c>
      <c r="F119" s="23" t="s">
        <v>158</v>
      </c>
      <c r="G119" s="24">
        <v>0.93</v>
      </c>
      <c r="H119" s="25"/>
      <c r="I119" s="25">
        <f>ROUND(ROUND(H119,2)*ROUND(G119,3),2)</f>
        <v>0</v>
      </c>
      <c r="O119">
        <f>(I119*21)/100</f>
        <v>0</v>
      </c>
      <c r="P119" t="s">
        <v>20</v>
      </c>
    </row>
    <row r="120" spans="1:5" ht="12.75" customHeight="1">
      <c r="A120" s="26" t="s">
        <v>46</v>
      </c>
      <c r="E120" s="27" t="s">
        <v>251</v>
      </c>
    </row>
    <row r="121" spans="1:5" ht="63.75" customHeight="1">
      <c r="A121" s="28" t="s">
        <v>48</v>
      </c>
      <c r="E121" s="29" t="s">
        <v>412</v>
      </c>
    </row>
    <row r="122" spans="1:5" ht="357" customHeight="1">
      <c r="A122" t="s">
        <v>49</v>
      </c>
      <c r="E122" s="27" t="s">
        <v>237</v>
      </c>
    </row>
    <row r="123" spans="1:16" ht="12.75" customHeight="1">
      <c r="A123" s="17" t="s">
        <v>41</v>
      </c>
      <c r="B123" s="21">
        <v>29</v>
      </c>
      <c r="C123" s="21" t="s">
        <v>252</v>
      </c>
      <c r="D123" s="17" t="s">
        <v>54</v>
      </c>
      <c r="E123" s="22" t="s">
        <v>253</v>
      </c>
      <c r="F123" s="23" t="s">
        <v>158</v>
      </c>
      <c r="G123" s="24">
        <v>17.5584</v>
      </c>
      <c r="H123" s="25"/>
      <c r="I123" s="25">
        <f>ROUND(ROUND(H123,2)*ROUND(G123,3),2)</f>
        <v>0</v>
      </c>
      <c r="O123">
        <f>(I123*21)/100</f>
        <v>0</v>
      </c>
      <c r="P123" t="s">
        <v>20</v>
      </c>
    </row>
    <row r="124" spans="1:5" ht="12.75" customHeight="1">
      <c r="A124" s="26" t="s">
        <v>46</v>
      </c>
      <c r="E124" s="27" t="s">
        <v>254</v>
      </c>
    </row>
    <row r="125" spans="1:5" ht="38.25" customHeight="1">
      <c r="A125" s="28" t="s">
        <v>48</v>
      </c>
      <c r="E125" s="29" t="s">
        <v>413</v>
      </c>
    </row>
    <row r="126" spans="1:5" ht="357" customHeight="1">
      <c r="A126" t="s">
        <v>49</v>
      </c>
      <c r="E126" s="27" t="s">
        <v>237</v>
      </c>
    </row>
    <row r="127" spans="1:16" ht="12.75" customHeight="1">
      <c r="A127" s="17" t="s">
        <v>41</v>
      </c>
      <c r="B127" s="21">
        <v>30</v>
      </c>
      <c r="C127" s="21" t="s">
        <v>255</v>
      </c>
      <c r="D127" s="17" t="s">
        <v>54</v>
      </c>
      <c r="E127" s="22" t="s">
        <v>256</v>
      </c>
      <c r="F127" s="23" t="s">
        <v>45</v>
      </c>
      <c r="G127" s="24">
        <v>2.6338</v>
      </c>
      <c r="H127" s="25"/>
      <c r="I127" s="25">
        <f>ROUND(ROUND(H127,2)*ROUND(G127,3),2)</f>
        <v>0</v>
      </c>
      <c r="O127">
        <f>(I127*21)/100</f>
        <v>0</v>
      </c>
      <c r="P127" t="s">
        <v>20</v>
      </c>
    </row>
    <row r="128" spans="1:5" ht="12.75" customHeight="1">
      <c r="A128" s="26" t="s">
        <v>46</v>
      </c>
      <c r="E128" s="27" t="s">
        <v>240</v>
      </c>
    </row>
    <row r="129" spans="1:5" ht="12.75" customHeight="1">
      <c r="A129" s="28" t="s">
        <v>48</v>
      </c>
      <c r="E129" s="29" t="s">
        <v>414</v>
      </c>
    </row>
    <row r="130" spans="1:5" ht="178.5" customHeight="1">
      <c r="A130" t="s">
        <v>49</v>
      </c>
      <c r="E130" s="27" t="s">
        <v>257</v>
      </c>
    </row>
    <row r="131" spans="1:16" ht="12.75" customHeight="1">
      <c r="A131" s="17" t="s">
        <v>41</v>
      </c>
      <c r="B131" s="21">
        <v>31</v>
      </c>
      <c r="C131" s="21" t="s">
        <v>258</v>
      </c>
      <c r="D131" s="17" t="s">
        <v>54</v>
      </c>
      <c r="E131" s="22" t="s">
        <v>259</v>
      </c>
      <c r="F131" s="23" t="s">
        <v>158</v>
      </c>
      <c r="G131" s="24">
        <v>31.8</v>
      </c>
      <c r="H131" s="25"/>
      <c r="I131" s="25">
        <f>ROUND(ROUND(H131,2)*ROUND(G131,3),2)</f>
        <v>0</v>
      </c>
      <c r="O131">
        <f>(I131*21)/100</f>
        <v>0</v>
      </c>
      <c r="P131" t="s">
        <v>20</v>
      </c>
    </row>
    <row r="132" spans="1:5" ht="12.75" customHeight="1">
      <c r="A132" s="26" t="s">
        <v>46</v>
      </c>
      <c r="E132" s="27" t="s">
        <v>260</v>
      </c>
    </row>
    <row r="133" spans="1:5" ht="12.75" customHeight="1">
      <c r="A133" s="28" t="s">
        <v>48</v>
      </c>
      <c r="E133" s="29" t="s">
        <v>415</v>
      </c>
    </row>
    <row r="134" spans="1:5" ht="38.25" customHeight="1">
      <c r="A134" t="s">
        <v>49</v>
      </c>
      <c r="E134" s="27" t="s">
        <v>261</v>
      </c>
    </row>
    <row r="135" spans="1:16" ht="12.75" customHeight="1">
      <c r="A135" s="17" t="s">
        <v>41</v>
      </c>
      <c r="B135" s="21">
        <v>32</v>
      </c>
      <c r="C135" s="21" t="s">
        <v>262</v>
      </c>
      <c r="D135" s="17" t="s">
        <v>54</v>
      </c>
      <c r="E135" s="22" t="s">
        <v>263</v>
      </c>
      <c r="F135" s="23" t="s">
        <v>158</v>
      </c>
      <c r="G135" s="24">
        <v>16.5</v>
      </c>
      <c r="H135" s="25"/>
      <c r="I135" s="25">
        <f>ROUND(ROUND(H135,2)*ROUND(G135,3),2)</f>
        <v>0</v>
      </c>
      <c r="O135">
        <f>(I135*21)/100</f>
        <v>0</v>
      </c>
      <c r="P135" t="s">
        <v>20</v>
      </c>
    </row>
    <row r="136" spans="1:5" ht="12.75" customHeight="1">
      <c r="A136" s="26" t="s">
        <v>46</v>
      </c>
      <c r="E136" s="27" t="s">
        <v>264</v>
      </c>
    </row>
    <row r="137" spans="1:5" ht="12.75" customHeight="1">
      <c r="A137" s="28" t="s">
        <v>48</v>
      </c>
      <c r="E137" s="29" t="s">
        <v>265</v>
      </c>
    </row>
    <row r="138" spans="1:5" ht="51" customHeight="1">
      <c r="A138" t="s">
        <v>49</v>
      </c>
      <c r="E138" s="27" t="s">
        <v>266</v>
      </c>
    </row>
    <row r="139" spans="1:16" ht="12.75" customHeight="1">
      <c r="A139" s="17" t="s">
        <v>41</v>
      </c>
      <c r="B139" s="21">
        <v>33</v>
      </c>
      <c r="C139" s="21" t="s">
        <v>267</v>
      </c>
      <c r="D139" s="17" t="s">
        <v>54</v>
      </c>
      <c r="E139" s="22" t="s">
        <v>268</v>
      </c>
      <c r="F139" s="23" t="s">
        <v>158</v>
      </c>
      <c r="G139" s="24">
        <v>2.92</v>
      </c>
      <c r="H139" s="25"/>
      <c r="I139" s="25">
        <f>ROUND(ROUND(H139,2)*ROUND(G139,3),2)</f>
        <v>0</v>
      </c>
      <c r="O139">
        <f>(I139*21)/100</f>
        <v>0</v>
      </c>
      <c r="P139" t="s">
        <v>20</v>
      </c>
    </row>
    <row r="140" spans="1:5" ht="12.75" customHeight="1">
      <c r="A140" s="26" t="s">
        <v>46</v>
      </c>
      <c r="E140" s="27" t="s">
        <v>269</v>
      </c>
    </row>
    <row r="141" spans="1:5" ht="114.75" customHeight="1">
      <c r="A141" s="28" t="s">
        <v>48</v>
      </c>
      <c r="E141" s="29" t="s">
        <v>416</v>
      </c>
    </row>
    <row r="142" spans="1:5" ht="102" customHeight="1">
      <c r="A142" t="s">
        <v>49</v>
      </c>
      <c r="E142" s="27" t="s">
        <v>270</v>
      </c>
    </row>
    <row r="143" spans="1:9" ht="12.75" customHeight="1">
      <c r="A143" s="5" t="s">
        <v>40</v>
      </c>
      <c r="B143" s="5"/>
      <c r="C143" s="31" t="s">
        <v>32</v>
      </c>
      <c r="D143" s="5"/>
      <c r="E143" s="19" t="s">
        <v>113</v>
      </c>
      <c r="F143" s="5"/>
      <c r="G143" s="5"/>
      <c r="H143" s="5"/>
      <c r="I143" s="32">
        <f>0+I144+I148+I151+I155+I159+I163+I166+I170</f>
        <v>0</v>
      </c>
    </row>
    <row r="144" spans="1:16" ht="12.75" customHeight="1">
      <c r="A144" s="17" t="s">
        <v>41</v>
      </c>
      <c r="B144" s="21">
        <v>34</v>
      </c>
      <c r="C144" s="21" t="s">
        <v>271</v>
      </c>
      <c r="D144" s="17" t="s">
        <v>54</v>
      </c>
      <c r="E144" s="22" t="s">
        <v>272</v>
      </c>
      <c r="F144" s="23" t="s">
        <v>114</v>
      </c>
      <c r="G144" s="24">
        <v>200</v>
      </c>
      <c r="H144" s="25"/>
      <c r="I144" s="25">
        <f>ROUND(ROUND(H144,2)*ROUND(G144,3),2)</f>
        <v>0</v>
      </c>
      <c r="O144">
        <f>(I144*21)/100</f>
        <v>0</v>
      </c>
      <c r="P144" t="s">
        <v>20</v>
      </c>
    </row>
    <row r="145" spans="1:5" ht="12.75" customHeight="1">
      <c r="A145" s="26" t="s">
        <v>46</v>
      </c>
      <c r="E145" s="27" t="s">
        <v>273</v>
      </c>
    </row>
    <row r="146" spans="1:5" ht="38.25" customHeight="1">
      <c r="A146" s="28" t="s">
        <v>48</v>
      </c>
      <c r="E146" s="29" t="s">
        <v>388</v>
      </c>
    </row>
    <row r="147" spans="1:5" ht="51" customHeight="1">
      <c r="A147" t="s">
        <v>49</v>
      </c>
      <c r="E147" s="27" t="s">
        <v>115</v>
      </c>
    </row>
    <row r="148" spans="1:16" ht="12.75" customHeight="1">
      <c r="A148" s="17" t="s">
        <v>41</v>
      </c>
      <c r="B148" s="21">
        <v>35</v>
      </c>
      <c r="C148" s="21" t="s">
        <v>274</v>
      </c>
      <c r="D148" s="17" t="s">
        <v>54</v>
      </c>
      <c r="E148" s="22" t="s">
        <v>275</v>
      </c>
      <c r="F148" s="23" t="s">
        <v>114</v>
      </c>
      <c r="G148" s="24">
        <v>30</v>
      </c>
      <c r="H148" s="25"/>
      <c r="I148" s="25">
        <f>ROUND(ROUND(H148,2)*ROUND(G148,3),2)</f>
        <v>0</v>
      </c>
      <c r="O148">
        <f>(I148*21)/100</f>
        <v>0</v>
      </c>
      <c r="P148" t="s">
        <v>20</v>
      </c>
    </row>
    <row r="149" spans="1:5" ht="38.25" customHeight="1">
      <c r="A149" s="28" t="s">
        <v>48</v>
      </c>
      <c r="E149" s="29" t="s">
        <v>389</v>
      </c>
    </row>
    <row r="150" spans="1:5" ht="38.25" customHeight="1">
      <c r="A150" t="s">
        <v>49</v>
      </c>
      <c r="E150" s="27" t="s">
        <v>276</v>
      </c>
    </row>
    <row r="151" spans="1:16" ht="12.75" customHeight="1">
      <c r="A151" s="17" t="s">
        <v>41</v>
      </c>
      <c r="B151" s="21">
        <v>36</v>
      </c>
      <c r="C151" s="21" t="s">
        <v>277</v>
      </c>
      <c r="D151" s="17" t="s">
        <v>54</v>
      </c>
      <c r="E151" s="22" t="s">
        <v>278</v>
      </c>
      <c r="F151" s="23" t="s">
        <v>114</v>
      </c>
      <c r="G151" s="24">
        <v>100</v>
      </c>
      <c r="H151" s="25"/>
      <c r="I151" s="25">
        <f>ROUND(ROUND(H151,2)*ROUND(G151,3),2)</f>
        <v>0</v>
      </c>
      <c r="O151">
        <f>(I151*21)/100</f>
        <v>0</v>
      </c>
      <c r="P151" t="s">
        <v>20</v>
      </c>
    </row>
    <row r="152" spans="1:5" ht="12.75" customHeight="1">
      <c r="A152" s="26" t="s">
        <v>46</v>
      </c>
      <c r="E152" s="27" t="s">
        <v>279</v>
      </c>
    </row>
    <row r="153" spans="1:5" ht="38.25" customHeight="1">
      <c r="A153" s="28" t="s">
        <v>48</v>
      </c>
      <c r="E153" s="29" t="s">
        <v>390</v>
      </c>
    </row>
    <row r="154" spans="1:5" ht="51" customHeight="1">
      <c r="A154" t="s">
        <v>49</v>
      </c>
      <c r="E154" s="27" t="s">
        <v>280</v>
      </c>
    </row>
    <row r="155" spans="1:16" ht="12.75" customHeight="1">
      <c r="A155" s="17" t="s">
        <v>41</v>
      </c>
      <c r="B155" s="21">
        <v>37</v>
      </c>
      <c r="C155" s="21" t="s">
        <v>281</v>
      </c>
      <c r="D155" s="17" t="s">
        <v>54</v>
      </c>
      <c r="E155" s="22" t="s">
        <v>282</v>
      </c>
      <c r="F155" s="23" t="s">
        <v>114</v>
      </c>
      <c r="G155" s="24">
        <v>185.5</v>
      </c>
      <c r="H155" s="25"/>
      <c r="I155" s="25">
        <f>ROUND(ROUND(H155,2)*ROUND(G155,3),2)</f>
        <v>0</v>
      </c>
      <c r="O155">
        <f>(I155*21)/100</f>
        <v>0</v>
      </c>
      <c r="P155" t="s">
        <v>20</v>
      </c>
    </row>
    <row r="156" spans="1:5" ht="12.75" customHeight="1">
      <c r="A156" s="26" t="s">
        <v>46</v>
      </c>
      <c r="E156" s="27" t="s">
        <v>283</v>
      </c>
    </row>
    <row r="157" spans="1:5" ht="51" customHeight="1">
      <c r="A157" s="28" t="s">
        <v>48</v>
      </c>
      <c r="E157" s="29" t="s">
        <v>417</v>
      </c>
    </row>
    <row r="158" spans="1:5" ht="51" customHeight="1">
      <c r="A158" t="s">
        <v>49</v>
      </c>
      <c r="E158" s="27" t="s">
        <v>280</v>
      </c>
    </row>
    <row r="159" spans="1:16" ht="12.75" customHeight="1">
      <c r="A159" s="17" t="s">
        <v>41</v>
      </c>
      <c r="B159" s="21">
        <v>38</v>
      </c>
      <c r="C159" s="21" t="s">
        <v>284</v>
      </c>
      <c r="D159" s="17" t="s">
        <v>54</v>
      </c>
      <c r="E159" s="22" t="s">
        <v>285</v>
      </c>
      <c r="F159" s="23" t="s">
        <v>114</v>
      </c>
      <c r="G159" s="24">
        <v>185.5</v>
      </c>
      <c r="H159" s="25"/>
      <c r="I159" s="25">
        <f>ROUND(ROUND(H159,2)*ROUND(G159,3),2)</f>
        <v>0</v>
      </c>
      <c r="O159">
        <f>(I159*21)/100</f>
        <v>0</v>
      </c>
      <c r="P159" t="s">
        <v>20</v>
      </c>
    </row>
    <row r="160" spans="1:5" ht="12.75" customHeight="1">
      <c r="A160" s="26" t="s">
        <v>46</v>
      </c>
      <c r="E160" s="27" t="s">
        <v>286</v>
      </c>
    </row>
    <row r="161" spans="1:5" ht="51" customHeight="1">
      <c r="A161" s="28" t="s">
        <v>48</v>
      </c>
      <c r="E161" s="29" t="s">
        <v>417</v>
      </c>
    </row>
    <row r="162" spans="1:5" ht="140.25" customHeight="1">
      <c r="A162" t="s">
        <v>49</v>
      </c>
      <c r="E162" s="27" t="s">
        <v>287</v>
      </c>
    </row>
    <row r="163" spans="1:16" ht="12.75" customHeight="1">
      <c r="A163" s="17" t="s">
        <v>41</v>
      </c>
      <c r="B163" s="21">
        <v>39</v>
      </c>
      <c r="C163" s="21" t="s">
        <v>288</v>
      </c>
      <c r="D163" s="17" t="s">
        <v>54</v>
      </c>
      <c r="E163" s="22" t="s">
        <v>289</v>
      </c>
      <c r="F163" s="23" t="s">
        <v>114</v>
      </c>
      <c r="G163" s="24">
        <v>85.5</v>
      </c>
      <c r="H163" s="25"/>
      <c r="I163" s="25">
        <f>ROUND(ROUND(H163,2)*ROUND(G163,3),2)</f>
        <v>0</v>
      </c>
      <c r="O163">
        <f>(I163*21)/100</f>
        <v>0</v>
      </c>
      <c r="P163" t="s">
        <v>20</v>
      </c>
    </row>
    <row r="164" spans="1:5" ht="12.75" customHeight="1">
      <c r="A164" s="26" t="s">
        <v>46</v>
      </c>
      <c r="E164" s="27" t="s">
        <v>393</v>
      </c>
    </row>
    <row r="165" spans="1:5" ht="140.25" customHeight="1">
      <c r="A165" t="s">
        <v>49</v>
      </c>
      <c r="E165" s="27" t="s">
        <v>287</v>
      </c>
    </row>
    <row r="166" spans="1:16" ht="12.75" customHeight="1">
      <c r="A166" s="17" t="s">
        <v>41</v>
      </c>
      <c r="B166" s="21">
        <v>40</v>
      </c>
      <c r="C166" s="21" t="s">
        <v>290</v>
      </c>
      <c r="D166" s="17" t="s">
        <v>54</v>
      </c>
      <c r="E166" s="22" t="s">
        <v>291</v>
      </c>
      <c r="F166" s="23" t="s">
        <v>114</v>
      </c>
      <c r="G166" s="24">
        <v>100</v>
      </c>
      <c r="H166" s="25"/>
      <c r="I166" s="25">
        <f>ROUND(ROUND(H166,2)*ROUND(G166,3),2)</f>
        <v>0</v>
      </c>
      <c r="O166">
        <f>(I166*21)/100</f>
        <v>0</v>
      </c>
      <c r="P166" t="s">
        <v>20</v>
      </c>
    </row>
    <row r="167" spans="1:5" ht="12.75" customHeight="1">
      <c r="A167" s="26" t="s">
        <v>46</v>
      </c>
      <c r="E167" s="27" t="s">
        <v>292</v>
      </c>
    </row>
    <row r="168" spans="1:5" ht="38.25" customHeight="1">
      <c r="A168" s="28" t="s">
        <v>48</v>
      </c>
      <c r="E168" s="29" t="s">
        <v>390</v>
      </c>
    </row>
    <row r="169" spans="1:5" ht="140.25" customHeight="1">
      <c r="A169" t="s">
        <v>49</v>
      </c>
      <c r="E169" s="27" t="s">
        <v>287</v>
      </c>
    </row>
    <row r="170" spans="1:16" ht="12.75" customHeight="1">
      <c r="A170" s="17" t="s">
        <v>41</v>
      </c>
      <c r="B170" s="21">
        <v>41</v>
      </c>
      <c r="C170" s="21" t="s">
        <v>293</v>
      </c>
      <c r="D170" s="17" t="s">
        <v>54</v>
      </c>
      <c r="E170" s="22" t="s">
        <v>294</v>
      </c>
      <c r="F170" s="23" t="s">
        <v>211</v>
      </c>
      <c r="G170" s="24">
        <v>18</v>
      </c>
      <c r="H170" s="25"/>
      <c r="I170" s="25">
        <f>ROUND(ROUND(H170,2)*ROUND(G170,3),2)</f>
        <v>0</v>
      </c>
      <c r="O170">
        <f>(I170*21)/100</f>
        <v>0</v>
      </c>
      <c r="P170" t="s">
        <v>20</v>
      </c>
    </row>
    <row r="171" spans="1:5" ht="12.75" customHeight="1">
      <c r="A171" s="26" t="s">
        <v>46</v>
      </c>
      <c r="E171" s="27" t="s">
        <v>295</v>
      </c>
    </row>
    <row r="172" spans="1:5" ht="38.25" customHeight="1">
      <c r="A172" s="28" t="s">
        <v>48</v>
      </c>
      <c r="E172" s="29" t="s">
        <v>418</v>
      </c>
    </row>
    <row r="173" spans="1:5" ht="38.25" customHeight="1">
      <c r="A173" t="s">
        <v>49</v>
      </c>
      <c r="E173" s="27" t="s">
        <v>296</v>
      </c>
    </row>
    <row r="174" spans="1:9" ht="12.75" customHeight="1">
      <c r="A174" s="5" t="s">
        <v>40</v>
      </c>
      <c r="B174" s="5"/>
      <c r="C174" s="31" t="s">
        <v>34</v>
      </c>
      <c r="D174" s="5"/>
      <c r="E174" s="19" t="s">
        <v>297</v>
      </c>
      <c r="F174" s="5"/>
      <c r="G174" s="5"/>
      <c r="H174" s="5"/>
      <c r="I174" s="32">
        <f>0+I175+I179+I183+I187+I191+I195+I199+I203+I207</f>
        <v>0</v>
      </c>
    </row>
    <row r="175" spans="1:16" ht="25.5" customHeight="1">
      <c r="A175" s="17" t="s">
        <v>41</v>
      </c>
      <c r="B175" s="21">
        <v>42</v>
      </c>
      <c r="C175" s="21" t="s">
        <v>298</v>
      </c>
      <c r="D175" s="17" t="s">
        <v>54</v>
      </c>
      <c r="E175" s="22" t="s">
        <v>299</v>
      </c>
      <c r="F175" s="23" t="s">
        <v>114</v>
      </c>
      <c r="G175" s="24">
        <v>17.185</v>
      </c>
      <c r="H175" s="25"/>
      <c r="I175" s="25">
        <f>ROUND(ROUND(H175,2)*ROUND(G175,3),2)</f>
        <v>0</v>
      </c>
      <c r="O175">
        <f>(I175*21)/100</f>
        <v>0</v>
      </c>
      <c r="P175" t="s">
        <v>20</v>
      </c>
    </row>
    <row r="176" spans="1:5" ht="12.75" customHeight="1">
      <c r="A176" s="26" t="s">
        <v>46</v>
      </c>
      <c r="E176" s="27" t="s">
        <v>300</v>
      </c>
    </row>
    <row r="177" spans="1:5" ht="51" customHeight="1">
      <c r="A177" s="28" t="s">
        <v>48</v>
      </c>
      <c r="E177" s="29" t="s">
        <v>420</v>
      </c>
    </row>
    <row r="178" spans="1:5" ht="76.5" customHeight="1">
      <c r="A178" t="s">
        <v>49</v>
      </c>
      <c r="E178" s="27" t="s">
        <v>301</v>
      </c>
    </row>
    <row r="179" spans="1:16" ht="25.5" customHeight="1">
      <c r="A179" s="17" t="s">
        <v>41</v>
      </c>
      <c r="B179" s="21">
        <v>43</v>
      </c>
      <c r="C179" s="21" t="s">
        <v>302</v>
      </c>
      <c r="D179" s="17" t="s">
        <v>54</v>
      </c>
      <c r="E179" s="22" t="s">
        <v>303</v>
      </c>
      <c r="F179" s="23" t="s">
        <v>114</v>
      </c>
      <c r="G179" s="24">
        <v>34.37</v>
      </c>
      <c r="H179" s="25"/>
      <c r="I179" s="25">
        <f>ROUND(ROUND(H179,2)*ROUND(G179,3),2)</f>
        <v>0</v>
      </c>
      <c r="O179">
        <f>(I179*21)/100</f>
        <v>0</v>
      </c>
      <c r="P179" t="s">
        <v>20</v>
      </c>
    </row>
    <row r="180" spans="1:5" ht="12.75" customHeight="1">
      <c r="A180" s="26" t="s">
        <v>46</v>
      </c>
      <c r="E180" s="27" t="s">
        <v>300</v>
      </c>
    </row>
    <row r="181" spans="1:5" ht="51" customHeight="1">
      <c r="A181" s="28" t="s">
        <v>48</v>
      </c>
      <c r="E181" s="29" t="s">
        <v>419</v>
      </c>
    </row>
    <row r="182" spans="1:5" ht="76.5" customHeight="1">
      <c r="A182" t="s">
        <v>49</v>
      </c>
      <c r="E182" s="27" t="s">
        <v>301</v>
      </c>
    </row>
    <row r="183" spans="1:16" ht="25.5" customHeight="1">
      <c r="A183" s="17" t="s">
        <v>41</v>
      </c>
      <c r="B183" s="21">
        <v>44</v>
      </c>
      <c r="C183" s="21" t="s">
        <v>304</v>
      </c>
      <c r="D183" s="17" t="s">
        <v>54</v>
      </c>
      <c r="E183" s="22" t="s">
        <v>305</v>
      </c>
      <c r="F183" s="23" t="s">
        <v>114</v>
      </c>
      <c r="G183" s="24">
        <v>53.06</v>
      </c>
      <c r="H183" s="25"/>
      <c r="I183" s="25">
        <f>ROUND(ROUND(H183,2)*ROUND(G183,3),2)</f>
        <v>0</v>
      </c>
      <c r="O183">
        <f>(I183*21)/100</f>
        <v>0</v>
      </c>
      <c r="P183" t="s">
        <v>20</v>
      </c>
    </row>
    <row r="184" spans="1:5" ht="12.75" customHeight="1">
      <c r="A184" s="26" t="s">
        <v>46</v>
      </c>
      <c r="E184" s="27" t="s">
        <v>300</v>
      </c>
    </row>
    <row r="185" spans="1:5" ht="51" customHeight="1">
      <c r="A185" s="28" t="s">
        <v>48</v>
      </c>
      <c r="E185" s="29" t="s">
        <v>421</v>
      </c>
    </row>
    <row r="186" spans="1:5" ht="76.5" customHeight="1">
      <c r="A186" t="s">
        <v>49</v>
      </c>
      <c r="E186" s="27" t="s">
        <v>301</v>
      </c>
    </row>
    <row r="187" spans="1:16" ht="12.75" customHeight="1">
      <c r="A187" s="17" t="s">
        <v>41</v>
      </c>
      <c r="B187" s="21">
        <v>45</v>
      </c>
      <c r="C187" s="21" t="s">
        <v>306</v>
      </c>
      <c r="D187" s="17" t="s">
        <v>54</v>
      </c>
      <c r="E187" s="22" t="s">
        <v>307</v>
      </c>
      <c r="F187" s="23" t="s">
        <v>114</v>
      </c>
      <c r="G187" s="24">
        <v>9.485</v>
      </c>
      <c r="H187" s="25"/>
      <c r="I187" s="25">
        <f>ROUND(ROUND(H187,2)*ROUND(G187,3),2)</f>
        <v>0</v>
      </c>
      <c r="O187">
        <f>(I187*21)/100</f>
        <v>0</v>
      </c>
      <c r="P187" t="s">
        <v>20</v>
      </c>
    </row>
    <row r="188" spans="1:5" ht="12.75" customHeight="1">
      <c r="A188" s="26" t="s">
        <v>46</v>
      </c>
      <c r="E188" s="27" t="s">
        <v>300</v>
      </c>
    </row>
    <row r="189" spans="1:5" ht="51" customHeight="1">
      <c r="A189" s="28" t="s">
        <v>48</v>
      </c>
      <c r="E189" s="29" t="s">
        <v>422</v>
      </c>
    </row>
    <row r="190" spans="1:5" ht="76.5" customHeight="1">
      <c r="A190" t="s">
        <v>49</v>
      </c>
      <c r="E190" s="27" t="s">
        <v>301</v>
      </c>
    </row>
    <row r="191" spans="1:16" ht="12.75" customHeight="1">
      <c r="A191" s="17" t="s">
        <v>41</v>
      </c>
      <c r="B191" s="21">
        <v>46</v>
      </c>
      <c r="C191" s="21" t="s">
        <v>308</v>
      </c>
      <c r="D191" s="17" t="s">
        <v>54</v>
      </c>
      <c r="E191" s="22" t="s">
        <v>309</v>
      </c>
      <c r="F191" s="23" t="s">
        <v>114</v>
      </c>
      <c r="G191" s="24">
        <v>114.1</v>
      </c>
      <c r="H191" s="25"/>
      <c r="I191" s="25">
        <f>ROUND(ROUND(H191,2)*ROUND(G191,3),2)</f>
        <v>0</v>
      </c>
      <c r="O191">
        <f>(I191*21)/100</f>
        <v>0</v>
      </c>
      <c r="P191" t="s">
        <v>20</v>
      </c>
    </row>
    <row r="192" spans="1:5" ht="12.75" customHeight="1">
      <c r="A192" s="26" t="s">
        <v>46</v>
      </c>
      <c r="E192" s="27" t="s">
        <v>300</v>
      </c>
    </row>
    <row r="193" spans="1:5" ht="51" customHeight="1">
      <c r="A193" s="28" t="s">
        <v>48</v>
      </c>
      <c r="E193" s="29" t="s">
        <v>423</v>
      </c>
    </row>
    <row r="194" spans="1:5" ht="76.5" customHeight="1">
      <c r="A194" t="s">
        <v>49</v>
      </c>
      <c r="E194" s="27" t="s">
        <v>301</v>
      </c>
    </row>
    <row r="195" spans="1:16" ht="12.75" customHeight="1">
      <c r="A195" s="17" t="s">
        <v>41</v>
      </c>
      <c r="B195" s="21">
        <v>47</v>
      </c>
      <c r="C195" s="21" t="s">
        <v>310</v>
      </c>
      <c r="D195" s="17" t="s">
        <v>54</v>
      </c>
      <c r="E195" s="22" t="s">
        <v>311</v>
      </c>
      <c r="F195" s="23" t="s">
        <v>114</v>
      </c>
      <c r="G195" s="24">
        <v>114.1</v>
      </c>
      <c r="H195" s="25"/>
      <c r="I195" s="25">
        <f>ROUND(ROUND(H195,2)*ROUND(G195,3),2)</f>
        <v>0</v>
      </c>
      <c r="O195">
        <f>(I195*21)/100</f>
        <v>0</v>
      </c>
      <c r="P195" t="s">
        <v>20</v>
      </c>
    </row>
    <row r="196" spans="1:5" ht="12.75" customHeight="1">
      <c r="A196" s="26" t="s">
        <v>46</v>
      </c>
      <c r="E196" s="27" t="s">
        <v>300</v>
      </c>
    </row>
    <row r="197" spans="1:5" ht="51" customHeight="1">
      <c r="A197" s="28" t="s">
        <v>48</v>
      </c>
      <c r="E197" s="29" t="s">
        <v>423</v>
      </c>
    </row>
    <row r="198" spans="1:5" ht="76.5" customHeight="1">
      <c r="A198" t="s">
        <v>49</v>
      </c>
      <c r="E198" s="27" t="s">
        <v>301</v>
      </c>
    </row>
    <row r="199" spans="1:16" ht="12.75" customHeight="1">
      <c r="A199" s="17" t="s">
        <v>41</v>
      </c>
      <c r="B199" s="21">
        <v>48</v>
      </c>
      <c r="C199" s="21" t="s">
        <v>312</v>
      </c>
      <c r="D199" s="17" t="s">
        <v>54</v>
      </c>
      <c r="E199" s="22" t="s">
        <v>313</v>
      </c>
      <c r="F199" s="23" t="s">
        <v>114</v>
      </c>
      <c r="G199" s="24">
        <v>9.485</v>
      </c>
      <c r="H199" s="25"/>
      <c r="I199" s="25">
        <f>ROUND(ROUND(H199,2)*ROUND(G199,3),2)</f>
        <v>0</v>
      </c>
      <c r="O199">
        <f>(I199*21)/100</f>
        <v>0</v>
      </c>
      <c r="P199" t="s">
        <v>20</v>
      </c>
    </row>
    <row r="200" spans="1:5" ht="12.75" customHeight="1">
      <c r="A200" s="26" t="s">
        <v>46</v>
      </c>
      <c r="E200" s="27" t="s">
        <v>300</v>
      </c>
    </row>
    <row r="201" spans="1:5" ht="51" customHeight="1">
      <c r="A201" s="28" t="s">
        <v>48</v>
      </c>
      <c r="E201" s="29" t="s">
        <v>422</v>
      </c>
    </row>
    <row r="202" spans="1:5" ht="63.75" customHeight="1">
      <c r="A202" t="s">
        <v>49</v>
      </c>
      <c r="E202" s="27" t="s">
        <v>314</v>
      </c>
    </row>
    <row r="203" spans="1:16" ht="12.75" customHeight="1">
      <c r="A203" s="17" t="s">
        <v>41</v>
      </c>
      <c r="B203" s="21">
        <v>49</v>
      </c>
      <c r="C203" s="21" t="s">
        <v>315</v>
      </c>
      <c r="D203" s="17" t="s">
        <v>54</v>
      </c>
      <c r="E203" s="22" t="s">
        <v>316</v>
      </c>
      <c r="F203" s="23" t="s">
        <v>114</v>
      </c>
      <c r="G203" s="24">
        <v>1.925</v>
      </c>
      <c r="H203" s="25"/>
      <c r="I203" s="25">
        <f>ROUND(ROUND(H203,2)*ROUND(G203,3),2)</f>
        <v>0</v>
      </c>
      <c r="O203">
        <f>(I203*21)/100</f>
        <v>0</v>
      </c>
      <c r="P203" t="s">
        <v>20</v>
      </c>
    </row>
    <row r="204" spans="1:5" ht="12.75" customHeight="1">
      <c r="A204" s="26" t="s">
        <v>46</v>
      </c>
      <c r="E204" s="27" t="s">
        <v>317</v>
      </c>
    </row>
    <row r="205" spans="1:5" ht="12.75" customHeight="1">
      <c r="A205" s="28" t="s">
        <v>48</v>
      </c>
      <c r="E205" s="29" t="s">
        <v>424</v>
      </c>
    </row>
    <row r="206" spans="1:5" ht="63.75" customHeight="1">
      <c r="A206" t="s">
        <v>49</v>
      </c>
      <c r="E206" s="27" t="s">
        <v>314</v>
      </c>
    </row>
    <row r="207" spans="1:16" ht="12.75" customHeight="1">
      <c r="A207" s="17" t="s">
        <v>41</v>
      </c>
      <c r="B207" s="21">
        <v>50</v>
      </c>
      <c r="C207" s="21" t="s">
        <v>318</v>
      </c>
      <c r="D207" s="17" t="s">
        <v>54</v>
      </c>
      <c r="E207" s="22" t="s">
        <v>319</v>
      </c>
      <c r="F207" s="23" t="s">
        <v>211</v>
      </c>
      <c r="G207" s="24">
        <v>4</v>
      </c>
      <c r="H207" s="25"/>
      <c r="I207" s="25">
        <f>ROUND(ROUND(H207,2)*ROUND(G207,3),2)</f>
        <v>0</v>
      </c>
      <c r="O207">
        <f>(I207*21)/100</f>
        <v>0</v>
      </c>
      <c r="P207" t="s">
        <v>20</v>
      </c>
    </row>
    <row r="208" spans="1:5" ht="12.75" customHeight="1">
      <c r="A208" s="26" t="s">
        <v>46</v>
      </c>
      <c r="E208" s="27" t="s">
        <v>320</v>
      </c>
    </row>
    <row r="209" spans="1:5" ht="76.5" customHeight="1">
      <c r="A209" t="s">
        <v>49</v>
      </c>
      <c r="E209" s="27" t="s">
        <v>321</v>
      </c>
    </row>
    <row r="210" spans="1:9" ht="12.75" customHeight="1">
      <c r="A210" s="5" t="s">
        <v>40</v>
      </c>
      <c r="B210" s="5"/>
      <c r="C210" s="31" t="s">
        <v>69</v>
      </c>
      <c r="D210" s="5"/>
      <c r="E210" s="19" t="s">
        <v>322</v>
      </c>
      <c r="F210" s="5"/>
      <c r="G210" s="5"/>
      <c r="H210" s="5"/>
      <c r="I210" s="32">
        <f>0+I211+I215+I219+I223+I227+I231</f>
        <v>0</v>
      </c>
    </row>
    <row r="211" spans="1:16" ht="12.75" customHeight="1">
      <c r="A211" s="17" t="s">
        <v>41</v>
      </c>
      <c r="B211" s="21">
        <v>51</v>
      </c>
      <c r="C211" s="21" t="s">
        <v>323</v>
      </c>
      <c r="D211" s="17" t="s">
        <v>54</v>
      </c>
      <c r="E211" s="33" t="s">
        <v>324</v>
      </c>
      <c r="F211" s="23" t="s">
        <v>114</v>
      </c>
      <c r="G211" s="24">
        <v>44.52</v>
      </c>
      <c r="H211" s="25"/>
      <c r="I211" s="25">
        <f>ROUND(ROUND(H211,2)*ROUND(G211,3),2)</f>
        <v>0</v>
      </c>
      <c r="O211">
        <f>(I211*21)/100</f>
        <v>0</v>
      </c>
      <c r="P211" t="s">
        <v>20</v>
      </c>
    </row>
    <row r="212" spans="1:5" ht="12.75" customHeight="1">
      <c r="A212" s="26" t="s">
        <v>46</v>
      </c>
      <c r="E212" s="27" t="s">
        <v>391</v>
      </c>
    </row>
    <row r="213" spans="1:5" ht="12.75" customHeight="1">
      <c r="A213" s="28" t="s">
        <v>48</v>
      </c>
      <c r="E213" s="29" t="s">
        <v>425</v>
      </c>
    </row>
    <row r="214" spans="1:5" ht="191.25" customHeight="1">
      <c r="A214" t="s">
        <v>49</v>
      </c>
      <c r="E214" s="27" t="s">
        <v>325</v>
      </c>
    </row>
    <row r="215" spans="1:16" ht="12.75" customHeight="1">
      <c r="A215" s="17" t="s">
        <v>41</v>
      </c>
      <c r="B215" s="21">
        <v>52</v>
      </c>
      <c r="C215" s="21" t="s">
        <v>326</v>
      </c>
      <c r="D215" s="17" t="s">
        <v>54</v>
      </c>
      <c r="E215" s="33" t="s">
        <v>327</v>
      </c>
      <c r="F215" s="23" t="s">
        <v>114</v>
      </c>
      <c r="G215" s="24">
        <v>52.5</v>
      </c>
      <c r="H215" s="25"/>
      <c r="I215" s="25">
        <f>ROUND(ROUND(H215,2)*ROUND(G215,3),2)</f>
        <v>0</v>
      </c>
      <c r="O215">
        <f>(I215*21)/100</f>
        <v>0</v>
      </c>
      <c r="P215" t="s">
        <v>20</v>
      </c>
    </row>
    <row r="216" spans="1:5" ht="12.75" customHeight="1">
      <c r="A216" s="26" t="s">
        <v>46</v>
      </c>
      <c r="E216" s="27" t="s">
        <v>328</v>
      </c>
    </row>
    <row r="217" spans="1:5" ht="12.75" customHeight="1">
      <c r="A217" s="28" t="s">
        <v>48</v>
      </c>
      <c r="E217" s="29" t="s">
        <v>426</v>
      </c>
    </row>
    <row r="218" spans="1:5" ht="204" customHeight="1">
      <c r="A218" t="s">
        <v>49</v>
      </c>
      <c r="E218" s="27" t="s">
        <v>329</v>
      </c>
    </row>
    <row r="219" spans="1:16" ht="12.75" customHeight="1">
      <c r="A219" s="17" t="s">
        <v>41</v>
      </c>
      <c r="B219" s="21">
        <v>53</v>
      </c>
      <c r="C219" s="21" t="s">
        <v>330</v>
      </c>
      <c r="D219" s="17" t="s">
        <v>54</v>
      </c>
      <c r="E219" s="22" t="s">
        <v>331</v>
      </c>
      <c r="F219" s="23" t="s">
        <v>114</v>
      </c>
      <c r="G219" s="24">
        <v>11.7</v>
      </c>
      <c r="H219" s="25"/>
      <c r="I219" s="25">
        <f>ROUND(ROUND(H219,2)*ROUND(G219,3),2)</f>
        <v>0</v>
      </c>
      <c r="O219">
        <f>(I219*21)/100</f>
        <v>0</v>
      </c>
      <c r="P219" t="s">
        <v>20</v>
      </c>
    </row>
    <row r="220" spans="1:5" ht="12.75" customHeight="1">
      <c r="A220" s="26" t="s">
        <v>46</v>
      </c>
      <c r="E220" s="27" t="s">
        <v>332</v>
      </c>
    </row>
    <row r="221" spans="1:5" ht="12.75" customHeight="1">
      <c r="A221" s="28" t="s">
        <v>48</v>
      </c>
      <c r="E221" s="29" t="s">
        <v>333</v>
      </c>
    </row>
    <row r="222" spans="1:5" ht="38.25" customHeight="1">
      <c r="A222" t="s">
        <v>49</v>
      </c>
      <c r="E222" s="27" t="s">
        <v>334</v>
      </c>
    </row>
    <row r="223" spans="1:16" ht="12.75" customHeight="1">
      <c r="A223" s="17" t="s">
        <v>41</v>
      </c>
      <c r="B223" s="21">
        <v>54</v>
      </c>
      <c r="C223" s="21" t="s">
        <v>335</v>
      </c>
      <c r="D223" s="17" t="s">
        <v>54</v>
      </c>
      <c r="E223" s="22" t="s">
        <v>336</v>
      </c>
      <c r="F223" s="23" t="s">
        <v>114</v>
      </c>
      <c r="G223" s="24">
        <v>44.52</v>
      </c>
      <c r="H223" s="25"/>
      <c r="I223" s="25">
        <f>ROUND(ROUND(H223,2)*ROUND(G223,3),2)</f>
        <v>0</v>
      </c>
      <c r="O223">
        <f>(I223*21)/100</f>
        <v>0</v>
      </c>
      <c r="P223" t="s">
        <v>20</v>
      </c>
    </row>
    <row r="224" spans="1:5" ht="12.75" customHeight="1">
      <c r="A224" s="26" t="s">
        <v>46</v>
      </c>
      <c r="E224" s="27" t="s">
        <v>337</v>
      </c>
    </row>
    <row r="225" spans="1:5" ht="12.75" customHeight="1">
      <c r="A225" s="28" t="s">
        <v>48</v>
      </c>
      <c r="E225" s="29" t="s">
        <v>425</v>
      </c>
    </row>
    <row r="226" spans="1:5" ht="38.25" customHeight="1">
      <c r="A226" t="s">
        <v>49</v>
      </c>
      <c r="E226" s="27" t="s">
        <v>334</v>
      </c>
    </row>
    <row r="227" spans="1:16" ht="12.75" customHeight="1">
      <c r="A227" s="17" t="s">
        <v>41</v>
      </c>
      <c r="B227" s="21">
        <v>55</v>
      </c>
      <c r="C227" s="21" t="s">
        <v>338</v>
      </c>
      <c r="D227" s="17" t="s">
        <v>54</v>
      </c>
      <c r="E227" s="22" t="s">
        <v>339</v>
      </c>
      <c r="F227" s="23" t="s">
        <v>114</v>
      </c>
      <c r="G227" s="24">
        <v>141.1</v>
      </c>
      <c r="H227" s="25"/>
      <c r="I227" s="25">
        <f>ROUND(ROUND(H227,2)*ROUND(G227,3),2)</f>
        <v>0</v>
      </c>
      <c r="O227">
        <f>(I227*21)/100</f>
        <v>0</v>
      </c>
      <c r="P227" t="s">
        <v>20</v>
      </c>
    </row>
    <row r="228" spans="1:5" ht="12.75" customHeight="1">
      <c r="A228" s="26" t="s">
        <v>46</v>
      </c>
      <c r="E228" s="27" t="s">
        <v>340</v>
      </c>
    </row>
    <row r="229" spans="1:5" ht="76.5" customHeight="1">
      <c r="A229" s="28" t="s">
        <v>48</v>
      </c>
      <c r="E229" s="29" t="s">
        <v>427</v>
      </c>
    </row>
    <row r="230" spans="1:5" ht="12.75" customHeight="1">
      <c r="A230" t="s">
        <v>49</v>
      </c>
      <c r="E230" s="27" t="s">
        <v>341</v>
      </c>
    </row>
    <row r="231" spans="1:16" ht="12.75" customHeight="1">
      <c r="A231" s="17" t="s">
        <v>41</v>
      </c>
      <c r="B231" s="21">
        <v>56</v>
      </c>
      <c r="C231" s="21" t="s">
        <v>342</v>
      </c>
      <c r="D231" s="17" t="s">
        <v>54</v>
      </c>
      <c r="E231" s="22" t="s">
        <v>343</v>
      </c>
      <c r="F231" s="23" t="s">
        <v>114</v>
      </c>
      <c r="G231" s="24">
        <v>4.86</v>
      </c>
      <c r="H231" s="25"/>
      <c r="I231" s="25">
        <f>ROUND(ROUND(H231,2)*ROUND(G231,3),2)</f>
        <v>0</v>
      </c>
      <c r="O231">
        <f>(I231*21)/100</f>
        <v>0</v>
      </c>
      <c r="P231" t="s">
        <v>20</v>
      </c>
    </row>
    <row r="232" spans="1:5" ht="12.75" customHeight="1">
      <c r="A232" s="26" t="s">
        <v>46</v>
      </c>
      <c r="E232" s="27" t="s">
        <v>344</v>
      </c>
    </row>
    <row r="233" spans="1:5" ht="38.25" customHeight="1">
      <c r="A233" s="28" t="s">
        <v>48</v>
      </c>
      <c r="E233" s="29" t="s">
        <v>428</v>
      </c>
    </row>
    <row r="234" spans="1:5" ht="12.75" customHeight="1">
      <c r="A234" t="s">
        <v>49</v>
      </c>
      <c r="E234" s="27" t="s">
        <v>341</v>
      </c>
    </row>
    <row r="235" spans="1:9" ht="12.75" customHeight="1">
      <c r="A235" s="5" t="s">
        <v>40</v>
      </c>
      <c r="B235" s="5"/>
      <c r="C235" s="31" t="s">
        <v>71</v>
      </c>
      <c r="D235" s="5"/>
      <c r="E235" s="19" t="s">
        <v>345</v>
      </c>
      <c r="F235" s="5"/>
      <c r="G235" s="5"/>
      <c r="H235" s="5"/>
      <c r="I235" s="32">
        <f>0+I236</f>
        <v>0</v>
      </c>
    </row>
    <row r="236" spans="1:16" ht="12.75" customHeight="1">
      <c r="A236" s="17" t="s">
        <v>41</v>
      </c>
      <c r="B236" s="21">
        <v>57</v>
      </c>
      <c r="C236" s="21" t="s">
        <v>346</v>
      </c>
      <c r="D236" s="17" t="s">
        <v>54</v>
      </c>
      <c r="E236" s="22" t="s">
        <v>347</v>
      </c>
      <c r="F236" s="23" t="s">
        <v>211</v>
      </c>
      <c r="G236" s="24">
        <v>25</v>
      </c>
      <c r="H236" s="25"/>
      <c r="I236" s="25">
        <f>ROUND(ROUND(H236,2)*ROUND(G236,3),2)</f>
        <v>0</v>
      </c>
      <c r="O236">
        <f>(I236*21)/100</f>
        <v>0</v>
      </c>
      <c r="P236" t="s">
        <v>20</v>
      </c>
    </row>
    <row r="237" spans="1:5" ht="12.75" customHeight="1">
      <c r="A237" s="26" t="s">
        <v>46</v>
      </c>
      <c r="E237" s="27" t="s">
        <v>348</v>
      </c>
    </row>
    <row r="238" spans="1:5" ht="38.25" customHeight="1">
      <c r="A238" s="28" t="s">
        <v>48</v>
      </c>
      <c r="E238" s="29" t="s">
        <v>429</v>
      </c>
    </row>
    <row r="239" spans="1:5" ht="242.25" customHeight="1">
      <c r="A239" t="s">
        <v>49</v>
      </c>
      <c r="E239" s="27" t="s">
        <v>349</v>
      </c>
    </row>
    <row r="240" spans="1:9" ht="12.75" customHeight="1">
      <c r="A240" s="5" t="s">
        <v>40</v>
      </c>
      <c r="B240" s="5"/>
      <c r="C240" s="31" t="s">
        <v>37</v>
      </c>
      <c r="D240" s="5"/>
      <c r="E240" s="19" t="s">
        <v>116</v>
      </c>
      <c r="F240" s="5"/>
      <c r="G240" s="5"/>
      <c r="H240" s="5"/>
      <c r="I240" s="32">
        <f>0+I241+I245+I249+I252+I255+I258+I261+I264+I268+I272+I276</f>
        <v>0</v>
      </c>
    </row>
    <row r="241" spans="1:16" ht="12.75" customHeight="1">
      <c r="A241" s="17" t="s">
        <v>41</v>
      </c>
      <c r="B241" s="21">
        <v>58</v>
      </c>
      <c r="C241" s="21" t="s">
        <v>350</v>
      </c>
      <c r="D241" s="43" t="s">
        <v>445</v>
      </c>
      <c r="E241" s="37" t="s">
        <v>430</v>
      </c>
      <c r="F241" s="23" t="s">
        <v>211</v>
      </c>
      <c r="G241" s="24">
        <v>18</v>
      </c>
      <c r="H241" s="25"/>
      <c r="I241" s="25">
        <f>ROUND(ROUND(H241,2)*ROUND(G241,3),2)</f>
        <v>0</v>
      </c>
      <c r="K241" s="36"/>
      <c r="O241">
        <f>(I241*21)/100</f>
        <v>0</v>
      </c>
      <c r="P241" t="s">
        <v>20</v>
      </c>
    </row>
    <row r="242" spans="1:5" ht="25.5">
      <c r="A242" s="26" t="s">
        <v>46</v>
      </c>
      <c r="E242" s="44" t="s">
        <v>446</v>
      </c>
    </row>
    <row r="243" spans="1:5" ht="38.25" customHeight="1">
      <c r="A243" s="28" t="s">
        <v>48</v>
      </c>
      <c r="E243" s="34" t="s">
        <v>418</v>
      </c>
    </row>
    <row r="244" spans="1:5" ht="38.25" customHeight="1">
      <c r="A244" t="s">
        <v>49</v>
      </c>
      <c r="E244" s="27" t="s">
        <v>351</v>
      </c>
    </row>
    <row r="245" spans="1:16" ht="12.75" customHeight="1">
      <c r="A245" s="17" t="s">
        <v>41</v>
      </c>
      <c r="B245" s="21">
        <v>59</v>
      </c>
      <c r="C245" s="21" t="s">
        <v>432</v>
      </c>
      <c r="D245" s="17" t="s">
        <v>54</v>
      </c>
      <c r="E245" s="37" t="s">
        <v>431</v>
      </c>
      <c r="F245" s="38" t="s">
        <v>211</v>
      </c>
      <c r="G245" s="39">
        <v>34</v>
      </c>
      <c r="H245" s="40"/>
      <c r="I245" s="40">
        <f>ROUND(ROUND(H245,2)*ROUND(G245,3),2)</f>
        <v>0</v>
      </c>
      <c r="O245">
        <f>(I245*21)/100</f>
        <v>0</v>
      </c>
      <c r="P245" t="s">
        <v>20</v>
      </c>
    </row>
    <row r="246" spans="1:9" ht="12.75" customHeight="1">
      <c r="A246" s="26" t="s">
        <v>46</v>
      </c>
      <c r="E246" s="41" t="s">
        <v>435</v>
      </c>
      <c r="F246" s="42"/>
      <c r="G246" s="42"/>
      <c r="H246" s="42"/>
      <c r="I246" s="42"/>
    </row>
    <row r="247" spans="1:5" ht="38.25" customHeight="1">
      <c r="A247" s="28" t="s">
        <v>48</v>
      </c>
      <c r="E247" s="34" t="s">
        <v>433</v>
      </c>
    </row>
    <row r="248" spans="1:5" ht="63.75" customHeight="1">
      <c r="A248" t="s">
        <v>49</v>
      </c>
      <c r="E248" s="27" t="s">
        <v>434</v>
      </c>
    </row>
    <row r="249" spans="1:16" ht="12.75" customHeight="1">
      <c r="A249" s="17" t="s">
        <v>41</v>
      </c>
      <c r="B249" s="21">
        <v>60</v>
      </c>
      <c r="C249" s="21" t="s">
        <v>352</v>
      </c>
      <c r="D249" s="17" t="s">
        <v>54</v>
      </c>
      <c r="E249" s="22" t="s">
        <v>353</v>
      </c>
      <c r="F249" s="23" t="s">
        <v>80</v>
      </c>
      <c r="G249" s="24">
        <v>2</v>
      </c>
      <c r="H249" s="25"/>
      <c r="I249" s="25">
        <f>ROUND(ROUND(H249,2)*ROUND(G249,3),2)</f>
        <v>0</v>
      </c>
      <c r="O249">
        <f>(I249*21)/100</f>
        <v>0</v>
      </c>
      <c r="P249" t="s">
        <v>20</v>
      </c>
    </row>
    <row r="250" spans="1:5" ht="12.75" customHeight="1">
      <c r="A250" s="26" t="s">
        <v>46</v>
      </c>
      <c r="E250" s="27" t="s">
        <v>354</v>
      </c>
    </row>
    <row r="251" spans="1:5" ht="25.5" customHeight="1">
      <c r="A251" t="s">
        <v>49</v>
      </c>
      <c r="E251" s="27" t="s">
        <v>355</v>
      </c>
    </row>
    <row r="252" spans="1:16" ht="12.75" customHeight="1">
      <c r="A252" s="17" t="s">
        <v>41</v>
      </c>
      <c r="B252" s="21">
        <v>61</v>
      </c>
      <c r="C252" s="21" t="s">
        <v>356</v>
      </c>
      <c r="D252" s="17" t="s">
        <v>54</v>
      </c>
      <c r="E252" s="22" t="s">
        <v>357</v>
      </c>
      <c r="F252" s="23" t="s">
        <v>80</v>
      </c>
      <c r="G252" s="24">
        <v>2</v>
      </c>
      <c r="H252" s="25"/>
      <c r="I252" s="25">
        <f>ROUND(ROUND(H252,2)*ROUND(G252,3),2)</f>
        <v>0</v>
      </c>
      <c r="O252">
        <f>(I252*21)/100</f>
        <v>0</v>
      </c>
      <c r="P252" t="s">
        <v>20</v>
      </c>
    </row>
    <row r="253" spans="1:5" ht="12.75" customHeight="1">
      <c r="A253" s="26" t="s">
        <v>46</v>
      </c>
      <c r="E253" s="27" t="s">
        <v>358</v>
      </c>
    </row>
    <row r="254" spans="1:5" ht="63.75" customHeight="1">
      <c r="A254" t="s">
        <v>49</v>
      </c>
      <c r="E254" s="27" t="s">
        <v>359</v>
      </c>
    </row>
    <row r="255" spans="1:16" ht="12.75" customHeight="1">
      <c r="A255" s="17" t="s">
        <v>41</v>
      </c>
      <c r="B255" s="21">
        <v>62</v>
      </c>
      <c r="C255" s="21" t="s">
        <v>360</v>
      </c>
      <c r="D255" s="17" t="s">
        <v>54</v>
      </c>
      <c r="E255" s="22" t="s">
        <v>361</v>
      </c>
      <c r="F255" s="23" t="s">
        <v>80</v>
      </c>
      <c r="G255" s="24">
        <v>2</v>
      </c>
      <c r="H255" s="25"/>
      <c r="I255" s="25">
        <f>ROUND(ROUND(H255,2)*ROUND(G255,3),2)</f>
        <v>0</v>
      </c>
      <c r="O255">
        <f>(I255*21)/100</f>
        <v>0</v>
      </c>
      <c r="P255" t="s">
        <v>20</v>
      </c>
    </row>
    <row r="256" spans="1:5" ht="12.75" customHeight="1">
      <c r="A256" s="26" t="s">
        <v>46</v>
      </c>
      <c r="E256" s="27" t="s">
        <v>362</v>
      </c>
    </row>
    <row r="257" spans="1:5" ht="25.5" customHeight="1">
      <c r="A257" t="s">
        <v>49</v>
      </c>
      <c r="E257" s="27" t="s">
        <v>123</v>
      </c>
    </row>
    <row r="258" spans="1:16" ht="12.75" customHeight="1">
      <c r="A258" s="17" t="s">
        <v>41</v>
      </c>
      <c r="B258" s="21">
        <v>63</v>
      </c>
      <c r="C258" s="21" t="s">
        <v>363</v>
      </c>
      <c r="D258" s="17" t="s">
        <v>54</v>
      </c>
      <c r="E258" s="22" t="s">
        <v>364</v>
      </c>
      <c r="F258" s="23" t="s">
        <v>211</v>
      </c>
      <c r="G258" s="24">
        <v>45</v>
      </c>
      <c r="H258" s="25"/>
      <c r="I258" s="25">
        <f>ROUND(ROUND(H258,2)*ROUND(G258,3),2)</f>
        <v>0</v>
      </c>
      <c r="O258">
        <f>(I258*21)/100</f>
        <v>0</v>
      </c>
      <c r="P258" t="s">
        <v>20</v>
      </c>
    </row>
    <row r="259" spans="1:5" ht="51" customHeight="1">
      <c r="A259" s="28" t="s">
        <v>48</v>
      </c>
      <c r="E259" s="29" t="s">
        <v>436</v>
      </c>
    </row>
    <row r="260" spans="1:5" ht="25.5" customHeight="1">
      <c r="A260" t="s">
        <v>49</v>
      </c>
      <c r="E260" s="27" t="s">
        <v>365</v>
      </c>
    </row>
    <row r="261" spans="1:16" ht="12.75" customHeight="1">
      <c r="A261" s="17" t="s">
        <v>41</v>
      </c>
      <c r="B261" s="21">
        <v>64</v>
      </c>
      <c r="C261" s="21" t="s">
        <v>366</v>
      </c>
      <c r="D261" s="17" t="s">
        <v>54</v>
      </c>
      <c r="E261" s="22" t="s">
        <v>367</v>
      </c>
      <c r="F261" s="23" t="s">
        <v>211</v>
      </c>
      <c r="G261" s="24">
        <v>45</v>
      </c>
      <c r="H261" s="25"/>
      <c r="I261" s="25">
        <f>ROUND(ROUND(H261,2)*ROUND(G261,3),2)</f>
        <v>0</v>
      </c>
      <c r="O261">
        <f>(I261*21)/100</f>
        <v>0</v>
      </c>
      <c r="P261" t="s">
        <v>20</v>
      </c>
    </row>
    <row r="262" spans="1:5" ht="51" customHeight="1">
      <c r="A262" s="28" t="s">
        <v>48</v>
      </c>
      <c r="E262" s="29" t="s">
        <v>437</v>
      </c>
    </row>
    <row r="263" spans="1:5" ht="38.25" customHeight="1">
      <c r="A263" t="s">
        <v>49</v>
      </c>
      <c r="E263" s="27" t="s">
        <v>368</v>
      </c>
    </row>
    <row r="264" spans="1:16" ht="12.75" customHeight="1">
      <c r="A264" s="17" t="s">
        <v>41</v>
      </c>
      <c r="B264" s="21">
        <v>65</v>
      </c>
      <c r="C264" s="21" t="s">
        <v>369</v>
      </c>
      <c r="D264" s="17" t="s">
        <v>54</v>
      </c>
      <c r="E264" s="22" t="s">
        <v>394</v>
      </c>
      <c r="F264" s="23" t="s">
        <v>114</v>
      </c>
      <c r="G264" s="24">
        <v>94.9</v>
      </c>
      <c r="H264" s="25"/>
      <c r="I264" s="25">
        <f>ROUND(ROUND(H264,2)*ROUND(G264,3),2)</f>
        <v>0</v>
      </c>
      <c r="O264">
        <f>(I264*21)/100</f>
        <v>0</v>
      </c>
      <c r="P264" t="s">
        <v>20</v>
      </c>
    </row>
    <row r="265" spans="1:5" ht="12.75" customHeight="1">
      <c r="A265" s="26" t="s">
        <v>46</v>
      </c>
      <c r="E265" s="27" t="s">
        <v>370</v>
      </c>
    </row>
    <row r="266" spans="1:5" ht="38.25" customHeight="1">
      <c r="A266" s="28" t="s">
        <v>48</v>
      </c>
      <c r="E266" s="29" t="s">
        <v>438</v>
      </c>
    </row>
    <row r="267" spans="1:5" ht="25.5" customHeight="1">
      <c r="A267" t="s">
        <v>49</v>
      </c>
      <c r="E267" s="27" t="s">
        <v>371</v>
      </c>
    </row>
    <row r="268" spans="1:16" ht="12.75" customHeight="1">
      <c r="A268" s="17" t="s">
        <v>41</v>
      </c>
      <c r="B268" s="21">
        <v>66</v>
      </c>
      <c r="C268" s="21" t="s">
        <v>372</v>
      </c>
      <c r="D268" s="17" t="s">
        <v>54</v>
      </c>
      <c r="E268" s="22" t="s">
        <v>373</v>
      </c>
      <c r="F268" s="23" t="s">
        <v>114</v>
      </c>
      <c r="G268" s="24">
        <v>114.1</v>
      </c>
      <c r="H268" s="25"/>
      <c r="I268" s="25">
        <f>ROUND(ROUND(H268,2)*ROUND(G268,3),2)</f>
        <v>0</v>
      </c>
      <c r="O268">
        <f>(I268*21)/100</f>
        <v>0</v>
      </c>
      <c r="P268" t="s">
        <v>20</v>
      </c>
    </row>
    <row r="269" spans="1:5" ht="12.75" customHeight="1">
      <c r="A269" s="26" t="s">
        <v>46</v>
      </c>
      <c r="E269" s="27" t="s">
        <v>374</v>
      </c>
    </row>
    <row r="270" spans="1:5" ht="51" customHeight="1">
      <c r="A270" s="28" t="s">
        <v>48</v>
      </c>
      <c r="E270" s="29" t="s">
        <v>439</v>
      </c>
    </row>
    <row r="271" spans="1:5" ht="25.5" customHeight="1">
      <c r="A271" t="s">
        <v>49</v>
      </c>
      <c r="E271" s="27" t="s">
        <v>371</v>
      </c>
    </row>
    <row r="272" spans="1:16" ht="12.75" customHeight="1">
      <c r="A272" s="17" t="s">
        <v>41</v>
      </c>
      <c r="B272" s="21">
        <v>67</v>
      </c>
      <c r="C272" s="21" t="s">
        <v>375</v>
      </c>
      <c r="D272" s="17" t="s">
        <v>54</v>
      </c>
      <c r="E272" s="22" t="s">
        <v>376</v>
      </c>
      <c r="F272" s="23" t="s">
        <v>158</v>
      </c>
      <c r="G272" s="24">
        <v>2.7</v>
      </c>
      <c r="H272" s="25"/>
      <c r="I272" s="25">
        <f>ROUND(ROUND(H272,2)*ROUND(G272,3),2)</f>
        <v>0</v>
      </c>
      <c r="O272">
        <f>(I272*21)/100</f>
        <v>0</v>
      </c>
      <c r="P272" t="s">
        <v>20</v>
      </c>
    </row>
    <row r="273" spans="1:5" ht="12.75" customHeight="1">
      <c r="A273" s="26" t="s">
        <v>46</v>
      </c>
      <c r="E273" s="27" t="s">
        <v>377</v>
      </c>
    </row>
    <row r="274" spans="1:5" ht="38.25" customHeight="1">
      <c r="A274" s="28" t="s">
        <v>48</v>
      </c>
      <c r="E274" s="29" t="s">
        <v>440</v>
      </c>
    </row>
    <row r="275" spans="1:5" ht="102" customHeight="1">
      <c r="A275" t="s">
        <v>49</v>
      </c>
      <c r="E275" s="27" t="s">
        <v>378</v>
      </c>
    </row>
    <row r="276" spans="1:16" ht="12.75" customHeight="1">
      <c r="A276" s="17" t="s">
        <v>41</v>
      </c>
      <c r="B276" s="21">
        <v>68</v>
      </c>
      <c r="C276" s="21" t="s">
        <v>379</v>
      </c>
      <c r="D276" s="17" t="s">
        <v>54</v>
      </c>
      <c r="E276" s="22" t="s">
        <v>380</v>
      </c>
      <c r="F276" s="23" t="s">
        <v>114</v>
      </c>
      <c r="G276" s="24">
        <v>52.5</v>
      </c>
      <c r="H276" s="25"/>
      <c r="I276" s="25">
        <f>ROUND(ROUND(H276,2)*ROUND(G276,3),2)</f>
        <v>0</v>
      </c>
      <c r="O276">
        <f>(I276*21)/100</f>
        <v>0</v>
      </c>
      <c r="P276" t="s">
        <v>20</v>
      </c>
    </row>
    <row r="277" spans="1:5" ht="25.5" customHeight="1">
      <c r="A277" s="26" t="s">
        <v>46</v>
      </c>
      <c r="E277" s="27" t="s">
        <v>381</v>
      </c>
    </row>
    <row r="278" spans="1:5" ht="12.75" customHeight="1">
      <c r="A278" s="28" t="s">
        <v>48</v>
      </c>
      <c r="E278" s="29" t="s">
        <v>426</v>
      </c>
    </row>
    <row r="279" spans="1:5" ht="76.5" customHeight="1">
      <c r="A279" t="s">
        <v>49</v>
      </c>
      <c r="E279" s="27" t="s">
        <v>382</v>
      </c>
    </row>
  </sheetData>
  <sheetProtection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 gridLines="1"/>
  <pageMargins left="0.5905511811023623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Zuzana</dc:creator>
  <cp:keywords/>
  <dc:description/>
  <cp:lastModifiedBy>Valentová Gabriela</cp:lastModifiedBy>
  <cp:lastPrinted>2019-05-07T07:55:18Z</cp:lastPrinted>
  <dcterms:created xsi:type="dcterms:W3CDTF">2019-03-19T09:19:36Z</dcterms:created>
  <dcterms:modified xsi:type="dcterms:W3CDTF">2019-05-31T10:24:36Z</dcterms:modified>
  <cp:category/>
  <cp:version/>
  <cp:contentType/>
  <cp:contentStatus/>
</cp:coreProperties>
</file>