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0" yWindow="1200" windowWidth="19155" windowHeight="687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Položky!$A$1:$G$133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4525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32" i="3"/>
  <c r="BD132" i="3"/>
  <c r="BC132" i="3"/>
  <c r="BB132" i="3"/>
  <c r="BA132" i="3"/>
  <c r="G132" i="3"/>
  <c r="BE131" i="3"/>
  <c r="BD131" i="3"/>
  <c r="BC131" i="3"/>
  <c r="BB131" i="3"/>
  <c r="G131" i="3"/>
  <c r="BA131" i="3" s="1"/>
  <c r="BE130" i="3"/>
  <c r="BD130" i="3"/>
  <c r="BC130" i="3"/>
  <c r="BB130" i="3"/>
  <c r="G130" i="3"/>
  <c r="BA130" i="3" s="1"/>
  <c r="BE129" i="3"/>
  <c r="BD129" i="3"/>
  <c r="BC129" i="3"/>
  <c r="BB129" i="3"/>
  <c r="BA129" i="3"/>
  <c r="G129" i="3"/>
  <c r="BE128" i="3"/>
  <c r="BD128" i="3"/>
  <c r="BD133" i="3" s="1"/>
  <c r="H15" i="2" s="1"/>
  <c r="BC128" i="3"/>
  <c r="BB128" i="3"/>
  <c r="G128" i="3"/>
  <c r="G133" i="3" s="1"/>
  <c r="BE127" i="3"/>
  <c r="BD127" i="3"/>
  <c r="BC127" i="3"/>
  <c r="BB127" i="3"/>
  <c r="G127" i="3"/>
  <c r="BA127" i="3" s="1"/>
  <c r="B15" i="2"/>
  <c r="A15" i="2"/>
  <c r="BE133" i="3"/>
  <c r="I15" i="2" s="1"/>
  <c r="C133" i="3"/>
  <c r="BE124" i="3"/>
  <c r="BE125" i="3" s="1"/>
  <c r="I14" i="2" s="1"/>
  <c r="BD124" i="3"/>
  <c r="BC124" i="3"/>
  <c r="BA124" i="3"/>
  <c r="BA125" i="3" s="1"/>
  <c r="E14" i="2" s="1"/>
  <c r="G124" i="3"/>
  <c r="BB124" i="3" s="1"/>
  <c r="BB125" i="3" s="1"/>
  <c r="F14" i="2" s="1"/>
  <c r="B14" i="2"/>
  <c r="A14" i="2"/>
  <c r="BD125" i="3"/>
  <c r="H14" i="2" s="1"/>
  <c r="BC125" i="3"/>
  <c r="G14" i="2" s="1"/>
  <c r="C125" i="3"/>
  <c r="BE121" i="3"/>
  <c r="BE122" i="3" s="1"/>
  <c r="I13" i="2" s="1"/>
  <c r="BD121" i="3"/>
  <c r="BC121" i="3"/>
  <c r="BB121" i="3"/>
  <c r="BB122" i="3" s="1"/>
  <c r="F13" i="2" s="1"/>
  <c r="BA121" i="3"/>
  <c r="BA122" i="3" s="1"/>
  <c r="E13" i="2" s="1"/>
  <c r="G121" i="3"/>
  <c r="H13" i="2"/>
  <c r="B13" i="2"/>
  <c r="A13" i="2"/>
  <c r="BD122" i="3"/>
  <c r="BC122" i="3"/>
  <c r="G13" i="2" s="1"/>
  <c r="G122" i="3"/>
  <c r="C122" i="3"/>
  <c r="BE118" i="3"/>
  <c r="BD118" i="3"/>
  <c r="BC118" i="3"/>
  <c r="BA118" i="3"/>
  <c r="G118" i="3"/>
  <c r="BB118" i="3" s="1"/>
  <c r="BE117" i="3"/>
  <c r="BD117" i="3"/>
  <c r="BC117" i="3"/>
  <c r="BA117" i="3"/>
  <c r="G117" i="3"/>
  <c r="BB117" i="3" s="1"/>
  <c r="BE116" i="3"/>
  <c r="BD116" i="3"/>
  <c r="BC116" i="3"/>
  <c r="BB116" i="3"/>
  <c r="BA116" i="3"/>
  <c r="G116" i="3"/>
  <c r="BE115" i="3"/>
  <c r="BD115" i="3"/>
  <c r="BC115" i="3"/>
  <c r="BA115" i="3"/>
  <c r="G115" i="3"/>
  <c r="BB115" i="3" s="1"/>
  <c r="BE114" i="3"/>
  <c r="BD114" i="3"/>
  <c r="BC114" i="3"/>
  <c r="BB114" i="3"/>
  <c r="BA114" i="3"/>
  <c r="G114" i="3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9" i="3"/>
  <c r="BD109" i="3"/>
  <c r="BC109" i="3"/>
  <c r="BA109" i="3"/>
  <c r="G109" i="3"/>
  <c r="BB109" i="3" s="1"/>
  <c r="BE108" i="3"/>
  <c r="BD108" i="3"/>
  <c r="BC108" i="3"/>
  <c r="BB108" i="3"/>
  <c r="BA108" i="3"/>
  <c r="G108" i="3"/>
  <c r="BE107" i="3"/>
  <c r="BD107" i="3"/>
  <c r="BC107" i="3"/>
  <c r="BA107" i="3"/>
  <c r="G107" i="3"/>
  <c r="BB107" i="3" s="1"/>
  <c r="BE106" i="3"/>
  <c r="BD106" i="3"/>
  <c r="BC106" i="3"/>
  <c r="BB106" i="3"/>
  <c r="BA106" i="3"/>
  <c r="G106" i="3"/>
  <c r="BE105" i="3"/>
  <c r="BD105" i="3"/>
  <c r="BC105" i="3"/>
  <c r="BA105" i="3"/>
  <c r="G105" i="3"/>
  <c r="BB105" i="3" s="1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B100" i="3"/>
  <c r="BA100" i="3"/>
  <c r="G100" i="3"/>
  <c r="BE99" i="3"/>
  <c r="BD99" i="3"/>
  <c r="BC99" i="3"/>
  <c r="BA99" i="3"/>
  <c r="G99" i="3"/>
  <c r="BB99" i="3" s="1"/>
  <c r="BE98" i="3"/>
  <c r="BD98" i="3"/>
  <c r="BC98" i="3"/>
  <c r="BB98" i="3"/>
  <c r="BA98" i="3"/>
  <c r="G98" i="3"/>
  <c r="BE97" i="3"/>
  <c r="BD97" i="3"/>
  <c r="BC97" i="3"/>
  <c r="BA97" i="3"/>
  <c r="G97" i="3"/>
  <c r="BB97" i="3" s="1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91" i="3"/>
  <c r="BD91" i="3"/>
  <c r="BC91" i="3"/>
  <c r="BB91" i="3"/>
  <c r="BA91" i="3"/>
  <c r="G91" i="3"/>
  <c r="BE90" i="3"/>
  <c r="BD90" i="3"/>
  <c r="BC90" i="3"/>
  <c r="BA90" i="3"/>
  <c r="G90" i="3"/>
  <c r="BB90" i="3" s="1"/>
  <c r="BE89" i="3"/>
  <c r="BD89" i="3"/>
  <c r="BC89" i="3"/>
  <c r="BB89" i="3"/>
  <c r="BA89" i="3"/>
  <c r="G89" i="3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C84" i="3"/>
  <c r="BA84" i="3"/>
  <c r="G84" i="3"/>
  <c r="BB84" i="3" s="1"/>
  <c r="BE83" i="3"/>
  <c r="BD83" i="3"/>
  <c r="BC83" i="3"/>
  <c r="BB83" i="3"/>
  <c r="BA83" i="3"/>
  <c r="G83" i="3"/>
  <c r="BE82" i="3"/>
  <c r="BD82" i="3"/>
  <c r="BC82" i="3"/>
  <c r="BA82" i="3"/>
  <c r="G82" i="3"/>
  <c r="BB82" i="3" s="1"/>
  <c r="BE81" i="3"/>
  <c r="BD81" i="3"/>
  <c r="BC81" i="3"/>
  <c r="BB81" i="3"/>
  <c r="BA81" i="3"/>
  <c r="G81" i="3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B76" i="3"/>
  <c r="BA76" i="3"/>
  <c r="G76" i="3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B73" i="3"/>
  <c r="BA73" i="3"/>
  <c r="G73" i="3"/>
  <c r="BE72" i="3"/>
  <c r="BD72" i="3"/>
  <c r="BC72" i="3"/>
  <c r="BA72" i="3"/>
  <c r="G72" i="3"/>
  <c r="BB72" i="3" s="1"/>
  <c r="BE71" i="3"/>
  <c r="BD71" i="3"/>
  <c r="BC71" i="3"/>
  <c r="BB71" i="3"/>
  <c r="BA71" i="3"/>
  <c r="G71" i="3"/>
  <c r="BE69" i="3"/>
  <c r="BD69" i="3"/>
  <c r="BC69" i="3"/>
  <c r="BA69" i="3"/>
  <c r="G69" i="3"/>
  <c r="BB69" i="3" s="1"/>
  <c r="BE67" i="3"/>
  <c r="BD67" i="3"/>
  <c r="BC67" i="3"/>
  <c r="BA67" i="3"/>
  <c r="G67" i="3"/>
  <c r="BB67" i="3" s="1"/>
  <c r="BE65" i="3"/>
  <c r="BD65" i="3"/>
  <c r="BC65" i="3"/>
  <c r="BB65" i="3"/>
  <c r="BA65" i="3"/>
  <c r="G65" i="3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B61" i="3"/>
  <c r="BA61" i="3"/>
  <c r="G61" i="3"/>
  <c r="BE60" i="3"/>
  <c r="BE119" i="3" s="1"/>
  <c r="I12" i="2" s="1"/>
  <c r="BD60" i="3"/>
  <c r="BD119" i="3" s="1"/>
  <c r="H12" i="2" s="1"/>
  <c r="BC60" i="3"/>
  <c r="BA60" i="3"/>
  <c r="G60" i="3"/>
  <c r="BB60" i="3" s="1"/>
  <c r="BE59" i="3"/>
  <c r="BD59" i="3"/>
  <c r="BC59" i="3"/>
  <c r="BB59" i="3"/>
  <c r="BA59" i="3"/>
  <c r="G59" i="3"/>
  <c r="B12" i="2"/>
  <c r="A12" i="2"/>
  <c r="C119" i="3"/>
  <c r="BE56" i="3"/>
  <c r="BD56" i="3"/>
  <c r="BC56" i="3"/>
  <c r="BB56" i="3"/>
  <c r="BA56" i="3"/>
  <c r="G56" i="3"/>
  <c r="BE55" i="3"/>
  <c r="BD55" i="3"/>
  <c r="BC55" i="3"/>
  <c r="BA55" i="3"/>
  <c r="G55" i="3"/>
  <c r="BB55" i="3" s="1"/>
  <c r="BE54" i="3"/>
  <c r="BD54" i="3"/>
  <c r="BC54" i="3"/>
  <c r="BB54" i="3"/>
  <c r="BA54" i="3"/>
  <c r="G54" i="3"/>
  <c r="BE53" i="3"/>
  <c r="BD53" i="3"/>
  <c r="BC53" i="3"/>
  <c r="BA53" i="3"/>
  <c r="G53" i="3"/>
  <c r="BB53" i="3" s="1"/>
  <c r="BE52" i="3"/>
  <c r="BD52" i="3"/>
  <c r="BC52" i="3"/>
  <c r="BB52" i="3"/>
  <c r="BA52" i="3"/>
  <c r="G52" i="3"/>
  <c r="BE51" i="3"/>
  <c r="BD51" i="3"/>
  <c r="BC51" i="3"/>
  <c r="BA51" i="3"/>
  <c r="G51" i="3"/>
  <c r="BB51" i="3" s="1"/>
  <c r="BE50" i="3"/>
  <c r="BD50" i="3"/>
  <c r="BC50" i="3"/>
  <c r="BB50" i="3"/>
  <c r="BA50" i="3"/>
  <c r="G50" i="3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B47" i="3"/>
  <c r="BA47" i="3"/>
  <c r="G47" i="3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C43" i="3"/>
  <c r="BB43" i="3"/>
  <c r="BA43" i="3"/>
  <c r="G43" i="3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B40" i="3"/>
  <c r="BA40" i="3"/>
  <c r="G40" i="3"/>
  <c r="BE39" i="3"/>
  <c r="BD39" i="3"/>
  <c r="BC39" i="3"/>
  <c r="BA39" i="3"/>
  <c r="G39" i="3"/>
  <c r="BB39" i="3" s="1"/>
  <c r="BE38" i="3"/>
  <c r="BD38" i="3"/>
  <c r="BC38" i="3"/>
  <c r="BB38" i="3"/>
  <c r="BA38" i="3"/>
  <c r="G38" i="3"/>
  <c r="BE37" i="3"/>
  <c r="BD37" i="3"/>
  <c r="BC37" i="3"/>
  <c r="BA37" i="3"/>
  <c r="G37" i="3"/>
  <c r="BB37" i="3" s="1"/>
  <c r="BE36" i="3"/>
  <c r="BD36" i="3"/>
  <c r="BC36" i="3"/>
  <c r="BB36" i="3"/>
  <c r="BA36" i="3"/>
  <c r="BA57" i="3" s="1"/>
  <c r="E11" i="2" s="1"/>
  <c r="G36" i="3"/>
  <c r="BE35" i="3"/>
  <c r="BD35" i="3"/>
  <c r="BC35" i="3"/>
  <c r="BC57" i="3" s="1"/>
  <c r="G11" i="2" s="1"/>
  <c r="BA35" i="3"/>
  <c r="G35" i="3"/>
  <c r="BB35" i="3" s="1"/>
  <c r="B11" i="2"/>
  <c r="A11" i="2"/>
  <c r="C57" i="3"/>
  <c r="BE32" i="3"/>
  <c r="BD32" i="3"/>
  <c r="BC32" i="3"/>
  <c r="BB32" i="3"/>
  <c r="G32" i="3"/>
  <c r="G33" i="3" s="1"/>
  <c r="B10" i="2"/>
  <c r="A10" i="2"/>
  <c r="BE33" i="3"/>
  <c r="I10" i="2" s="1"/>
  <c r="BD33" i="3"/>
  <c r="H10" i="2" s="1"/>
  <c r="BC33" i="3"/>
  <c r="G10" i="2" s="1"/>
  <c r="BB33" i="3"/>
  <c r="F10" i="2" s="1"/>
  <c r="C33" i="3"/>
  <c r="BE27" i="3"/>
  <c r="BD27" i="3"/>
  <c r="BC27" i="3"/>
  <c r="BB27" i="3"/>
  <c r="BA27" i="3"/>
  <c r="G27" i="3"/>
  <c r="BE24" i="3"/>
  <c r="BD24" i="3"/>
  <c r="BD30" i="3" s="1"/>
  <c r="H9" i="2" s="1"/>
  <c r="BC24" i="3"/>
  <c r="BB24" i="3"/>
  <c r="G24" i="3"/>
  <c r="BA24" i="3" s="1"/>
  <c r="BE21" i="3"/>
  <c r="BE30" i="3" s="1"/>
  <c r="I9" i="2" s="1"/>
  <c r="BD21" i="3"/>
  <c r="BC21" i="3"/>
  <c r="BB21" i="3"/>
  <c r="G21" i="3"/>
  <c r="G30" i="3" s="1"/>
  <c r="B9" i="2"/>
  <c r="A9" i="2"/>
  <c r="BC30" i="3"/>
  <c r="G9" i="2" s="1"/>
  <c r="C30" i="3"/>
  <c r="BE16" i="3"/>
  <c r="BE19" i="3" s="1"/>
  <c r="I8" i="2" s="1"/>
  <c r="BD16" i="3"/>
  <c r="BD19" i="3" s="1"/>
  <c r="H8" i="2" s="1"/>
  <c r="BC16" i="3"/>
  <c r="BC19" i="3" s="1"/>
  <c r="G8" i="2" s="1"/>
  <c r="BB16" i="3"/>
  <c r="BB19" i="3" s="1"/>
  <c r="F8" i="2" s="1"/>
  <c r="G16" i="3"/>
  <c r="BA16" i="3" s="1"/>
  <c r="BA19" i="3" s="1"/>
  <c r="E8" i="2" s="1"/>
  <c r="B8" i="2"/>
  <c r="A8" i="2"/>
  <c r="G19" i="3"/>
  <c r="C19" i="3"/>
  <c r="BE11" i="3"/>
  <c r="BD11" i="3"/>
  <c r="BC11" i="3"/>
  <c r="BC14" i="3" s="1"/>
  <c r="G7" i="2" s="1"/>
  <c r="BB11" i="3"/>
  <c r="BB14" i="3" s="1"/>
  <c r="F7" i="2" s="1"/>
  <c r="G11" i="3"/>
  <c r="BA11" i="3" s="1"/>
  <c r="BE8" i="3"/>
  <c r="BE14" i="3" s="1"/>
  <c r="I7" i="2" s="1"/>
  <c r="BD8" i="3"/>
  <c r="BD14" i="3" s="1"/>
  <c r="H7" i="2" s="1"/>
  <c r="BC8" i="3"/>
  <c r="BB8" i="3"/>
  <c r="G8" i="3"/>
  <c r="G14" i="3" s="1"/>
  <c r="B7" i="2"/>
  <c r="A7" i="2"/>
  <c r="C14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B119" i="3" l="1"/>
  <c r="F12" i="2" s="1"/>
  <c r="BB30" i="3"/>
  <c r="F9" i="2" s="1"/>
  <c r="G125" i="3"/>
  <c r="BC133" i="3"/>
  <c r="G15" i="2" s="1"/>
  <c r="BA128" i="3"/>
  <c r="G119" i="3"/>
  <c r="BE57" i="3"/>
  <c r="I11" i="2" s="1"/>
  <c r="I16" i="2" s="1"/>
  <c r="C21" i="1" s="1"/>
  <c r="BB133" i="3"/>
  <c r="F15" i="2" s="1"/>
  <c r="BD57" i="3"/>
  <c r="H11" i="2" s="1"/>
  <c r="H16" i="2" s="1"/>
  <c r="C17" i="1" s="1"/>
  <c r="BC119" i="3"/>
  <c r="G12" i="2" s="1"/>
  <c r="G16" i="2" s="1"/>
  <c r="C18" i="1" s="1"/>
  <c r="BA119" i="3"/>
  <c r="E12" i="2" s="1"/>
  <c r="BB57" i="3"/>
  <c r="F11" i="2" s="1"/>
  <c r="F16" i="2" s="1"/>
  <c r="C16" i="1" s="1"/>
  <c r="BA133" i="3"/>
  <c r="E15" i="2" s="1"/>
  <c r="G57" i="3"/>
  <c r="BA21" i="3"/>
  <c r="BA30" i="3" s="1"/>
  <c r="E9" i="2" s="1"/>
  <c r="BA32" i="3"/>
  <c r="BA33" i="3" s="1"/>
  <c r="E10" i="2" s="1"/>
  <c r="BA8" i="3"/>
  <c r="BA14" i="3" s="1"/>
  <c r="E7" i="2" s="1"/>
  <c r="E16" i="2" l="1"/>
  <c r="G28" i="2" s="1"/>
  <c r="I28" i="2" s="1"/>
  <c r="G22" i="2"/>
  <c r="I22" i="2" s="1"/>
  <c r="G16" i="1" s="1"/>
  <c r="G21" i="2"/>
  <c r="I21" i="2" s="1"/>
  <c r="G25" i="2" l="1"/>
  <c r="I25" i="2" s="1"/>
  <c r="G19" i="1" s="1"/>
  <c r="G26" i="2"/>
  <c r="I26" i="2" s="1"/>
  <c r="G20" i="1" s="1"/>
  <c r="G23" i="2"/>
  <c r="I23" i="2" s="1"/>
  <c r="G17" i="1" s="1"/>
  <c r="G24" i="2"/>
  <c r="I24" i="2" s="1"/>
  <c r="G18" i="1" s="1"/>
  <c r="C15" i="1"/>
  <c r="C19" i="1" s="1"/>
  <c r="C22" i="1" s="1"/>
  <c r="G27" i="2"/>
  <c r="I27" i="2" s="1"/>
  <c r="G21" i="1" s="1"/>
  <c r="G15" i="1"/>
  <c r="H29" i="2" l="1"/>
  <c r="G23" i="1" s="1"/>
  <c r="G22" i="1" s="1"/>
  <c r="C23" i="1" l="1"/>
  <c r="F30" i="1" s="1"/>
  <c r="F31" i="1"/>
  <c r="F34" i="1" s="1"/>
</calcChain>
</file>

<file path=xl/sharedStrings.xml><?xml version="1.0" encoding="utf-8"?>
<sst xmlns="http://schemas.openxmlformats.org/spreadsheetml/2006/main" count="467" uniqueCount="308">
  <si>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</si>
  <si>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</si>
  <si>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</si>
  <si>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</si>
  <si>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</si>
  <si>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</si>
  <si>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</si>
  <si>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</si>
  <si>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</si>
  <si>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</si>
  <si>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</si>
  <si>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</si>
  <si>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</si>
  <si>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</si>
  <si>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</si>
  <si>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</si>
  <si>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</si>
  <si>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</si>
  <si>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</si>
  <si>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</si>
  <si>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</si>
  <si>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</si>
  <si>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</si>
  <si>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</si>
  <si>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</si>
  <si>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</si>
  <si>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</si>
  <si>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</si>
  <si>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</si>
  <si>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</si>
  <si>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</si>
  <si>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</si>
  <si>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</si>
  <si>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</si>
  <si>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</si>
  <si>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</si>
  <si>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</si>
  <si>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</si>
  <si>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</si>
  <si>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</si>
  <si>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</si>
  <si>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</si>
  <si>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</si>
  <si>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</si>
  <si>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</si>
  <si>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</si>
  <si>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</si>
  <si>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</si>
  <si>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</si>
  <si>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</si>
  <si>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</si>
  <si>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</si>
  <si>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</si>
  <si>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</si>
  <si>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</si>
  <si>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</si>
  <si>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</si>
  <si>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</si>
  <si>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</si>
  <si>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</si>
  <si>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</si>
  <si>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</si>
  <si>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</si>
  <si>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</si>
  <si>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</si>
  <si>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</si>
  <si>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</si>
  <si>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</si>
  <si>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</si>
  <si>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</si>
  <si>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</si>
  <si>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</si>
  <si>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</si>
  <si>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</si>
  <si>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</si>
  <si>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</si>
  <si>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044</t>
  </si>
  <si>
    <t>Uniprojekt</t>
  </si>
  <si>
    <t>05</t>
  </si>
  <si>
    <t>SŠ Tišnov</t>
  </si>
  <si>
    <t>Vnitřní rozvody</t>
  </si>
  <si>
    <t>61</t>
  </si>
  <si>
    <t>Upravy povrchů vnitřní</t>
  </si>
  <si>
    <t>612401391R00</t>
  </si>
  <si>
    <t xml:space="preserve">Omítka malých ploch vnitřních stěn do 1 m2 </t>
  </si>
  <si>
    <t>kus</t>
  </si>
  <si>
    <t>vodovod:75</t>
  </si>
  <si>
    <t>kanalizace:15</t>
  </si>
  <si>
    <t>612421637R00</t>
  </si>
  <si>
    <t xml:space="preserve">Omítka vnitřní zdiva, MVC, štuková </t>
  </si>
  <si>
    <t>m2</t>
  </si>
  <si>
    <t>vodovod:35*3*0,5</t>
  </si>
  <si>
    <t>kanalizace:23*3*0,3</t>
  </si>
  <si>
    <t>96</t>
  </si>
  <si>
    <t>Bourání konstrukcí</t>
  </si>
  <si>
    <t>965042221R00</t>
  </si>
  <si>
    <t xml:space="preserve">Bourání mazanin betonových tl. nad 10 cm, pl. 1 m2 </t>
  </si>
  <si>
    <t>m3</t>
  </si>
  <si>
    <t>vodovod:0,6*0,5*0,6*75</t>
  </si>
  <si>
    <t>kanalizace:0,6*0,6*0,6*15</t>
  </si>
  <si>
    <t>97</t>
  </si>
  <si>
    <t>Prorážení otvorů</t>
  </si>
  <si>
    <t>972054341R00</t>
  </si>
  <si>
    <t xml:space="preserve">Vybourání otv. stropy ŽB pl. 0,25 m2, tl. 15 cm </t>
  </si>
  <si>
    <t>974031167R00</t>
  </si>
  <si>
    <t xml:space="preserve">Vysekání rýh ve zdi cihelné 15 x 30 cm </t>
  </si>
  <si>
    <t>m</t>
  </si>
  <si>
    <t>vodovod:35*3</t>
  </si>
  <si>
    <t>kanalizace:23*3</t>
  </si>
  <si>
    <t>974031169R00</t>
  </si>
  <si>
    <t xml:space="preserve">Příplat.za dalších 10cm š.rýhy ve zdi hl. do 15 cm </t>
  </si>
  <si>
    <t>vodovod:35*3*2</t>
  </si>
  <si>
    <t>kanalizace:23*3*2</t>
  </si>
  <si>
    <t>99</t>
  </si>
  <si>
    <t>Staveništní přesun hmot</t>
  </si>
  <si>
    <t>999281111R00</t>
  </si>
  <si>
    <t xml:space="preserve">Přesun hmot pro opravy a údržbu do výšky 25 m </t>
  </si>
  <si>
    <t>t</t>
  </si>
  <si>
    <t>721</t>
  </si>
  <si>
    <t>Vnitřní kanalizace</t>
  </si>
  <si>
    <t>721140806R00</t>
  </si>
  <si>
    <t xml:space="preserve">Demontáž potrubí litinového do DN 200 </t>
  </si>
  <si>
    <t>721176114R00</t>
  </si>
  <si>
    <t xml:space="preserve">Potrubí HT odpadní svislé DN 75 </t>
  </si>
  <si>
    <t>721176115R00</t>
  </si>
  <si>
    <t xml:space="preserve">Potrubí HT odpadní svislé DN 100 </t>
  </si>
  <si>
    <t>721176116R00</t>
  </si>
  <si>
    <t xml:space="preserve">Potrubí HT odpadní svislé DN 125 </t>
  </si>
  <si>
    <t>721176117R00</t>
  </si>
  <si>
    <t xml:space="preserve">Potrubí HT odpadní svislé DN 150 </t>
  </si>
  <si>
    <t>721176135R00</t>
  </si>
  <si>
    <t xml:space="preserve">Potrubí HT svodné (ležaté) zavěšené DN 100 </t>
  </si>
  <si>
    <t>721176136R00</t>
  </si>
  <si>
    <t xml:space="preserve">Potrubí HT svodné (ležaté) zavěšené DN 125 </t>
  </si>
  <si>
    <t>721176137R00</t>
  </si>
  <si>
    <t xml:space="preserve">Potrubí HT svodné (ležaté) zavěšené DN 150 </t>
  </si>
  <si>
    <t>892571111R00</t>
  </si>
  <si>
    <t xml:space="preserve">Zkouška těsnosti kanalizace DN do 200, vodou </t>
  </si>
  <si>
    <t>721-kpc10</t>
  </si>
  <si>
    <t xml:space="preserve">Spolupráce s jinou profesí </t>
  </si>
  <si>
    <t>hod</t>
  </si>
  <si>
    <t>721-kpc12</t>
  </si>
  <si>
    <t xml:space="preserve">HZS nezměřitelné práce </t>
  </si>
  <si>
    <t>721-pc01</t>
  </si>
  <si>
    <t xml:space="preserve">Propojení dosavadního potrubí (práce a materiál) </t>
  </si>
  <si>
    <t>soubor</t>
  </si>
  <si>
    <t>721-pc22</t>
  </si>
  <si>
    <t xml:space="preserve">D + M Dvířka 200 x 200 pozink </t>
  </si>
  <si>
    <t>28651843AR075</t>
  </si>
  <si>
    <t>Kus čisticí  HTRE DN 75</t>
  </si>
  <si>
    <t>28651843AR100</t>
  </si>
  <si>
    <t>Kus čisticí  HTRE DN 100</t>
  </si>
  <si>
    <t>28651843AR125</t>
  </si>
  <si>
    <t>Kus čisticí KGRE DN 125</t>
  </si>
  <si>
    <t>28651843AR150</t>
  </si>
  <si>
    <t>Kus čisticí KGRE DN 150</t>
  </si>
  <si>
    <t>28651860AR</t>
  </si>
  <si>
    <t>Přechod litina-PVC kanalizační KGUG DN 110 PVC</t>
  </si>
  <si>
    <t>28651861AR</t>
  </si>
  <si>
    <t>Přechod litina-PVC kanalizační KGUG DN 125 PVC</t>
  </si>
  <si>
    <t>28651862AR</t>
  </si>
  <si>
    <t>Přechod litina-PVC kanalizační KGUG DN 160 PVC</t>
  </si>
  <si>
    <t>28651863AR</t>
  </si>
  <si>
    <t>Přechod litina-PVC kanalizační KGUG DN 200 PVC</t>
  </si>
  <si>
    <t>998721101R00</t>
  </si>
  <si>
    <t xml:space="preserve">Přesun hmot pro vnitřní kanalizaci, výšky do 6 m </t>
  </si>
  <si>
    <t>722</t>
  </si>
  <si>
    <t>Vnitřní vodovod</t>
  </si>
  <si>
    <t>722130236R00</t>
  </si>
  <si>
    <t xml:space="preserve">Potrubí z trub.závit.pozink.svařovan. 11343,DN 50 </t>
  </si>
  <si>
    <t>722130238R00</t>
  </si>
  <si>
    <t xml:space="preserve">Potrubí z trub.závit.pozink.svařovan. 11343,DN 80 </t>
  </si>
  <si>
    <t>722130803R00</t>
  </si>
  <si>
    <t xml:space="preserve">Demontáž potrubí ocelových závitových </t>
  </si>
  <si>
    <t>722173603R00</t>
  </si>
  <si>
    <t xml:space="preserve">Potrubí PP-RCT - 3 vrstvé DN 25x3,5, PN 20 </t>
  </si>
  <si>
    <t>722173604R00</t>
  </si>
  <si>
    <t xml:space="preserve">Potrubí PP-RCT - 3 vrstvé DN 32 x 4,4, PN 20 </t>
  </si>
  <si>
    <t>40+171</t>
  </si>
  <si>
    <t>722173605R00</t>
  </si>
  <si>
    <t xml:space="preserve">Potrubí PP-RCT - 3 vrstvé DN 40 x 5,5, PN 20 </t>
  </si>
  <si>
    <t>40+155</t>
  </si>
  <si>
    <t>722173606R00</t>
  </si>
  <si>
    <t xml:space="preserve">Potrubí PP-RCT - 3 vrstvé DN 50 x 6,9, PN 20 </t>
  </si>
  <si>
    <t>22+61</t>
  </si>
  <si>
    <t>722173607R00</t>
  </si>
  <si>
    <t xml:space="preserve">Potrubí PP-RCT - 3 vrstvé DN 63 x 8,6, PN 20 </t>
  </si>
  <si>
    <t>82+203</t>
  </si>
  <si>
    <t>722173608R00</t>
  </si>
  <si>
    <t xml:space="preserve">Potrubí PP-RCT - 3 vrstvé DN 75x 8,4, PN 20 </t>
  </si>
  <si>
    <t>722181116R00</t>
  </si>
  <si>
    <t xml:space="preserve">Ochrana potrubí plstěnými pásy DN 65 </t>
  </si>
  <si>
    <t>722181117R00</t>
  </si>
  <si>
    <t xml:space="preserve">Ochrana potrubí plstěnými pásy DN 80 </t>
  </si>
  <si>
    <t>722181222RU1</t>
  </si>
  <si>
    <t>Izolace návleková MIRELON POLAR tl. stěny 9 mm vnitřní průměr 32 mm</t>
  </si>
  <si>
    <t>722181222RV9</t>
  </si>
  <si>
    <t>Izolace návleková MIRELON POLAR tl. stěny 9 mm vnitřní průměr 40 mm</t>
  </si>
  <si>
    <t>722181222RW6</t>
  </si>
  <si>
    <t>Izolace návleková MIRELON POLAR tl. stěny 9 mm vnitřní průměr 50 mm</t>
  </si>
  <si>
    <t>722181222RY3</t>
  </si>
  <si>
    <t>Izolace návleková MIRELON POLAR tl. stěny 9 mm vnitřní průměr 63 mm</t>
  </si>
  <si>
    <t>722181222RY5</t>
  </si>
  <si>
    <t>Izolace návleková MIRELON POLAR tl. stěny 9 mm vnitřní průměr 76 mm</t>
  </si>
  <si>
    <t>722181225RT8</t>
  </si>
  <si>
    <t>Izolace návleková MIRELON POLAR tl. stěny 25 mm vnitřní průměr 25 mm</t>
  </si>
  <si>
    <t>722181225RU1</t>
  </si>
  <si>
    <t>Izolace návleková MIRELON POLAR tl. stěny 25 mm vnitřní průměr 32 mm</t>
  </si>
  <si>
    <t>722181225RU4</t>
  </si>
  <si>
    <t>Izolace návleková MIRELON POLAR tl. stěny 25 mm vnitřní průměr 40 mm</t>
  </si>
  <si>
    <t>722181225RW6</t>
  </si>
  <si>
    <t>Izolace návleková MIRELON POLAR tl. stěny 25 mm vnitřní průměr 50 mm</t>
  </si>
  <si>
    <t>722181225RY3</t>
  </si>
  <si>
    <t>Izolace návleková MIRELON POLAR tl. stěny 25 mm vnitřní průměr 63 mm</t>
  </si>
  <si>
    <t>722239105R00</t>
  </si>
  <si>
    <t xml:space="preserve">Montáž vodovodních armatur </t>
  </si>
  <si>
    <t>722249105R00</t>
  </si>
  <si>
    <t xml:space="preserve">Montáž armatury požární - hydrant  G 2 </t>
  </si>
  <si>
    <t>722254110R00</t>
  </si>
  <si>
    <t xml:space="preserve">Demontáž hydrantových skříní </t>
  </si>
  <si>
    <t>722260924R00</t>
  </si>
  <si>
    <t xml:space="preserve">Montáž vodoměrů závitových </t>
  </si>
  <si>
    <t>722290215R00</t>
  </si>
  <si>
    <t xml:space="preserve">Zkouška tlaku potrubí </t>
  </si>
  <si>
    <t>722290234R00</t>
  </si>
  <si>
    <t xml:space="preserve">Proplach a dezinfekce vodovod.potrubí </t>
  </si>
  <si>
    <t>553476-600</t>
  </si>
  <si>
    <t xml:space="preserve">Dvířka revizní se zámkem 600x600 mm </t>
  </si>
  <si>
    <t>722-pc10</t>
  </si>
  <si>
    <t xml:space="preserve">Vyregulování systému </t>
  </si>
  <si>
    <t>722-pc11</t>
  </si>
  <si>
    <t>30*3</t>
  </si>
  <si>
    <t>722-pc12</t>
  </si>
  <si>
    <t>722-pc13</t>
  </si>
  <si>
    <t xml:space="preserve">Záslepka vodovodní </t>
  </si>
  <si>
    <t xml:space="preserve">D + M Tmel protipožární </t>
  </si>
  <si>
    <t>722-pc14</t>
  </si>
  <si>
    <t xml:space="preserve">Zavěšení a ukotvení potrubí </t>
  </si>
  <si>
    <t>28654182.A</t>
  </si>
  <si>
    <t>Žlab nosný pozinkovaný</t>
  </si>
  <si>
    <t>38821353</t>
  </si>
  <si>
    <t>Vodoměr na studenou vodu</t>
  </si>
  <si>
    <t>42211688</t>
  </si>
  <si>
    <t>Ventil zpětný ZV DN 63</t>
  </si>
  <si>
    <t>42262101-63</t>
  </si>
  <si>
    <t>Filtr PN16  DN 63</t>
  </si>
  <si>
    <t>551100073</t>
  </si>
  <si>
    <t>Kohout kulový voda 3/4" páčka - KK20</t>
  </si>
  <si>
    <t>551100074</t>
  </si>
  <si>
    <t>Kohout kulový voda 1" páčka - KK25</t>
  </si>
  <si>
    <t>551100075</t>
  </si>
  <si>
    <t>Kohout kulový voda 5/4" páčka - KK32</t>
  </si>
  <si>
    <t>551100076</t>
  </si>
  <si>
    <t>Kohout kulový voda 6/4" páčka - KK40</t>
  </si>
  <si>
    <t>551100077</t>
  </si>
  <si>
    <t>Kohout kulový voda 2" páčka - KK50</t>
  </si>
  <si>
    <t>551100128</t>
  </si>
  <si>
    <t>Kohout kulový voda  2 1/2" - KK63</t>
  </si>
  <si>
    <t>551100129</t>
  </si>
  <si>
    <t>Kohout kulový voda 3" - DN80</t>
  </si>
  <si>
    <t>551100161</t>
  </si>
  <si>
    <t>Kohout kulový vypouštěcí 1/2" - VKK15</t>
  </si>
  <si>
    <t>5512171-20</t>
  </si>
  <si>
    <t>Ventil vyvažovací DN 20 - RV 20</t>
  </si>
  <si>
    <t>5512171-25</t>
  </si>
  <si>
    <t>Ventil vyvažovací DN 25 - RV 25</t>
  </si>
  <si>
    <t>722-pc-m02-20</t>
  </si>
  <si>
    <t xml:space="preserve">D + M Ochranná jednotka EA 25 </t>
  </si>
  <si>
    <t>722-pc-m02-80</t>
  </si>
  <si>
    <t xml:space="preserve">D + M Ochranná jednotka EA 80 </t>
  </si>
  <si>
    <t>722-pc-m061</t>
  </si>
  <si>
    <t xml:space="preserve">D + M Změkčovač k myčce vč. napojení </t>
  </si>
  <si>
    <t>722-pc-m062</t>
  </si>
  <si>
    <t>D + M Změkčovač je ke konvektomatům vč. napojení</t>
  </si>
  <si>
    <t>722-pc-m063</t>
  </si>
  <si>
    <t>D + M Změkčovač ke kotlům vč. napojení</t>
  </si>
  <si>
    <t>998722101R00</t>
  </si>
  <si>
    <t xml:space="preserve">Přesun hmot pro vnitřní vodovod, výšky do 6 m </t>
  </si>
  <si>
    <t>766</t>
  </si>
  <si>
    <t>Konstrukce truhlářské</t>
  </si>
  <si>
    <t>766421811R00</t>
  </si>
  <si>
    <t>Demontáž obložení podhledů panely do 1,5 m2 včetně podkladového roštu a táhel</t>
  </si>
  <si>
    <t>767</t>
  </si>
  <si>
    <t>Konstrukce zámečnické</t>
  </si>
  <si>
    <t>767130061RAA</t>
  </si>
  <si>
    <t>Podhled zavěšený, závěs, desky tvrdé 60 x 60 cm 90% RH</t>
  </si>
  <si>
    <t>D96</t>
  </si>
  <si>
    <t>Přesuny suti a vybouraných hmot</t>
  </si>
  <si>
    <t>D96-PC1</t>
  </si>
  <si>
    <t xml:space="preserve">Skládkovné </t>
  </si>
  <si>
    <t>979011111R00</t>
  </si>
  <si>
    <t xml:space="preserve">Svislá doprava suti a vybour. hmot za 2.NP a 1.PP </t>
  </si>
  <si>
    <t>979081111R00</t>
  </si>
  <si>
    <t>Odvoz suti a vybour. hmot na skládku do 5 km vč. poplatku za skládku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</si>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</sst>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4.0999999999999996</v>
      </c>
      <c r="D2" s="5" t="str">
        <f>Rekapitulace!G2</f>
        <v>Vnitřní rozvody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78</v>
      </c>
      <c r="B5" s="16"/>
      <c r="C5" s="17" t="s">
        <v>79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76</v>
      </c>
      <c r="B7" s="24"/>
      <c r="C7" s="25" t="s">
        <v>77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07"/>
      <c r="D8" s="207"/>
      <c r="E8" s="208"/>
      <c r="F8" s="29" t="s">
        <v>12</v>
      </c>
      <c r="G8" s="30"/>
      <c r="H8" s="31"/>
      <c r="I8" s="32"/>
    </row>
    <row r="9" spans="1:57" x14ac:dyDescent="0.2">
      <c r="A9" s="28" t="s">
        <v>13</v>
      </c>
      <c r="B9" s="11"/>
      <c r="C9" s="207">
        <f>Projektant</f>
        <v>0</v>
      </c>
      <c r="D9" s="207"/>
      <c r="E9" s="208"/>
      <c r="F9" s="11"/>
      <c r="G9" s="33"/>
      <c r="H9" s="34"/>
    </row>
    <row r="10" spans="1:57" x14ac:dyDescent="0.2">
      <c r="A10" s="28" t="s">
        <v>14</v>
      </c>
      <c r="B10" s="11"/>
      <c r="C10" s="207"/>
      <c r="D10" s="207"/>
      <c r="E10" s="207"/>
      <c r="F10" s="35"/>
      <c r="G10" s="36"/>
      <c r="H10" s="37"/>
    </row>
    <row r="11" spans="1:57" ht="13.5" customHeight="1" x14ac:dyDescent="0.2">
      <c r="A11" s="28" t="s">
        <v>15</v>
      </c>
      <c r="B11" s="11"/>
      <c r="C11" s="207"/>
      <c r="D11" s="207"/>
      <c r="E11" s="207"/>
      <c r="F11" s="38" t="s">
        <v>16</v>
      </c>
      <c r="G11" s="39">
        <v>44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17</v>
      </c>
      <c r="B12" s="9"/>
      <c r="C12" s="209"/>
      <c r="D12" s="209"/>
      <c r="E12" s="209"/>
      <c r="F12" s="42" t="s">
        <v>18</v>
      </c>
      <c r="G12" s="43"/>
      <c r="H12" s="34"/>
    </row>
    <row r="13" spans="1:57" ht="28.5" customHeight="1" thickBot="1" x14ac:dyDescent="0.25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 x14ac:dyDescent="0.2">
      <c r="A15" s="53"/>
      <c r="B15" s="54" t="s">
        <v>22</v>
      </c>
      <c r="C15" s="55">
        <f>HSV</f>
        <v>0</v>
      </c>
      <c r="D15" s="56" t="str">
        <f>Rekapitulace!A21</f>
        <v>Ztížené výrobní podmínky</v>
      </c>
      <c r="E15" s="57"/>
      <c r="F15" s="58"/>
      <c r="G15" s="55">
        <f>Rekapitulace!I21</f>
        <v>0</v>
      </c>
    </row>
    <row r="16" spans="1:57" ht="15.95" customHeight="1" x14ac:dyDescent="0.2">
      <c r="A16" s="53" t="s">
        <v>23</v>
      </c>
      <c r="B16" s="54" t="s">
        <v>24</v>
      </c>
      <c r="C16" s="55">
        <f>PSV</f>
        <v>0</v>
      </c>
      <c r="D16" s="8" t="str">
        <f>Rekapitulace!A22</f>
        <v>Oborová přirážka</v>
      </c>
      <c r="E16" s="59"/>
      <c r="F16" s="60"/>
      <c r="G16" s="55">
        <f>Rekapitulace!I22</f>
        <v>0</v>
      </c>
    </row>
    <row r="17" spans="1:7" ht="15.95" customHeight="1" x14ac:dyDescent="0.2">
      <c r="A17" s="53" t="s">
        <v>25</v>
      </c>
      <c r="B17" s="54" t="s">
        <v>26</v>
      </c>
      <c r="C17" s="55">
        <f>Mont</f>
        <v>0</v>
      </c>
      <c r="D17" s="8" t="str">
        <f>Rekapitulace!A23</f>
        <v>Přesun stavebních kapacit</v>
      </c>
      <c r="E17" s="59"/>
      <c r="F17" s="60"/>
      <c r="G17" s="55">
        <f>Rekapitulace!I23</f>
        <v>0</v>
      </c>
    </row>
    <row r="18" spans="1:7" ht="15.95" customHeight="1" x14ac:dyDescent="0.2">
      <c r="A18" s="61" t="s">
        <v>27</v>
      </c>
      <c r="B18" s="62" t="s">
        <v>28</v>
      </c>
      <c r="C18" s="55">
        <f>Dodavka</f>
        <v>0</v>
      </c>
      <c r="D18" s="8" t="str">
        <f>Rekapitulace!A24</f>
        <v>Mimostaveništní doprava</v>
      </c>
      <c r="E18" s="59"/>
      <c r="F18" s="60"/>
      <c r="G18" s="55">
        <f>Rekapitulace!I24</f>
        <v>0</v>
      </c>
    </row>
    <row r="19" spans="1:7" ht="15.95" customHeight="1" x14ac:dyDescent="0.2">
      <c r="A19" s="63" t="s">
        <v>29</v>
      </c>
      <c r="B19" s="54"/>
      <c r="C19" s="55">
        <f>SUM(C15:C18)</f>
        <v>0</v>
      </c>
      <c r="D19" s="8" t="str">
        <f>Rekapitulace!A25</f>
        <v>Zařízení staveniště</v>
      </c>
      <c r="E19" s="59"/>
      <c r="F19" s="60"/>
      <c r="G19" s="55">
        <f>Rekapitulace!I25</f>
        <v>0</v>
      </c>
    </row>
    <row r="20" spans="1:7" ht="15.95" customHeight="1" x14ac:dyDescent="0.2">
      <c r="A20" s="63"/>
      <c r="B20" s="54"/>
      <c r="C20" s="55"/>
      <c r="D20" s="8" t="str">
        <f>Rekapitulace!A26</f>
        <v>Provoz investora</v>
      </c>
      <c r="E20" s="59"/>
      <c r="F20" s="60"/>
      <c r="G20" s="55">
        <f>Rekapitulace!I26</f>
        <v>0</v>
      </c>
    </row>
    <row r="21" spans="1:7" ht="15.95" customHeight="1" x14ac:dyDescent="0.2">
      <c r="A21" s="63" t="s">
        <v>30</v>
      </c>
      <c r="B21" s="54"/>
      <c r="C21" s="55">
        <f>HZS</f>
        <v>0</v>
      </c>
      <c r="D21" s="8" t="str">
        <f>Rekapitulace!A27</f>
        <v>Kompletační činnost (IČD)</v>
      </c>
      <c r="E21" s="59"/>
      <c r="F21" s="60"/>
      <c r="G21" s="55">
        <f>Rekapitulace!I27</f>
        <v>0</v>
      </c>
    </row>
    <row r="22" spans="1:7" ht="15.95" customHeight="1" x14ac:dyDescent="0.2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 x14ac:dyDescent="0.25">
      <c r="A23" s="210" t="s">
        <v>33</v>
      </c>
      <c r="B23" s="211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 x14ac:dyDescent="0.2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42</v>
      </c>
      <c r="B30" s="85"/>
      <c r="C30" s="86">
        <v>21</v>
      </c>
      <c r="D30" s="85" t="s">
        <v>43</v>
      </c>
      <c r="E30" s="87"/>
      <c r="F30" s="202">
        <f>C23-F32</f>
        <v>0</v>
      </c>
      <c r="G30" s="203"/>
    </row>
    <row r="31" spans="1:7" x14ac:dyDescent="0.2">
      <c r="A31" s="84" t="s">
        <v>44</v>
      </c>
      <c r="B31" s="85"/>
      <c r="C31" s="86">
        <f>SazbaDPH1</f>
        <v>21</v>
      </c>
      <c r="D31" s="85" t="s">
        <v>45</v>
      </c>
      <c r="E31" s="87"/>
      <c r="F31" s="202">
        <f>ROUND(PRODUCT(F30,C31/100),0)</f>
        <v>0</v>
      </c>
      <c r="G31" s="203"/>
    </row>
    <row r="32" spans="1:7" x14ac:dyDescent="0.2">
      <c r="A32" s="84" t="s">
        <v>42</v>
      </c>
      <c r="B32" s="85"/>
      <c r="C32" s="86">
        <v>0</v>
      </c>
      <c r="D32" s="85" t="s">
        <v>45</v>
      </c>
      <c r="E32" s="87"/>
      <c r="F32" s="202">
        <v>0</v>
      </c>
      <c r="G32" s="203"/>
    </row>
    <row r="33" spans="1:8" x14ac:dyDescent="0.2">
      <c r="A33" s="84" t="s">
        <v>44</v>
      </c>
      <c r="B33" s="88"/>
      <c r="C33" s="89">
        <f>SazbaDPH2</f>
        <v>0</v>
      </c>
      <c r="D33" s="85" t="s">
        <v>45</v>
      </c>
      <c r="E33" s="60"/>
      <c r="F33" s="202">
        <f>ROUND(PRODUCT(F32,C33/100),0)</f>
        <v>0</v>
      </c>
      <c r="G33" s="203"/>
    </row>
    <row r="34" spans="1:8" s="93" customFormat="1" ht="19.5" customHeight="1" thickBot="1" x14ac:dyDescent="0.3">
      <c r="A34" s="90" t="s">
        <v>46</v>
      </c>
      <c r="B34" s="91"/>
      <c r="C34" s="91"/>
      <c r="D34" s="91"/>
      <c r="E34" s="92"/>
      <c r="F34" s="204">
        <f>ROUND(SUM(F30:F33),0)</f>
        <v>0</v>
      </c>
      <c r="G34" s="205"/>
    </row>
    <row r="36" spans="1:8" x14ac:dyDescent="0.2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 x14ac:dyDescent="0.2">
      <c r="A37" s="94"/>
      <c r="B37" s="206"/>
      <c r="C37" s="206"/>
      <c r="D37" s="206"/>
      <c r="E37" s="206"/>
      <c r="F37" s="206"/>
      <c r="G37" s="206"/>
      <c r="H37" t="s">
        <v>5</v>
      </c>
    </row>
    <row r="38" spans="1:8" ht="12.75" customHeight="1" x14ac:dyDescent="0.2">
      <c r="A38" s="95"/>
      <c r="B38" s="206"/>
      <c r="C38" s="206"/>
      <c r="D38" s="206"/>
      <c r="E38" s="206"/>
      <c r="F38" s="206"/>
      <c r="G38" s="206"/>
      <c r="H38" t="s">
        <v>5</v>
      </c>
    </row>
    <row r="39" spans="1:8" x14ac:dyDescent="0.2">
      <c r="A39" s="95"/>
      <c r="B39" s="206"/>
      <c r="C39" s="206"/>
      <c r="D39" s="206"/>
      <c r="E39" s="206"/>
      <c r="F39" s="206"/>
      <c r="G39" s="206"/>
      <c r="H39" t="s">
        <v>5</v>
      </c>
    </row>
    <row r="40" spans="1:8" x14ac:dyDescent="0.2">
      <c r="A40" s="95"/>
      <c r="B40" s="206"/>
      <c r="C40" s="206"/>
      <c r="D40" s="206"/>
      <c r="E40" s="206"/>
      <c r="F40" s="206"/>
      <c r="G40" s="206"/>
      <c r="H40" t="s">
        <v>5</v>
      </c>
    </row>
    <row r="41" spans="1:8" x14ac:dyDescent="0.2">
      <c r="A41" s="95"/>
      <c r="B41" s="206"/>
      <c r="C41" s="206"/>
      <c r="D41" s="206"/>
      <c r="E41" s="206"/>
      <c r="F41" s="206"/>
      <c r="G41" s="206"/>
      <c r="H41" t="s">
        <v>5</v>
      </c>
    </row>
    <row r="42" spans="1:8" x14ac:dyDescent="0.2">
      <c r="A42" s="95"/>
      <c r="B42" s="206"/>
      <c r="C42" s="206"/>
      <c r="D42" s="206"/>
      <c r="E42" s="206"/>
      <c r="F42" s="206"/>
      <c r="G42" s="206"/>
      <c r="H42" t="s">
        <v>5</v>
      </c>
    </row>
    <row r="43" spans="1:8" x14ac:dyDescent="0.2">
      <c r="A43" s="95"/>
      <c r="B43" s="206"/>
      <c r="C43" s="206"/>
      <c r="D43" s="206"/>
      <c r="E43" s="206"/>
      <c r="F43" s="206"/>
      <c r="G43" s="206"/>
      <c r="H43" t="s">
        <v>5</v>
      </c>
    </row>
    <row r="44" spans="1:8" x14ac:dyDescent="0.2">
      <c r="A44" s="95"/>
      <c r="B44" s="206"/>
      <c r="C44" s="206"/>
      <c r="D44" s="206"/>
      <c r="E44" s="206"/>
      <c r="F44" s="206"/>
      <c r="G44" s="206"/>
      <c r="H44" t="s">
        <v>5</v>
      </c>
    </row>
    <row r="45" spans="1:8" ht="0.75" customHeight="1" x14ac:dyDescent="0.2">
      <c r="A45" s="95"/>
      <c r="B45" s="206"/>
      <c r="C45" s="206"/>
      <c r="D45" s="206"/>
      <c r="E45" s="206"/>
      <c r="F45" s="206"/>
      <c r="G45" s="206"/>
      <c r="H45" t="s">
        <v>5</v>
      </c>
    </row>
    <row r="46" spans="1:8" x14ac:dyDescent="0.2">
      <c r="B46" s="201"/>
      <c r="C46" s="201"/>
      <c r="D46" s="201"/>
      <c r="E46" s="201"/>
      <c r="F46" s="201"/>
      <c r="G46" s="201"/>
    </row>
    <row r="47" spans="1:8" x14ac:dyDescent="0.2">
      <c r="B47" s="201"/>
      <c r="C47" s="201"/>
      <c r="D47" s="201"/>
      <c r="E47" s="201"/>
      <c r="F47" s="201"/>
      <c r="G47" s="201"/>
    </row>
    <row r="48" spans="1:8" x14ac:dyDescent="0.2">
      <c r="B48" s="201"/>
      <c r="C48" s="201"/>
      <c r="D48" s="201"/>
      <c r="E48" s="201"/>
      <c r="F48" s="201"/>
      <c r="G48" s="201"/>
    </row>
    <row r="49" spans="2:7" x14ac:dyDescent="0.2">
      <c r="B49" s="201"/>
      <c r="C49" s="201"/>
      <c r="D49" s="201"/>
      <c r="E49" s="201"/>
      <c r="F49" s="201"/>
      <c r="G49" s="201"/>
    </row>
    <row r="50" spans="2:7" x14ac:dyDescent="0.2">
      <c r="B50" s="201"/>
      <c r="C50" s="201"/>
      <c r="D50" s="201"/>
      <c r="E50" s="201"/>
      <c r="F50" s="201"/>
      <c r="G50" s="201"/>
    </row>
    <row r="51" spans="2:7" x14ac:dyDescent="0.2">
      <c r="B51" s="201"/>
      <c r="C51" s="201"/>
      <c r="D51" s="201"/>
      <c r="E51" s="201"/>
      <c r="F51" s="201"/>
      <c r="G51" s="201"/>
    </row>
    <row r="52" spans="2:7" x14ac:dyDescent="0.2">
      <c r="B52" s="201"/>
      <c r="C52" s="201"/>
      <c r="D52" s="201"/>
      <c r="E52" s="201"/>
      <c r="F52" s="201"/>
      <c r="G52" s="201"/>
    </row>
    <row r="53" spans="2:7" x14ac:dyDescent="0.2">
      <c r="B53" s="201"/>
      <c r="C53" s="201"/>
      <c r="D53" s="201"/>
      <c r="E53" s="201"/>
      <c r="F53" s="201"/>
      <c r="G53" s="201"/>
    </row>
    <row r="54" spans="2:7" x14ac:dyDescent="0.2">
      <c r="B54" s="201"/>
      <c r="C54" s="201"/>
      <c r="D54" s="201"/>
      <c r="E54" s="201"/>
      <c r="F54" s="201"/>
      <c r="G54" s="201"/>
    </row>
    <row r="55" spans="2:7" x14ac:dyDescent="0.2">
      <c r="B55" s="201"/>
      <c r="C55" s="201"/>
      <c r="D55" s="201"/>
      <c r="E55" s="201"/>
      <c r="F55" s="201"/>
      <c r="G55" s="20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0"/>
  <sheetViews>
    <sheetView workbookViewId="0">
      <selection activeCell="H29" sqref="H29:I2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2" t="s">
        <v>48</v>
      </c>
      <c r="B1" s="213"/>
      <c r="C1" s="96" t="str">
        <f>CONCATENATE(cislostavby," ",nazevstavby)</f>
        <v>044 Uniprojekt</v>
      </c>
      <c r="D1" s="97"/>
      <c r="E1" s="98"/>
      <c r="F1" s="97"/>
      <c r="G1" s="99" t="s">
        <v>49</v>
      </c>
      <c r="H1" s="100">
        <v>4.0999999999999996</v>
      </c>
      <c r="I1" s="101"/>
    </row>
    <row r="2" spans="1:9" ht="13.5" thickBot="1" x14ac:dyDescent="0.25">
      <c r="A2" s="214" t="s">
        <v>50</v>
      </c>
      <c r="B2" s="215"/>
      <c r="C2" s="102" t="str">
        <f>CONCATENATE(cisloobjektu," ",nazevobjektu)</f>
        <v>05 SŠ Tišnov</v>
      </c>
      <c r="D2" s="103"/>
      <c r="E2" s="104"/>
      <c r="F2" s="103"/>
      <c r="G2" s="216" t="s">
        <v>80</v>
      </c>
      <c r="H2" s="217"/>
      <c r="I2" s="218"/>
    </row>
    <row r="3" spans="1:9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 x14ac:dyDescent="0.25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 x14ac:dyDescent="0.25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4" customFormat="1" x14ac:dyDescent="0.2">
      <c r="A7" s="197" t="str">
        <f>Položky!B7</f>
        <v>61</v>
      </c>
      <c r="B7" s="114" t="str">
        <f>Položky!C7</f>
        <v>Upravy povrchů vnitřní</v>
      </c>
      <c r="C7" s="65"/>
      <c r="D7" s="115"/>
      <c r="E7" s="198">
        <f>Položky!BA14</f>
        <v>0</v>
      </c>
      <c r="F7" s="199">
        <f>Položky!BB14</f>
        <v>0</v>
      </c>
      <c r="G7" s="199">
        <f>Položky!BC14</f>
        <v>0</v>
      </c>
      <c r="H7" s="199">
        <f>Položky!BD14</f>
        <v>0</v>
      </c>
      <c r="I7" s="200">
        <f>Položky!BE14</f>
        <v>0</v>
      </c>
    </row>
    <row r="8" spans="1:9" s="34" customFormat="1" x14ac:dyDescent="0.2">
      <c r="A8" s="197" t="str">
        <f>Položky!B15</f>
        <v>96</v>
      </c>
      <c r="B8" s="114" t="str">
        <f>Položky!C15</f>
        <v>Bourání konstrukcí</v>
      </c>
      <c r="C8" s="65"/>
      <c r="D8" s="115"/>
      <c r="E8" s="198">
        <f>Položky!BA19</f>
        <v>0</v>
      </c>
      <c r="F8" s="199">
        <f>Položky!BB19</f>
        <v>0</v>
      </c>
      <c r="G8" s="199">
        <f>Položky!BC19</f>
        <v>0</v>
      </c>
      <c r="H8" s="199">
        <f>Položky!BD19</f>
        <v>0</v>
      </c>
      <c r="I8" s="200">
        <f>Položky!BE19</f>
        <v>0</v>
      </c>
    </row>
    <row r="9" spans="1:9" s="34" customFormat="1" x14ac:dyDescent="0.2">
      <c r="A9" s="197" t="str">
        <f>Položky!B20</f>
        <v>97</v>
      </c>
      <c r="B9" s="114" t="str">
        <f>Položky!C20</f>
        <v>Prorážení otvorů</v>
      </c>
      <c r="C9" s="65"/>
      <c r="D9" s="115"/>
      <c r="E9" s="198">
        <f>Položky!BA30</f>
        <v>0</v>
      </c>
      <c r="F9" s="199">
        <f>Položky!BB30</f>
        <v>0</v>
      </c>
      <c r="G9" s="199">
        <f>Položky!BC30</f>
        <v>0</v>
      </c>
      <c r="H9" s="199">
        <f>Položky!BD30</f>
        <v>0</v>
      </c>
      <c r="I9" s="200">
        <f>Položky!BE30</f>
        <v>0</v>
      </c>
    </row>
    <row r="10" spans="1:9" s="34" customFormat="1" x14ac:dyDescent="0.2">
      <c r="A10" s="197" t="str">
        <f>Položky!B31</f>
        <v>99</v>
      </c>
      <c r="B10" s="114" t="str">
        <f>Položky!C31</f>
        <v>Staveništní přesun hmot</v>
      </c>
      <c r="C10" s="65"/>
      <c r="D10" s="115"/>
      <c r="E10" s="198">
        <f>Položky!BA33</f>
        <v>0</v>
      </c>
      <c r="F10" s="199">
        <f>Položky!BB33</f>
        <v>0</v>
      </c>
      <c r="G10" s="199">
        <f>Položky!BC33</f>
        <v>0</v>
      </c>
      <c r="H10" s="199">
        <f>Položky!BD33</f>
        <v>0</v>
      </c>
      <c r="I10" s="200">
        <f>Položky!BE33</f>
        <v>0</v>
      </c>
    </row>
    <row r="11" spans="1:9" s="34" customFormat="1" x14ac:dyDescent="0.2">
      <c r="A11" s="197" t="str">
        <f>Položky!B34</f>
        <v>721</v>
      </c>
      <c r="B11" s="114" t="str">
        <f>Položky!C34</f>
        <v>Vnitřní kanalizace</v>
      </c>
      <c r="C11" s="65"/>
      <c r="D11" s="115"/>
      <c r="E11" s="198">
        <f>Položky!BA57</f>
        <v>0</v>
      </c>
      <c r="F11" s="199">
        <f>Položky!BB57</f>
        <v>0</v>
      </c>
      <c r="G11" s="199">
        <f>Položky!BC57</f>
        <v>0</v>
      </c>
      <c r="H11" s="199">
        <f>Položky!BD57</f>
        <v>0</v>
      </c>
      <c r="I11" s="200">
        <f>Položky!BE57</f>
        <v>0</v>
      </c>
    </row>
    <row r="12" spans="1:9" s="34" customFormat="1" x14ac:dyDescent="0.2">
      <c r="A12" s="197" t="str">
        <f>Položky!B58</f>
        <v>722</v>
      </c>
      <c r="B12" s="114" t="str">
        <f>Položky!C58</f>
        <v>Vnitřní vodovod</v>
      </c>
      <c r="C12" s="65"/>
      <c r="D12" s="115"/>
      <c r="E12" s="198">
        <f>Položky!BA119</f>
        <v>0</v>
      </c>
      <c r="F12" s="199">
        <f>Položky!BB119</f>
        <v>0</v>
      </c>
      <c r="G12" s="199">
        <f>Položky!BC119</f>
        <v>0</v>
      </c>
      <c r="H12" s="199">
        <f>Položky!BD119</f>
        <v>0</v>
      </c>
      <c r="I12" s="200">
        <f>Položky!BE119</f>
        <v>0</v>
      </c>
    </row>
    <row r="13" spans="1:9" s="34" customFormat="1" x14ac:dyDescent="0.2">
      <c r="A13" s="197" t="str">
        <f>Položky!B120</f>
        <v>766</v>
      </c>
      <c r="B13" s="114" t="str">
        <f>Položky!C120</f>
        <v>Konstrukce truhlářské</v>
      </c>
      <c r="C13" s="65"/>
      <c r="D13" s="115"/>
      <c r="E13" s="198">
        <f>Položky!BA122</f>
        <v>0</v>
      </c>
      <c r="F13" s="199">
        <f>Položky!BB122</f>
        <v>0</v>
      </c>
      <c r="G13" s="199">
        <f>Položky!BC122</f>
        <v>0</v>
      </c>
      <c r="H13" s="199">
        <f>Položky!BD122</f>
        <v>0</v>
      </c>
      <c r="I13" s="200">
        <f>Položky!BE122</f>
        <v>0</v>
      </c>
    </row>
    <row r="14" spans="1:9" s="34" customFormat="1" x14ac:dyDescent="0.2">
      <c r="A14" s="197" t="str">
        <f>Položky!B123</f>
        <v>767</v>
      </c>
      <c r="B14" s="114" t="str">
        <f>Položky!C123</f>
        <v>Konstrukce zámečnické</v>
      </c>
      <c r="C14" s="65"/>
      <c r="D14" s="115"/>
      <c r="E14" s="198">
        <f>Položky!BA125</f>
        <v>0</v>
      </c>
      <c r="F14" s="199">
        <f>Položky!BB125</f>
        <v>0</v>
      </c>
      <c r="G14" s="199">
        <f>Položky!BC125</f>
        <v>0</v>
      </c>
      <c r="H14" s="199">
        <f>Položky!BD125</f>
        <v>0</v>
      </c>
      <c r="I14" s="200">
        <f>Položky!BE125</f>
        <v>0</v>
      </c>
    </row>
    <row r="15" spans="1:9" s="34" customFormat="1" ht="13.5" thickBot="1" x14ac:dyDescent="0.25">
      <c r="A15" s="197" t="str">
        <f>Položky!B126</f>
        <v>D96</v>
      </c>
      <c r="B15" s="114" t="str">
        <f>Položky!C126</f>
        <v>Přesuny suti a vybouraných hmot</v>
      </c>
      <c r="C15" s="65"/>
      <c r="D15" s="115"/>
      <c r="E15" s="198">
        <f>Položky!BA133</f>
        <v>0</v>
      </c>
      <c r="F15" s="199">
        <f>Položky!BB133</f>
        <v>0</v>
      </c>
      <c r="G15" s="199">
        <f>Položky!BC133</f>
        <v>0</v>
      </c>
      <c r="H15" s="199">
        <f>Položky!BD133</f>
        <v>0</v>
      </c>
      <c r="I15" s="200">
        <f>Položky!BE133</f>
        <v>0</v>
      </c>
    </row>
    <row r="16" spans="1:9" s="122" customFormat="1" ht="13.5" thickBot="1" x14ac:dyDescent="0.25">
      <c r="A16" s="116"/>
      <c r="B16" s="117" t="s">
        <v>57</v>
      </c>
      <c r="C16" s="117"/>
      <c r="D16" s="118"/>
      <c r="E16" s="119">
        <f>SUM(E7:E15)</f>
        <v>0</v>
      </c>
      <c r="F16" s="120">
        <f>SUM(F7:F15)</f>
        <v>0</v>
      </c>
      <c r="G16" s="120">
        <f>SUM(G7:G15)</f>
        <v>0</v>
      </c>
      <c r="H16" s="120">
        <f>SUM(H7:H15)</f>
        <v>0</v>
      </c>
      <c r="I16" s="121">
        <f>SUM(I7:I15)</f>
        <v>0</v>
      </c>
    </row>
    <row r="17" spans="1:57" x14ac:dyDescent="0.2">
      <c r="A17" s="65"/>
      <c r="B17" s="65"/>
      <c r="C17" s="65"/>
      <c r="D17" s="65"/>
      <c r="E17" s="65"/>
      <c r="F17" s="65"/>
      <c r="G17" s="65"/>
      <c r="H17" s="65"/>
      <c r="I17" s="65"/>
    </row>
    <row r="18" spans="1:57" ht="19.5" customHeight="1" x14ac:dyDescent="0.25">
      <c r="A18" s="106" t="s">
        <v>58</v>
      </c>
      <c r="B18" s="106"/>
      <c r="C18" s="106"/>
      <c r="D18" s="106"/>
      <c r="E18" s="106"/>
      <c r="F18" s="106"/>
      <c r="G18" s="123"/>
      <c r="H18" s="106"/>
      <c r="I18" s="106"/>
      <c r="BA18" s="40"/>
      <c r="BB18" s="40"/>
      <c r="BC18" s="40"/>
      <c r="BD18" s="40"/>
      <c r="BE18" s="40"/>
    </row>
    <row r="19" spans="1:57" ht="13.5" thickBot="1" x14ac:dyDescent="0.25">
      <c r="A19" s="76"/>
      <c r="B19" s="76"/>
      <c r="C19" s="76"/>
      <c r="D19" s="76"/>
      <c r="E19" s="76"/>
      <c r="F19" s="76"/>
      <c r="G19" s="76"/>
      <c r="H19" s="76"/>
      <c r="I19" s="76"/>
    </row>
    <row r="20" spans="1:57" x14ac:dyDescent="0.2">
      <c r="A20" s="70" t="s">
        <v>59</v>
      </c>
      <c r="B20" s="71"/>
      <c r="C20" s="71"/>
      <c r="D20" s="124"/>
      <c r="E20" s="125" t="s">
        <v>60</v>
      </c>
      <c r="F20" s="126" t="s">
        <v>61</v>
      </c>
      <c r="G20" s="127" t="s">
        <v>62</v>
      </c>
      <c r="H20" s="128"/>
      <c r="I20" s="129" t="s">
        <v>60</v>
      </c>
    </row>
    <row r="21" spans="1:57" x14ac:dyDescent="0.2">
      <c r="A21" s="63" t="s">
        <v>300</v>
      </c>
      <c r="B21" s="54"/>
      <c r="C21" s="54"/>
      <c r="D21" s="130"/>
      <c r="E21" s="131"/>
      <c r="F21" s="132"/>
      <c r="G21" s="133">
        <f t="shared" ref="G21:G28" si="0">CHOOSE(BA21+1,HSV+PSV,HSV+PSV+Mont,HSV+PSV+Dodavka+Mont,HSV,PSV,Mont,Dodavka,Mont+Dodavka,0)</f>
        <v>0</v>
      </c>
      <c r="H21" s="134"/>
      <c r="I21" s="135">
        <f t="shared" ref="I21:I28" si="1">E21+F21*G21/100</f>
        <v>0</v>
      </c>
      <c r="BA21">
        <v>0</v>
      </c>
    </row>
    <row r="22" spans="1:57" x14ac:dyDescent="0.2">
      <c r="A22" s="63" t="s">
        <v>301</v>
      </c>
      <c r="B22" s="54"/>
      <c r="C22" s="54"/>
      <c r="D22" s="130"/>
      <c r="E22" s="131"/>
      <c r="F22" s="132"/>
      <c r="G22" s="133">
        <f t="shared" si="0"/>
        <v>0</v>
      </c>
      <c r="H22" s="134"/>
      <c r="I22" s="135">
        <f t="shared" si="1"/>
        <v>0</v>
      </c>
      <c r="BA22">
        <v>0</v>
      </c>
    </row>
    <row r="23" spans="1:57" x14ac:dyDescent="0.2">
      <c r="A23" s="63" t="s">
        <v>302</v>
      </c>
      <c r="B23" s="54"/>
      <c r="C23" s="54"/>
      <c r="D23" s="130"/>
      <c r="E23" s="131"/>
      <c r="F23" s="132"/>
      <c r="G23" s="133">
        <f t="shared" si="0"/>
        <v>0</v>
      </c>
      <c r="H23" s="134"/>
      <c r="I23" s="135">
        <f t="shared" si="1"/>
        <v>0</v>
      </c>
      <c r="BA23">
        <v>0</v>
      </c>
    </row>
    <row r="24" spans="1:57" x14ac:dyDescent="0.2">
      <c r="A24" s="63" t="s">
        <v>303</v>
      </c>
      <c r="B24" s="54"/>
      <c r="C24" s="54"/>
      <c r="D24" s="130"/>
      <c r="E24" s="131"/>
      <c r="F24" s="132"/>
      <c r="G24" s="133">
        <f t="shared" si="0"/>
        <v>0</v>
      </c>
      <c r="H24" s="134"/>
      <c r="I24" s="135">
        <f t="shared" si="1"/>
        <v>0</v>
      </c>
      <c r="BA24">
        <v>0</v>
      </c>
    </row>
    <row r="25" spans="1:57" x14ac:dyDescent="0.2">
      <c r="A25" s="63" t="s">
        <v>304</v>
      </c>
      <c r="B25" s="54"/>
      <c r="C25" s="54"/>
      <c r="D25" s="130"/>
      <c r="E25" s="131"/>
      <c r="F25" s="132"/>
      <c r="G25" s="133">
        <f t="shared" si="0"/>
        <v>0</v>
      </c>
      <c r="H25" s="134"/>
      <c r="I25" s="135">
        <f t="shared" si="1"/>
        <v>0</v>
      </c>
      <c r="BA25">
        <v>1</v>
      </c>
    </row>
    <row r="26" spans="1:57" x14ac:dyDescent="0.2">
      <c r="A26" s="63" t="s">
        <v>305</v>
      </c>
      <c r="B26" s="54"/>
      <c r="C26" s="54"/>
      <c r="D26" s="130"/>
      <c r="E26" s="131"/>
      <c r="F26" s="132"/>
      <c r="G26" s="133">
        <f t="shared" si="0"/>
        <v>0</v>
      </c>
      <c r="H26" s="134"/>
      <c r="I26" s="135">
        <f t="shared" si="1"/>
        <v>0</v>
      </c>
      <c r="BA26">
        <v>1</v>
      </c>
    </row>
    <row r="27" spans="1:57" x14ac:dyDescent="0.2">
      <c r="A27" s="63" t="s">
        <v>306</v>
      </c>
      <c r="B27" s="54"/>
      <c r="C27" s="54"/>
      <c r="D27" s="130"/>
      <c r="E27" s="131"/>
      <c r="F27" s="132"/>
      <c r="G27" s="133">
        <f t="shared" si="0"/>
        <v>0</v>
      </c>
      <c r="H27" s="134"/>
      <c r="I27" s="135">
        <f t="shared" si="1"/>
        <v>0</v>
      </c>
      <c r="BA27">
        <v>2</v>
      </c>
    </row>
    <row r="28" spans="1:57" x14ac:dyDescent="0.2">
      <c r="A28" s="63" t="s">
        <v>307</v>
      </c>
      <c r="B28" s="54"/>
      <c r="C28" s="54"/>
      <c r="D28" s="130"/>
      <c r="E28" s="131"/>
      <c r="F28" s="132"/>
      <c r="G28" s="133">
        <f t="shared" si="0"/>
        <v>0</v>
      </c>
      <c r="H28" s="134"/>
      <c r="I28" s="135">
        <f t="shared" si="1"/>
        <v>0</v>
      </c>
      <c r="BA28">
        <v>2</v>
      </c>
    </row>
    <row r="29" spans="1:57" ht="13.5" thickBot="1" x14ac:dyDescent="0.25">
      <c r="A29" s="136"/>
      <c r="B29" s="137" t="s">
        <v>63</v>
      </c>
      <c r="C29" s="138"/>
      <c r="D29" s="139"/>
      <c r="E29" s="140"/>
      <c r="F29" s="141"/>
      <c r="G29" s="141"/>
      <c r="H29" s="219">
        <f>SUM(I21:I28)</f>
        <v>0</v>
      </c>
      <c r="I29" s="220"/>
    </row>
    <row r="31" spans="1:57" x14ac:dyDescent="0.2">
      <c r="B31" s="122"/>
      <c r="F31" s="142"/>
      <c r="G31" s="143"/>
      <c r="H31" s="143"/>
      <c r="I31" s="144"/>
    </row>
    <row r="32" spans="1:57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  <row r="80" spans="6:9" x14ac:dyDescent="0.2">
      <c r="F80" s="142"/>
      <c r="G80" s="143"/>
      <c r="H80" s="143"/>
      <c r="I80" s="14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06"/>
  <sheetViews>
    <sheetView showGridLines="0" showZeros="0" tabSelected="1" zoomScaleNormal="100" workbookViewId="0">
      <selection activeCell="A133" sqref="A133:IV135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23" t="s">
        <v>75</v>
      </c>
      <c r="B1" s="223"/>
      <c r="C1" s="223"/>
      <c r="D1" s="223"/>
      <c r="E1" s="223"/>
      <c r="F1" s="223"/>
      <c r="G1" s="223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12" t="s">
        <v>48</v>
      </c>
      <c r="B3" s="213"/>
      <c r="C3" s="96" t="str">
        <f>CONCATENATE(cislostavby," ",nazevstavby)</f>
        <v>044 Uniprojekt</v>
      </c>
      <c r="D3" s="97"/>
      <c r="E3" s="150" t="s">
        <v>64</v>
      </c>
      <c r="F3" s="151">
        <f>Rekapitulace!H1</f>
        <v>4.0999999999999996</v>
      </c>
      <c r="G3" s="152"/>
    </row>
    <row r="4" spans="1:104" ht="13.5" thickBot="1" x14ac:dyDescent="0.25">
      <c r="A4" s="224" t="s">
        <v>50</v>
      </c>
      <c r="B4" s="215"/>
      <c r="C4" s="102" t="str">
        <f>CONCATENATE(cisloobjektu," ",nazevobjektu)</f>
        <v>05 SŠ Tišnov</v>
      </c>
      <c r="D4" s="103"/>
      <c r="E4" s="225" t="str">
        <f>Rekapitulace!G2</f>
        <v>Vnitřní rozvody</v>
      </c>
      <c r="F4" s="226"/>
      <c r="G4" s="227"/>
    </row>
    <row r="5" spans="1:104" ht="13.5" thickTop="1" x14ac:dyDescent="0.2">
      <c r="A5" s="153"/>
      <c r="B5" s="146"/>
      <c r="C5" s="146"/>
      <c r="D5" s="146"/>
      <c r="E5" s="154"/>
      <c r="F5" s="146"/>
      <c r="G5" s="155"/>
    </row>
    <row r="6" spans="1:104" x14ac:dyDescent="0.2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 x14ac:dyDescent="0.2">
      <c r="A7" s="160" t="s">
        <v>72</v>
      </c>
      <c r="B7" s="161" t="s">
        <v>81</v>
      </c>
      <c r="C7" s="162" t="s">
        <v>82</v>
      </c>
      <c r="D7" s="163"/>
      <c r="E7" s="164"/>
      <c r="F7" s="164"/>
      <c r="G7" s="165"/>
      <c r="H7" s="166"/>
      <c r="I7" s="166"/>
      <c r="O7" s="167">
        <v>1</v>
      </c>
    </row>
    <row r="8" spans="1:104" x14ac:dyDescent="0.2">
      <c r="A8" s="168">
        <v>1</v>
      </c>
      <c r="B8" s="169" t="s">
        <v>83</v>
      </c>
      <c r="C8" s="170" t="s">
        <v>84</v>
      </c>
      <c r="D8" s="171" t="s">
        <v>85</v>
      </c>
      <c r="E8" s="172">
        <v>90</v>
      </c>
      <c r="F8" s="172">
        <v>0</v>
      </c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4.5429999999999998E-2</v>
      </c>
    </row>
    <row r="9" spans="1:104" x14ac:dyDescent="0.2">
      <c r="A9" s="175"/>
      <c r="B9" s="177"/>
      <c r="C9" s="221" t="s">
        <v>86</v>
      </c>
      <c r="D9" s="222"/>
      <c r="E9" s="178">
        <v>75</v>
      </c>
      <c r="F9" s="179"/>
      <c r="G9" s="180"/>
      <c r="M9" s="176" t="s">
        <v>86</v>
      </c>
      <c r="O9" s="167"/>
    </row>
    <row r="10" spans="1:104" x14ac:dyDescent="0.2">
      <c r="A10" s="175"/>
      <c r="B10" s="177"/>
      <c r="C10" s="221" t="s">
        <v>87</v>
      </c>
      <c r="D10" s="222"/>
      <c r="E10" s="178">
        <v>15</v>
      </c>
      <c r="F10" s="179"/>
      <c r="G10" s="180"/>
      <c r="M10" s="176" t="s">
        <v>87</v>
      </c>
      <c r="O10" s="167"/>
    </row>
    <row r="11" spans="1:104" x14ac:dyDescent="0.2">
      <c r="A11" s="168">
        <v>2</v>
      </c>
      <c r="B11" s="169" t="s">
        <v>88</v>
      </c>
      <c r="C11" s="170" t="s">
        <v>89</v>
      </c>
      <c r="D11" s="171" t="s">
        <v>90</v>
      </c>
      <c r="E11" s="172">
        <v>73.2</v>
      </c>
      <c r="F11" s="172">
        <v>0</v>
      </c>
      <c r="G11" s="173">
        <f>E11*F11</f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4">
        <v>1</v>
      </c>
      <c r="CB11" s="174">
        <v>1</v>
      </c>
      <c r="CZ11" s="145">
        <v>4.7660000000000001E-2</v>
      </c>
    </row>
    <row r="12" spans="1:104" x14ac:dyDescent="0.2">
      <c r="A12" s="175"/>
      <c r="B12" s="177"/>
      <c r="C12" s="221" t="s">
        <v>91</v>
      </c>
      <c r="D12" s="222"/>
      <c r="E12" s="178">
        <v>52.5</v>
      </c>
      <c r="F12" s="179"/>
      <c r="G12" s="180"/>
      <c r="M12" s="176" t="s">
        <v>91</v>
      </c>
      <c r="O12" s="167"/>
    </row>
    <row r="13" spans="1:104" x14ac:dyDescent="0.2">
      <c r="A13" s="175"/>
      <c r="B13" s="177"/>
      <c r="C13" s="221" t="s">
        <v>92</v>
      </c>
      <c r="D13" s="222"/>
      <c r="E13" s="178">
        <v>20.7</v>
      </c>
      <c r="F13" s="179"/>
      <c r="G13" s="180"/>
      <c r="M13" s="176" t="s">
        <v>92</v>
      </c>
      <c r="O13" s="167"/>
    </row>
    <row r="14" spans="1:104" x14ac:dyDescent="0.2">
      <c r="A14" s="181"/>
      <c r="B14" s="182" t="s">
        <v>73</v>
      </c>
      <c r="C14" s="183" t="str">
        <f>CONCATENATE(B7," ",C7)</f>
        <v>61 Upravy povrchů vnitřní</v>
      </c>
      <c r="D14" s="184"/>
      <c r="E14" s="185"/>
      <c r="F14" s="186"/>
      <c r="G14" s="187">
        <f>SUM(G7:G13)</f>
        <v>0</v>
      </c>
      <c r="O14" s="167">
        <v>4</v>
      </c>
      <c r="BA14" s="188">
        <f>SUM(BA7:BA13)</f>
        <v>0</v>
      </c>
      <c r="BB14" s="188">
        <f>SUM(BB7:BB13)</f>
        <v>0</v>
      </c>
      <c r="BC14" s="188">
        <f>SUM(BC7:BC13)</f>
        <v>0</v>
      </c>
      <c r="BD14" s="188">
        <f>SUM(BD7:BD13)</f>
        <v>0</v>
      </c>
      <c r="BE14" s="188">
        <f>SUM(BE7:BE13)</f>
        <v>0</v>
      </c>
    </row>
    <row r="15" spans="1:104" x14ac:dyDescent="0.2">
      <c r="A15" s="160" t="s">
        <v>72</v>
      </c>
      <c r="B15" s="161" t="s">
        <v>93</v>
      </c>
      <c r="C15" s="162" t="s">
        <v>94</v>
      </c>
      <c r="D15" s="163"/>
      <c r="E15" s="164"/>
      <c r="F15" s="164"/>
      <c r="G15" s="165"/>
      <c r="H15" s="166"/>
      <c r="I15" s="166"/>
      <c r="O15" s="167">
        <v>1</v>
      </c>
    </row>
    <row r="16" spans="1:104" x14ac:dyDescent="0.2">
      <c r="A16" s="168">
        <v>3</v>
      </c>
      <c r="B16" s="169" t="s">
        <v>95</v>
      </c>
      <c r="C16" s="170" t="s">
        <v>96</v>
      </c>
      <c r="D16" s="171" t="s">
        <v>97</v>
      </c>
      <c r="E16" s="172">
        <v>16.739999999999998</v>
      </c>
      <c r="F16" s="172">
        <v>0</v>
      </c>
      <c r="G16" s="173">
        <f>E16*F16</f>
        <v>0</v>
      </c>
      <c r="O16" s="167">
        <v>2</v>
      </c>
      <c r="AA16" s="145">
        <v>1</v>
      </c>
      <c r="AB16" s="145">
        <v>1</v>
      </c>
      <c r="AC16" s="145">
        <v>1</v>
      </c>
      <c r="AZ16" s="145">
        <v>1</v>
      </c>
      <c r="BA16" s="145">
        <f>IF(AZ16=1,G16,0)</f>
        <v>0</v>
      </c>
      <c r="BB16" s="145">
        <f>IF(AZ16=2,G16,0)</f>
        <v>0</v>
      </c>
      <c r="BC16" s="145">
        <f>IF(AZ16=3,G16,0)</f>
        <v>0</v>
      </c>
      <c r="BD16" s="145">
        <f>IF(AZ16=4,G16,0)</f>
        <v>0</v>
      </c>
      <c r="BE16" s="145">
        <f>IF(AZ16=5,G16,0)</f>
        <v>0</v>
      </c>
      <c r="CA16" s="174">
        <v>1</v>
      </c>
      <c r="CB16" s="174">
        <v>1</v>
      </c>
      <c r="CZ16" s="145">
        <v>0</v>
      </c>
    </row>
    <row r="17" spans="1:104" x14ac:dyDescent="0.2">
      <c r="A17" s="175"/>
      <c r="B17" s="177"/>
      <c r="C17" s="221" t="s">
        <v>98</v>
      </c>
      <c r="D17" s="222"/>
      <c r="E17" s="178">
        <v>13.5</v>
      </c>
      <c r="F17" s="179"/>
      <c r="G17" s="180"/>
      <c r="M17" s="176" t="s">
        <v>98</v>
      </c>
      <c r="O17" s="167"/>
    </row>
    <row r="18" spans="1:104" x14ac:dyDescent="0.2">
      <c r="A18" s="175"/>
      <c r="B18" s="177"/>
      <c r="C18" s="221" t="s">
        <v>99</v>
      </c>
      <c r="D18" s="222"/>
      <c r="E18" s="178">
        <v>3.24</v>
      </c>
      <c r="F18" s="179"/>
      <c r="G18" s="180"/>
      <c r="M18" s="176" t="s">
        <v>99</v>
      </c>
      <c r="O18" s="167"/>
    </row>
    <row r="19" spans="1:104" x14ac:dyDescent="0.2">
      <c r="A19" s="181"/>
      <c r="B19" s="182" t="s">
        <v>73</v>
      </c>
      <c r="C19" s="183" t="str">
        <f>CONCATENATE(B15," ",C15)</f>
        <v>96 Bourání konstrukcí</v>
      </c>
      <c r="D19" s="184"/>
      <c r="E19" s="185"/>
      <c r="F19" s="186"/>
      <c r="G19" s="187">
        <f>SUM(G15:G18)</f>
        <v>0</v>
      </c>
      <c r="O19" s="167">
        <v>4</v>
      </c>
      <c r="BA19" s="188">
        <f>SUM(BA15:BA18)</f>
        <v>0</v>
      </c>
      <c r="BB19" s="188">
        <f>SUM(BB15:BB18)</f>
        <v>0</v>
      </c>
      <c r="BC19" s="188">
        <f>SUM(BC15:BC18)</f>
        <v>0</v>
      </c>
      <c r="BD19" s="188">
        <f>SUM(BD15:BD18)</f>
        <v>0</v>
      </c>
      <c r="BE19" s="188">
        <f>SUM(BE15:BE18)</f>
        <v>0</v>
      </c>
    </row>
    <row r="20" spans="1:104" x14ac:dyDescent="0.2">
      <c r="A20" s="160" t="s">
        <v>72</v>
      </c>
      <c r="B20" s="161" t="s">
        <v>100</v>
      </c>
      <c r="C20" s="162" t="s">
        <v>101</v>
      </c>
      <c r="D20" s="163"/>
      <c r="E20" s="164"/>
      <c r="F20" s="164"/>
      <c r="G20" s="165"/>
      <c r="H20" s="166"/>
      <c r="I20" s="166"/>
      <c r="O20" s="167">
        <v>1</v>
      </c>
    </row>
    <row r="21" spans="1:104" x14ac:dyDescent="0.2">
      <c r="A21" s="168">
        <v>4</v>
      </c>
      <c r="B21" s="169" t="s">
        <v>102</v>
      </c>
      <c r="C21" s="170" t="s">
        <v>103</v>
      </c>
      <c r="D21" s="171" t="s">
        <v>85</v>
      </c>
      <c r="E21" s="172">
        <v>90</v>
      </c>
      <c r="F21" s="172">
        <v>0</v>
      </c>
      <c r="G21" s="173">
        <f>E21*F21</f>
        <v>0</v>
      </c>
      <c r="O21" s="167">
        <v>2</v>
      </c>
      <c r="AA21" s="145">
        <v>1</v>
      </c>
      <c r="AB21" s="145">
        <v>0</v>
      </c>
      <c r="AC21" s="145">
        <v>0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4">
        <v>1</v>
      </c>
      <c r="CB21" s="174">
        <v>0</v>
      </c>
      <c r="CZ21" s="145">
        <v>4.8999999999999998E-4</v>
      </c>
    </row>
    <row r="22" spans="1:104" x14ac:dyDescent="0.2">
      <c r="A22" s="175"/>
      <c r="B22" s="177"/>
      <c r="C22" s="221" t="s">
        <v>86</v>
      </c>
      <c r="D22" s="222"/>
      <c r="E22" s="178">
        <v>75</v>
      </c>
      <c r="F22" s="179"/>
      <c r="G22" s="180"/>
      <c r="M22" s="176" t="s">
        <v>86</v>
      </c>
      <c r="O22" s="167"/>
    </row>
    <row r="23" spans="1:104" x14ac:dyDescent="0.2">
      <c r="A23" s="175"/>
      <c r="B23" s="177"/>
      <c r="C23" s="221" t="s">
        <v>87</v>
      </c>
      <c r="D23" s="222"/>
      <c r="E23" s="178">
        <v>15</v>
      </c>
      <c r="F23" s="179"/>
      <c r="G23" s="180"/>
      <c r="M23" s="176" t="s">
        <v>87</v>
      </c>
      <c r="O23" s="167"/>
    </row>
    <row r="24" spans="1:104" x14ac:dyDescent="0.2">
      <c r="A24" s="168">
        <v>5</v>
      </c>
      <c r="B24" s="169" t="s">
        <v>104</v>
      </c>
      <c r="C24" s="170" t="s">
        <v>105</v>
      </c>
      <c r="D24" s="171" t="s">
        <v>106</v>
      </c>
      <c r="E24" s="172">
        <v>174</v>
      </c>
      <c r="F24" s="172">
        <v>0</v>
      </c>
      <c r="G24" s="173">
        <f>E24*F24</f>
        <v>0</v>
      </c>
      <c r="O24" s="167">
        <v>2</v>
      </c>
      <c r="AA24" s="145">
        <v>1</v>
      </c>
      <c r="AB24" s="145">
        <v>1</v>
      </c>
      <c r="AC24" s="145">
        <v>1</v>
      </c>
      <c r="AZ24" s="145">
        <v>1</v>
      </c>
      <c r="BA24" s="145">
        <f>IF(AZ24=1,G24,0)</f>
        <v>0</v>
      </c>
      <c r="BB24" s="145">
        <f>IF(AZ24=2,G24,0)</f>
        <v>0</v>
      </c>
      <c r="BC24" s="145">
        <f>IF(AZ24=3,G24,0)</f>
        <v>0</v>
      </c>
      <c r="BD24" s="145">
        <f>IF(AZ24=4,G24,0)</f>
        <v>0</v>
      </c>
      <c r="BE24" s="145">
        <f>IF(AZ24=5,G24,0)</f>
        <v>0</v>
      </c>
      <c r="CA24" s="174">
        <v>1</v>
      </c>
      <c r="CB24" s="174">
        <v>1</v>
      </c>
      <c r="CZ24" s="145">
        <v>4.8999999999999998E-4</v>
      </c>
    </row>
    <row r="25" spans="1:104" x14ac:dyDescent="0.2">
      <c r="A25" s="175"/>
      <c r="B25" s="177"/>
      <c r="C25" s="221" t="s">
        <v>107</v>
      </c>
      <c r="D25" s="222"/>
      <c r="E25" s="178">
        <v>105</v>
      </c>
      <c r="F25" s="179"/>
      <c r="G25" s="180"/>
      <c r="M25" s="176" t="s">
        <v>107</v>
      </c>
      <c r="O25" s="167"/>
    </row>
    <row r="26" spans="1:104" x14ac:dyDescent="0.2">
      <c r="A26" s="175"/>
      <c r="B26" s="177"/>
      <c r="C26" s="221" t="s">
        <v>108</v>
      </c>
      <c r="D26" s="222"/>
      <c r="E26" s="178">
        <v>69</v>
      </c>
      <c r="F26" s="179"/>
      <c r="G26" s="180"/>
      <c r="M26" s="176" t="s">
        <v>108</v>
      </c>
      <c r="O26" s="167"/>
    </row>
    <row r="27" spans="1:104" x14ac:dyDescent="0.2">
      <c r="A27" s="168">
        <v>6</v>
      </c>
      <c r="B27" s="169" t="s">
        <v>109</v>
      </c>
      <c r="C27" s="170" t="s">
        <v>110</v>
      </c>
      <c r="D27" s="171" t="s">
        <v>106</v>
      </c>
      <c r="E27" s="172">
        <v>348</v>
      </c>
      <c r="F27" s="172">
        <v>0</v>
      </c>
      <c r="G27" s="173">
        <f>E27*F27</f>
        <v>0</v>
      </c>
      <c r="O27" s="167">
        <v>2</v>
      </c>
      <c r="AA27" s="145">
        <v>1</v>
      </c>
      <c r="AB27" s="145">
        <v>0</v>
      </c>
      <c r="AC27" s="145">
        <v>0</v>
      </c>
      <c r="AZ27" s="145">
        <v>1</v>
      </c>
      <c r="BA27" s="145">
        <f>IF(AZ27=1,G27,0)</f>
        <v>0</v>
      </c>
      <c r="BB27" s="145">
        <f>IF(AZ27=2,G27,0)</f>
        <v>0</v>
      </c>
      <c r="BC27" s="145">
        <f>IF(AZ27=3,G27,0)</f>
        <v>0</v>
      </c>
      <c r="BD27" s="145">
        <f>IF(AZ27=4,G27,0)</f>
        <v>0</v>
      </c>
      <c r="BE27" s="145">
        <f>IF(AZ27=5,G27,0)</f>
        <v>0</v>
      </c>
      <c r="CA27" s="174">
        <v>1</v>
      </c>
      <c r="CB27" s="174">
        <v>0</v>
      </c>
      <c r="CZ27" s="145">
        <v>4.8999999999999998E-4</v>
      </c>
    </row>
    <row r="28" spans="1:104" x14ac:dyDescent="0.2">
      <c r="A28" s="175"/>
      <c r="B28" s="177"/>
      <c r="C28" s="221" t="s">
        <v>111</v>
      </c>
      <c r="D28" s="222"/>
      <c r="E28" s="178">
        <v>210</v>
      </c>
      <c r="F28" s="179"/>
      <c r="G28" s="180"/>
      <c r="M28" s="176" t="s">
        <v>111</v>
      </c>
      <c r="O28" s="167"/>
    </row>
    <row r="29" spans="1:104" x14ac:dyDescent="0.2">
      <c r="A29" s="175"/>
      <c r="B29" s="177"/>
      <c r="C29" s="221" t="s">
        <v>112</v>
      </c>
      <c r="D29" s="222"/>
      <c r="E29" s="178">
        <v>138</v>
      </c>
      <c r="F29" s="179"/>
      <c r="G29" s="180"/>
      <c r="M29" s="176" t="s">
        <v>112</v>
      </c>
      <c r="O29" s="167"/>
    </row>
    <row r="30" spans="1:104" x14ac:dyDescent="0.2">
      <c r="A30" s="181"/>
      <c r="B30" s="182" t="s">
        <v>73</v>
      </c>
      <c r="C30" s="183" t="str">
        <f>CONCATENATE(B20," ",C20)</f>
        <v>97 Prorážení otvorů</v>
      </c>
      <c r="D30" s="184"/>
      <c r="E30" s="185"/>
      <c r="F30" s="186"/>
      <c r="G30" s="187">
        <f>SUM(G20:G29)</f>
        <v>0</v>
      </c>
      <c r="O30" s="167">
        <v>4</v>
      </c>
      <c r="BA30" s="188">
        <f>SUM(BA20:BA29)</f>
        <v>0</v>
      </c>
      <c r="BB30" s="188">
        <f>SUM(BB20:BB29)</f>
        <v>0</v>
      </c>
      <c r="BC30" s="188">
        <f>SUM(BC20:BC29)</f>
        <v>0</v>
      </c>
      <c r="BD30" s="188">
        <f>SUM(BD20:BD29)</f>
        <v>0</v>
      </c>
      <c r="BE30" s="188">
        <f>SUM(BE20:BE29)</f>
        <v>0</v>
      </c>
    </row>
    <row r="31" spans="1:104" x14ac:dyDescent="0.2">
      <c r="A31" s="160" t="s">
        <v>72</v>
      </c>
      <c r="B31" s="161" t="s">
        <v>113</v>
      </c>
      <c r="C31" s="162" t="s">
        <v>114</v>
      </c>
      <c r="D31" s="163"/>
      <c r="E31" s="164"/>
      <c r="F31" s="164"/>
      <c r="G31" s="165"/>
      <c r="H31" s="166"/>
      <c r="I31" s="166"/>
      <c r="O31" s="167">
        <v>1</v>
      </c>
    </row>
    <row r="32" spans="1:104" x14ac:dyDescent="0.2">
      <c r="A32" s="168">
        <v>7</v>
      </c>
      <c r="B32" s="169" t="s">
        <v>115</v>
      </c>
      <c r="C32" s="170" t="s">
        <v>116</v>
      </c>
      <c r="D32" s="171" t="s">
        <v>117</v>
      </c>
      <c r="E32" s="172">
        <v>7.8772919999999997</v>
      </c>
      <c r="F32" s="172">
        <v>0</v>
      </c>
      <c r="G32" s="173">
        <f>E32*F32</f>
        <v>0</v>
      </c>
      <c r="O32" s="167">
        <v>2</v>
      </c>
      <c r="AA32" s="145">
        <v>7</v>
      </c>
      <c r="AB32" s="145">
        <v>1</v>
      </c>
      <c r="AC32" s="145">
        <v>2</v>
      </c>
      <c r="AZ32" s="145">
        <v>1</v>
      </c>
      <c r="BA32" s="145">
        <f>IF(AZ32=1,G32,0)</f>
        <v>0</v>
      </c>
      <c r="BB32" s="145">
        <f>IF(AZ32=2,G32,0)</f>
        <v>0</v>
      </c>
      <c r="BC32" s="145">
        <f>IF(AZ32=3,G32,0)</f>
        <v>0</v>
      </c>
      <c r="BD32" s="145">
        <f>IF(AZ32=4,G32,0)</f>
        <v>0</v>
      </c>
      <c r="BE32" s="145">
        <f>IF(AZ32=5,G32,0)</f>
        <v>0</v>
      </c>
      <c r="CA32" s="174">
        <v>7</v>
      </c>
      <c r="CB32" s="174">
        <v>1</v>
      </c>
      <c r="CZ32" s="145">
        <v>0</v>
      </c>
    </row>
    <row r="33" spans="1:104" x14ac:dyDescent="0.2">
      <c r="A33" s="181"/>
      <c r="B33" s="182" t="s">
        <v>73</v>
      </c>
      <c r="C33" s="183" t="str">
        <f>CONCATENATE(B31," ",C31)</f>
        <v>99 Staveništní přesun hmot</v>
      </c>
      <c r="D33" s="184"/>
      <c r="E33" s="185"/>
      <c r="F33" s="186"/>
      <c r="G33" s="187">
        <f>SUM(G31:G32)</f>
        <v>0</v>
      </c>
      <c r="O33" s="167">
        <v>4</v>
      </c>
      <c r="BA33" s="188">
        <f>SUM(BA31:BA32)</f>
        <v>0</v>
      </c>
      <c r="BB33" s="188">
        <f>SUM(BB31:BB32)</f>
        <v>0</v>
      </c>
      <c r="BC33" s="188">
        <f>SUM(BC31:BC32)</f>
        <v>0</v>
      </c>
      <c r="BD33" s="188">
        <f>SUM(BD31:BD32)</f>
        <v>0</v>
      </c>
      <c r="BE33" s="188">
        <f>SUM(BE31:BE32)</f>
        <v>0</v>
      </c>
    </row>
    <row r="34" spans="1:104" x14ac:dyDescent="0.2">
      <c r="A34" s="160" t="s">
        <v>72</v>
      </c>
      <c r="B34" s="161" t="s">
        <v>118</v>
      </c>
      <c r="C34" s="162" t="s">
        <v>119</v>
      </c>
      <c r="D34" s="163"/>
      <c r="E34" s="164"/>
      <c r="F34" s="164"/>
      <c r="G34" s="165"/>
      <c r="H34" s="166"/>
      <c r="I34" s="166"/>
      <c r="O34" s="167">
        <v>1</v>
      </c>
    </row>
    <row r="35" spans="1:104" x14ac:dyDescent="0.2">
      <c r="A35" s="168">
        <v>8</v>
      </c>
      <c r="B35" s="169" t="s">
        <v>120</v>
      </c>
      <c r="C35" s="170" t="s">
        <v>121</v>
      </c>
      <c r="D35" s="171" t="s">
        <v>106</v>
      </c>
      <c r="E35" s="172">
        <v>175</v>
      </c>
      <c r="F35" s="172">
        <v>0</v>
      </c>
      <c r="G35" s="173">
        <f t="shared" ref="G35:G56" si="0">E35*F35</f>
        <v>0</v>
      </c>
      <c r="O35" s="167">
        <v>2</v>
      </c>
      <c r="AA35" s="145">
        <v>1</v>
      </c>
      <c r="AB35" s="145">
        <v>7</v>
      </c>
      <c r="AC35" s="145">
        <v>7</v>
      </c>
      <c r="AZ35" s="145">
        <v>2</v>
      </c>
      <c r="BA35" s="145">
        <f t="shared" ref="BA35:BA56" si="1">IF(AZ35=1,G35,0)</f>
        <v>0</v>
      </c>
      <c r="BB35" s="145">
        <f t="shared" ref="BB35:BB56" si="2">IF(AZ35=2,G35,0)</f>
        <v>0</v>
      </c>
      <c r="BC35" s="145">
        <f t="shared" ref="BC35:BC56" si="3">IF(AZ35=3,G35,0)</f>
        <v>0</v>
      </c>
      <c r="BD35" s="145">
        <f t="shared" ref="BD35:BD56" si="4">IF(AZ35=4,G35,0)</f>
        <v>0</v>
      </c>
      <c r="BE35" s="145">
        <f t="shared" ref="BE35:BE56" si="5">IF(AZ35=5,G35,0)</f>
        <v>0</v>
      </c>
      <c r="CA35" s="174">
        <v>1</v>
      </c>
      <c r="CB35" s="174">
        <v>7</v>
      </c>
      <c r="CZ35" s="145">
        <v>0</v>
      </c>
    </row>
    <row r="36" spans="1:104" x14ac:dyDescent="0.2">
      <c r="A36" s="168">
        <v>9</v>
      </c>
      <c r="B36" s="169" t="s">
        <v>122</v>
      </c>
      <c r="C36" s="170" t="s">
        <v>123</v>
      </c>
      <c r="D36" s="171" t="s">
        <v>106</v>
      </c>
      <c r="E36" s="172">
        <v>25.5</v>
      </c>
      <c r="F36" s="172">
        <v>0</v>
      </c>
      <c r="G36" s="173">
        <f t="shared" si="0"/>
        <v>0</v>
      </c>
      <c r="O36" s="167">
        <v>2</v>
      </c>
      <c r="AA36" s="145">
        <v>1</v>
      </c>
      <c r="AB36" s="145">
        <v>7</v>
      </c>
      <c r="AC36" s="145">
        <v>7</v>
      </c>
      <c r="AZ36" s="145">
        <v>2</v>
      </c>
      <c r="BA36" s="145">
        <f t="shared" si="1"/>
        <v>0</v>
      </c>
      <c r="BB36" s="145">
        <f t="shared" si="2"/>
        <v>0</v>
      </c>
      <c r="BC36" s="145">
        <f t="shared" si="3"/>
        <v>0</v>
      </c>
      <c r="BD36" s="145">
        <f t="shared" si="4"/>
        <v>0</v>
      </c>
      <c r="BE36" s="145">
        <f t="shared" si="5"/>
        <v>0</v>
      </c>
      <c r="CA36" s="174">
        <v>1</v>
      </c>
      <c r="CB36" s="174">
        <v>7</v>
      </c>
      <c r="CZ36" s="145">
        <v>7.7999999999999999E-4</v>
      </c>
    </row>
    <row r="37" spans="1:104" x14ac:dyDescent="0.2">
      <c r="A37" s="168">
        <v>10</v>
      </c>
      <c r="B37" s="169" t="s">
        <v>124</v>
      </c>
      <c r="C37" s="170" t="s">
        <v>125</v>
      </c>
      <c r="D37" s="171" t="s">
        <v>106</v>
      </c>
      <c r="E37" s="172">
        <v>32.5</v>
      </c>
      <c r="F37" s="172">
        <v>0</v>
      </c>
      <c r="G37" s="173">
        <f t="shared" si="0"/>
        <v>0</v>
      </c>
      <c r="O37" s="167">
        <v>2</v>
      </c>
      <c r="AA37" s="145">
        <v>1</v>
      </c>
      <c r="AB37" s="145">
        <v>7</v>
      </c>
      <c r="AC37" s="145">
        <v>7</v>
      </c>
      <c r="AZ37" s="145">
        <v>2</v>
      </c>
      <c r="BA37" s="145">
        <f t="shared" si="1"/>
        <v>0</v>
      </c>
      <c r="BB37" s="145">
        <f t="shared" si="2"/>
        <v>0</v>
      </c>
      <c r="BC37" s="145">
        <f t="shared" si="3"/>
        <v>0</v>
      </c>
      <c r="BD37" s="145">
        <f t="shared" si="4"/>
        <v>0</v>
      </c>
      <c r="BE37" s="145">
        <f t="shared" si="5"/>
        <v>0</v>
      </c>
      <c r="CA37" s="174">
        <v>1</v>
      </c>
      <c r="CB37" s="174">
        <v>7</v>
      </c>
      <c r="CZ37" s="145">
        <v>1.31E-3</v>
      </c>
    </row>
    <row r="38" spans="1:104" x14ac:dyDescent="0.2">
      <c r="A38" s="168">
        <v>11</v>
      </c>
      <c r="B38" s="169" t="s">
        <v>126</v>
      </c>
      <c r="C38" s="170" t="s">
        <v>127</v>
      </c>
      <c r="D38" s="171" t="s">
        <v>106</v>
      </c>
      <c r="E38" s="172">
        <v>25.5</v>
      </c>
      <c r="F38" s="172">
        <v>0</v>
      </c>
      <c r="G38" s="173">
        <f t="shared" si="0"/>
        <v>0</v>
      </c>
      <c r="O38" s="167">
        <v>2</v>
      </c>
      <c r="AA38" s="145">
        <v>1</v>
      </c>
      <c r="AB38" s="145">
        <v>7</v>
      </c>
      <c r="AC38" s="145">
        <v>7</v>
      </c>
      <c r="AZ38" s="145">
        <v>2</v>
      </c>
      <c r="BA38" s="145">
        <f t="shared" si="1"/>
        <v>0</v>
      </c>
      <c r="BB38" s="145">
        <f t="shared" si="2"/>
        <v>0</v>
      </c>
      <c r="BC38" s="145">
        <f t="shared" si="3"/>
        <v>0</v>
      </c>
      <c r="BD38" s="145">
        <f t="shared" si="4"/>
        <v>0</v>
      </c>
      <c r="BE38" s="145">
        <f t="shared" si="5"/>
        <v>0</v>
      </c>
      <c r="CA38" s="174">
        <v>1</v>
      </c>
      <c r="CB38" s="174">
        <v>7</v>
      </c>
      <c r="CZ38" s="145">
        <v>1.6100000000000001E-3</v>
      </c>
    </row>
    <row r="39" spans="1:104" x14ac:dyDescent="0.2">
      <c r="A39" s="168">
        <v>12</v>
      </c>
      <c r="B39" s="169" t="s">
        <v>128</v>
      </c>
      <c r="C39" s="170" t="s">
        <v>129</v>
      </c>
      <c r="D39" s="171" t="s">
        <v>106</v>
      </c>
      <c r="E39" s="172">
        <v>8.5</v>
      </c>
      <c r="F39" s="172">
        <v>0</v>
      </c>
      <c r="G39" s="173">
        <f t="shared" si="0"/>
        <v>0</v>
      </c>
      <c r="O39" s="167">
        <v>2</v>
      </c>
      <c r="AA39" s="145">
        <v>1</v>
      </c>
      <c r="AB39" s="145">
        <v>7</v>
      </c>
      <c r="AC39" s="145">
        <v>7</v>
      </c>
      <c r="AZ39" s="145">
        <v>2</v>
      </c>
      <c r="BA39" s="145">
        <f t="shared" si="1"/>
        <v>0</v>
      </c>
      <c r="BB39" s="145">
        <f t="shared" si="2"/>
        <v>0</v>
      </c>
      <c r="BC39" s="145">
        <f t="shared" si="3"/>
        <v>0</v>
      </c>
      <c r="BD39" s="145">
        <f t="shared" si="4"/>
        <v>0</v>
      </c>
      <c r="BE39" s="145">
        <f t="shared" si="5"/>
        <v>0</v>
      </c>
      <c r="CA39" s="174">
        <v>1</v>
      </c>
      <c r="CB39" s="174">
        <v>7</v>
      </c>
      <c r="CZ39" s="145">
        <v>2.48E-3</v>
      </c>
    </row>
    <row r="40" spans="1:104" x14ac:dyDescent="0.2">
      <c r="A40" s="168">
        <v>13</v>
      </c>
      <c r="B40" s="169" t="s">
        <v>130</v>
      </c>
      <c r="C40" s="170" t="s">
        <v>131</v>
      </c>
      <c r="D40" s="171" t="s">
        <v>106</v>
      </c>
      <c r="E40" s="172">
        <v>10.5</v>
      </c>
      <c r="F40" s="172">
        <v>0</v>
      </c>
      <c r="G40" s="173">
        <f t="shared" si="0"/>
        <v>0</v>
      </c>
      <c r="O40" s="167">
        <v>2</v>
      </c>
      <c r="AA40" s="145">
        <v>1</v>
      </c>
      <c r="AB40" s="145">
        <v>7</v>
      </c>
      <c r="AC40" s="145">
        <v>7</v>
      </c>
      <c r="AZ40" s="145">
        <v>2</v>
      </c>
      <c r="BA40" s="145">
        <f t="shared" si="1"/>
        <v>0</v>
      </c>
      <c r="BB40" s="145">
        <f t="shared" si="2"/>
        <v>0</v>
      </c>
      <c r="BC40" s="145">
        <f t="shared" si="3"/>
        <v>0</v>
      </c>
      <c r="BD40" s="145">
        <f t="shared" si="4"/>
        <v>0</v>
      </c>
      <c r="BE40" s="145">
        <f t="shared" si="5"/>
        <v>0</v>
      </c>
      <c r="CA40" s="174">
        <v>1</v>
      </c>
      <c r="CB40" s="174">
        <v>7</v>
      </c>
      <c r="CZ40" s="145">
        <v>1.3699999999999999E-3</v>
      </c>
    </row>
    <row r="41" spans="1:104" x14ac:dyDescent="0.2">
      <c r="A41" s="168">
        <v>14</v>
      </c>
      <c r="B41" s="169" t="s">
        <v>132</v>
      </c>
      <c r="C41" s="170" t="s">
        <v>133</v>
      </c>
      <c r="D41" s="171" t="s">
        <v>106</v>
      </c>
      <c r="E41" s="172">
        <v>48.5</v>
      </c>
      <c r="F41" s="172">
        <v>0</v>
      </c>
      <c r="G41" s="173">
        <f t="shared" si="0"/>
        <v>0</v>
      </c>
      <c r="O41" s="167">
        <v>2</v>
      </c>
      <c r="AA41" s="145">
        <v>1</v>
      </c>
      <c r="AB41" s="145">
        <v>0</v>
      </c>
      <c r="AC41" s="145">
        <v>0</v>
      </c>
      <c r="AZ41" s="145">
        <v>2</v>
      </c>
      <c r="BA41" s="145">
        <f t="shared" si="1"/>
        <v>0</v>
      </c>
      <c r="BB41" s="145">
        <f t="shared" si="2"/>
        <v>0</v>
      </c>
      <c r="BC41" s="145">
        <f t="shared" si="3"/>
        <v>0</v>
      </c>
      <c r="BD41" s="145">
        <f t="shared" si="4"/>
        <v>0</v>
      </c>
      <c r="BE41" s="145">
        <f t="shared" si="5"/>
        <v>0</v>
      </c>
      <c r="CA41" s="174">
        <v>1</v>
      </c>
      <c r="CB41" s="174">
        <v>0</v>
      </c>
      <c r="CZ41" s="145">
        <v>1.73E-3</v>
      </c>
    </row>
    <row r="42" spans="1:104" x14ac:dyDescent="0.2">
      <c r="A42" s="168">
        <v>15</v>
      </c>
      <c r="B42" s="169" t="s">
        <v>134</v>
      </c>
      <c r="C42" s="170" t="s">
        <v>135</v>
      </c>
      <c r="D42" s="171" t="s">
        <v>106</v>
      </c>
      <c r="E42" s="172">
        <v>7.5</v>
      </c>
      <c r="F42" s="172">
        <v>0</v>
      </c>
      <c r="G42" s="173">
        <f t="shared" si="0"/>
        <v>0</v>
      </c>
      <c r="O42" s="167">
        <v>2</v>
      </c>
      <c r="AA42" s="145">
        <v>1</v>
      </c>
      <c r="AB42" s="145">
        <v>7</v>
      </c>
      <c r="AC42" s="145">
        <v>7</v>
      </c>
      <c r="AZ42" s="145">
        <v>2</v>
      </c>
      <c r="BA42" s="145">
        <f t="shared" si="1"/>
        <v>0</v>
      </c>
      <c r="BB42" s="145">
        <f t="shared" si="2"/>
        <v>0</v>
      </c>
      <c r="BC42" s="145">
        <f t="shared" si="3"/>
        <v>0</v>
      </c>
      <c r="BD42" s="145">
        <f t="shared" si="4"/>
        <v>0</v>
      </c>
      <c r="BE42" s="145">
        <f t="shared" si="5"/>
        <v>0</v>
      </c>
      <c r="CA42" s="174">
        <v>1</v>
      </c>
      <c r="CB42" s="174">
        <v>7</v>
      </c>
      <c r="CZ42" s="145">
        <v>2.47E-3</v>
      </c>
    </row>
    <row r="43" spans="1:104" x14ac:dyDescent="0.2">
      <c r="A43" s="168">
        <v>16</v>
      </c>
      <c r="B43" s="169" t="s">
        <v>136</v>
      </c>
      <c r="C43" s="170" t="s">
        <v>137</v>
      </c>
      <c r="D43" s="171" t="s">
        <v>106</v>
      </c>
      <c r="E43" s="172">
        <v>158.5</v>
      </c>
      <c r="F43" s="172">
        <v>0</v>
      </c>
      <c r="G43" s="173">
        <f t="shared" si="0"/>
        <v>0</v>
      </c>
      <c r="O43" s="167">
        <v>2</v>
      </c>
      <c r="AA43" s="145">
        <v>1</v>
      </c>
      <c r="AB43" s="145">
        <v>1</v>
      </c>
      <c r="AC43" s="145">
        <v>1</v>
      </c>
      <c r="AZ43" s="145">
        <v>2</v>
      </c>
      <c r="BA43" s="145">
        <f t="shared" si="1"/>
        <v>0</v>
      </c>
      <c r="BB43" s="145">
        <f t="shared" si="2"/>
        <v>0</v>
      </c>
      <c r="BC43" s="145">
        <f t="shared" si="3"/>
        <v>0</v>
      </c>
      <c r="BD43" s="145">
        <f t="shared" si="4"/>
        <v>0</v>
      </c>
      <c r="BE43" s="145">
        <f t="shared" si="5"/>
        <v>0</v>
      </c>
      <c r="CA43" s="174">
        <v>1</v>
      </c>
      <c r="CB43" s="174">
        <v>1</v>
      </c>
      <c r="CZ43" s="145">
        <v>0</v>
      </c>
    </row>
    <row r="44" spans="1:104" x14ac:dyDescent="0.2">
      <c r="A44" s="168">
        <v>17</v>
      </c>
      <c r="B44" s="169" t="s">
        <v>138</v>
      </c>
      <c r="C44" s="170" t="s">
        <v>139</v>
      </c>
      <c r="D44" s="171" t="s">
        <v>140</v>
      </c>
      <c r="E44" s="172">
        <v>5</v>
      </c>
      <c r="F44" s="172">
        <v>0</v>
      </c>
      <c r="G44" s="173">
        <f t="shared" si="0"/>
        <v>0</v>
      </c>
      <c r="O44" s="167">
        <v>2</v>
      </c>
      <c r="AA44" s="145">
        <v>12</v>
      </c>
      <c r="AB44" s="145">
        <v>0</v>
      </c>
      <c r="AC44" s="145">
        <v>3</v>
      </c>
      <c r="AZ44" s="145">
        <v>2</v>
      </c>
      <c r="BA44" s="145">
        <f t="shared" si="1"/>
        <v>0</v>
      </c>
      <c r="BB44" s="145">
        <f t="shared" si="2"/>
        <v>0</v>
      </c>
      <c r="BC44" s="145">
        <f t="shared" si="3"/>
        <v>0</v>
      </c>
      <c r="BD44" s="145">
        <f t="shared" si="4"/>
        <v>0</v>
      </c>
      <c r="BE44" s="145">
        <f t="shared" si="5"/>
        <v>0</v>
      </c>
      <c r="CA44" s="174">
        <v>12</v>
      </c>
      <c r="CB44" s="174">
        <v>0</v>
      </c>
      <c r="CZ44" s="145">
        <v>0</v>
      </c>
    </row>
    <row r="45" spans="1:104" x14ac:dyDescent="0.2">
      <c r="A45" s="168">
        <v>18</v>
      </c>
      <c r="B45" s="169" t="s">
        <v>141</v>
      </c>
      <c r="C45" s="170" t="s">
        <v>142</v>
      </c>
      <c r="D45" s="171" t="s">
        <v>140</v>
      </c>
      <c r="E45" s="172">
        <v>5</v>
      </c>
      <c r="F45" s="172">
        <v>0</v>
      </c>
      <c r="G45" s="173">
        <f t="shared" si="0"/>
        <v>0</v>
      </c>
      <c r="O45" s="167">
        <v>2</v>
      </c>
      <c r="AA45" s="145">
        <v>12</v>
      </c>
      <c r="AB45" s="145">
        <v>0</v>
      </c>
      <c r="AC45" s="145">
        <v>4</v>
      </c>
      <c r="AZ45" s="145">
        <v>2</v>
      </c>
      <c r="BA45" s="145">
        <f t="shared" si="1"/>
        <v>0</v>
      </c>
      <c r="BB45" s="145">
        <f t="shared" si="2"/>
        <v>0</v>
      </c>
      <c r="BC45" s="145">
        <f t="shared" si="3"/>
        <v>0</v>
      </c>
      <c r="BD45" s="145">
        <f t="shared" si="4"/>
        <v>0</v>
      </c>
      <c r="BE45" s="145">
        <f t="shared" si="5"/>
        <v>0</v>
      </c>
      <c r="CA45" s="174">
        <v>12</v>
      </c>
      <c r="CB45" s="174">
        <v>0</v>
      </c>
      <c r="CZ45" s="145">
        <v>0</v>
      </c>
    </row>
    <row r="46" spans="1:104" x14ac:dyDescent="0.2">
      <c r="A46" s="168">
        <v>19</v>
      </c>
      <c r="B46" s="169" t="s">
        <v>143</v>
      </c>
      <c r="C46" s="170" t="s">
        <v>144</v>
      </c>
      <c r="D46" s="171" t="s">
        <v>145</v>
      </c>
      <c r="E46" s="172">
        <v>30</v>
      </c>
      <c r="F46" s="172">
        <v>0</v>
      </c>
      <c r="G46" s="173">
        <f t="shared" si="0"/>
        <v>0</v>
      </c>
      <c r="O46" s="167">
        <v>2</v>
      </c>
      <c r="AA46" s="145">
        <v>12</v>
      </c>
      <c r="AB46" s="145">
        <v>0</v>
      </c>
      <c r="AC46" s="145">
        <v>5</v>
      </c>
      <c r="AZ46" s="145">
        <v>2</v>
      </c>
      <c r="BA46" s="145">
        <f t="shared" si="1"/>
        <v>0</v>
      </c>
      <c r="BB46" s="145">
        <f t="shared" si="2"/>
        <v>0</v>
      </c>
      <c r="BC46" s="145">
        <f t="shared" si="3"/>
        <v>0</v>
      </c>
      <c r="BD46" s="145">
        <f t="shared" si="4"/>
        <v>0</v>
      </c>
      <c r="BE46" s="145">
        <f t="shared" si="5"/>
        <v>0</v>
      </c>
      <c r="CA46" s="174">
        <v>12</v>
      </c>
      <c r="CB46" s="174">
        <v>0</v>
      </c>
      <c r="CZ46" s="145">
        <v>1E-3</v>
      </c>
    </row>
    <row r="47" spans="1:104" x14ac:dyDescent="0.2">
      <c r="A47" s="168">
        <v>20</v>
      </c>
      <c r="B47" s="169" t="s">
        <v>146</v>
      </c>
      <c r="C47" s="170" t="s">
        <v>147</v>
      </c>
      <c r="D47" s="171" t="s">
        <v>85</v>
      </c>
      <c r="E47" s="172">
        <v>39</v>
      </c>
      <c r="F47" s="172">
        <v>0</v>
      </c>
      <c r="G47" s="173">
        <f t="shared" si="0"/>
        <v>0</v>
      </c>
      <c r="O47" s="167">
        <v>2</v>
      </c>
      <c r="AA47" s="145">
        <v>12</v>
      </c>
      <c r="AB47" s="145">
        <v>0</v>
      </c>
      <c r="AC47" s="145">
        <v>6</v>
      </c>
      <c r="AZ47" s="145">
        <v>2</v>
      </c>
      <c r="BA47" s="145">
        <f t="shared" si="1"/>
        <v>0</v>
      </c>
      <c r="BB47" s="145">
        <f t="shared" si="2"/>
        <v>0</v>
      </c>
      <c r="BC47" s="145">
        <f t="shared" si="3"/>
        <v>0</v>
      </c>
      <c r="BD47" s="145">
        <f t="shared" si="4"/>
        <v>0</v>
      </c>
      <c r="BE47" s="145">
        <f t="shared" si="5"/>
        <v>0</v>
      </c>
      <c r="CA47" s="174">
        <v>12</v>
      </c>
      <c r="CB47" s="174">
        <v>0</v>
      </c>
      <c r="CZ47" s="145">
        <v>3.4000000000000002E-4</v>
      </c>
    </row>
    <row r="48" spans="1:104" x14ac:dyDescent="0.2">
      <c r="A48" s="168">
        <v>21</v>
      </c>
      <c r="B48" s="169" t="s">
        <v>148</v>
      </c>
      <c r="C48" s="170" t="s">
        <v>149</v>
      </c>
      <c r="D48" s="171" t="s">
        <v>85</v>
      </c>
      <c r="E48" s="172">
        <v>12</v>
      </c>
      <c r="F48" s="172">
        <v>0</v>
      </c>
      <c r="G48" s="173">
        <f t="shared" si="0"/>
        <v>0</v>
      </c>
      <c r="O48" s="167">
        <v>2</v>
      </c>
      <c r="AA48" s="145">
        <v>3</v>
      </c>
      <c r="AB48" s="145">
        <v>7</v>
      </c>
      <c r="AC48" s="145" t="s">
        <v>148</v>
      </c>
      <c r="AZ48" s="145">
        <v>2</v>
      </c>
      <c r="BA48" s="145">
        <f t="shared" si="1"/>
        <v>0</v>
      </c>
      <c r="BB48" s="145">
        <f t="shared" si="2"/>
        <v>0</v>
      </c>
      <c r="BC48" s="145">
        <f t="shared" si="3"/>
        <v>0</v>
      </c>
      <c r="BD48" s="145">
        <f t="shared" si="4"/>
        <v>0</v>
      </c>
      <c r="BE48" s="145">
        <f t="shared" si="5"/>
        <v>0</v>
      </c>
      <c r="CA48" s="174">
        <v>3</v>
      </c>
      <c r="CB48" s="174">
        <v>7</v>
      </c>
      <c r="CZ48" s="145">
        <v>3.8000000000000002E-4</v>
      </c>
    </row>
    <row r="49" spans="1:104" x14ac:dyDescent="0.2">
      <c r="A49" s="168">
        <v>22</v>
      </c>
      <c r="B49" s="169" t="s">
        <v>150</v>
      </c>
      <c r="C49" s="170" t="s">
        <v>151</v>
      </c>
      <c r="D49" s="171" t="s">
        <v>85</v>
      </c>
      <c r="E49" s="172">
        <v>15</v>
      </c>
      <c r="F49" s="172">
        <v>0</v>
      </c>
      <c r="G49" s="173">
        <f t="shared" si="0"/>
        <v>0</v>
      </c>
      <c r="O49" s="167">
        <v>2</v>
      </c>
      <c r="AA49" s="145">
        <v>3</v>
      </c>
      <c r="AB49" s="145">
        <v>7</v>
      </c>
      <c r="AC49" s="145" t="s">
        <v>150</v>
      </c>
      <c r="AZ49" s="145">
        <v>2</v>
      </c>
      <c r="BA49" s="145">
        <f t="shared" si="1"/>
        <v>0</v>
      </c>
      <c r="BB49" s="145">
        <f t="shared" si="2"/>
        <v>0</v>
      </c>
      <c r="BC49" s="145">
        <f t="shared" si="3"/>
        <v>0</v>
      </c>
      <c r="BD49" s="145">
        <f t="shared" si="4"/>
        <v>0</v>
      </c>
      <c r="BE49" s="145">
        <f t="shared" si="5"/>
        <v>0</v>
      </c>
      <c r="CA49" s="174">
        <v>3</v>
      </c>
      <c r="CB49" s="174">
        <v>7</v>
      </c>
      <c r="CZ49" s="145">
        <v>3.8000000000000002E-4</v>
      </c>
    </row>
    <row r="50" spans="1:104" x14ac:dyDescent="0.2">
      <c r="A50" s="168">
        <v>23</v>
      </c>
      <c r="B50" s="169" t="s">
        <v>152</v>
      </c>
      <c r="C50" s="170" t="s">
        <v>153</v>
      </c>
      <c r="D50" s="171" t="s">
        <v>85</v>
      </c>
      <c r="E50" s="172">
        <v>6</v>
      </c>
      <c r="F50" s="172">
        <v>0</v>
      </c>
      <c r="G50" s="173">
        <f t="shared" si="0"/>
        <v>0</v>
      </c>
      <c r="O50" s="167">
        <v>2</v>
      </c>
      <c r="AA50" s="145">
        <v>3</v>
      </c>
      <c r="AB50" s="145">
        <v>7</v>
      </c>
      <c r="AC50" s="145" t="s">
        <v>152</v>
      </c>
      <c r="AZ50" s="145">
        <v>2</v>
      </c>
      <c r="BA50" s="145">
        <f t="shared" si="1"/>
        <v>0</v>
      </c>
      <c r="BB50" s="145">
        <f t="shared" si="2"/>
        <v>0</v>
      </c>
      <c r="BC50" s="145">
        <f t="shared" si="3"/>
        <v>0</v>
      </c>
      <c r="BD50" s="145">
        <f t="shared" si="4"/>
        <v>0</v>
      </c>
      <c r="BE50" s="145">
        <f t="shared" si="5"/>
        <v>0</v>
      </c>
      <c r="CA50" s="174">
        <v>3</v>
      </c>
      <c r="CB50" s="174">
        <v>7</v>
      </c>
      <c r="CZ50" s="145">
        <v>3.8000000000000002E-4</v>
      </c>
    </row>
    <row r="51" spans="1:104" x14ac:dyDescent="0.2">
      <c r="A51" s="168">
        <v>24</v>
      </c>
      <c r="B51" s="169" t="s">
        <v>154</v>
      </c>
      <c r="C51" s="170" t="s">
        <v>155</v>
      </c>
      <c r="D51" s="171" t="s">
        <v>85</v>
      </c>
      <c r="E51" s="172">
        <v>6</v>
      </c>
      <c r="F51" s="172">
        <v>0</v>
      </c>
      <c r="G51" s="173">
        <f t="shared" si="0"/>
        <v>0</v>
      </c>
      <c r="O51" s="167">
        <v>2</v>
      </c>
      <c r="AA51" s="145">
        <v>3</v>
      </c>
      <c r="AB51" s="145">
        <v>7</v>
      </c>
      <c r="AC51" s="145" t="s">
        <v>154</v>
      </c>
      <c r="AZ51" s="145">
        <v>2</v>
      </c>
      <c r="BA51" s="145">
        <f t="shared" si="1"/>
        <v>0</v>
      </c>
      <c r="BB51" s="145">
        <f t="shared" si="2"/>
        <v>0</v>
      </c>
      <c r="BC51" s="145">
        <f t="shared" si="3"/>
        <v>0</v>
      </c>
      <c r="BD51" s="145">
        <f t="shared" si="4"/>
        <v>0</v>
      </c>
      <c r="BE51" s="145">
        <f t="shared" si="5"/>
        <v>0</v>
      </c>
      <c r="CA51" s="174">
        <v>3</v>
      </c>
      <c r="CB51" s="174">
        <v>7</v>
      </c>
      <c r="CZ51" s="145">
        <v>3.8000000000000002E-4</v>
      </c>
    </row>
    <row r="52" spans="1:104" x14ac:dyDescent="0.2">
      <c r="A52" s="168">
        <v>25</v>
      </c>
      <c r="B52" s="169" t="s">
        <v>156</v>
      </c>
      <c r="C52" s="170" t="s">
        <v>157</v>
      </c>
      <c r="D52" s="171" t="s">
        <v>85</v>
      </c>
      <c r="E52" s="172">
        <v>10</v>
      </c>
      <c r="F52" s="172">
        <v>0</v>
      </c>
      <c r="G52" s="173">
        <f t="shared" si="0"/>
        <v>0</v>
      </c>
      <c r="O52" s="167">
        <v>2</v>
      </c>
      <c r="AA52" s="145">
        <v>3</v>
      </c>
      <c r="AB52" s="145">
        <v>7</v>
      </c>
      <c r="AC52" s="145" t="s">
        <v>156</v>
      </c>
      <c r="AZ52" s="145">
        <v>2</v>
      </c>
      <c r="BA52" s="145">
        <f t="shared" si="1"/>
        <v>0</v>
      </c>
      <c r="BB52" s="145">
        <f t="shared" si="2"/>
        <v>0</v>
      </c>
      <c r="BC52" s="145">
        <f t="shared" si="3"/>
        <v>0</v>
      </c>
      <c r="BD52" s="145">
        <f t="shared" si="4"/>
        <v>0</v>
      </c>
      <c r="BE52" s="145">
        <f t="shared" si="5"/>
        <v>0</v>
      </c>
      <c r="CA52" s="174">
        <v>3</v>
      </c>
      <c r="CB52" s="174">
        <v>7</v>
      </c>
      <c r="CZ52" s="145">
        <v>1E-3</v>
      </c>
    </row>
    <row r="53" spans="1:104" x14ac:dyDescent="0.2">
      <c r="A53" s="168">
        <v>26</v>
      </c>
      <c r="B53" s="169" t="s">
        <v>158</v>
      </c>
      <c r="C53" s="170" t="s">
        <v>159</v>
      </c>
      <c r="D53" s="171" t="s">
        <v>85</v>
      </c>
      <c r="E53" s="172">
        <v>5</v>
      </c>
      <c r="F53" s="172">
        <v>0</v>
      </c>
      <c r="G53" s="173">
        <f t="shared" si="0"/>
        <v>0</v>
      </c>
      <c r="O53" s="167">
        <v>2</v>
      </c>
      <c r="AA53" s="145">
        <v>3</v>
      </c>
      <c r="AB53" s="145">
        <v>7</v>
      </c>
      <c r="AC53" s="145" t="s">
        <v>158</v>
      </c>
      <c r="AZ53" s="145">
        <v>2</v>
      </c>
      <c r="BA53" s="145">
        <f t="shared" si="1"/>
        <v>0</v>
      </c>
      <c r="BB53" s="145">
        <f t="shared" si="2"/>
        <v>0</v>
      </c>
      <c r="BC53" s="145">
        <f t="shared" si="3"/>
        <v>0</v>
      </c>
      <c r="BD53" s="145">
        <f t="shared" si="4"/>
        <v>0</v>
      </c>
      <c r="BE53" s="145">
        <f t="shared" si="5"/>
        <v>0</v>
      </c>
      <c r="CA53" s="174">
        <v>3</v>
      </c>
      <c r="CB53" s="174">
        <v>7</v>
      </c>
      <c r="CZ53" s="145">
        <v>1E-3</v>
      </c>
    </row>
    <row r="54" spans="1:104" x14ac:dyDescent="0.2">
      <c r="A54" s="168">
        <v>27</v>
      </c>
      <c r="B54" s="169" t="s">
        <v>160</v>
      </c>
      <c r="C54" s="170" t="s">
        <v>161</v>
      </c>
      <c r="D54" s="171" t="s">
        <v>85</v>
      </c>
      <c r="E54" s="172">
        <v>7</v>
      </c>
      <c r="F54" s="172">
        <v>0</v>
      </c>
      <c r="G54" s="173">
        <f t="shared" si="0"/>
        <v>0</v>
      </c>
      <c r="O54" s="167">
        <v>2</v>
      </c>
      <c r="AA54" s="145">
        <v>3</v>
      </c>
      <c r="AB54" s="145">
        <v>7</v>
      </c>
      <c r="AC54" s="145" t="s">
        <v>160</v>
      </c>
      <c r="AZ54" s="145">
        <v>2</v>
      </c>
      <c r="BA54" s="145">
        <f t="shared" si="1"/>
        <v>0</v>
      </c>
      <c r="BB54" s="145">
        <f t="shared" si="2"/>
        <v>0</v>
      </c>
      <c r="BC54" s="145">
        <f t="shared" si="3"/>
        <v>0</v>
      </c>
      <c r="BD54" s="145">
        <f t="shared" si="4"/>
        <v>0</v>
      </c>
      <c r="BE54" s="145">
        <f t="shared" si="5"/>
        <v>0</v>
      </c>
      <c r="CA54" s="174">
        <v>3</v>
      </c>
      <c r="CB54" s="174">
        <v>7</v>
      </c>
      <c r="CZ54" s="145">
        <v>1E-3</v>
      </c>
    </row>
    <row r="55" spans="1:104" x14ac:dyDescent="0.2">
      <c r="A55" s="168">
        <v>28</v>
      </c>
      <c r="B55" s="169" t="s">
        <v>162</v>
      </c>
      <c r="C55" s="170" t="s">
        <v>163</v>
      </c>
      <c r="D55" s="171" t="s">
        <v>85</v>
      </c>
      <c r="E55" s="172">
        <v>1</v>
      </c>
      <c r="F55" s="172">
        <v>0</v>
      </c>
      <c r="G55" s="173">
        <f t="shared" si="0"/>
        <v>0</v>
      </c>
      <c r="O55" s="167">
        <v>2</v>
      </c>
      <c r="AA55" s="145">
        <v>3</v>
      </c>
      <c r="AB55" s="145">
        <v>7</v>
      </c>
      <c r="AC55" s="145" t="s">
        <v>162</v>
      </c>
      <c r="AZ55" s="145">
        <v>2</v>
      </c>
      <c r="BA55" s="145">
        <f t="shared" si="1"/>
        <v>0</v>
      </c>
      <c r="BB55" s="145">
        <f t="shared" si="2"/>
        <v>0</v>
      </c>
      <c r="BC55" s="145">
        <f t="shared" si="3"/>
        <v>0</v>
      </c>
      <c r="BD55" s="145">
        <f t="shared" si="4"/>
        <v>0</v>
      </c>
      <c r="BE55" s="145">
        <f t="shared" si="5"/>
        <v>0</v>
      </c>
      <c r="CA55" s="174">
        <v>3</v>
      </c>
      <c r="CB55" s="174">
        <v>7</v>
      </c>
      <c r="CZ55" s="145">
        <v>1E-3</v>
      </c>
    </row>
    <row r="56" spans="1:104" x14ac:dyDescent="0.2">
      <c r="A56" s="168">
        <v>29</v>
      </c>
      <c r="B56" s="169" t="s">
        <v>164</v>
      </c>
      <c r="C56" s="170" t="s">
        <v>165</v>
      </c>
      <c r="D56" s="171" t="s">
        <v>117</v>
      </c>
      <c r="E56" s="172">
        <v>0.32249499999999998</v>
      </c>
      <c r="F56" s="172">
        <v>0</v>
      </c>
      <c r="G56" s="173">
        <f t="shared" si="0"/>
        <v>0</v>
      </c>
      <c r="O56" s="167">
        <v>2</v>
      </c>
      <c r="AA56" s="145">
        <v>7</v>
      </c>
      <c r="AB56" s="145">
        <v>1001</v>
      </c>
      <c r="AC56" s="145">
        <v>5</v>
      </c>
      <c r="AZ56" s="145">
        <v>2</v>
      </c>
      <c r="BA56" s="145">
        <f t="shared" si="1"/>
        <v>0</v>
      </c>
      <c r="BB56" s="145">
        <f t="shared" si="2"/>
        <v>0</v>
      </c>
      <c r="BC56" s="145">
        <f t="shared" si="3"/>
        <v>0</v>
      </c>
      <c r="BD56" s="145">
        <f t="shared" si="4"/>
        <v>0</v>
      </c>
      <c r="BE56" s="145">
        <f t="shared" si="5"/>
        <v>0</v>
      </c>
      <c r="CA56" s="174">
        <v>7</v>
      </c>
      <c r="CB56" s="174">
        <v>1001</v>
      </c>
      <c r="CZ56" s="145">
        <v>0</v>
      </c>
    </row>
    <row r="57" spans="1:104" x14ac:dyDescent="0.2">
      <c r="A57" s="181"/>
      <c r="B57" s="182" t="s">
        <v>73</v>
      </c>
      <c r="C57" s="183" t="str">
        <f>CONCATENATE(B34," ",C34)</f>
        <v>721 Vnitřní kanalizace</v>
      </c>
      <c r="D57" s="184"/>
      <c r="E57" s="185"/>
      <c r="F57" s="186"/>
      <c r="G57" s="187">
        <f>SUM(G34:G56)</f>
        <v>0</v>
      </c>
      <c r="O57" s="167">
        <v>4</v>
      </c>
      <c r="BA57" s="188">
        <f>SUM(BA34:BA56)</f>
        <v>0</v>
      </c>
      <c r="BB57" s="188">
        <f>SUM(BB34:BB56)</f>
        <v>0</v>
      </c>
      <c r="BC57" s="188">
        <f>SUM(BC34:BC56)</f>
        <v>0</v>
      </c>
      <c r="BD57" s="188">
        <f>SUM(BD34:BD56)</f>
        <v>0</v>
      </c>
      <c r="BE57" s="188">
        <f>SUM(BE34:BE56)</f>
        <v>0</v>
      </c>
    </row>
    <row r="58" spans="1:104" x14ac:dyDescent="0.2">
      <c r="A58" s="160" t="s">
        <v>72</v>
      </c>
      <c r="B58" s="161" t="s">
        <v>166</v>
      </c>
      <c r="C58" s="162" t="s">
        <v>167</v>
      </c>
      <c r="D58" s="163"/>
      <c r="E58" s="164"/>
      <c r="F58" s="164"/>
      <c r="G58" s="165"/>
      <c r="H58" s="166"/>
      <c r="I58" s="166"/>
      <c r="O58" s="167">
        <v>1</v>
      </c>
    </row>
    <row r="59" spans="1:104" x14ac:dyDescent="0.2">
      <c r="A59" s="168">
        <v>30</v>
      </c>
      <c r="B59" s="169" t="s">
        <v>168</v>
      </c>
      <c r="C59" s="170" t="s">
        <v>169</v>
      </c>
      <c r="D59" s="171" t="s">
        <v>106</v>
      </c>
      <c r="E59" s="172">
        <v>57.5</v>
      </c>
      <c r="F59" s="172">
        <v>0</v>
      </c>
      <c r="G59" s="173">
        <f>E59*F59</f>
        <v>0</v>
      </c>
      <c r="O59" s="167">
        <v>2</v>
      </c>
      <c r="AA59" s="145">
        <v>1</v>
      </c>
      <c r="AB59" s="145">
        <v>7</v>
      </c>
      <c r="AC59" s="145">
        <v>7</v>
      </c>
      <c r="AZ59" s="145">
        <v>2</v>
      </c>
      <c r="BA59" s="145">
        <f>IF(AZ59=1,G59,0)</f>
        <v>0</v>
      </c>
      <c r="BB59" s="145">
        <f>IF(AZ59=2,G59,0)</f>
        <v>0</v>
      </c>
      <c r="BC59" s="145">
        <f>IF(AZ59=3,G59,0)</f>
        <v>0</v>
      </c>
      <c r="BD59" s="145">
        <f>IF(AZ59=4,G59,0)</f>
        <v>0</v>
      </c>
      <c r="BE59" s="145">
        <f>IF(AZ59=5,G59,0)</f>
        <v>0</v>
      </c>
      <c r="CA59" s="174">
        <v>1</v>
      </c>
      <c r="CB59" s="174">
        <v>7</v>
      </c>
      <c r="CZ59" s="145">
        <v>1.7950000000000001E-2</v>
      </c>
    </row>
    <row r="60" spans="1:104" x14ac:dyDescent="0.2">
      <c r="A60" s="168">
        <v>31</v>
      </c>
      <c r="B60" s="169" t="s">
        <v>170</v>
      </c>
      <c r="C60" s="170" t="s">
        <v>171</v>
      </c>
      <c r="D60" s="171" t="s">
        <v>106</v>
      </c>
      <c r="E60" s="172">
        <v>152.5</v>
      </c>
      <c r="F60" s="172">
        <v>0</v>
      </c>
      <c r="G60" s="173">
        <f>E60*F60</f>
        <v>0</v>
      </c>
      <c r="O60" s="167">
        <v>2</v>
      </c>
      <c r="AA60" s="145">
        <v>1</v>
      </c>
      <c r="AB60" s="145">
        <v>7</v>
      </c>
      <c r="AC60" s="145">
        <v>7</v>
      </c>
      <c r="AZ60" s="145">
        <v>2</v>
      </c>
      <c r="BA60" s="145">
        <f>IF(AZ60=1,G60,0)</f>
        <v>0</v>
      </c>
      <c r="BB60" s="145">
        <f>IF(AZ60=2,G60,0)</f>
        <v>0</v>
      </c>
      <c r="BC60" s="145">
        <f>IF(AZ60=3,G60,0)</f>
        <v>0</v>
      </c>
      <c r="BD60" s="145">
        <f>IF(AZ60=4,G60,0)</f>
        <v>0</v>
      </c>
      <c r="BE60" s="145">
        <f>IF(AZ60=5,G60,0)</f>
        <v>0</v>
      </c>
      <c r="CA60" s="174">
        <v>1</v>
      </c>
      <c r="CB60" s="174">
        <v>7</v>
      </c>
      <c r="CZ60" s="145">
        <v>1.8280000000000001E-2</v>
      </c>
    </row>
    <row r="61" spans="1:104" x14ac:dyDescent="0.2">
      <c r="A61" s="168">
        <v>32</v>
      </c>
      <c r="B61" s="169" t="s">
        <v>172</v>
      </c>
      <c r="C61" s="170" t="s">
        <v>173</v>
      </c>
      <c r="D61" s="171" t="s">
        <v>106</v>
      </c>
      <c r="E61" s="172">
        <v>1074</v>
      </c>
      <c r="F61" s="172">
        <v>0</v>
      </c>
      <c r="G61" s="173">
        <f>E61*F61</f>
        <v>0</v>
      </c>
      <c r="O61" s="167">
        <v>2</v>
      </c>
      <c r="AA61" s="145">
        <v>1</v>
      </c>
      <c r="AB61" s="145">
        <v>7</v>
      </c>
      <c r="AC61" s="145">
        <v>7</v>
      </c>
      <c r="AZ61" s="145">
        <v>2</v>
      </c>
      <c r="BA61" s="145">
        <f>IF(AZ61=1,G61,0)</f>
        <v>0</v>
      </c>
      <c r="BB61" s="145">
        <f>IF(AZ61=2,G61,0)</f>
        <v>0</v>
      </c>
      <c r="BC61" s="145">
        <f>IF(AZ61=3,G61,0)</f>
        <v>0</v>
      </c>
      <c r="BD61" s="145">
        <f>IF(AZ61=4,G61,0)</f>
        <v>0</v>
      </c>
      <c r="BE61" s="145">
        <f>IF(AZ61=5,G61,0)</f>
        <v>0</v>
      </c>
      <c r="CA61" s="174">
        <v>1</v>
      </c>
      <c r="CB61" s="174">
        <v>7</v>
      </c>
      <c r="CZ61" s="145">
        <v>0</v>
      </c>
    </row>
    <row r="62" spans="1:104" x14ac:dyDescent="0.2">
      <c r="A62" s="168">
        <v>33</v>
      </c>
      <c r="B62" s="169" t="s">
        <v>174</v>
      </c>
      <c r="C62" s="170" t="s">
        <v>175</v>
      </c>
      <c r="D62" s="171" t="s">
        <v>106</v>
      </c>
      <c r="E62" s="172">
        <v>48</v>
      </c>
      <c r="F62" s="172">
        <v>0</v>
      </c>
      <c r="G62" s="173">
        <f>E62*F62</f>
        <v>0</v>
      </c>
      <c r="O62" s="167">
        <v>2</v>
      </c>
      <c r="AA62" s="145">
        <v>1</v>
      </c>
      <c r="AB62" s="145">
        <v>7</v>
      </c>
      <c r="AC62" s="145">
        <v>7</v>
      </c>
      <c r="AZ62" s="145">
        <v>2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4">
        <v>1</v>
      </c>
      <c r="CB62" s="174">
        <v>7</v>
      </c>
      <c r="CZ62" s="145">
        <v>5.0000000000000001E-4</v>
      </c>
    </row>
    <row r="63" spans="1:104" x14ac:dyDescent="0.2">
      <c r="A63" s="168">
        <v>34</v>
      </c>
      <c r="B63" s="169" t="s">
        <v>176</v>
      </c>
      <c r="C63" s="170" t="s">
        <v>177</v>
      </c>
      <c r="D63" s="171" t="s">
        <v>106</v>
      </c>
      <c r="E63" s="172">
        <v>211</v>
      </c>
      <c r="F63" s="172">
        <v>0</v>
      </c>
      <c r="G63" s="173">
        <f>E63*F63</f>
        <v>0</v>
      </c>
      <c r="O63" s="167">
        <v>2</v>
      </c>
      <c r="AA63" s="145">
        <v>1</v>
      </c>
      <c r="AB63" s="145">
        <v>7</v>
      </c>
      <c r="AC63" s="145">
        <v>7</v>
      </c>
      <c r="AZ63" s="145">
        <v>2</v>
      </c>
      <c r="BA63" s="145">
        <f>IF(AZ63=1,G63,0)</f>
        <v>0</v>
      </c>
      <c r="BB63" s="145">
        <f>IF(AZ63=2,G63,0)</f>
        <v>0</v>
      </c>
      <c r="BC63" s="145">
        <f>IF(AZ63=3,G63,0)</f>
        <v>0</v>
      </c>
      <c r="BD63" s="145">
        <f>IF(AZ63=4,G63,0)</f>
        <v>0</v>
      </c>
      <c r="BE63" s="145">
        <f>IF(AZ63=5,G63,0)</f>
        <v>0</v>
      </c>
      <c r="CA63" s="174">
        <v>1</v>
      </c>
      <c r="CB63" s="174">
        <v>7</v>
      </c>
      <c r="CZ63" s="145">
        <v>5.4000000000000001E-4</v>
      </c>
    </row>
    <row r="64" spans="1:104" x14ac:dyDescent="0.2">
      <c r="A64" s="175"/>
      <c r="B64" s="177"/>
      <c r="C64" s="221" t="s">
        <v>178</v>
      </c>
      <c r="D64" s="222"/>
      <c r="E64" s="178">
        <v>211</v>
      </c>
      <c r="F64" s="179"/>
      <c r="G64" s="180"/>
      <c r="M64" s="176" t="s">
        <v>178</v>
      </c>
      <c r="O64" s="167"/>
    </row>
    <row r="65" spans="1:104" x14ac:dyDescent="0.2">
      <c r="A65" s="168">
        <v>35</v>
      </c>
      <c r="B65" s="169" t="s">
        <v>179</v>
      </c>
      <c r="C65" s="170" t="s">
        <v>180</v>
      </c>
      <c r="D65" s="171" t="s">
        <v>106</v>
      </c>
      <c r="E65" s="172">
        <v>195</v>
      </c>
      <c r="F65" s="172">
        <v>0</v>
      </c>
      <c r="G65" s="173">
        <f>E65*F65</f>
        <v>0</v>
      </c>
      <c r="O65" s="167">
        <v>2</v>
      </c>
      <c r="AA65" s="145">
        <v>1</v>
      </c>
      <c r="AB65" s="145">
        <v>7</v>
      </c>
      <c r="AC65" s="145">
        <v>7</v>
      </c>
      <c r="AZ65" s="145">
        <v>2</v>
      </c>
      <c r="BA65" s="145">
        <f>IF(AZ65=1,G65,0)</f>
        <v>0</v>
      </c>
      <c r="BB65" s="145">
        <f>IF(AZ65=2,G65,0)</f>
        <v>0</v>
      </c>
      <c r="BC65" s="145">
        <f>IF(AZ65=3,G65,0)</f>
        <v>0</v>
      </c>
      <c r="BD65" s="145">
        <f>IF(AZ65=4,G65,0)</f>
        <v>0</v>
      </c>
      <c r="BE65" s="145">
        <f>IF(AZ65=5,G65,0)</f>
        <v>0</v>
      </c>
      <c r="CA65" s="174">
        <v>1</v>
      </c>
      <c r="CB65" s="174">
        <v>7</v>
      </c>
      <c r="CZ65" s="145">
        <v>8.3000000000000001E-4</v>
      </c>
    </row>
    <row r="66" spans="1:104" x14ac:dyDescent="0.2">
      <c r="A66" s="175"/>
      <c r="B66" s="177"/>
      <c r="C66" s="221" t="s">
        <v>181</v>
      </c>
      <c r="D66" s="222"/>
      <c r="E66" s="178">
        <v>195</v>
      </c>
      <c r="F66" s="179"/>
      <c r="G66" s="180"/>
      <c r="M66" s="176" t="s">
        <v>181</v>
      </c>
      <c r="O66" s="167"/>
    </row>
    <row r="67" spans="1:104" x14ac:dyDescent="0.2">
      <c r="A67" s="168">
        <v>36</v>
      </c>
      <c r="B67" s="169" t="s">
        <v>182</v>
      </c>
      <c r="C67" s="170" t="s">
        <v>183</v>
      </c>
      <c r="D67" s="171" t="s">
        <v>106</v>
      </c>
      <c r="E67" s="172">
        <v>83</v>
      </c>
      <c r="F67" s="172">
        <v>0</v>
      </c>
      <c r="G67" s="173">
        <f>E67*F67</f>
        <v>0</v>
      </c>
      <c r="O67" s="167">
        <v>2</v>
      </c>
      <c r="AA67" s="145">
        <v>1</v>
      </c>
      <c r="AB67" s="145">
        <v>7</v>
      </c>
      <c r="AC67" s="145">
        <v>7</v>
      </c>
      <c r="AZ67" s="145">
        <v>2</v>
      </c>
      <c r="BA67" s="145">
        <f>IF(AZ67=1,G67,0)</f>
        <v>0</v>
      </c>
      <c r="BB67" s="145">
        <f>IF(AZ67=2,G67,0)</f>
        <v>0</v>
      </c>
      <c r="BC67" s="145">
        <f>IF(AZ67=3,G67,0)</f>
        <v>0</v>
      </c>
      <c r="BD67" s="145">
        <f>IF(AZ67=4,G67,0)</f>
        <v>0</v>
      </c>
      <c r="BE67" s="145">
        <f>IF(AZ67=5,G67,0)</f>
        <v>0</v>
      </c>
      <c r="CA67" s="174">
        <v>1</v>
      </c>
      <c r="CB67" s="174">
        <v>7</v>
      </c>
      <c r="CZ67" s="145">
        <v>8.3000000000000001E-4</v>
      </c>
    </row>
    <row r="68" spans="1:104" x14ac:dyDescent="0.2">
      <c r="A68" s="175"/>
      <c r="B68" s="177"/>
      <c r="C68" s="221" t="s">
        <v>184</v>
      </c>
      <c r="D68" s="222"/>
      <c r="E68" s="178">
        <v>83</v>
      </c>
      <c r="F68" s="179"/>
      <c r="G68" s="180"/>
      <c r="M68" s="176" t="s">
        <v>184</v>
      </c>
      <c r="O68" s="167"/>
    </row>
    <row r="69" spans="1:104" x14ac:dyDescent="0.2">
      <c r="A69" s="168">
        <v>37</v>
      </c>
      <c r="B69" s="169" t="s">
        <v>185</v>
      </c>
      <c r="C69" s="170" t="s">
        <v>186</v>
      </c>
      <c r="D69" s="171" t="s">
        <v>106</v>
      </c>
      <c r="E69" s="172">
        <v>285</v>
      </c>
      <c r="F69" s="172">
        <v>0</v>
      </c>
      <c r="G69" s="173">
        <f>E69*F69</f>
        <v>0</v>
      </c>
      <c r="O69" s="167">
        <v>2</v>
      </c>
      <c r="AA69" s="145">
        <v>1</v>
      </c>
      <c r="AB69" s="145">
        <v>0</v>
      </c>
      <c r="AC69" s="145">
        <v>0</v>
      </c>
      <c r="AZ69" s="145">
        <v>2</v>
      </c>
      <c r="BA69" s="145">
        <f>IF(AZ69=1,G69,0)</f>
        <v>0</v>
      </c>
      <c r="BB69" s="145">
        <f>IF(AZ69=2,G69,0)</f>
        <v>0</v>
      </c>
      <c r="BC69" s="145">
        <f>IF(AZ69=3,G69,0)</f>
        <v>0</v>
      </c>
      <c r="BD69" s="145">
        <f>IF(AZ69=4,G69,0)</f>
        <v>0</v>
      </c>
      <c r="BE69" s="145">
        <f>IF(AZ69=5,G69,0)</f>
        <v>0</v>
      </c>
      <c r="CA69" s="174">
        <v>1</v>
      </c>
      <c r="CB69" s="174">
        <v>0</v>
      </c>
      <c r="CZ69" s="145">
        <v>1.83E-3</v>
      </c>
    </row>
    <row r="70" spans="1:104" x14ac:dyDescent="0.2">
      <c r="A70" s="175"/>
      <c r="B70" s="177"/>
      <c r="C70" s="221" t="s">
        <v>187</v>
      </c>
      <c r="D70" s="222"/>
      <c r="E70" s="178">
        <v>285</v>
      </c>
      <c r="F70" s="179"/>
      <c r="G70" s="180"/>
      <c r="M70" s="176" t="s">
        <v>187</v>
      </c>
      <c r="O70" s="167"/>
    </row>
    <row r="71" spans="1:104" x14ac:dyDescent="0.2">
      <c r="A71" s="168">
        <v>38</v>
      </c>
      <c r="B71" s="169" t="s">
        <v>188</v>
      </c>
      <c r="C71" s="170" t="s">
        <v>189</v>
      </c>
      <c r="D71" s="171" t="s">
        <v>106</v>
      </c>
      <c r="E71" s="172">
        <v>42</v>
      </c>
      <c r="F71" s="172">
        <v>0</v>
      </c>
      <c r="G71" s="173">
        <f t="shared" ref="G71:G93" si="6">E71*F71</f>
        <v>0</v>
      </c>
      <c r="O71" s="167">
        <v>2</v>
      </c>
      <c r="AA71" s="145">
        <v>1</v>
      </c>
      <c r="AB71" s="145">
        <v>0</v>
      </c>
      <c r="AC71" s="145">
        <v>0</v>
      </c>
      <c r="AZ71" s="145">
        <v>2</v>
      </c>
      <c r="BA71" s="145">
        <f t="shared" ref="BA71:BA93" si="7">IF(AZ71=1,G71,0)</f>
        <v>0</v>
      </c>
      <c r="BB71" s="145">
        <f t="shared" ref="BB71:BB93" si="8">IF(AZ71=2,G71,0)</f>
        <v>0</v>
      </c>
      <c r="BC71" s="145">
        <f t="shared" ref="BC71:BC93" si="9">IF(AZ71=3,G71,0)</f>
        <v>0</v>
      </c>
      <c r="BD71" s="145">
        <f t="shared" ref="BD71:BD93" si="10">IF(AZ71=4,G71,0)</f>
        <v>0</v>
      </c>
      <c r="BE71" s="145">
        <f t="shared" ref="BE71:BE93" si="11">IF(AZ71=5,G71,0)</f>
        <v>0</v>
      </c>
      <c r="CA71" s="174">
        <v>1</v>
      </c>
      <c r="CB71" s="174">
        <v>0</v>
      </c>
      <c r="CZ71" s="145">
        <v>1.83E-3</v>
      </c>
    </row>
    <row r="72" spans="1:104" x14ac:dyDescent="0.2">
      <c r="A72" s="168">
        <v>39</v>
      </c>
      <c r="B72" s="169" t="s">
        <v>190</v>
      </c>
      <c r="C72" s="170" t="s">
        <v>191</v>
      </c>
      <c r="D72" s="171" t="s">
        <v>106</v>
      </c>
      <c r="E72" s="172">
        <v>57.5</v>
      </c>
      <c r="F72" s="172">
        <v>0</v>
      </c>
      <c r="G72" s="173">
        <f t="shared" si="6"/>
        <v>0</v>
      </c>
      <c r="O72" s="167">
        <v>2</v>
      </c>
      <c r="AA72" s="145">
        <v>1</v>
      </c>
      <c r="AB72" s="145">
        <v>7</v>
      </c>
      <c r="AC72" s="145">
        <v>7</v>
      </c>
      <c r="AZ72" s="145">
        <v>2</v>
      </c>
      <c r="BA72" s="145">
        <f t="shared" si="7"/>
        <v>0</v>
      </c>
      <c r="BB72" s="145">
        <f t="shared" si="8"/>
        <v>0</v>
      </c>
      <c r="BC72" s="145">
        <f t="shared" si="9"/>
        <v>0</v>
      </c>
      <c r="BD72" s="145">
        <f t="shared" si="10"/>
        <v>0</v>
      </c>
      <c r="BE72" s="145">
        <f t="shared" si="11"/>
        <v>0</v>
      </c>
      <c r="CA72" s="174">
        <v>1</v>
      </c>
      <c r="CB72" s="174">
        <v>7</v>
      </c>
      <c r="CZ72" s="145">
        <v>3.2000000000000003E-4</v>
      </c>
    </row>
    <row r="73" spans="1:104" x14ac:dyDescent="0.2">
      <c r="A73" s="168">
        <v>40</v>
      </c>
      <c r="B73" s="169" t="s">
        <v>192</v>
      </c>
      <c r="C73" s="170" t="s">
        <v>193</v>
      </c>
      <c r="D73" s="171" t="s">
        <v>106</v>
      </c>
      <c r="E73" s="172">
        <v>152.1</v>
      </c>
      <c r="F73" s="172">
        <v>0</v>
      </c>
      <c r="G73" s="173">
        <f t="shared" si="6"/>
        <v>0</v>
      </c>
      <c r="O73" s="167">
        <v>2</v>
      </c>
      <c r="AA73" s="145">
        <v>1</v>
      </c>
      <c r="AB73" s="145">
        <v>7</v>
      </c>
      <c r="AC73" s="145">
        <v>7</v>
      </c>
      <c r="AZ73" s="145">
        <v>2</v>
      </c>
      <c r="BA73" s="145">
        <f t="shared" si="7"/>
        <v>0</v>
      </c>
      <c r="BB73" s="145">
        <f t="shared" si="8"/>
        <v>0</v>
      </c>
      <c r="BC73" s="145">
        <f t="shared" si="9"/>
        <v>0</v>
      </c>
      <c r="BD73" s="145">
        <f t="shared" si="10"/>
        <v>0</v>
      </c>
      <c r="BE73" s="145">
        <f t="shared" si="11"/>
        <v>0</v>
      </c>
      <c r="CA73" s="174">
        <v>1</v>
      </c>
      <c r="CB73" s="174">
        <v>7</v>
      </c>
      <c r="CZ73" s="145">
        <v>4.6999999999999999E-4</v>
      </c>
    </row>
    <row r="74" spans="1:104" ht="22.5" x14ac:dyDescent="0.2">
      <c r="A74" s="168">
        <v>41</v>
      </c>
      <c r="B74" s="169" t="s">
        <v>194</v>
      </c>
      <c r="C74" s="170" t="s">
        <v>195</v>
      </c>
      <c r="D74" s="171" t="s">
        <v>106</v>
      </c>
      <c r="E74" s="172">
        <v>40</v>
      </c>
      <c r="F74" s="172">
        <v>0</v>
      </c>
      <c r="G74" s="173">
        <f t="shared" si="6"/>
        <v>0</v>
      </c>
      <c r="O74" s="167">
        <v>2</v>
      </c>
      <c r="AA74" s="145">
        <v>1</v>
      </c>
      <c r="AB74" s="145">
        <v>7</v>
      </c>
      <c r="AC74" s="145">
        <v>7</v>
      </c>
      <c r="AZ74" s="145">
        <v>2</v>
      </c>
      <c r="BA74" s="145">
        <f t="shared" si="7"/>
        <v>0</v>
      </c>
      <c r="BB74" s="145">
        <f t="shared" si="8"/>
        <v>0</v>
      </c>
      <c r="BC74" s="145">
        <f t="shared" si="9"/>
        <v>0</v>
      </c>
      <c r="BD74" s="145">
        <f t="shared" si="10"/>
        <v>0</v>
      </c>
      <c r="BE74" s="145">
        <f t="shared" si="11"/>
        <v>0</v>
      </c>
      <c r="CA74" s="174">
        <v>1</v>
      </c>
      <c r="CB74" s="174">
        <v>7</v>
      </c>
      <c r="CZ74" s="145">
        <v>4.0000000000000003E-5</v>
      </c>
    </row>
    <row r="75" spans="1:104" ht="22.5" x14ac:dyDescent="0.2">
      <c r="A75" s="168">
        <v>42</v>
      </c>
      <c r="B75" s="169" t="s">
        <v>196</v>
      </c>
      <c r="C75" s="170" t="s">
        <v>197</v>
      </c>
      <c r="D75" s="171" t="s">
        <v>106</v>
      </c>
      <c r="E75" s="172">
        <v>40</v>
      </c>
      <c r="F75" s="172">
        <v>0</v>
      </c>
      <c r="G75" s="173">
        <f t="shared" si="6"/>
        <v>0</v>
      </c>
      <c r="O75" s="167">
        <v>2</v>
      </c>
      <c r="AA75" s="145">
        <v>1</v>
      </c>
      <c r="AB75" s="145">
        <v>7</v>
      </c>
      <c r="AC75" s="145">
        <v>7</v>
      </c>
      <c r="AZ75" s="145">
        <v>2</v>
      </c>
      <c r="BA75" s="145">
        <f t="shared" si="7"/>
        <v>0</v>
      </c>
      <c r="BB75" s="145">
        <f t="shared" si="8"/>
        <v>0</v>
      </c>
      <c r="BC75" s="145">
        <f t="shared" si="9"/>
        <v>0</v>
      </c>
      <c r="BD75" s="145">
        <f t="shared" si="10"/>
        <v>0</v>
      </c>
      <c r="BE75" s="145">
        <f t="shared" si="11"/>
        <v>0</v>
      </c>
      <c r="CA75" s="174">
        <v>1</v>
      </c>
      <c r="CB75" s="174">
        <v>7</v>
      </c>
      <c r="CZ75" s="145">
        <v>9.0000000000000006E-5</v>
      </c>
    </row>
    <row r="76" spans="1:104" ht="22.5" x14ac:dyDescent="0.2">
      <c r="A76" s="168">
        <v>43</v>
      </c>
      <c r="B76" s="169" t="s">
        <v>198</v>
      </c>
      <c r="C76" s="170" t="s">
        <v>199</v>
      </c>
      <c r="D76" s="171" t="s">
        <v>106</v>
      </c>
      <c r="E76" s="172">
        <v>22</v>
      </c>
      <c r="F76" s="172">
        <v>0</v>
      </c>
      <c r="G76" s="173">
        <f t="shared" si="6"/>
        <v>0</v>
      </c>
      <c r="O76" s="167">
        <v>2</v>
      </c>
      <c r="AA76" s="145">
        <v>1</v>
      </c>
      <c r="AB76" s="145">
        <v>7</v>
      </c>
      <c r="AC76" s="145">
        <v>7</v>
      </c>
      <c r="AZ76" s="145">
        <v>2</v>
      </c>
      <c r="BA76" s="145">
        <f t="shared" si="7"/>
        <v>0</v>
      </c>
      <c r="BB76" s="145">
        <f t="shared" si="8"/>
        <v>0</v>
      </c>
      <c r="BC76" s="145">
        <f t="shared" si="9"/>
        <v>0</v>
      </c>
      <c r="BD76" s="145">
        <f t="shared" si="10"/>
        <v>0</v>
      </c>
      <c r="BE76" s="145">
        <f t="shared" si="11"/>
        <v>0</v>
      </c>
      <c r="CA76" s="174">
        <v>1</v>
      </c>
      <c r="CB76" s="174">
        <v>7</v>
      </c>
      <c r="CZ76" s="145">
        <v>1.2E-4</v>
      </c>
    </row>
    <row r="77" spans="1:104" ht="22.5" x14ac:dyDescent="0.2">
      <c r="A77" s="168">
        <v>44</v>
      </c>
      <c r="B77" s="169" t="s">
        <v>200</v>
      </c>
      <c r="C77" s="170" t="s">
        <v>201</v>
      </c>
      <c r="D77" s="171" t="s">
        <v>106</v>
      </c>
      <c r="E77" s="172">
        <v>82</v>
      </c>
      <c r="F77" s="172">
        <v>0</v>
      </c>
      <c r="G77" s="173">
        <f t="shared" si="6"/>
        <v>0</v>
      </c>
      <c r="O77" s="167">
        <v>2</v>
      </c>
      <c r="AA77" s="145">
        <v>1</v>
      </c>
      <c r="AB77" s="145">
        <v>7</v>
      </c>
      <c r="AC77" s="145">
        <v>7</v>
      </c>
      <c r="AZ77" s="145">
        <v>2</v>
      </c>
      <c r="BA77" s="145">
        <f t="shared" si="7"/>
        <v>0</v>
      </c>
      <c r="BB77" s="145">
        <f t="shared" si="8"/>
        <v>0</v>
      </c>
      <c r="BC77" s="145">
        <f t="shared" si="9"/>
        <v>0</v>
      </c>
      <c r="BD77" s="145">
        <f t="shared" si="10"/>
        <v>0</v>
      </c>
      <c r="BE77" s="145">
        <f t="shared" si="11"/>
        <v>0</v>
      </c>
      <c r="CA77" s="174">
        <v>1</v>
      </c>
      <c r="CB77" s="174">
        <v>7</v>
      </c>
      <c r="CZ77" s="145">
        <v>1.2E-4</v>
      </c>
    </row>
    <row r="78" spans="1:104" ht="22.5" x14ac:dyDescent="0.2">
      <c r="A78" s="168">
        <v>45</v>
      </c>
      <c r="B78" s="169" t="s">
        <v>202</v>
      </c>
      <c r="C78" s="170" t="s">
        <v>203</v>
      </c>
      <c r="D78" s="171" t="s">
        <v>106</v>
      </c>
      <c r="E78" s="172">
        <v>42</v>
      </c>
      <c r="F78" s="172">
        <v>0</v>
      </c>
      <c r="G78" s="173">
        <f t="shared" si="6"/>
        <v>0</v>
      </c>
      <c r="O78" s="167">
        <v>2</v>
      </c>
      <c r="AA78" s="145">
        <v>1</v>
      </c>
      <c r="AB78" s="145">
        <v>7</v>
      </c>
      <c r="AC78" s="145">
        <v>7</v>
      </c>
      <c r="AZ78" s="145">
        <v>2</v>
      </c>
      <c r="BA78" s="145">
        <f t="shared" si="7"/>
        <v>0</v>
      </c>
      <c r="BB78" s="145">
        <f t="shared" si="8"/>
        <v>0</v>
      </c>
      <c r="BC78" s="145">
        <f t="shared" si="9"/>
        <v>0</v>
      </c>
      <c r="BD78" s="145">
        <f t="shared" si="10"/>
        <v>0</v>
      </c>
      <c r="BE78" s="145">
        <f t="shared" si="11"/>
        <v>0</v>
      </c>
      <c r="CA78" s="174">
        <v>1</v>
      </c>
      <c r="CB78" s="174">
        <v>7</v>
      </c>
      <c r="CZ78" s="145">
        <v>9.0000000000000006E-5</v>
      </c>
    </row>
    <row r="79" spans="1:104" ht="22.5" x14ac:dyDescent="0.2">
      <c r="A79" s="168">
        <v>46</v>
      </c>
      <c r="B79" s="169" t="s">
        <v>204</v>
      </c>
      <c r="C79" s="170" t="s">
        <v>205</v>
      </c>
      <c r="D79" s="171" t="s">
        <v>106</v>
      </c>
      <c r="E79" s="172">
        <v>48</v>
      </c>
      <c r="F79" s="172">
        <v>0</v>
      </c>
      <c r="G79" s="173">
        <f t="shared" si="6"/>
        <v>0</v>
      </c>
      <c r="O79" s="167">
        <v>2</v>
      </c>
      <c r="AA79" s="145">
        <v>1</v>
      </c>
      <c r="AB79" s="145">
        <v>7</v>
      </c>
      <c r="AC79" s="145">
        <v>7</v>
      </c>
      <c r="AZ79" s="145">
        <v>2</v>
      </c>
      <c r="BA79" s="145">
        <f t="shared" si="7"/>
        <v>0</v>
      </c>
      <c r="BB79" s="145">
        <f t="shared" si="8"/>
        <v>0</v>
      </c>
      <c r="BC79" s="145">
        <f t="shared" si="9"/>
        <v>0</v>
      </c>
      <c r="BD79" s="145">
        <f t="shared" si="10"/>
        <v>0</v>
      </c>
      <c r="BE79" s="145">
        <f t="shared" si="11"/>
        <v>0</v>
      </c>
      <c r="CA79" s="174">
        <v>1</v>
      </c>
      <c r="CB79" s="174">
        <v>7</v>
      </c>
      <c r="CZ79" s="145">
        <v>3.0000000000000001E-5</v>
      </c>
    </row>
    <row r="80" spans="1:104" ht="22.5" x14ac:dyDescent="0.2">
      <c r="A80" s="168">
        <v>47</v>
      </c>
      <c r="B80" s="169" t="s">
        <v>206</v>
      </c>
      <c r="C80" s="170" t="s">
        <v>207</v>
      </c>
      <c r="D80" s="171" t="s">
        <v>106</v>
      </c>
      <c r="E80" s="172">
        <v>171</v>
      </c>
      <c r="F80" s="172">
        <v>0</v>
      </c>
      <c r="G80" s="173">
        <f t="shared" si="6"/>
        <v>0</v>
      </c>
      <c r="O80" s="167">
        <v>2</v>
      </c>
      <c r="AA80" s="145">
        <v>1</v>
      </c>
      <c r="AB80" s="145">
        <v>7</v>
      </c>
      <c r="AC80" s="145">
        <v>7</v>
      </c>
      <c r="AZ80" s="145">
        <v>2</v>
      </c>
      <c r="BA80" s="145">
        <f t="shared" si="7"/>
        <v>0</v>
      </c>
      <c r="BB80" s="145">
        <f t="shared" si="8"/>
        <v>0</v>
      </c>
      <c r="BC80" s="145">
        <f t="shared" si="9"/>
        <v>0</v>
      </c>
      <c r="BD80" s="145">
        <f t="shared" si="10"/>
        <v>0</v>
      </c>
      <c r="BE80" s="145">
        <f t="shared" si="11"/>
        <v>0</v>
      </c>
      <c r="CA80" s="174">
        <v>1</v>
      </c>
      <c r="CB80" s="174">
        <v>7</v>
      </c>
      <c r="CZ80" s="145">
        <v>5.0000000000000002E-5</v>
      </c>
    </row>
    <row r="81" spans="1:104" ht="22.5" x14ac:dyDescent="0.2">
      <c r="A81" s="168">
        <v>48</v>
      </c>
      <c r="B81" s="169" t="s">
        <v>208</v>
      </c>
      <c r="C81" s="170" t="s">
        <v>209</v>
      </c>
      <c r="D81" s="171" t="s">
        <v>106</v>
      </c>
      <c r="E81" s="172">
        <v>155</v>
      </c>
      <c r="F81" s="172">
        <v>0</v>
      </c>
      <c r="G81" s="173">
        <f t="shared" si="6"/>
        <v>0</v>
      </c>
      <c r="O81" s="167">
        <v>2</v>
      </c>
      <c r="AA81" s="145">
        <v>1</v>
      </c>
      <c r="AB81" s="145">
        <v>7</v>
      </c>
      <c r="AC81" s="145">
        <v>7</v>
      </c>
      <c r="AZ81" s="145">
        <v>2</v>
      </c>
      <c r="BA81" s="145">
        <f t="shared" si="7"/>
        <v>0</v>
      </c>
      <c r="BB81" s="145">
        <f t="shared" si="8"/>
        <v>0</v>
      </c>
      <c r="BC81" s="145">
        <f t="shared" si="9"/>
        <v>0</v>
      </c>
      <c r="BD81" s="145">
        <f t="shared" si="10"/>
        <v>0</v>
      </c>
      <c r="BE81" s="145">
        <f t="shared" si="11"/>
        <v>0</v>
      </c>
      <c r="CA81" s="174">
        <v>1</v>
      </c>
      <c r="CB81" s="174">
        <v>7</v>
      </c>
      <c r="CZ81" s="145">
        <v>1E-4</v>
      </c>
    </row>
    <row r="82" spans="1:104" ht="22.5" x14ac:dyDescent="0.2">
      <c r="A82" s="168">
        <v>49</v>
      </c>
      <c r="B82" s="169" t="s">
        <v>210</v>
      </c>
      <c r="C82" s="170" t="s">
        <v>211</v>
      </c>
      <c r="D82" s="171" t="s">
        <v>106</v>
      </c>
      <c r="E82" s="172">
        <v>61</v>
      </c>
      <c r="F82" s="172">
        <v>0</v>
      </c>
      <c r="G82" s="173">
        <f t="shared" si="6"/>
        <v>0</v>
      </c>
      <c r="O82" s="167">
        <v>2</v>
      </c>
      <c r="AA82" s="145">
        <v>1</v>
      </c>
      <c r="AB82" s="145">
        <v>7</v>
      </c>
      <c r="AC82" s="145">
        <v>7</v>
      </c>
      <c r="AZ82" s="145">
        <v>2</v>
      </c>
      <c r="BA82" s="145">
        <f t="shared" si="7"/>
        <v>0</v>
      </c>
      <c r="BB82" s="145">
        <f t="shared" si="8"/>
        <v>0</v>
      </c>
      <c r="BC82" s="145">
        <f t="shared" si="9"/>
        <v>0</v>
      </c>
      <c r="BD82" s="145">
        <f t="shared" si="10"/>
        <v>0</v>
      </c>
      <c r="BE82" s="145">
        <f t="shared" si="11"/>
        <v>0</v>
      </c>
      <c r="CA82" s="174">
        <v>1</v>
      </c>
      <c r="CB82" s="174">
        <v>7</v>
      </c>
      <c r="CZ82" s="145">
        <v>1.3999999999999999E-4</v>
      </c>
    </row>
    <row r="83" spans="1:104" ht="22.5" x14ac:dyDescent="0.2">
      <c r="A83" s="168">
        <v>50</v>
      </c>
      <c r="B83" s="169" t="s">
        <v>212</v>
      </c>
      <c r="C83" s="170" t="s">
        <v>213</v>
      </c>
      <c r="D83" s="171" t="s">
        <v>106</v>
      </c>
      <c r="E83" s="172">
        <v>203</v>
      </c>
      <c r="F83" s="172">
        <v>0</v>
      </c>
      <c r="G83" s="173">
        <f t="shared" si="6"/>
        <v>0</v>
      </c>
      <c r="O83" s="167">
        <v>2</v>
      </c>
      <c r="AA83" s="145">
        <v>1</v>
      </c>
      <c r="AB83" s="145">
        <v>7</v>
      </c>
      <c r="AC83" s="145">
        <v>7</v>
      </c>
      <c r="AZ83" s="145">
        <v>2</v>
      </c>
      <c r="BA83" s="145">
        <f t="shared" si="7"/>
        <v>0</v>
      </c>
      <c r="BB83" s="145">
        <f t="shared" si="8"/>
        <v>0</v>
      </c>
      <c r="BC83" s="145">
        <f t="shared" si="9"/>
        <v>0</v>
      </c>
      <c r="BD83" s="145">
        <f t="shared" si="10"/>
        <v>0</v>
      </c>
      <c r="BE83" s="145">
        <f t="shared" si="11"/>
        <v>0</v>
      </c>
      <c r="CA83" s="174">
        <v>1</v>
      </c>
      <c r="CB83" s="174">
        <v>7</v>
      </c>
      <c r="CZ83" s="145">
        <v>1.4999999999999999E-4</v>
      </c>
    </row>
    <row r="84" spans="1:104" x14ac:dyDescent="0.2">
      <c r="A84" s="168">
        <v>51</v>
      </c>
      <c r="B84" s="169" t="s">
        <v>214</v>
      </c>
      <c r="C84" s="170" t="s">
        <v>215</v>
      </c>
      <c r="D84" s="171" t="s">
        <v>85</v>
      </c>
      <c r="E84" s="172">
        <v>206</v>
      </c>
      <c r="F84" s="172">
        <v>0</v>
      </c>
      <c r="G84" s="173">
        <f t="shared" si="6"/>
        <v>0</v>
      </c>
      <c r="O84" s="167">
        <v>2</v>
      </c>
      <c r="AA84" s="145">
        <v>1</v>
      </c>
      <c r="AB84" s="145">
        <v>7</v>
      </c>
      <c r="AC84" s="145">
        <v>7</v>
      </c>
      <c r="AZ84" s="145">
        <v>2</v>
      </c>
      <c r="BA84" s="145">
        <f t="shared" si="7"/>
        <v>0</v>
      </c>
      <c r="BB84" s="145">
        <f t="shared" si="8"/>
        <v>0</v>
      </c>
      <c r="BC84" s="145">
        <f t="shared" si="9"/>
        <v>0</v>
      </c>
      <c r="BD84" s="145">
        <f t="shared" si="10"/>
        <v>0</v>
      </c>
      <c r="BE84" s="145">
        <f t="shared" si="11"/>
        <v>0</v>
      </c>
      <c r="CA84" s="174">
        <v>1</v>
      </c>
      <c r="CB84" s="174">
        <v>7</v>
      </c>
      <c r="CZ84" s="145">
        <v>0</v>
      </c>
    </row>
    <row r="85" spans="1:104" x14ac:dyDescent="0.2">
      <c r="A85" s="168">
        <v>52</v>
      </c>
      <c r="B85" s="169" t="s">
        <v>216</v>
      </c>
      <c r="C85" s="170" t="s">
        <v>217</v>
      </c>
      <c r="D85" s="171" t="s">
        <v>85</v>
      </c>
      <c r="E85" s="172">
        <v>8</v>
      </c>
      <c r="F85" s="172">
        <v>0</v>
      </c>
      <c r="G85" s="173">
        <f t="shared" si="6"/>
        <v>0</v>
      </c>
      <c r="O85" s="167">
        <v>2</v>
      </c>
      <c r="AA85" s="145">
        <v>1</v>
      </c>
      <c r="AB85" s="145">
        <v>7</v>
      </c>
      <c r="AC85" s="145">
        <v>7</v>
      </c>
      <c r="AZ85" s="145">
        <v>2</v>
      </c>
      <c r="BA85" s="145">
        <f t="shared" si="7"/>
        <v>0</v>
      </c>
      <c r="BB85" s="145">
        <f t="shared" si="8"/>
        <v>0</v>
      </c>
      <c r="BC85" s="145">
        <f t="shared" si="9"/>
        <v>0</v>
      </c>
      <c r="BD85" s="145">
        <f t="shared" si="10"/>
        <v>0</v>
      </c>
      <c r="BE85" s="145">
        <f t="shared" si="11"/>
        <v>0</v>
      </c>
      <c r="CA85" s="174">
        <v>1</v>
      </c>
      <c r="CB85" s="174">
        <v>7</v>
      </c>
      <c r="CZ85" s="145">
        <v>2.0000000000000002E-5</v>
      </c>
    </row>
    <row r="86" spans="1:104" x14ac:dyDescent="0.2">
      <c r="A86" s="168">
        <v>53</v>
      </c>
      <c r="B86" s="169" t="s">
        <v>218</v>
      </c>
      <c r="C86" s="170" t="s">
        <v>219</v>
      </c>
      <c r="D86" s="171" t="s">
        <v>145</v>
      </c>
      <c r="E86" s="172">
        <v>8</v>
      </c>
      <c r="F86" s="172">
        <v>0</v>
      </c>
      <c r="G86" s="173">
        <f t="shared" si="6"/>
        <v>0</v>
      </c>
      <c r="O86" s="167">
        <v>2</v>
      </c>
      <c r="AA86" s="145">
        <v>1</v>
      </c>
      <c r="AB86" s="145">
        <v>7</v>
      </c>
      <c r="AC86" s="145">
        <v>7</v>
      </c>
      <c r="AZ86" s="145">
        <v>2</v>
      </c>
      <c r="BA86" s="145">
        <f t="shared" si="7"/>
        <v>0</v>
      </c>
      <c r="BB86" s="145">
        <f t="shared" si="8"/>
        <v>0</v>
      </c>
      <c r="BC86" s="145">
        <f t="shared" si="9"/>
        <v>0</v>
      </c>
      <c r="BD86" s="145">
        <f t="shared" si="10"/>
        <v>0</v>
      </c>
      <c r="BE86" s="145">
        <f t="shared" si="11"/>
        <v>0</v>
      </c>
      <c r="CA86" s="174">
        <v>1</v>
      </c>
      <c r="CB86" s="174">
        <v>7</v>
      </c>
      <c r="CZ86" s="145">
        <v>0</v>
      </c>
    </row>
    <row r="87" spans="1:104" x14ac:dyDescent="0.2">
      <c r="A87" s="168">
        <v>54</v>
      </c>
      <c r="B87" s="169" t="s">
        <v>220</v>
      </c>
      <c r="C87" s="170" t="s">
        <v>221</v>
      </c>
      <c r="D87" s="171" t="s">
        <v>85</v>
      </c>
      <c r="E87" s="172">
        <v>1</v>
      </c>
      <c r="F87" s="172">
        <v>0</v>
      </c>
      <c r="G87" s="173">
        <f t="shared" si="6"/>
        <v>0</v>
      </c>
      <c r="O87" s="167">
        <v>2</v>
      </c>
      <c r="AA87" s="145">
        <v>1</v>
      </c>
      <c r="AB87" s="145">
        <v>7</v>
      </c>
      <c r="AC87" s="145">
        <v>7</v>
      </c>
      <c r="AZ87" s="145">
        <v>2</v>
      </c>
      <c r="BA87" s="145">
        <f t="shared" si="7"/>
        <v>0</v>
      </c>
      <c r="BB87" s="145">
        <f t="shared" si="8"/>
        <v>0</v>
      </c>
      <c r="BC87" s="145">
        <f t="shared" si="9"/>
        <v>0</v>
      </c>
      <c r="BD87" s="145">
        <f t="shared" si="10"/>
        <v>0</v>
      </c>
      <c r="BE87" s="145">
        <f t="shared" si="11"/>
        <v>0</v>
      </c>
      <c r="CA87" s="174">
        <v>1</v>
      </c>
      <c r="CB87" s="174">
        <v>7</v>
      </c>
      <c r="CZ87" s="145">
        <v>4.0000000000000003E-5</v>
      </c>
    </row>
    <row r="88" spans="1:104" x14ac:dyDescent="0.2">
      <c r="A88" s="168">
        <v>55</v>
      </c>
      <c r="B88" s="169" t="s">
        <v>222</v>
      </c>
      <c r="C88" s="170" t="s">
        <v>223</v>
      </c>
      <c r="D88" s="171" t="s">
        <v>106</v>
      </c>
      <c r="E88" s="172">
        <v>1074</v>
      </c>
      <c r="F88" s="172">
        <v>0</v>
      </c>
      <c r="G88" s="173">
        <f t="shared" si="6"/>
        <v>0</v>
      </c>
      <c r="O88" s="167">
        <v>2</v>
      </c>
      <c r="AA88" s="145">
        <v>1</v>
      </c>
      <c r="AB88" s="145">
        <v>7</v>
      </c>
      <c r="AC88" s="145">
        <v>7</v>
      </c>
      <c r="AZ88" s="145">
        <v>2</v>
      </c>
      <c r="BA88" s="145">
        <f t="shared" si="7"/>
        <v>0</v>
      </c>
      <c r="BB88" s="145">
        <f t="shared" si="8"/>
        <v>0</v>
      </c>
      <c r="BC88" s="145">
        <f t="shared" si="9"/>
        <v>0</v>
      </c>
      <c r="BD88" s="145">
        <f t="shared" si="10"/>
        <v>0</v>
      </c>
      <c r="BE88" s="145">
        <f t="shared" si="11"/>
        <v>0</v>
      </c>
      <c r="CA88" s="174">
        <v>1</v>
      </c>
      <c r="CB88" s="174">
        <v>7</v>
      </c>
      <c r="CZ88" s="145">
        <v>3.8000000000000002E-4</v>
      </c>
    </row>
    <row r="89" spans="1:104" x14ac:dyDescent="0.2">
      <c r="A89" s="168">
        <v>56</v>
      </c>
      <c r="B89" s="169" t="s">
        <v>224</v>
      </c>
      <c r="C89" s="170" t="s">
        <v>225</v>
      </c>
      <c r="D89" s="171" t="s">
        <v>106</v>
      </c>
      <c r="E89" s="172">
        <v>1074</v>
      </c>
      <c r="F89" s="172">
        <v>0</v>
      </c>
      <c r="G89" s="173">
        <f t="shared" si="6"/>
        <v>0</v>
      </c>
      <c r="O89" s="167">
        <v>2</v>
      </c>
      <c r="AA89" s="145">
        <v>1</v>
      </c>
      <c r="AB89" s="145">
        <v>7</v>
      </c>
      <c r="AC89" s="145">
        <v>7</v>
      </c>
      <c r="AZ89" s="145">
        <v>2</v>
      </c>
      <c r="BA89" s="145">
        <f t="shared" si="7"/>
        <v>0</v>
      </c>
      <c r="BB89" s="145">
        <f t="shared" si="8"/>
        <v>0</v>
      </c>
      <c r="BC89" s="145">
        <f t="shared" si="9"/>
        <v>0</v>
      </c>
      <c r="BD89" s="145">
        <f t="shared" si="10"/>
        <v>0</v>
      </c>
      <c r="BE89" s="145">
        <f t="shared" si="11"/>
        <v>0</v>
      </c>
      <c r="CA89" s="174">
        <v>1</v>
      </c>
      <c r="CB89" s="174">
        <v>7</v>
      </c>
      <c r="CZ89" s="145">
        <v>1.0000000000000001E-5</v>
      </c>
    </row>
    <row r="90" spans="1:104" x14ac:dyDescent="0.2">
      <c r="A90" s="168">
        <v>57</v>
      </c>
      <c r="B90" s="169" t="s">
        <v>226</v>
      </c>
      <c r="C90" s="170" t="s">
        <v>227</v>
      </c>
      <c r="D90" s="171" t="s">
        <v>85</v>
      </c>
      <c r="E90" s="172">
        <v>25</v>
      </c>
      <c r="F90" s="172">
        <v>0</v>
      </c>
      <c r="G90" s="173">
        <f t="shared" si="6"/>
        <v>0</v>
      </c>
      <c r="O90" s="167">
        <v>2</v>
      </c>
      <c r="AA90" s="145">
        <v>12</v>
      </c>
      <c r="AB90" s="145">
        <v>0</v>
      </c>
      <c r="AC90" s="145">
        <v>7</v>
      </c>
      <c r="AZ90" s="145">
        <v>2</v>
      </c>
      <c r="BA90" s="145">
        <f t="shared" si="7"/>
        <v>0</v>
      </c>
      <c r="BB90" s="145">
        <f t="shared" si="8"/>
        <v>0</v>
      </c>
      <c r="BC90" s="145">
        <f t="shared" si="9"/>
        <v>0</v>
      </c>
      <c r="BD90" s="145">
        <f t="shared" si="10"/>
        <v>0</v>
      </c>
      <c r="BE90" s="145">
        <f t="shared" si="11"/>
        <v>0</v>
      </c>
      <c r="CA90" s="174">
        <v>12</v>
      </c>
      <c r="CB90" s="174">
        <v>0</v>
      </c>
      <c r="CZ90" s="145">
        <v>2E-3</v>
      </c>
    </row>
    <row r="91" spans="1:104" x14ac:dyDescent="0.2">
      <c r="A91" s="168">
        <v>58</v>
      </c>
      <c r="B91" s="169" t="s">
        <v>228</v>
      </c>
      <c r="C91" s="170" t="s">
        <v>229</v>
      </c>
      <c r="D91" s="171" t="s">
        <v>140</v>
      </c>
      <c r="E91" s="172">
        <v>8</v>
      </c>
      <c r="F91" s="172">
        <v>0</v>
      </c>
      <c r="G91" s="173">
        <f t="shared" si="6"/>
        <v>0</v>
      </c>
      <c r="O91" s="167">
        <v>2</v>
      </c>
      <c r="AA91" s="145">
        <v>12</v>
      </c>
      <c r="AB91" s="145">
        <v>0</v>
      </c>
      <c r="AC91" s="145">
        <v>8</v>
      </c>
      <c r="AZ91" s="145">
        <v>2</v>
      </c>
      <c r="BA91" s="145">
        <f t="shared" si="7"/>
        <v>0</v>
      </c>
      <c r="BB91" s="145">
        <f t="shared" si="8"/>
        <v>0</v>
      </c>
      <c r="BC91" s="145">
        <f t="shared" si="9"/>
        <v>0</v>
      </c>
      <c r="BD91" s="145">
        <f t="shared" si="10"/>
        <v>0</v>
      </c>
      <c r="BE91" s="145">
        <f t="shared" si="11"/>
        <v>0</v>
      </c>
      <c r="CA91" s="174">
        <v>12</v>
      </c>
      <c r="CB91" s="174">
        <v>0</v>
      </c>
      <c r="CZ91" s="145">
        <v>0</v>
      </c>
    </row>
    <row r="92" spans="1:104" x14ac:dyDescent="0.2">
      <c r="A92" s="168">
        <v>59</v>
      </c>
      <c r="B92" s="169" t="s">
        <v>230</v>
      </c>
      <c r="C92" s="170" t="s">
        <v>139</v>
      </c>
      <c r="D92" s="171" t="s">
        <v>140</v>
      </c>
      <c r="E92" s="172">
        <v>8</v>
      </c>
      <c r="F92" s="172">
        <v>0</v>
      </c>
      <c r="G92" s="173">
        <f t="shared" si="6"/>
        <v>0</v>
      </c>
      <c r="O92" s="167">
        <v>2</v>
      </c>
      <c r="AA92" s="145">
        <v>12</v>
      </c>
      <c r="AB92" s="145">
        <v>0</v>
      </c>
      <c r="AC92" s="145">
        <v>10</v>
      </c>
      <c r="AZ92" s="145">
        <v>2</v>
      </c>
      <c r="BA92" s="145">
        <f t="shared" si="7"/>
        <v>0</v>
      </c>
      <c r="BB92" s="145">
        <f t="shared" si="8"/>
        <v>0</v>
      </c>
      <c r="BC92" s="145">
        <f t="shared" si="9"/>
        <v>0</v>
      </c>
      <c r="BD92" s="145">
        <f t="shared" si="10"/>
        <v>0</v>
      </c>
      <c r="BE92" s="145">
        <f t="shared" si="11"/>
        <v>0</v>
      </c>
      <c r="CA92" s="174">
        <v>12</v>
      </c>
      <c r="CB92" s="174">
        <v>0</v>
      </c>
      <c r="CZ92" s="145">
        <v>0</v>
      </c>
    </row>
    <row r="93" spans="1:104" x14ac:dyDescent="0.2">
      <c r="A93" s="168">
        <v>60</v>
      </c>
      <c r="B93" s="169" t="s">
        <v>230</v>
      </c>
      <c r="C93" s="170" t="s">
        <v>144</v>
      </c>
      <c r="D93" s="171" t="s">
        <v>145</v>
      </c>
      <c r="E93" s="172">
        <v>90</v>
      </c>
      <c r="F93" s="172">
        <v>0</v>
      </c>
      <c r="G93" s="173">
        <f t="shared" si="6"/>
        <v>0</v>
      </c>
      <c r="O93" s="167">
        <v>2</v>
      </c>
      <c r="AA93" s="145">
        <v>12</v>
      </c>
      <c r="AB93" s="145">
        <v>0</v>
      </c>
      <c r="AC93" s="145">
        <v>9</v>
      </c>
      <c r="AZ93" s="145">
        <v>2</v>
      </c>
      <c r="BA93" s="145">
        <f t="shared" si="7"/>
        <v>0</v>
      </c>
      <c r="BB93" s="145">
        <f t="shared" si="8"/>
        <v>0</v>
      </c>
      <c r="BC93" s="145">
        <f t="shared" si="9"/>
        <v>0</v>
      </c>
      <c r="BD93" s="145">
        <f t="shared" si="10"/>
        <v>0</v>
      </c>
      <c r="BE93" s="145">
        <f t="shared" si="11"/>
        <v>0</v>
      </c>
      <c r="CA93" s="174">
        <v>12</v>
      </c>
      <c r="CB93" s="174">
        <v>0</v>
      </c>
      <c r="CZ93" s="145">
        <v>0</v>
      </c>
    </row>
    <row r="94" spans="1:104" x14ac:dyDescent="0.2">
      <c r="A94" s="175"/>
      <c r="B94" s="177"/>
      <c r="C94" s="221" t="s">
        <v>231</v>
      </c>
      <c r="D94" s="222"/>
      <c r="E94" s="178">
        <v>90</v>
      </c>
      <c r="F94" s="179"/>
      <c r="G94" s="180"/>
      <c r="M94" s="176" t="s">
        <v>231</v>
      </c>
      <c r="O94" s="167"/>
    </row>
    <row r="95" spans="1:104" x14ac:dyDescent="0.2">
      <c r="A95" s="168">
        <v>61</v>
      </c>
      <c r="B95" s="169" t="s">
        <v>232</v>
      </c>
      <c r="C95" s="170" t="s">
        <v>142</v>
      </c>
      <c r="D95" s="171" t="s">
        <v>140</v>
      </c>
      <c r="E95" s="172">
        <v>8</v>
      </c>
      <c r="F95" s="172">
        <v>0</v>
      </c>
      <c r="G95" s="173">
        <f t="shared" ref="G95:G118" si="12">E95*F95</f>
        <v>0</v>
      </c>
      <c r="O95" s="167">
        <v>2</v>
      </c>
      <c r="AA95" s="145">
        <v>12</v>
      </c>
      <c r="AB95" s="145">
        <v>0</v>
      </c>
      <c r="AC95" s="145">
        <v>11</v>
      </c>
      <c r="AZ95" s="145">
        <v>2</v>
      </c>
      <c r="BA95" s="145">
        <f t="shared" ref="BA95:BA118" si="13">IF(AZ95=1,G95,0)</f>
        <v>0</v>
      </c>
      <c r="BB95" s="145">
        <f t="shared" ref="BB95:BB118" si="14">IF(AZ95=2,G95,0)</f>
        <v>0</v>
      </c>
      <c r="BC95" s="145">
        <f t="shared" ref="BC95:BC118" si="15">IF(AZ95=3,G95,0)</f>
        <v>0</v>
      </c>
      <c r="BD95" s="145">
        <f t="shared" ref="BD95:BD118" si="16">IF(AZ95=4,G95,0)</f>
        <v>0</v>
      </c>
      <c r="BE95" s="145">
        <f t="shared" ref="BE95:BE118" si="17">IF(AZ95=5,G95,0)</f>
        <v>0</v>
      </c>
      <c r="CA95" s="174">
        <v>12</v>
      </c>
      <c r="CB95" s="174">
        <v>0</v>
      </c>
      <c r="CZ95" s="145">
        <v>0</v>
      </c>
    </row>
    <row r="96" spans="1:104" x14ac:dyDescent="0.2">
      <c r="A96" s="168">
        <v>62</v>
      </c>
      <c r="B96" s="169" t="s">
        <v>233</v>
      </c>
      <c r="C96" s="170" t="s">
        <v>234</v>
      </c>
      <c r="D96" s="171" t="s">
        <v>85</v>
      </c>
      <c r="E96" s="172">
        <v>10</v>
      </c>
      <c r="F96" s="172">
        <v>0</v>
      </c>
      <c r="G96" s="173">
        <f t="shared" si="12"/>
        <v>0</v>
      </c>
      <c r="O96" s="167">
        <v>2</v>
      </c>
      <c r="AA96" s="145">
        <v>12</v>
      </c>
      <c r="AB96" s="145">
        <v>0</v>
      </c>
      <c r="AC96" s="145">
        <v>13</v>
      </c>
      <c r="AZ96" s="145">
        <v>2</v>
      </c>
      <c r="BA96" s="145">
        <f t="shared" si="13"/>
        <v>0</v>
      </c>
      <c r="BB96" s="145">
        <f t="shared" si="14"/>
        <v>0</v>
      </c>
      <c r="BC96" s="145">
        <f t="shared" si="15"/>
        <v>0</v>
      </c>
      <c r="BD96" s="145">
        <f t="shared" si="16"/>
        <v>0</v>
      </c>
      <c r="BE96" s="145">
        <f t="shared" si="17"/>
        <v>0</v>
      </c>
      <c r="CA96" s="174">
        <v>12</v>
      </c>
      <c r="CB96" s="174">
        <v>0</v>
      </c>
      <c r="CZ96" s="145">
        <v>0</v>
      </c>
    </row>
    <row r="97" spans="1:104" x14ac:dyDescent="0.2">
      <c r="A97" s="168">
        <v>63</v>
      </c>
      <c r="B97" s="169" t="s">
        <v>233</v>
      </c>
      <c r="C97" s="170" t="s">
        <v>235</v>
      </c>
      <c r="D97" s="171" t="s">
        <v>145</v>
      </c>
      <c r="E97" s="172">
        <v>90</v>
      </c>
      <c r="F97" s="172">
        <v>0</v>
      </c>
      <c r="G97" s="173">
        <f t="shared" si="12"/>
        <v>0</v>
      </c>
      <c r="O97" s="167">
        <v>2</v>
      </c>
      <c r="AA97" s="145">
        <v>12</v>
      </c>
      <c r="AB97" s="145">
        <v>0</v>
      </c>
      <c r="AC97" s="145">
        <v>12</v>
      </c>
      <c r="AZ97" s="145">
        <v>2</v>
      </c>
      <c r="BA97" s="145">
        <f t="shared" si="13"/>
        <v>0</v>
      </c>
      <c r="BB97" s="145">
        <f t="shared" si="14"/>
        <v>0</v>
      </c>
      <c r="BC97" s="145">
        <f t="shared" si="15"/>
        <v>0</v>
      </c>
      <c r="BD97" s="145">
        <f t="shared" si="16"/>
        <v>0</v>
      </c>
      <c r="BE97" s="145">
        <f t="shared" si="17"/>
        <v>0</v>
      </c>
      <c r="CA97" s="174">
        <v>12</v>
      </c>
      <c r="CB97" s="174">
        <v>0</v>
      </c>
      <c r="CZ97" s="145">
        <v>3.4000000000000002E-4</v>
      </c>
    </row>
    <row r="98" spans="1:104" x14ac:dyDescent="0.2">
      <c r="A98" s="168">
        <v>64</v>
      </c>
      <c r="B98" s="169" t="s">
        <v>236</v>
      </c>
      <c r="C98" s="170" t="s">
        <v>237</v>
      </c>
      <c r="D98" s="171" t="s">
        <v>145</v>
      </c>
      <c r="E98" s="172">
        <v>880</v>
      </c>
      <c r="F98" s="172">
        <v>0</v>
      </c>
      <c r="G98" s="173">
        <f t="shared" si="12"/>
        <v>0</v>
      </c>
      <c r="O98" s="167">
        <v>2</v>
      </c>
      <c r="AA98" s="145">
        <v>12</v>
      </c>
      <c r="AB98" s="145">
        <v>0</v>
      </c>
      <c r="AC98" s="145">
        <v>14</v>
      </c>
      <c r="AZ98" s="145">
        <v>2</v>
      </c>
      <c r="BA98" s="145">
        <f t="shared" si="13"/>
        <v>0</v>
      </c>
      <c r="BB98" s="145">
        <f t="shared" si="14"/>
        <v>0</v>
      </c>
      <c r="BC98" s="145">
        <f t="shared" si="15"/>
        <v>0</v>
      </c>
      <c r="BD98" s="145">
        <f t="shared" si="16"/>
        <v>0</v>
      </c>
      <c r="BE98" s="145">
        <f t="shared" si="17"/>
        <v>0</v>
      </c>
      <c r="CA98" s="174">
        <v>12</v>
      </c>
      <c r="CB98" s="174">
        <v>0</v>
      </c>
      <c r="CZ98" s="145">
        <v>2.0000000000000001E-4</v>
      </c>
    </row>
    <row r="99" spans="1:104" x14ac:dyDescent="0.2">
      <c r="A99" s="168">
        <v>65</v>
      </c>
      <c r="B99" s="169" t="s">
        <v>238</v>
      </c>
      <c r="C99" s="170" t="s">
        <v>239</v>
      </c>
      <c r="D99" s="171" t="s">
        <v>106</v>
      </c>
      <c r="E99" s="172">
        <v>760</v>
      </c>
      <c r="F99" s="172">
        <v>0</v>
      </c>
      <c r="G99" s="173">
        <f t="shared" si="12"/>
        <v>0</v>
      </c>
      <c r="O99" s="167">
        <v>2</v>
      </c>
      <c r="AA99" s="145">
        <v>3</v>
      </c>
      <c r="AB99" s="145">
        <v>7</v>
      </c>
      <c r="AC99" s="145" t="s">
        <v>238</v>
      </c>
      <c r="AZ99" s="145">
        <v>2</v>
      </c>
      <c r="BA99" s="145">
        <f t="shared" si="13"/>
        <v>0</v>
      </c>
      <c r="BB99" s="145">
        <f t="shared" si="14"/>
        <v>0</v>
      </c>
      <c r="BC99" s="145">
        <f t="shared" si="15"/>
        <v>0</v>
      </c>
      <c r="BD99" s="145">
        <f t="shared" si="16"/>
        <v>0</v>
      </c>
      <c r="BE99" s="145">
        <f t="shared" si="17"/>
        <v>0</v>
      </c>
      <c r="CA99" s="174">
        <v>3</v>
      </c>
      <c r="CB99" s="174">
        <v>7</v>
      </c>
      <c r="CZ99" s="145">
        <v>4.6000000000000001E-4</v>
      </c>
    </row>
    <row r="100" spans="1:104" x14ac:dyDescent="0.2">
      <c r="A100" s="168">
        <v>66</v>
      </c>
      <c r="B100" s="169" t="s">
        <v>240</v>
      </c>
      <c r="C100" s="170" t="s">
        <v>241</v>
      </c>
      <c r="D100" s="171" t="s">
        <v>85</v>
      </c>
      <c r="E100" s="172">
        <v>1</v>
      </c>
      <c r="F100" s="172">
        <v>0</v>
      </c>
      <c r="G100" s="173">
        <f t="shared" si="12"/>
        <v>0</v>
      </c>
      <c r="O100" s="167">
        <v>2</v>
      </c>
      <c r="AA100" s="145">
        <v>3</v>
      </c>
      <c r="AB100" s="145">
        <v>7</v>
      </c>
      <c r="AC100" s="145">
        <v>38821353</v>
      </c>
      <c r="AZ100" s="145">
        <v>2</v>
      </c>
      <c r="BA100" s="145">
        <f t="shared" si="13"/>
        <v>0</v>
      </c>
      <c r="BB100" s="145">
        <f t="shared" si="14"/>
        <v>0</v>
      </c>
      <c r="BC100" s="145">
        <f t="shared" si="15"/>
        <v>0</v>
      </c>
      <c r="BD100" s="145">
        <f t="shared" si="16"/>
        <v>0</v>
      </c>
      <c r="BE100" s="145">
        <f t="shared" si="17"/>
        <v>0</v>
      </c>
      <c r="CA100" s="174">
        <v>3</v>
      </c>
      <c r="CB100" s="174">
        <v>7</v>
      </c>
      <c r="CZ100" s="145">
        <v>5.0000000000000001E-4</v>
      </c>
    </row>
    <row r="101" spans="1:104" x14ac:dyDescent="0.2">
      <c r="A101" s="168">
        <v>67</v>
      </c>
      <c r="B101" s="169" t="s">
        <v>242</v>
      </c>
      <c r="C101" s="170" t="s">
        <v>243</v>
      </c>
      <c r="D101" s="171" t="s">
        <v>85</v>
      </c>
      <c r="E101" s="172">
        <v>1</v>
      </c>
      <c r="F101" s="172">
        <v>0</v>
      </c>
      <c r="G101" s="173">
        <f t="shared" si="12"/>
        <v>0</v>
      </c>
      <c r="O101" s="167">
        <v>2</v>
      </c>
      <c r="AA101" s="145">
        <v>3</v>
      </c>
      <c r="AB101" s="145">
        <v>7</v>
      </c>
      <c r="AC101" s="145">
        <v>42211688</v>
      </c>
      <c r="AZ101" s="145">
        <v>2</v>
      </c>
      <c r="BA101" s="145">
        <f t="shared" si="13"/>
        <v>0</v>
      </c>
      <c r="BB101" s="145">
        <f t="shared" si="14"/>
        <v>0</v>
      </c>
      <c r="BC101" s="145">
        <f t="shared" si="15"/>
        <v>0</v>
      </c>
      <c r="BD101" s="145">
        <f t="shared" si="16"/>
        <v>0</v>
      </c>
      <c r="BE101" s="145">
        <f t="shared" si="17"/>
        <v>0</v>
      </c>
      <c r="CA101" s="174">
        <v>3</v>
      </c>
      <c r="CB101" s="174">
        <v>7</v>
      </c>
      <c r="CZ101" s="145">
        <v>1.2999999999999999E-2</v>
      </c>
    </row>
    <row r="102" spans="1:104" x14ac:dyDescent="0.2">
      <c r="A102" s="168">
        <v>68</v>
      </c>
      <c r="B102" s="169" t="s">
        <v>244</v>
      </c>
      <c r="C102" s="170" t="s">
        <v>245</v>
      </c>
      <c r="D102" s="171" t="s">
        <v>85</v>
      </c>
      <c r="E102" s="172">
        <v>1</v>
      </c>
      <c r="F102" s="172">
        <v>0</v>
      </c>
      <c r="G102" s="173">
        <f t="shared" si="12"/>
        <v>0</v>
      </c>
      <c r="O102" s="167">
        <v>2</v>
      </c>
      <c r="AA102" s="145">
        <v>3</v>
      </c>
      <c r="AB102" s="145">
        <v>7</v>
      </c>
      <c r="AC102" s="145" t="s">
        <v>244</v>
      </c>
      <c r="AZ102" s="145">
        <v>2</v>
      </c>
      <c r="BA102" s="145">
        <f t="shared" si="13"/>
        <v>0</v>
      </c>
      <c r="BB102" s="145">
        <f t="shared" si="14"/>
        <v>0</v>
      </c>
      <c r="BC102" s="145">
        <f t="shared" si="15"/>
        <v>0</v>
      </c>
      <c r="BD102" s="145">
        <f t="shared" si="16"/>
        <v>0</v>
      </c>
      <c r="BE102" s="145">
        <f t="shared" si="17"/>
        <v>0</v>
      </c>
      <c r="CA102" s="174">
        <v>3</v>
      </c>
      <c r="CB102" s="174">
        <v>7</v>
      </c>
      <c r="CZ102" s="145">
        <v>3.8999999999999998E-3</v>
      </c>
    </row>
    <row r="103" spans="1:104" x14ac:dyDescent="0.2">
      <c r="A103" s="168">
        <v>69</v>
      </c>
      <c r="B103" s="169" t="s">
        <v>246</v>
      </c>
      <c r="C103" s="170" t="s">
        <v>247</v>
      </c>
      <c r="D103" s="171" t="s">
        <v>85</v>
      </c>
      <c r="E103" s="172">
        <v>8</v>
      </c>
      <c r="F103" s="172">
        <v>0</v>
      </c>
      <c r="G103" s="173">
        <f t="shared" si="12"/>
        <v>0</v>
      </c>
      <c r="O103" s="167">
        <v>2</v>
      </c>
      <c r="AA103" s="145">
        <v>3</v>
      </c>
      <c r="AB103" s="145">
        <v>7</v>
      </c>
      <c r="AC103" s="145">
        <v>551100073</v>
      </c>
      <c r="AZ103" s="145">
        <v>2</v>
      </c>
      <c r="BA103" s="145">
        <f t="shared" si="13"/>
        <v>0</v>
      </c>
      <c r="BB103" s="145">
        <f t="shared" si="14"/>
        <v>0</v>
      </c>
      <c r="BC103" s="145">
        <f t="shared" si="15"/>
        <v>0</v>
      </c>
      <c r="BD103" s="145">
        <f t="shared" si="16"/>
        <v>0</v>
      </c>
      <c r="BE103" s="145">
        <f t="shared" si="17"/>
        <v>0</v>
      </c>
      <c r="CA103" s="174">
        <v>3</v>
      </c>
      <c r="CB103" s="174">
        <v>7</v>
      </c>
      <c r="CZ103" s="145">
        <v>2.7999999999999998E-4</v>
      </c>
    </row>
    <row r="104" spans="1:104" x14ac:dyDescent="0.2">
      <c r="A104" s="168">
        <v>70</v>
      </c>
      <c r="B104" s="169" t="s">
        <v>248</v>
      </c>
      <c r="C104" s="170" t="s">
        <v>249</v>
      </c>
      <c r="D104" s="171" t="s">
        <v>85</v>
      </c>
      <c r="E104" s="172">
        <v>25</v>
      </c>
      <c r="F104" s="172">
        <v>0</v>
      </c>
      <c r="G104" s="173">
        <f t="shared" si="12"/>
        <v>0</v>
      </c>
      <c r="O104" s="167">
        <v>2</v>
      </c>
      <c r="AA104" s="145">
        <v>3</v>
      </c>
      <c r="AB104" s="145">
        <v>7</v>
      </c>
      <c r="AC104" s="145">
        <v>551100074</v>
      </c>
      <c r="AZ104" s="145">
        <v>2</v>
      </c>
      <c r="BA104" s="145">
        <f t="shared" si="13"/>
        <v>0</v>
      </c>
      <c r="BB104" s="145">
        <f t="shared" si="14"/>
        <v>0</v>
      </c>
      <c r="BC104" s="145">
        <f t="shared" si="15"/>
        <v>0</v>
      </c>
      <c r="BD104" s="145">
        <f t="shared" si="16"/>
        <v>0</v>
      </c>
      <c r="BE104" s="145">
        <f t="shared" si="17"/>
        <v>0</v>
      </c>
      <c r="CA104" s="174">
        <v>3</v>
      </c>
      <c r="CB104" s="174">
        <v>7</v>
      </c>
      <c r="CZ104" s="145">
        <v>4.6000000000000001E-4</v>
      </c>
    </row>
    <row r="105" spans="1:104" x14ac:dyDescent="0.2">
      <c r="A105" s="168">
        <v>71</v>
      </c>
      <c r="B105" s="169" t="s">
        <v>250</v>
      </c>
      <c r="C105" s="170" t="s">
        <v>251</v>
      </c>
      <c r="D105" s="171" t="s">
        <v>85</v>
      </c>
      <c r="E105" s="172">
        <v>27</v>
      </c>
      <c r="F105" s="172">
        <v>0</v>
      </c>
      <c r="G105" s="173">
        <f t="shared" si="12"/>
        <v>0</v>
      </c>
      <c r="O105" s="167">
        <v>2</v>
      </c>
      <c r="AA105" s="145">
        <v>3</v>
      </c>
      <c r="AB105" s="145">
        <v>7</v>
      </c>
      <c r="AC105" s="145">
        <v>551100075</v>
      </c>
      <c r="AZ105" s="145">
        <v>2</v>
      </c>
      <c r="BA105" s="145">
        <f t="shared" si="13"/>
        <v>0</v>
      </c>
      <c r="BB105" s="145">
        <f t="shared" si="14"/>
        <v>0</v>
      </c>
      <c r="BC105" s="145">
        <f t="shared" si="15"/>
        <v>0</v>
      </c>
      <c r="BD105" s="145">
        <f t="shared" si="16"/>
        <v>0</v>
      </c>
      <c r="BE105" s="145">
        <f t="shared" si="17"/>
        <v>0</v>
      </c>
      <c r="CA105" s="174">
        <v>3</v>
      </c>
      <c r="CB105" s="174">
        <v>7</v>
      </c>
      <c r="CZ105" s="145">
        <v>6.8000000000000005E-4</v>
      </c>
    </row>
    <row r="106" spans="1:104" x14ac:dyDescent="0.2">
      <c r="A106" s="168">
        <v>72</v>
      </c>
      <c r="B106" s="169" t="s">
        <v>252</v>
      </c>
      <c r="C106" s="170" t="s">
        <v>253</v>
      </c>
      <c r="D106" s="171" t="s">
        <v>85</v>
      </c>
      <c r="E106" s="172">
        <v>18</v>
      </c>
      <c r="F106" s="172">
        <v>0</v>
      </c>
      <c r="G106" s="173">
        <f t="shared" si="12"/>
        <v>0</v>
      </c>
      <c r="O106" s="167">
        <v>2</v>
      </c>
      <c r="AA106" s="145">
        <v>3</v>
      </c>
      <c r="AB106" s="145">
        <v>7</v>
      </c>
      <c r="AC106" s="145">
        <v>551100076</v>
      </c>
      <c r="AZ106" s="145">
        <v>2</v>
      </c>
      <c r="BA106" s="145">
        <f t="shared" si="13"/>
        <v>0</v>
      </c>
      <c r="BB106" s="145">
        <f t="shared" si="14"/>
        <v>0</v>
      </c>
      <c r="BC106" s="145">
        <f t="shared" si="15"/>
        <v>0</v>
      </c>
      <c r="BD106" s="145">
        <f t="shared" si="16"/>
        <v>0</v>
      </c>
      <c r="BE106" s="145">
        <f t="shared" si="17"/>
        <v>0</v>
      </c>
      <c r="CA106" s="174">
        <v>3</v>
      </c>
      <c r="CB106" s="174">
        <v>7</v>
      </c>
      <c r="CZ106" s="145">
        <v>9.8999999999999999E-4</v>
      </c>
    </row>
    <row r="107" spans="1:104" x14ac:dyDescent="0.2">
      <c r="A107" s="168">
        <v>73</v>
      </c>
      <c r="B107" s="169" t="s">
        <v>254</v>
      </c>
      <c r="C107" s="170" t="s">
        <v>255</v>
      </c>
      <c r="D107" s="171" t="s">
        <v>85</v>
      </c>
      <c r="E107" s="172">
        <v>15</v>
      </c>
      <c r="F107" s="172">
        <v>0</v>
      </c>
      <c r="G107" s="173">
        <f t="shared" si="12"/>
        <v>0</v>
      </c>
      <c r="O107" s="167">
        <v>2</v>
      </c>
      <c r="AA107" s="145">
        <v>3</v>
      </c>
      <c r="AB107" s="145">
        <v>7</v>
      </c>
      <c r="AC107" s="145">
        <v>551100077</v>
      </c>
      <c r="AZ107" s="145">
        <v>2</v>
      </c>
      <c r="BA107" s="145">
        <f t="shared" si="13"/>
        <v>0</v>
      </c>
      <c r="BB107" s="145">
        <f t="shared" si="14"/>
        <v>0</v>
      </c>
      <c r="BC107" s="145">
        <f t="shared" si="15"/>
        <v>0</v>
      </c>
      <c r="BD107" s="145">
        <f t="shared" si="16"/>
        <v>0</v>
      </c>
      <c r="BE107" s="145">
        <f t="shared" si="17"/>
        <v>0</v>
      </c>
      <c r="CA107" s="174">
        <v>3</v>
      </c>
      <c r="CB107" s="174">
        <v>7</v>
      </c>
      <c r="CZ107" s="145">
        <v>1.65E-3</v>
      </c>
    </row>
    <row r="108" spans="1:104" x14ac:dyDescent="0.2">
      <c r="A108" s="168">
        <v>74</v>
      </c>
      <c r="B108" s="169" t="s">
        <v>256</v>
      </c>
      <c r="C108" s="170" t="s">
        <v>257</v>
      </c>
      <c r="D108" s="171" t="s">
        <v>85</v>
      </c>
      <c r="E108" s="172">
        <v>6</v>
      </c>
      <c r="F108" s="172">
        <v>0</v>
      </c>
      <c r="G108" s="173">
        <f t="shared" si="12"/>
        <v>0</v>
      </c>
      <c r="O108" s="167">
        <v>2</v>
      </c>
      <c r="AA108" s="145">
        <v>3</v>
      </c>
      <c r="AB108" s="145">
        <v>7</v>
      </c>
      <c r="AC108" s="145">
        <v>551100128</v>
      </c>
      <c r="AZ108" s="145">
        <v>2</v>
      </c>
      <c r="BA108" s="145">
        <f t="shared" si="13"/>
        <v>0</v>
      </c>
      <c r="BB108" s="145">
        <f t="shared" si="14"/>
        <v>0</v>
      </c>
      <c r="BC108" s="145">
        <f t="shared" si="15"/>
        <v>0</v>
      </c>
      <c r="BD108" s="145">
        <f t="shared" si="16"/>
        <v>0</v>
      </c>
      <c r="BE108" s="145">
        <f t="shared" si="17"/>
        <v>0</v>
      </c>
      <c r="CA108" s="174">
        <v>3</v>
      </c>
      <c r="CB108" s="174">
        <v>7</v>
      </c>
      <c r="CZ108" s="145">
        <v>3.7499999999999999E-3</v>
      </c>
    </row>
    <row r="109" spans="1:104" x14ac:dyDescent="0.2">
      <c r="A109" s="168">
        <v>75</v>
      </c>
      <c r="B109" s="169" t="s">
        <v>258</v>
      </c>
      <c r="C109" s="170" t="s">
        <v>259</v>
      </c>
      <c r="D109" s="171" t="s">
        <v>85</v>
      </c>
      <c r="E109" s="172">
        <v>1</v>
      </c>
      <c r="F109" s="172">
        <v>0</v>
      </c>
      <c r="G109" s="173">
        <f t="shared" si="12"/>
        <v>0</v>
      </c>
      <c r="O109" s="167">
        <v>2</v>
      </c>
      <c r="AA109" s="145">
        <v>3</v>
      </c>
      <c r="AB109" s="145">
        <v>7</v>
      </c>
      <c r="AC109" s="145">
        <v>551100129</v>
      </c>
      <c r="AZ109" s="145">
        <v>2</v>
      </c>
      <c r="BA109" s="145">
        <f t="shared" si="13"/>
        <v>0</v>
      </c>
      <c r="BB109" s="145">
        <f t="shared" si="14"/>
        <v>0</v>
      </c>
      <c r="BC109" s="145">
        <f t="shared" si="15"/>
        <v>0</v>
      </c>
      <c r="BD109" s="145">
        <f t="shared" si="16"/>
        <v>0</v>
      </c>
      <c r="BE109" s="145">
        <f t="shared" si="17"/>
        <v>0</v>
      </c>
      <c r="CA109" s="174">
        <v>3</v>
      </c>
      <c r="CB109" s="174">
        <v>7</v>
      </c>
      <c r="CZ109" s="145">
        <v>5.6499999999999996E-3</v>
      </c>
    </row>
    <row r="110" spans="1:104" x14ac:dyDescent="0.2">
      <c r="A110" s="168">
        <v>76</v>
      </c>
      <c r="B110" s="169" t="s">
        <v>260</v>
      </c>
      <c r="C110" s="170" t="s">
        <v>261</v>
      </c>
      <c r="D110" s="171" t="s">
        <v>85</v>
      </c>
      <c r="E110" s="172">
        <v>85</v>
      </c>
      <c r="F110" s="172">
        <v>0</v>
      </c>
      <c r="G110" s="173">
        <f t="shared" si="12"/>
        <v>0</v>
      </c>
      <c r="O110" s="167">
        <v>2</v>
      </c>
      <c r="AA110" s="145">
        <v>3</v>
      </c>
      <c r="AB110" s="145">
        <v>7</v>
      </c>
      <c r="AC110" s="145">
        <v>551100161</v>
      </c>
      <c r="AZ110" s="145">
        <v>2</v>
      </c>
      <c r="BA110" s="145">
        <f t="shared" si="13"/>
        <v>0</v>
      </c>
      <c r="BB110" s="145">
        <f t="shared" si="14"/>
        <v>0</v>
      </c>
      <c r="BC110" s="145">
        <f t="shared" si="15"/>
        <v>0</v>
      </c>
      <c r="BD110" s="145">
        <f t="shared" si="16"/>
        <v>0</v>
      </c>
      <c r="BE110" s="145">
        <f t="shared" si="17"/>
        <v>0</v>
      </c>
      <c r="CA110" s="174">
        <v>3</v>
      </c>
      <c r="CB110" s="174">
        <v>7</v>
      </c>
      <c r="CZ110" s="145">
        <v>0</v>
      </c>
    </row>
    <row r="111" spans="1:104" x14ac:dyDescent="0.2">
      <c r="A111" s="168">
        <v>77</v>
      </c>
      <c r="B111" s="169" t="s">
        <v>262</v>
      </c>
      <c r="C111" s="170" t="s">
        <v>263</v>
      </c>
      <c r="D111" s="171" t="s">
        <v>85</v>
      </c>
      <c r="E111" s="172">
        <v>6</v>
      </c>
      <c r="F111" s="172">
        <v>0</v>
      </c>
      <c r="G111" s="173">
        <f t="shared" si="12"/>
        <v>0</v>
      </c>
      <c r="O111" s="167">
        <v>2</v>
      </c>
      <c r="AA111" s="145">
        <v>3</v>
      </c>
      <c r="AB111" s="145">
        <v>7</v>
      </c>
      <c r="AC111" s="145" t="s">
        <v>262</v>
      </c>
      <c r="AZ111" s="145">
        <v>2</v>
      </c>
      <c r="BA111" s="145">
        <f t="shared" si="13"/>
        <v>0</v>
      </c>
      <c r="BB111" s="145">
        <f t="shared" si="14"/>
        <v>0</v>
      </c>
      <c r="BC111" s="145">
        <f t="shared" si="15"/>
        <v>0</v>
      </c>
      <c r="BD111" s="145">
        <f t="shared" si="16"/>
        <v>0</v>
      </c>
      <c r="BE111" s="145">
        <f t="shared" si="17"/>
        <v>0</v>
      </c>
      <c r="CA111" s="174">
        <v>3</v>
      </c>
      <c r="CB111" s="174">
        <v>7</v>
      </c>
      <c r="CZ111" s="145">
        <v>1.5E-3</v>
      </c>
    </row>
    <row r="112" spans="1:104" x14ac:dyDescent="0.2">
      <c r="A112" s="168">
        <v>78</v>
      </c>
      <c r="B112" s="169" t="s">
        <v>264</v>
      </c>
      <c r="C112" s="170" t="s">
        <v>265</v>
      </c>
      <c r="D112" s="171" t="s">
        <v>85</v>
      </c>
      <c r="E112" s="172">
        <v>12</v>
      </c>
      <c r="F112" s="172">
        <v>0</v>
      </c>
      <c r="G112" s="173">
        <f t="shared" si="12"/>
        <v>0</v>
      </c>
      <c r="O112" s="167">
        <v>2</v>
      </c>
      <c r="AA112" s="145">
        <v>3</v>
      </c>
      <c r="AB112" s="145">
        <v>7</v>
      </c>
      <c r="AC112" s="145" t="s">
        <v>264</v>
      </c>
      <c r="AZ112" s="145">
        <v>2</v>
      </c>
      <c r="BA112" s="145">
        <f t="shared" si="13"/>
        <v>0</v>
      </c>
      <c r="BB112" s="145">
        <f t="shared" si="14"/>
        <v>0</v>
      </c>
      <c r="BC112" s="145">
        <f t="shared" si="15"/>
        <v>0</v>
      </c>
      <c r="BD112" s="145">
        <f t="shared" si="16"/>
        <v>0</v>
      </c>
      <c r="BE112" s="145">
        <f t="shared" si="17"/>
        <v>0</v>
      </c>
      <c r="CA112" s="174">
        <v>3</v>
      </c>
      <c r="CB112" s="174">
        <v>7</v>
      </c>
      <c r="CZ112" s="145">
        <v>1.5E-3</v>
      </c>
    </row>
    <row r="113" spans="1:104" x14ac:dyDescent="0.2">
      <c r="A113" s="168">
        <v>79</v>
      </c>
      <c r="B113" s="169" t="s">
        <v>266</v>
      </c>
      <c r="C113" s="170" t="s">
        <v>267</v>
      </c>
      <c r="D113" s="171" t="s">
        <v>145</v>
      </c>
      <c r="E113" s="172">
        <v>3</v>
      </c>
      <c r="F113" s="172">
        <v>0</v>
      </c>
      <c r="G113" s="173">
        <f t="shared" si="12"/>
        <v>0</v>
      </c>
      <c r="O113" s="167">
        <v>2</v>
      </c>
      <c r="AA113" s="145">
        <v>12</v>
      </c>
      <c r="AB113" s="145">
        <v>1</v>
      </c>
      <c r="AC113" s="145">
        <v>210</v>
      </c>
      <c r="AZ113" s="145">
        <v>2</v>
      </c>
      <c r="BA113" s="145">
        <f t="shared" si="13"/>
        <v>0</v>
      </c>
      <c r="BB113" s="145">
        <f t="shared" si="14"/>
        <v>0</v>
      </c>
      <c r="BC113" s="145">
        <f t="shared" si="15"/>
        <v>0</v>
      </c>
      <c r="BD113" s="145">
        <f t="shared" si="16"/>
        <v>0</v>
      </c>
      <c r="BE113" s="145">
        <f t="shared" si="17"/>
        <v>0</v>
      </c>
      <c r="CA113" s="174">
        <v>12</v>
      </c>
      <c r="CB113" s="174">
        <v>1</v>
      </c>
      <c r="CZ113" s="145">
        <v>3.4000000000000002E-4</v>
      </c>
    </row>
    <row r="114" spans="1:104" x14ac:dyDescent="0.2">
      <c r="A114" s="168">
        <v>80</v>
      </c>
      <c r="B114" s="169" t="s">
        <v>268</v>
      </c>
      <c r="C114" s="170" t="s">
        <v>269</v>
      </c>
      <c r="D114" s="171" t="s">
        <v>145</v>
      </c>
      <c r="E114" s="172">
        <v>1</v>
      </c>
      <c r="F114" s="172">
        <v>0</v>
      </c>
      <c r="G114" s="173">
        <f t="shared" si="12"/>
        <v>0</v>
      </c>
      <c r="O114" s="167">
        <v>2</v>
      </c>
      <c r="AA114" s="145">
        <v>12</v>
      </c>
      <c r="AB114" s="145">
        <v>1</v>
      </c>
      <c r="AC114" s="145">
        <v>183</v>
      </c>
      <c r="AZ114" s="145">
        <v>2</v>
      </c>
      <c r="BA114" s="145">
        <f t="shared" si="13"/>
        <v>0</v>
      </c>
      <c r="BB114" s="145">
        <f t="shared" si="14"/>
        <v>0</v>
      </c>
      <c r="BC114" s="145">
        <f t="shared" si="15"/>
        <v>0</v>
      </c>
      <c r="BD114" s="145">
        <f t="shared" si="16"/>
        <v>0</v>
      </c>
      <c r="BE114" s="145">
        <f t="shared" si="17"/>
        <v>0</v>
      </c>
      <c r="CA114" s="174">
        <v>12</v>
      </c>
      <c r="CB114" s="174">
        <v>1</v>
      </c>
      <c r="CZ114" s="145">
        <v>3.4000000000000002E-4</v>
      </c>
    </row>
    <row r="115" spans="1:104" x14ac:dyDescent="0.2">
      <c r="A115" s="168">
        <v>81</v>
      </c>
      <c r="B115" s="169" t="s">
        <v>270</v>
      </c>
      <c r="C115" s="170" t="s">
        <v>271</v>
      </c>
      <c r="D115" s="171" t="s">
        <v>145</v>
      </c>
      <c r="E115" s="172">
        <v>1</v>
      </c>
      <c r="F115" s="172">
        <v>0</v>
      </c>
      <c r="G115" s="173">
        <f t="shared" si="12"/>
        <v>0</v>
      </c>
      <c r="O115" s="167">
        <v>2</v>
      </c>
      <c r="AA115" s="145">
        <v>12</v>
      </c>
      <c r="AB115" s="145">
        <v>1</v>
      </c>
      <c r="AC115" s="145">
        <v>15</v>
      </c>
      <c r="AZ115" s="145">
        <v>2</v>
      </c>
      <c r="BA115" s="145">
        <f t="shared" si="13"/>
        <v>0</v>
      </c>
      <c r="BB115" s="145">
        <f t="shared" si="14"/>
        <v>0</v>
      </c>
      <c r="BC115" s="145">
        <f t="shared" si="15"/>
        <v>0</v>
      </c>
      <c r="BD115" s="145">
        <f t="shared" si="16"/>
        <v>0</v>
      </c>
      <c r="BE115" s="145">
        <f t="shared" si="17"/>
        <v>0</v>
      </c>
      <c r="CA115" s="174">
        <v>12</v>
      </c>
      <c r="CB115" s="174">
        <v>1</v>
      </c>
      <c r="CZ115" s="145">
        <v>3.4000000000000002E-4</v>
      </c>
    </row>
    <row r="116" spans="1:104" x14ac:dyDescent="0.2">
      <c r="A116" s="168">
        <v>82</v>
      </c>
      <c r="B116" s="169" t="s">
        <v>272</v>
      </c>
      <c r="C116" s="170" t="s">
        <v>273</v>
      </c>
      <c r="D116" s="171" t="s">
        <v>145</v>
      </c>
      <c r="E116" s="172">
        <v>1</v>
      </c>
      <c r="F116" s="172">
        <v>0</v>
      </c>
      <c r="G116" s="173">
        <f t="shared" si="12"/>
        <v>0</v>
      </c>
      <c r="O116" s="167">
        <v>2</v>
      </c>
      <c r="AA116" s="145">
        <v>12</v>
      </c>
      <c r="AB116" s="145">
        <v>1</v>
      </c>
      <c r="AC116" s="145">
        <v>16</v>
      </c>
      <c r="AZ116" s="145">
        <v>2</v>
      </c>
      <c r="BA116" s="145">
        <f t="shared" si="13"/>
        <v>0</v>
      </c>
      <c r="BB116" s="145">
        <f t="shared" si="14"/>
        <v>0</v>
      </c>
      <c r="BC116" s="145">
        <f t="shared" si="15"/>
        <v>0</v>
      </c>
      <c r="BD116" s="145">
        <f t="shared" si="16"/>
        <v>0</v>
      </c>
      <c r="BE116" s="145">
        <f t="shared" si="17"/>
        <v>0</v>
      </c>
      <c r="CA116" s="174">
        <v>12</v>
      </c>
      <c r="CB116" s="174">
        <v>1</v>
      </c>
      <c r="CZ116" s="145">
        <v>3.4000000000000002E-4</v>
      </c>
    </row>
    <row r="117" spans="1:104" x14ac:dyDescent="0.2">
      <c r="A117" s="168">
        <v>83</v>
      </c>
      <c r="B117" s="169" t="s">
        <v>274</v>
      </c>
      <c r="C117" s="170" t="s">
        <v>275</v>
      </c>
      <c r="D117" s="171" t="s">
        <v>145</v>
      </c>
      <c r="E117" s="172">
        <v>1</v>
      </c>
      <c r="F117" s="172">
        <v>0</v>
      </c>
      <c r="G117" s="173">
        <f t="shared" si="12"/>
        <v>0</v>
      </c>
      <c r="O117" s="167">
        <v>2</v>
      </c>
      <c r="AA117" s="145">
        <v>12</v>
      </c>
      <c r="AB117" s="145">
        <v>1</v>
      </c>
      <c r="AC117" s="145">
        <v>205</v>
      </c>
      <c r="AZ117" s="145">
        <v>2</v>
      </c>
      <c r="BA117" s="145">
        <f t="shared" si="13"/>
        <v>0</v>
      </c>
      <c r="BB117" s="145">
        <f t="shared" si="14"/>
        <v>0</v>
      </c>
      <c r="BC117" s="145">
        <f t="shared" si="15"/>
        <v>0</v>
      </c>
      <c r="BD117" s="145">
        <f t="shared" si="16"/>
        <v>0</v>
      </c>
      <c r="BE117" s="145">
        <f t="shared" si="17"/>
        <v>0</v>
      </c>
      <c r="CA117" s="174">
        <v>12</v>
      </c>
      <c r="CB117" s="174">
        <v>1</v>
      </c>
      <c r="CZ117" s="145">
        <v>3.4000000000000002E-4</v>
      </c>
    </row>
    <row r="118" spans="1:104" x14ac:dyDescent="0.2">
      <c r="A118" s="168">
        <v>84</v>
      </c>
      <c r="B118" s="169" t="s">
        <v>276</v>
      </c>
      <c r="C118" s="170" t="s">
        <v>277</v>
      </c>
      <c r="D118" s="171" t="s">
        <v>117</v>
      </c>
      <c r="E118" s="172">
        <v>6.1376020000000002</v>
      </c>
      <c r="F118" s="172">
        <v>0</v>
      </c>
      <c r="G118" s="173">
        <f t="shared" si="12"/>
        <v>0</v>
      </c>
      <c r="O118" s="167">
        <v>2</v>
      </c>
      <c r="AA118" s="145">
        <v>7</v>
      </c>
      <c r="AB118" s="145">
        <v>1001</v>
      </c>
      <c r="AC118" s="145">
        <v>5</v>
      </c>
      <c r="AZ118" s="145">
        <v>2</v>
      </c>
      <c r="BA118" s="145">
        <f t="shared" si="13"/>
        <v>0</v>
      </c>
      <c r="BB118" s="145">
        <f t="shared" si="14"/>
        <v>0</v>
      </c>
      <c r="BC118" s="145">
        <f t="shared" si="15"/>
        <v>0</v>
      </c>
      <c r="BD118" s="145">
        <f t="shared" si="16"/>
        <v>0</v>
      </c>
      <c r="BE118" s="145">
        <f t="shared" si="17"/>
        <v>0</v>
      </c>
      <c r="CA118" s="174">
        <v>7</v>
      </c>
      <c r="CB118" s="174">
        <v>1001</v>
      </c>
      <c r="CZ118" s="145">
        <v>0</v>
      </c>
    </row>
    <row r="119" spans="1:104" x14ac:dyDescent="0.2">
      <c r="A119" s="181"/>
      <c r="B119" s="182" t="s">
        <v>73</v>
      </c>
      <c r="C119" s="183" t="str">
        <f>CONCATENATE(B58," ",C58)</f>
        <v>722 Vnitřní vodovod</v>
      </c>
      <c r="D119" s="184"/>
      <c r="E119" s="185"/>
      <c r="F119" s="186"/>
      <c r="G119" s="187">
        <f>SUM(G58:G118)</f>
        <v>0</v>
      </c>
      <c r="O119" s="167">
        <v>4</v>
      </c>
      <c r="BA119" s="188">
        <f>SUM(BA58:BA118)</f>
        <v>0</v>
      </c>
      <c r="BB119" s="188">
        <f>SUM(BB58:BB118)</f>
        <v>0</v>
      </c>
      <c r="BC119" s="188">
        <f>SUM(BC58:BC118)</f>
        <v>0</v>
      </c>
      <c r="BD119" s="188">
        <f>SUM(BD58:BD118)</f>
        <v>0</v>
      </c>
      <c r="BE119" s="188">
        <f>SUM(BE58:BE118)</f>
        <v>0</v>
      </c>
    </row>
    <row r="120" spans="1:104" x14ac:dyDescent="0.2">
      <c r="A120" s="160" t="s">
        <v>72</v>
      </c>
      <c r="B120" s="161" t="s">
        <v>278</v>
      </c>
      <c r="C120" s="162" t="s">
        <v>279</v>
      </c>
      <c r="D120" s="163"/>
      <c r="E120" s="164"/>
      <c r="F120" s="164"/>
      <c r="G120" s="165"/>
      <c r="H120" s="166"/>
      <c r="I120" s="166"/>
      <c r="O120" s="167">
        <v>1</v>
      </c>
    </row>
    <row r="121" spans="1:104" ht="22.5" x14ac:dyDescent="0.2">
      <c r="A121" s="168">
        <v>85</v>
      </c>
      <c r="B121" s="169" t="s">
        <v>280</v>
      </c>
      <c r="C121" s="170" t="s">
        <v>281</v>
      </c>
      <c r="D121" s="171" t="s">
        <v>90</v>
      </c>
      <c r="E121" s="172">
        <v>44</v>
      </c>
      <c r="F121" s="172">
        <v>0</v>
      </c>
      <c r="G121" s="173">
        <f>E121*F121</f>
        <v>0</v>
      </c>
      <c r="O121" s="167">
        <v>2</v>
      </c>
      <c r="AA121" s="145">
        <v>1</v>
      </c>
      <c r="AB121" s="145">
        <v>7</v>
      </c>
      <c r="AC121" s="145">
        <v>7</v>
      </c>
      <c r="AZ121" s="145">
        <v>2</v>
      </c>
      <c r="BA121" s="145">
        <f>IF(AZ121=1,G121,0)</f>
        <v>0</v>
      </c>
      <c r="BB121" s="145">
        <f>IF(AZ121=2,G121,0)</f>
        <v>0</v>
      </c>
      <c r="BC121" s="145">
        <f>IF(AZ121=3,G121,0)</f>
        <v>0</v>
      </c>
      <c r="BD121" s="145">
        <f>IF(AZ121=4,G121,0)</f>
        <v>0</v>
      </c>
      <c r="BE121" s="145">
        <f>IF(AZ121=5,G121,0)</f>
        <v>0</v>
      </c>
      <c r="CA121" s="174">
        <v>1</v>
      </c>
      <c r="CB121" s="174">
        <v>7</v>
      </c>
      <c r="CZ121" s="145">
        <v>0</v>
      </c>
    </row>
    <row r="122" spans="1:104" x14ac:dyDescent="0.2">
      <c r="A122" s="181"/>
      <c r="B122" s="182" t="s">
        <v>73</v>
      </c>
      <c r="C122" s="183" t="str">
        <f>CONCATENATE(B120," ",C120)</f>
        <v>766 Konstrukce truhlářské</v>
      </c>
      <c r="D122" s="184"/>
      <c r="E122" s="185"/>
      <c r="F122" s="186"/>
      <c r="G122" s="187">
        <f>SUM(G120:G121)</f>
        <v>0</v>
      </c>
      <c r="O122" s="167">
        <v>4</v>
      </c>
      <c r="BA122" s="188">
        <f>SUM(BA120:BA121)</f>
        <v>0</v>
      </c>
      <c r="BB122" s="188">
        <f>SUM(BB120:BB121)</f>
        <v>0</v>
      </c>
      <c r="BC122" s="188">
        <f>SUM(BC120:BC121)</f>
        <v>0</v>
      </c>
      <c r="BD122" s="188">
        <f>SUM(BD120:BD121)</f>
        <v>0</v>
      </c>
      <c r="BE122" s="188">
        <f>SUM(BE120:BE121)</f>
        <v>0</v>
      </c>
    </row>
    <row r="123" spans="1:104" x14ac:dyDescent="0.2">
      <c r="A123" s="160" t="s">
        <v>72</v>
      </c>
      <c r="B123" s="161" t="s">
        <v>282</v>
      </c>
      <c r="C123" s="162" t="s">
        <v>283</v>
      </c>
      <c r="D123" s="163"/>
      <c r="E123" s="164"/>
      <c r="F123" s="164"/>
      <c r="G123" s="165"/>
      <c r="H123" s="166"/>
      <c r="I123" s="166"/>
      <c r="O123" s="167">
        <v>1</v>
      </c>
    </row>
    <row r="124" spans="1:104" ht="22.5" x14ac:dyDescent="0.2">
      <c r="A124" s="168">
        <v>86</v>
      </c>
      <c r="B124" s="169" t="s">
        <v>284</v>
      </c>
      <c r="C124" s="170" t="s">
        <v>285</v>
      </c>
      <c r="D124" s="171" t="s">
        <v>90</v>
      </c>
      <c r="E124" s="172">
        <v>44</v>
      </c>
      <c r="F124" s="172">
        <v>0</v>
      </c>
      <c r="G124" s="173">
        <f>E124*F124</f>
        <v>0</v>
      </c>
      <c r="O124" s="167">
        <v>2</v>
      </c>
      <c r="AA124" s="145">
        <v>2</v>
      </c>
      <c r="AB124" s="145">
        <v>7</v>
      </c>
      <c r="AC124" s="145">
        <v>7</v>
      </c>
      <c r="AZ124" s="145">
        <v>2</v>
      </c>
      <c r="BA124" s="145">
        <f>IF(AZ124=1,G124,0)</f>
        <v>0</v>
      </c>
      <c r="BB124" s="145">
        <f>IF(AZ124=2,G124,0)</f>
        <v>0</v>
      </c>
      <c r="BC124" s="145">
        <f>IF(AZ124=3,G124,0)</f>
        <v>0</v>
      </c>
      <c r="BD124" s="145">
        <f>IF(AZ124=4,G124,0)</f>
        <v>0</v>
      </c>
      <c r="BE124" s="145">
        <f>IF(AZ124=5,G124,0)</f>
        <v>0</v>
      </c>
      <c r="CA124" s="174">
        <v>2</v>
      </c>
      <c r="CB124" s="174">
        <v>7</v>
      </c>
      <c r="CZ124" s="145">
        <v>4.0800000000000003E-3</v>
      </c>
    </row>
    <row r="125" spans="1:104" x14ac:dyDescent="0.2">
      <c r="A125" s="181"/>
      <c r="B125" s="182" t="s">
        <v>73</v>
      </c>
      <c r="C125" s="183" t="str">
        <f>CONCATENATE(B123," ",C123)</f>
        <v>767 Konstrukce zámečnické</v>
      </c>
      <c r="D125" s="184"/>
      <c r="E125" s="185"/>
      <c r="F125" s="186"/>
      <c r="G125" s="187">
        <f>SUM(G123:G124)</f>
        <v>0</v>
      </c>
      <c r="O125" s="167">
        <v>4</v>
      </c>
      <c r="BA125" s="188">
        <f>SUM(BA123:BA124)</f>
        <v>0</v>
      </c>
      <c r="BB125" s="188">
        <f>SUM(BB123:BB124)</f>
        <v>0</v>
      </c>
      <c r="BC125" s="188">
        <f>SUM(BC123:BC124)</f>
        <v>0</v>
      </c>
      <c r="BD125" s="188">
        <f>SUM(BD123:BD124)</f>
        <v>0</v>
      </c>
      <c r="BE125" s="188">
        <f>SUM(BE123:BE124)</f>
        <v>0</v>
      </c>
    </row>
    <row r="126" spans="1:104" x14ac:dyDescent="0.2">
      <c r="A126" s="160" t="s">
        <v>72</v>
      </c>
      <c r="B126" s="161" t="s">
        <v>286</v>
      </c>
      <c r="C126" s="162" t="s">
        <v>287</v>
      </c>
      <c r="D126" s="163"/>
      <c r="E126" s="164"/>
      <c r="F126" s="164"/>
      <c r="G126" s="165"/>
      <c r="H126" s="166"/>
      <c r="I126" s="166"/>
      <c r="O126" s="167">
        <v>1</v>
      </c>
    </row>
    <row r="127" spans="1:104" x14ac:dyDescent="0.2">
      <c r="A127" s="168">
        <v>87</v>
      </c>
      <c r="B127" s="169" t="s">
        <v>288</v>
      </c>
      <c r="C127" s="170" t="s">
        <v>289</v>
      </c>
      <c r="D127" s="171" t="s">
        <v>117</v>
      </c>
      <c r="E127" s="172">
        <v>86.59</v>
      </c>
      <c r="F127" s="172">
        <v>0</v>
      </c>
      <c r="G127" s="173">
        <f t="shared" ref="G127:G132" si="18">E127*F127</f>
        <v>0</v>
      </c>
      <c r="O127" s="167">
        <v>2</v>
      </c>
      <c r="AA127" s="145">
        <v>12</v>
      </c>
      <c r="AB127" s="145">
        <v>0</v>
      </c>
      <c r="AC127" s="145">
        <v>18</v>
      </c>
      <c r="AZ127" s="145">
        <v>1</v>
      </c>
      <c r="BA127" s="145">
        <f t="shared" ref="BA127:BA132" si="19">IF(AZ127=1,G127,0)</f>
        <v>0</v>
      </c>
      <c r="BB127" s="145">
        <f t="shared" ref="BB127:BB132" si="20">IF(AZ127=2,G127,0)</f>
        <v>0</v>
      </c>
      <c r="BC127" s="145">
        <f t="shared" ref="BC127:BC132" si="21">IF(AZ127=3,G127,0)</f>
        <v>0</v>
      </c>
      <c r="BD127" s="145">
        <f t="shared" ref="BD127:BD132" si="22">IF(AZ127=4,G127,0)</f>
        <v>0</v>
      </c>
      <c r="BE127" s="145">
        <f t="shared" ref="BE127:BE132" si="23">IF(AZ127=5,G127,0)</f>
        <v>0</v>
      </c>
      <c r="CA127" s="174">
        <v>12</v>
      </c>
      <c r="CB127" s="174">
        <v>0</v>
      </c>
      <c r="CZ127" s="145">
        <v>0</v>
      </c>
    </row>
    <row r="128" spans="1:104" x14ac:dyDescent="0.2">
      <c r="A128" s="168">
        <v>88</v>
      </c>
      <c r="B128" s="169" t="s">
        <v>290</v>
      </c>
      <c r="C128" s="170" t="s">
        <v>291</v>
      </c>
      <c r="D128" s="171" t="s">
        <v>117</v>
      </c>
      <c r="E128" s="172">
        <v>86.586150000000004</v>
      </c>
      <c r="F128" s="172">
        <v>0</v>
      </c>
      <c r="G128" s="173">
        <f t="shared" si="18"/>
        <v>0</v>
      </c>
      <c r="O128" s="167">
        <v>2</v>
      </c>
      <c r="AA128" s="145">
        <v>8</v>
      </c>
      <c r="AB128" s="145">
        <v>0</v>
      </c>
      <c r="AC128" s="145">
        <v>3</v>
      </c>
      <c r="AZ128" s="145">
        <v>1</v>
      </c>
      <c r="BA128" s="145">
        <f t="shared" si="19"/>
        <v>0</v>
      </c>
      <c r="BB128" s="145">
        <f t="shared" si="20"/>
        <v>0</v>
      </c>
      <c r="BC128" s="145">
        <f t="shared" si="21"/>
        <v>0</v>
      </c>
      <c r="BD128" s="145">
        <f t="shared" si="22"/>
        <v>0</v>
      </c>
      <c r="BE128" s="145">
        <f t="shared" si="23"/>
        <v>0</v>
      </c>
      <c r="CA128" s="174">
        <v>8</v>
      </c>
      <c r="CB128" s="174">
        <v>0</v>
      </c>
      <c r="CZ128" s="145">
        <v>0</v>
      </c>
    </row>
    <row r="129" spans="1:104" ht="22.5" x14ac:dyDescent="0.2">
      <c r="A129" s="168">
        <v>89</v>
      </c>
      <c r="B129" s="169" t="s">
        <v>292</v>
      </c>
      <c r="C129" s="170" t="s">
        <v>293</v>
      </c>
      <c r="D129" s="171" t="s">
        <v>117</v>
      </c>
      <c r="E129" s="172">
        <v>86.586150000000004</v>
      </c>
      <c r="F129" s="172">
        <v>0</v>
      </c>
      <c r="G129" s="173">
        <f t="shared" si="18"/>
        <v>0</v>
      </c>
      <c r="O129" s="167">
        <v>2</v>
      </c>
      <c r="AA129" s="145">
        <v>8</v>
      </c>
      <c r="AB129" s="145">
        <v>0</v>
      </c>
      <c r="AC129" s="145">
        <v>3</v>
      </c>
      <c r="AZ129" s="145">
        <v>1</v>
      </c>
      <c r="BA129" s="145">
        <f t="shared" si="19"/>
        <v>0</v>
      </c>
      <c r="BB129" s="145">
        <f t="shared" si="20"/>
        <v>0</v>
      </c>
      <c r="BC129" s="145">
        <f t="shared" si="21"/>
        <v>0</v>
      </c>
      <c r="BD129" s="145">
        <f t="shared" si="22"/>
        <v>0</v>
      </c>
      <c r="BE129" s="145">
        <f t="shared" si="23"/>
        <v>0</v>
      </c>
      <c r="CA129" s="174">
        <v>8</v>
      </c>
      <c r="CB129" s="174">
        <v>0</v>
      </c>
      <c r="CZ129" s="145">
        <v>0</v>
      </c>
    </row>
    <row r="130" spans="1:104" x14ac:dyDescent="0.2">
      <c r="A130" s="168">
        <v>90</v>
      </c>
      <c r="B130" s="169" t="s">
        <v>294</v>
      </c>
      <c r="C130" s="170" t="s">
        <v>295</v>
      </c>
      <c r="D130" s="171" t="s">
        <v>117</v>
      </c>
      <c r="E130" s="172">
        <v>1039.0337999999999</v>
      </c>
      <c r="F130" s="172">
        <v>0</v>
      </c>
      <c r="G130" s="173">
        <f t="shared" si="18"/>
        <v>0</v>
      </c>
      <c r="O130" s="167">
        <v>2</v>
      </c>
      <c r="AA130" s="145">
        <v>8</v>
      </c>
      <c r="AB130" s="145">
        <v>0</v>
      </c>
      <c r="AC130" s="145">
        <v>3</v>
      </c>
      <c r="AZ130" s="145">
        <v>1</v>
      </c>
      <c r="BA130" s="145">
        <f t="shared" si="19"/>
        <v>0</v>
      </c>
      <c r="BB130" s="145">
        <f t="shared" si="20"/>
        <v>0</v>
      </c>
      <c r="BC130" s="145">
        <f t="shared" si="21"/>
        <v>0</v>
      </c>
      <c r="BD130" s="145">
        <f t="shared" si="22"/>
        <v>0</v>
      </c>
      <c r="BE130" s="145">
        <f t="shared" si="23"/>
        <v>0</v>
      </c>
      <c r="CA130" s="174">
        <v>8</v>
      </c>
      <c r="CB130" s="174">
        <v>0</v>
      </c>
      <c r="CZ130" s="145">
        <v>0</v>
      </c>
    </row>
    <row r="131" spans="1:104" x14ac:dyDescent="0.2">
      <c r="A131" s="168">
        <v>91</v>
      </c>
      <c r="B131" s="169" t="s">
        <v>296</v>
      </c>
      <c r="C131" s="170" t="s">
        <v>297</v>
      </c>
      <c r="D131" s="171" t="s">
        <v>117</v>
      </c>
      <c r="E131" s="172">
        <v>86.586150000000004</v>
      </c>
      <c r="F131" s="172">
        <v>0</v>
      </c>
      <c r="G131" s="173">
        <f t="shared" si="18"/>
        <v>0</v>
      </c>
      <c r="O131" s="167">
        <v>2</v>
      </c>
      <c r="AA131" s="145">
        <v>8</v>
      </c>
      <c r="AB131" s="145">
        <v>0</v>
      </c>
      <c r="AC131" s="145">
        <v>3</v>
      </c>
      <c r="AZ131" s="145">
        <v>1</v>
      </c>
      <c r="BA131" s="145">
        <f t="shared" si="19"/>
        <v>0</v>
      </c>
      <c r="BB131" s="145">
        <f t="shared" si="20"/>
        <v>0</v>
      </c>
      <c r="BC131" s="145">
        <f t="shared" si="21"/>
        <v>0</v>
      </c>
      <c r="BD131" s="145">
        <f t="shared" si="22"/>
        <v>0</v>
      </c>
      <c r="BE131" s="145">
        <f t="shared" si="23"/>
        <v>0</v>
      </c>
      <c r="CA131" s="174">
        <v>8</v>
      </c>
      <c r="CB131" s="174">
        <v>0</v>
      </c>
      <c r="CZ131" s="145">
        <v>0</v>
      </c>
    </row>
    <row r="132" spans="1:104" x14ac:dyDescent="0.2">
      <c r="A132" s="168">
        <v>92</v>
      </c>
      <c r="B132" s="169" t="s">
        <v>298</v>
      </c>
      <c r="C132" s="170" t="s">
        <v>299</v>
      </c>
      <c r="D132" s="171" t="s">
        <v>117</v>
      </c>
      <c r="E132" s="172">
        <v>1731.723</v>
      </c>
      <c r="F132" s="172">
        <v>0</v>
      </c>
      <c r="G132" s="173">
        <f t="shared" si="18"/>
        <v>0</v>
      </c>
      <c r="O132" s="167">
        <v>2</v>
      </c>
      <c r="AA132" s="145">
        <v>8</v>
      </c>
      <c r="AB132" s="145">
        <v>0</v>
      </c>
      <c r="AC132" s="145">
        <v>3</v>
      </c>
      <c r="AZ132" s="145">
        <v>1</v>
      </c>
      <c r="BA132" s="145">
        <f t="shared" si="19"/>
        <v>0</v>
      </c>
      <c r="BB132" s="145">
        <f t="shared" si="20"/>
        <v>0</v>
      </c>
      <c r="BC132" s="145">
        <f t="shared" si="21"/>
        <v>0</v>
      </c>
      <c r="BD132" s="145">
        <f t="shared" si="22"/>
        <v>0</v>
      </c>
      <c r="BE132" s="145">
        <f t="shared" si="23"/>
        <v>0</v>
      </c>
      <c r="CA132" s="174">
        <v>8</v>
      </c>
      <c r="CB132" s="174">
        <v>0</v>
      </c>
      <c r="CZ132" s="145">
        <v>0</v>
      </c>
    </row>
    <row r="133" spans="1:104" x14ac:dyDescent="0.2">
      <c r="A133" s="181"/>
      <c r="B133" s="182" t="s">
        <v>73</v>
      </c>
      <c r="C133" s="183" t="str">
        <f>CONCATENATE(B126," ",C126)</f>
        <v>D96 Přesuny suti a vybouraných hmot</v>
      </c>
      <c r="D133" s="184"/>
      <c r="E133" s="185"/>
      <c r="F133" s="186"/>
      <c r="G133" s="187">
        <f>SUM(G126:G132)</f>
        <v>0</v>
      </c>
      <c r="O133" s="167">
        <v>4</v>
      </c>
      <c r="BA133" s="188">
        <f>SUM(BA126:BA132)</f>
        <v>0</v>
      </c>
      <c r="BB133" s="188">
        <f>SUM(BB126:BB132)</f>
        <v>0</v>
      </c>
      <c r="BC133" s="188">
        <f>SUM(BC126:BC132)</f>
        <v>0</v>
      </c>
      <c r="BD133" s="188">
        <f>SUM(BD126:BD132)</f>
        <v>0</v>
      </c>
      <c r="BE133" s="188">
        <f>SUM(BE126:BE132)</f>
        <v>0</v>
      </c>
    </row>
    <row r="134" spans="1:104" x14ac:dyDescent="0.2">
      <c r="E134" s="145"/>
    </row>
    <row r="135" spans="1:104" x14ac:dyDescent="0.2">
      <c r="E135" s="145"/>
    </row>
    <row r="136" spans="1:104" x14ac:dyDescent="0.2">
      <c r="E136" s="145"/>
    </row>
    <row r="137" spans="1:104" x14ac:dyDescent="0.2">
      <c r="E137" s="145"/>
    </row>
    <row r="138" spans="1:104" x14ac:dyDescent="0.2">
      <c r="E138" s="145"/>
    </row>
    <row r="139" spans="1:104" x14ac:dyDescent="0.2">
      <c r="E139" s="145"/>
    </row>
    <row r="140" spans="1:104" x14ac:dyDescent="0.2">
      <c r="E140" s="145"/>
    </row>
    <row r="141" spans="1:104" x14ac:dyDescent="0.2">
      <c r="E141" s="145"/>
    </row>
    <row r="142" spans="1:104" x14ac:dyDescent="0.2">
      <c r="E142" s="145"/>
    </row>
    <row r="143" spans="1:104" x14ac:dyDescent="0.2">
      <c r="E143" s="145"/>
    </row>
    <row r="144" spans="1:104" x14ac:dyDescent="0.2">
      <c r="E144" s="145"/>
    </row>
    <row r="145" spans="1:7" x14ac:dyDescent="0.2">
      <c r="E145" s="145"/>
    </row>
    <row r="146" spans="1:7" x14ac:dyDescent="0.2">
      <c r="E146" s="145"/>
    </row>
    <row r="147" spans="1:7" x14ac:dyDescent="0.2">
      <c r="E147" s="145"/>
    </row>
    <row r="148" spans="1:7" x14ac:dyDescent="0.2">
      <c r="E148" s="145"/>
    </row>
    <row r="149" spans="1:7" x14ac:dyDescent="0.2">
      <c r="E149" s="145"/>
    </row>
    <row r="150" spans="1:7" x14ac:dyDescent="0.2">
      <c r="E150" s="145"/>
    </row>
    <row r="151" spans="1:7" x14ac:dyDescent="0.2">
      <c r="E151" s="145"/>
    </row>
    <row r="152" spans="1:7" x14ac:dyDescent="0.2">
      <c r="E152" s="145"/>
    </row>
    <row r="153" spans="1:7" x14ac:dyDescent="0.2">
      <c r="E153" s="145"/>
    </row>
    <row r="154" spans="1:7" x14ac:dyDescent="0.2">
      <c r="E154" s="145"/>
    </row>
    <row r="155" spans="1:7" x14ac:dyDescent="0.2">
      <c r="E155" s="145"/>
    </row>
    <row r="156" spans="1:7" x14ac:dyDescent="0.2">
      <c r="E156" s="145"/>
    </row>
    <row r="157" spans="1:7" x14ac:dyDescent="0.2">
      <c r="A157" s="189"/>
      <c r="B157" s="189"/>
      <c r="C157" s="189"/>
      <c r="D157" s="189"/>
      <c r="E157" s="189"/>
      <c r="F157" s="189"/>
      <c r="G157" s="189"/>
    </row>
    <row r="158" spans="1:7" x14ac:dyDescent="0.2">
      <c r="A158" s="189"/>
      <c r="B158" s="189"/>
      <c r="C158" s="189"/>
      <c r="D158" s="189"/>
      <c r="E158" s="189"/>
      <c r="F158" s="189"/>
      <c r="G158" s="189"/>
    </row>
    <row r="159" spans="1:7" x14ac:dyDescent="0.2">
      <c r="A159" s="189"/>
      <c r="B159" s="189"/>
      <c r="C159" s="189"/>
      <c r="D159" s="189"/>
      <c r="E159" s="189"/>
      <c r="F159" s="189"/>
      <c r="G159" s="189"/>
    </row>
    <row r="160" spans="1:7" x14ac:dyDescent="0.2">
      <c r="A160" s="189"/>
      <c r="B160" s="189"/>
      <c r="C160" s="189"/>
      <c r="D160" s="189"/>
      <c r="E160" s="189"/>
      <c r="F160" s="189"/>
      <c r="G160" s="189"/>
    </row>
    <row r="161" spans="5:5" x14ac:dyDescent="0.2">
      <c r="E161" s="145"/>
    </row>
    <row r="162" spans="5:5" x14ac:dyDescent="0.2">
      <c r="E162" s="145"/>
    </row>
    <row r="163" spans="5:5" x14ac:dyDescent="0.2">
      <c r="E163" s="145"/>
    </row>
    <row r="164" spans="5:5" x14ac:dyDescent="0.2">
      <c r="E164" s="145"/>
    </row>
    <row r="165" spans="5:5" x14ac:dyDescent="0.2">
      <c r="E165" s="145"/>
    </row>
    <row r="166" spans="5:5" x14ac:dyDescent="0.2">
      <c r="E166" s="145"/>
    </row>
    <row r="167" spans="5:5" x14ac:dyDescent="0.2">
      <c r="E167" s="145"/>
    </row>
    <row r="168" spans="5:5" x14ac:dyDescent="0.2">
      <c r="E168" s="145"/>
    </row>
    <row r="169" spans="5:5" x14ac:dyDescent="0.2">
      <c r="E169" s="145"/>
    </row>
    <row r="170" spans="5:5" x14ac:dyDescent="0.2">
      <c r="E170" s="145"/>
    </row>
    <row r="171" spans="5:5" x14ac:dyDescent="0.2">
      <c r="E171" s="145"/>
    </row>
    <row r="172" spans="5:5" x14ac:dyDescent="0.2">
      <c r="E172" s="145"/>
    </row>
    <row r="173" spans="5:5" x14ac:dyDescent="0.2">
      <c r="E173" s="145"/>
    </row>
    <row r="174" spans="5:5" x14ac:dyDescent="0.2">
      <c r="E174" s="145"/>
    </row>
    <row r="175" spans="5:5" x14ac:dyDescent="0.2">
      <c r="E175" s="145"/>
    </row>
    <row r="176" spans="5:5" x14ac:dyDescent="0.2">
      <c r="E176" s="145"/>
    </row>
    <row r="177" spans="1:5" x14ac:dyDescent="0.2">
      <c r="E177" s="145"/>
    </row>
    <row r="178" spans="1:5" x14ac:dyDescent="0.2">
      <c r="E178" s="145"/>
    </row>
    <row r="179" spans="1:5" x14ac:dyDescent="0.2">
      <c r="E179" s="145"/>
    </row>
    <row r="180" spans="1:5" x14ac:dyDescent="0.2">
      <c r="E180" s="145"/>
    </row>
    <row r="181" spans="1:5" x14ac:dyDescent="0.2">
      <c r="E181" s="145"/>
    </row>
    <row r="182" spans="1:5" x14ac:dyDescent="0.2">
      <c r="E182" s="145"/>
    </row>
    <row r="183" spans="1:5" x14ac:dyDescent="0.2">
      <c r="E183" s="145"/>
    </row>
    <row r="184" spans="1:5" x14ac:dyDescent="0.2">
      <c r="E184" s="145"/>
    </row>
    <row r="185" spans="1:5" x14ac:dyDescent="0.2">
      <c r="E185" s="145"/>
    </row>
    <row r="186" spans="1:5" x14ac:dyDescent="0.2">
      <c r="E186" s="145"/>
    </row>
    <row r="187" spans="1:5" x14ac:dyDescent="0.2">
      <c r="E187" s="145"/>
    </row>
    <row r="188" spans="1:5" x14ac:dyDescent="0.2">
      <c r="E188" s="145"/>
    </row>
    <row r="189" spans="1:5" x14ac:dyDescent="0.2">
      <c r="E189" s="145"/>
    </row>
    <row r="190" spans="1:5" x14ac:dyDescent="0.2">
      <c r="E190" s="145"/>
    </row>
    <row r="191" spans="1:5" x14ac:dyDescent="0.2">
      <c r="E191" s="145"/>
    </row>
    <row r="192" spans="1:5" x14ac:dyDescent="0.2">
      <c r="A192" s="190"/>
      <c r="B192" s="190"/>
    </row>
    <row r="193" spans="1:7" x14ac:dyDescent="0.2">
      <c r="A193" s="189"/>
      <c r="B193" s="189"/>
      <c r="C193" s="192"/>
      <c r="D193" s="192"/>
      <c r="E193" s="193"/>
      <c r="F193" s="192"/>
      <c r="G193" s="194"/>
    </row>
    <row r="194" spans="1:7" x14ac:dyDescent="0.2">
      <c r="A194" s="195"/>
      <c r="B194" s="195"/>
      <c r="C194" s="189"/>
      <c r="D194" s="189"/>
      <c r="E194" s="196"/>
      <c r="F194" s="189"/>
      <c r="G194" s="189"/>
    </row>
    <row r="195" spans="1:7" x14ac:dyDescent="0.2">
      <c r="A195" s="189"/>
      <c r="B195" s="189"/>
      <c r="C195" s="189"/>
      <c r="D195" s="189"/>
      <c r="E195" s="196"/>
      <c r="F195" s="189"/>
      <c r="G195" s="189"/>
    </row>
    <row r="196" spans="1:7" x14ac:dyDescent="0.2">
      <c r="A196" s="189"/>
      <c r="B196" s="189"/>
      <c r="C196" s="189"/>
      <c r="D196" s="189"/>
      <c r="E196" s="196"/>
      <c r="F196" s="189"/>
      <c r="G196" s="189"/>
    </row>
    <row r="197" spans="1:7" x14ac:dyDescent="0.2">
      <c r="A197" s="189"/>
      <c r="B197" s="189"/>
      <c r="C197" s="189"/>
      <c r="D197" s="189"/>
      <c r="E197" s="196"/>
      <c r="F197" s="189"/>
      <c r="G197" s="189"/>
    </row>
    <row r="198" spans="1:7" x14ac:dyDescent="0.2">
      <c r="A198" s="189"/>
      <c r="B198" s="189"/>
      <c r="C198" s="189"/>
      <c r="D198" s="189"/>
      <c r="E198" s="196"/>
      <c r="F198" s="189"/>
      <c r="G198" s="189"/>
    </row>
    <row r="199" spans="1:7" x14ac:dyDescent="0.2">
      <c r="A199" s="189"/>
      <c r="B199" s="189"/>
      <c r="C199" s="189"/>
      <c r="D199" s="189"/>
      <c r="E199" s="196"/>
      <c r="F199" s="189"/>
      <c r="G199" s="189"/>
    </row>
    <row r="200" spans="1:7" x14ac:dyDescent="0.2">
      <c r="A200" s="189"/>
      <c r="B200" s="189"/>
      <c r="C200" s="189"/>
      <c r="D200" s="189"/>
      <c r="E200" s="196"/>
      <c r="F200" s="189"/>
      <c r="G200" s="189"/>
    </row>
    <row r="201" spans="1:7" x14ac:dyDescent="0.2">
      <c r="A201" s="189"/>
      <c r="B201" s="189"/>
      <c r="C201" s="189"/>
      <c r="D201" s="189"/>
      <c r="E201" s="196"/>
      <c r="F201" s="189"/>
      <c r="G201" s="189"/>
    </row>
    <row r="202" spans="1:7" x14ac:dyDescent="0.2">
      <c r="A202" s="189"/>
      <c r="B202" s="189"/>
      <c r="C202" s="189"/>
      <c r="D202" s="189"/>
      <c r="E202" s="196"/>
      <c r="F202" s="189"/>
      <c r="G202" s="189"/>
    </row>
    <row r="203" spans="1:7" x14ac:dyDescent="0.2">
      <c r="A203" s="189"/>
      <c r="B203" s="189"/>
      <c r="C203" s="189"/>
      <c r="D203" s="189"/>
      <c r="E203" s="196"/>
      <c r="F203" s="189"/>
      <c r="G203" s="189"/>
    </row>
    <row r="204" spans="1:7" x14ac:dyDescent="0.2">
      <c r="A204" s="189"/>
      <c r="B204" s="189"/>
      <c r="C204" s="189"/>
      <c r="D204" s="189"/>
      <c r="E204" s="196"/>
      <c r="F204" s="189"/>
      <c r="G204" s="189"/>
    </row>
    <row r="205" spans="1:7" x14ac:dyDescent="0.2">
      <c r="A205" s="189"/>
      <c r="B205" s="189"/>
      <c r="C205" s="189"/>
      <c r="D205" s="189"/>
      <c r="E205" s="196"/>
      <c r="F205" s="189"/>
      <c r="G205" s="189"/>
    </row>
    <row r="206" spans="1:7" x14ac:dyDescent="0.2">
      <c r="A206" s="189"/>
      <c r="B206" s="189"/>
      <c r="C206" s="189"/>
      <c r="D206" s="189"/>
      <c r="E206" s="196"/>
      <c r="F206" s="189"/>
      <c r="G206" s="189"/>
    </row>
  </sheetData>
  <mergeCells count="21">
    <mergeCell ref="C10:D10"/>
    <mergeCell ref="C12:D12"/>
    <mergeCell ref="C13:D13"/>
    <mergeCell ref="A1:G1"/>
    <mergeCell ref="A3:B3"/>
    <mergeCell ref="A4:B4"/>
    <mergeCell ref="E4:G4"/>
    <mergeCell ref="C9:D9"/>
    <mergeCell ref="C28:D28"/>
    <mergeCell ref="C29:D29"/>
    <mergeCell ref="C17:D17"/>
    <mergeCell ref="C18:D18"/>
    <mergeCell ref="C22:D22"/>
    <mergeCell ref="C23:D23"/>
    <mergeCell ref="C25:D25"/>
    <mergeCell ref="C26:D26"/>
    <mergeCell ref="C64:D64"/>
    <mergeCell ref="C66:D66"/>
    <mergeCell ref="C68:D68"/>
    <mergeCell ref="C70:D70"/>
    <mergeCell ref="C94:D9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Uniprojekt</cp:lastModifiedBy>
  <cp:lastPrinted>2019-03-26T10:20:18Z</cp:lastPrinted>
  <dcterms:created xsi:type="dcterms:W3CDTF">2019-03-25T19:37:09Z</dcterms:created>
  <dcterms:modified xsi:type="dcterms:W3CDTF">2019-03-26T10:24:58Z</dcterms:modified>
</cp:coreProperties>
</file>