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735" windowHeight="7620" firstSheet="1" activeTab="1"/>
  </bookViews>
  <sheets>
    <sheet name="Krycí list" sheetId="1" r:id="rId1"/>
    <sheet name="rekapitulace_celkova" sheetId="2" r:id="rId2"/>
    <sheet name="VN_ON" sheetId="3" r:id="rId3"/>
    <sheet name="rekapitulace_SO_01" sheetId="4" r:id="rId4"/>
    <sheet name="polozky_SO_01" sheetId="5" r:id="rId5"/>
    <sheet name="rekapitulace_SO_02" sheetId="6" r:id="rId6"/>
    <sheet name="polozky_SO_02" sheetId="7" r:id="rId7"/>
    <sheet name="Rekapitulace_SO_03" sheetId="8" r:id="rId8"/>
    <sheet name="Položky_SO_03" sheetId="9" r:id="rId9"/>
  </sheets>
  <externalReferences>
    <externalReference r:id="rId12"/>
    <externalReference r:id="rId13"/>
  </externalReferences>
  <definedNames>
    <definedName name="cisloobjektu" localSheetId="6">'[1]Krycí list'!$A$5</definedName>
    <definedName name="cisloobjektu" localSheetId="8">'[2]Krycí list'!$A$5</definedName>
    <definedName name="cisloobjektu" localSheetId="5">'[1]Krycí list'!$A$5</definedName>
    <definedName name="cisloobjektu" localSheetId="7">'[2]Krycí list'!$A$5</definedName>
    <definedName name="cisloobjektu">'Krycí list'!$A$5</definedName>
    <definedName name="cislostavby" localSheetId="6">'[1]Krycí list'!$A$7</definedName>
    <definedName name="cislostavby" localSheetId="8">'[2]Krycí list'!$A$7</definedName>
    <definedName name="cislostavby" localSheetId="5">'[1]Krycí list'!$A$7</definedName>
    <definedName name="cislostavby" localSheetId="7">'[2]Krycí list'!$A$7</definedName>
    <definedName name="cislostavby">'Krycí list'!$A$7</definedName>
    <definedName name="Datum">'Krycí list'!$B$27</definedName>
    <definedName name="Dil" localSheetId="1">'rekapitulace_celkova'!#REF!</definedName>
    <definedName name="Dil" localSheetId="5">'rekapitulace_SO_02'!$A$6</definedName>
    <definedName name="Dil" localSheetId="7">'Rekapitulace_SO_03'!$A$6</definedName>
    <definedName name="Dil">'rekapitulace_SO_01'!$A$6</definedName>
    <definedName name="Dodavka" localSheetId="6">'[1]Rekapitulace'!$G$13</definedName>
    <definedName name="Dodavka" localSheetId="8">'[2]Rekapitulace'!$G$12</definedName>
    <definedName name="Dodavka" localSheetId="1">'rekapitulace_celkova'!#REF!</definedName>
    <definedName name="Dodavka" localSheetId="5">'rekapitulace_SO_02'!#REF!</definedName>
    <definedName name="Dodavka" localSheetId="7">'Rekapitulace_SO_03'!#REF!</definedName>
    <definedName name="Dodavka">'rekapitulace_SO_01'!#REF!</definedName>
    <definedName name="Dodavka0" localSheetId="6">'polozky_SO_02'!#REF!</definedName>
    <definedName name="Dodavka0" localSheetId="8">'Položky_SO_03'!#REF!</definedName>
    <definedName name="Dodavka0" localSheetId="1">'polozky_SO_01'!#REF!</definedName>
    <definedName name="Dodavka0" localSheetId="5">'[1]Položky'!#REF!</definedName>
    <definedName name="Dodavka0" localSheetId="7">'[2]Položky'!#REF!</definedName>
    <definedName name="Dodavka0">'polozky_SO_01'!#REF!</definedName>
    <definedName name="HSV" localSheetId="6">'[1]Rekapitulace'!$E$13</definedName>
    <definedName name="HSV" localSheetId="8">'[2]Rekapitulace'!$E$12</definedName>
    <definedName name="HSV" localSheetId="1">'rekapitulace_celkova'!#REF!</definedName>
    <definedName name="HSV" localSheetId="5">'rekapitulace_SO_02'!#REF!</definedName>
    <definedName name="HSV" localSheetId="7">'Rekapitulace_SO_03'!$E$11</definedName>
    <definedName name="HSV">'rekapitulace_SO_01'!$E$19</definedName>
    <definedName name="HSV0" localSheetId="6">'polozky_SO_02'!#REF!</definedName>
    <definedName name="HSV0" localSheetId="8">'Položky_SO_03'!#REF!</definedName>
    <definedName name="HSV0" localSheetId="1">'polozky_SO_01'!#REF!</definedName>
    <definedName name="HSV0" localSheetId="5">'[1]Položky'!#REF!</definedName>
    <definedName name="HSV0" localSheetId="7">'[2]Položky'!#REF!</definedName>
    <definedName name="HSV0">'polozky_SO_01'!#REF!</definedName>
    <definedName name="HZS" localSheetId="6">'[1]Rekapitulace'!$I$13</definedName>
    <definedName name="HZS" localSheetId="8">'[2]Rekapitulace'!$I$12</definedName>
    <definedName name="HZS" localSheetId="1">'rekapitulace_celkova'!#REF!</definedName>
    <definedName name="HZS" localSheetId="5">'rekapitulace_SO_02'!#REF!</definedName>
    <definedName name="HZS" localSheetId="7">'Rekapitulace_SO_03'!#REF!</definedName>
    <definedName name="HZS">'rekapitulace_SO_01'!#REF!</definedName>
    <definedName name="HZS0" localSheetId="6">'polozky_SO_02'!#REF!</definedName>
    <definedName name="HZS0" localSheetId="8">'Položky_SO_03'!#REF!</definedName>
    <definedName name="HZS0" localSheetId="1">'polozky_SO_01'!#REF!</definedName>
    <definedName name="HZS0" localSheetId="5">'[1]Položky'!#REF!</definedName>
    <definedName name="HZS0" localSheetId="7">'[2]Položky'!#REF!</definedName>
    <definedName name="HZS0">'polozky_SO_01'!#REF!</definedName>
    <definedName name="JKSO">'Krycí list'!$G$2</definedName>
    <definedName name="MJ">'Krycí list'!$G$5</definedName>
    <definedName name="Mont" localSheetId="6">'[1]Rekapitulace'!$H$13</definedName>
    <definedName name="Mont" localSheetId="8">'[2]Rekapitulace'!$H$12</definedName>
    <definedName name="Mont" localSheetId="1">'rekapitulace_celkova'!#REF!</definedName>
    <definedName name="Mont" localSheetId="5">'rekapitulace_SO_02'!#REF!</definedName>
    <definedName name="Mont" localSheetId="7">'Rekapitulace_SO_03'!#REF!</definedName>
    <definedName name="Mont">'rekapitulace_SO_01'!#REF!</definedName>
    <definedName name="Montaz0" localSheetId="6">'polozky_SO_02'!#REF!</definedName>
    <definedName name="Montaz0" localSheetId="8">'Položky_SO_03'!#REF!</definedName>
    <definedName name="Montaz0" localSheetId="1">'polozky_SO_01'!#REF!</definedName>
    <definedName name="Montaz0" localSheetId="5">'[1]Položky'!#REF!</definedName>
    <definedName name="Montaz0" localSheetId="7">'[2]Položky'!#REF!</definedName>
    <definedName name="Montaz0">'polozky_SO_01'!#REF!</definedName>
    <definedName name="NazevDilu" localSheetId="1">'rekapitulace_celkova'!#REF!</definedName>
    <definedName name="NazevDilu" localSheetId="5">'rekapitulace_SO_02'!$B$6</definedName>
    <definedName name="NazevDilu" localSheetId="7">'Rekapitulace_SO_03'!$B$6</definedName>
    <definedName name="NazevDilu">'rekapitulace_SO_01'!$B$6</definedName>
    <definedName name="nazevobjektu" localSheetId="6">'[1]Krycí list'!$C$5</definedName>
    <definedName name="nazevobjektu" localSheetId="8">'[2]Krycí list'!$C$5</definedName>
    <definedName name="nazevobjektu" localSheetId="5">'[1]Krycí list'!$C$5</definedName>
    <definedName name="nazevobjektu" localSheetId="7">'[2]Krycí list'!$C$5</definedName>
    <definedName name="nazevobjektu">'Krycí list'!$C$5</definedName>
    <definedName name="nazevstavby" localSheetId="6">'[1]Krycí list'!$C$7</definedName>
    <definedName name="nazevstavby" localSheetId="8">'[2]Krycí list'!$C$7</definedName>
    <definedName name="nazevstavby" localSheetId="5">'[1]Krycí list'!$C$7</definedName>
    <definedName name="nazevstavby" localSheetId="7">'[2]Krycí list'!$C$7</definedName>
    <definedName name="nazevstavby">'Krycí list'!$C$7</definedName>
    <definedName name="_xlnm.Print_Titles" localSheetId="4">'polozky_SO_01'!$1:$6</definedName>
    <definedName name="_xlnm.Print_Titles" localSheetId="6">'polozky_SO_02'!$1:$6</definedName>
    <definedName name="_xlnm.Print_Titles" localSheetId="8">'Položky_SO_03'!$1:$6</definedName>
    <definedName name="_xlnm.Print_Titles" localSheetId="1">'rekapitulace_celkova'!$1:$6</definedName>
    <definedName name="_xlnm.Print_Titles" localSheetId="3">'rekapitulace_SO_01'!$1:$6</definedName>
    <definedName name="_xlnm.Print_Titles" localSheetId="5">'rekapitulace_SO_02'!$1:$6</definedName>
    <definedName name="_xlnm.Print_Titles" localSheetId="7">'Rekapitulace_SO_03'!$1:$6</definedName>
    <definedName name="Objednatel">'Krycí list'!$C$10</definedName>
    <definedName name="_xlnm.Print_Area" localSheetId="0">'Krycí list'!$A$1:$G$45</definedName>
    <definedName name="_xlnm.Print_Area" localSheetId="4">'polozky_SO_01'!$A$1:$K$150</definedName>
    <definedName name="_xlnm.Print_Area" localSheetId="6">'polozky_SO_02'!$A$1:$K$83</definedName>
    <definedName name="_xlnm.Print_Area" localSheetId="8">'Položky_SO_03'!$A$1:$K$53</definedName>
    <definedName name="_xlnm.Print_Area" localSheetId="1">'rekapitulace_celkova'!$A$1:$I$7</definedName>
    <definedName name="_xlnm.Print_Area" localSheetId="3">'rekapitulace_SO_01'!$A$1:$E$20</definedName>
    <definedName name="_xlnm.Print_Area" localSheetId="5">'rekapitulace_SO_02'!$A$1:$E$13</definedName>
    <definedName name="_xlnm.Print_Area" localSheetId="7">'Rekapitulace_SO_03'!$A$1:$E$12</definedName>
    <definedName name="PocetMJ" localSheetId="6">'[1]Krycí list'!$G$6</definedName>
    <definedName name="PocetMJ" localSheetId="8">'[2]Krycí list'!$G$6</definedName>
    <definedName name="PocetMJ" localSheetId="5">'[1]Krycí list'!$G$6</definedName>
    <definedName name="PocetMJ" localSheetId="7">'[2]Krycí list'!$G$6</definedName>
    <definedName name="PocetMJ">'Krycí list'!$G$6</definedName>
    <definedName name="Poznamka">'Krycí list'!$B$37</definedName>
    <definedName name="Projektant">'Krycí list'!$C$8</definedName>
    <definedName name="PSV" localSheetId="6">'[1]Rekapitulace'!$F$13</definedName>
    <definedName name="PSV" localSheetId="8">'[2]Rekapitulace'!$F$12</definedName>
    <definedName name="PSV" localSheetId="1">'rekapitulace_celkova'!#REF!</definedName>
    <definedName name="PSV" localSheetId="5">'rekapitulace_SO_02'!#REF!</definedName>
    <definedName name="PSV" localSheetId="7">'Rekapitulace_SO_03'!#REF!</definedName>
    <definedName name="PSV">'rekapitulace_SO_01'!#REF!</definedName>
    <definedName name="PSV0" localSheetId="6">'polozky_SO_02'!#REF!</definedName>
    <definedName name="PSV0" localSheetId="8">'Položky_SO_03'!#REF!</definedName>
    <definedName name="PSV0" localSheetId="1">'polozky_SO_01'!#REF!</definedName>
    <definedName name="PSV0" localSheetId="5">'[1]Položky'!#REF!</definedName>
    <definedName name="PSV0" localSheetId="7">'[2]Položky'!#REF!</definedName>
    <definedName name="PSV0">'polozky_SO_01'!#REF!</definedName>
    <definedName name="SazbaDPH1" localSheetId="6">'[1]Krycí list'!$C$30</definedName>
    <definedName name="SazbaDPH1" localSheetId="8">'[2]Krycí list'!$C$30</definedName>
    <definedName name="SazbaDPH1" localSheetId="5">'[1]Krycí list'!$C$30</definedName>
    <definedName name="SazbaDPH1" localSheetId="7">'[2]Krycí list'!$C$30</definedName>
    <definedName name="SazbaDPH1">'Krycí list'!$C$30</definedName>
    <definedName name="SazbaDPH2" localSheetId="6">'[1]Krycí list'!$C$32</definedName>
    <definedName name="SazbaDPH2" localSheetId="8">'[2]Krycí list'!$C$32</definedName>
    <definedName name="SazbaDPH2" localSheetId="5">'[1]Krycí list'!$C$32</definedName>
    <definedName name="SazbaDPH2" localSheetId="7">'[2]Krycí list'!$C$32</definedName>
    <definedName name="SazbaDPH2">'Krycí list'!$C$32</definedName>
    <definedName name="SloupecCC" localSheetId="6">'polozky_SO_02'!$G$6</definedName>
    <definedName name="SloupecCC" localSheetId="8">'Položky_SO_03'!$G$6</definedName>
    <definedName name="SloupecCC">'polozky_SO_01'!$G$6</definedName>
    <definedName name="SloupecCisloPol" localSheetId="6">'polozky_SO_02'!$B$6</definedName>
    <definedName name="SloupecCisloPol" localSheetId="8">'Položky_SO_03'!$B$6</definedName>
    <definedName name="SloupecCisloPol">'polozky_SO_01'!$B$6</definedName>
    <definedName name="SloupecCH" localSheetId="6">'polozky_SO_02'!$I$6</definedName>
    <definedName name="SloupecCH" localSheetId="8">'Položky_SO_03'!$I$6</definedName>
    <definedName name="SloupecCH">'polozky_SO_01'!$I$6</definedName>
    <definedName name="SloupecJC" localSheetId="6">'polozky_SO_02'!$F$6</definedName>
    <definedName name="SloupecJC" localSheetId="8">'Položky_SO_03'!$F$6</definedName>
    <definedName name="SloupecJC">'polozky_SO_01'!$F$6</definedName>
    <definedName name="SloupecJH" localSheetId="6">'polozky_SO_02'!$H$6</definedName>
    <definedName name="SloupecJH" localSheetId="8">'Položky_SO_03'!$H$6</definedName>
    <definedName name="SloupecJH">'polozky_SO_01'!$H$6</definedName>
    <definedName name="SloupecMJ" localSheetId="6">'polozky_SO_02'!$D$6</definedName>
    <definedName name="SloupecMJ" localSheetId="8">'Položky_SO_03'!$D$6</definedName>
    <definedName name="SloupecMJ">'polozky_SO_01'!$D$6</definedName>
    <definedName name="SloupecMnozstvi" localSheetId="6">'polozky_SO_02'!$E$6</definedName>
    <definedName name="SloupecMnozstvi" localSheetId="8">'Položky_SO_03'!$E$6</definedName>
    <definedName name="SloupecMnozstvi">'polozky_SO_01'!$E$6</definedName>
    <definedName name="SloupecNazPol" localSheetId="6">'polozky_SO_02'!$C$6</definedName>
    <definedName name="SloupecNazPol" localSheetId="8">'Položky_SO_03'!$C$6</definedName>
    <definedName name="SloupecNazPol">'polozky_SO_01'!$C$6</definedName>
    <definedName name="SloupecPC" localSheetId="6">'polozky_SO_02'!$A$6</definedName>
    <definedName name="SloupecPC" localSheetId="8">'Položky_SO_03'!$A$6</definedName>
    <definedName name="SloupecPC">'polozky_SO_01'!$A$6</definedName>
    <definedName name="solver_lin" localSheetId="4" hidden="1">0</definedName>
    <definedName name="solver_lin" localSheetId="6" hidden="1">0</definedName>
    <definedName name="solver_lin" localSheetId="8" hidden="1">0</definedName>
    <definedName name="solver_num" localSheetId="4" hidden="1">0</definedName>
    <definedName name="solver_num" localSheetId="6" hidden="1">0</definedName>
    <definedName name="solver_num" localSheetId="8" hidden="1">0</definedName>
    <definedName name="solver_opt" localSheetId="4" hidden="1">'polozky_SO_01'!#REF!</definedName>
    <definedName name="solver_opt" localSheetId="6" hidden="1">'polozky_SO_02'!#REF!</definedName>
    <definedName name="solver_opt" localSheetId="8" hidden="1">'Položky_SO_03'!#REF!</definedName>
    <definedName name="solver_typ" localSheetId="4" hidden="1">1</definedName>
    <definedName name="solver_typ" localSheetId="6" hidden="1">1</definedName>
    <definedName name="solver_typ" localSheetId="8" hidden="1">1</definedName>
    <definedName name="solver_val" localSheetId="4" hidden="1">0</definedName>
    <definedName name="solver_val" localSheetId="6" hidden="1">0</definedName>
    <definedName name="solver_val" localSheetId="8" hidden="1">0</definedName>
    <definedName name="Typ" localSheetId="6">'polozky_SO_02'!#REF!</definedName>
    <definedName name="Typ" localSheetId="8">'Položky_SO_03'!#REF!</definedName>
    <definedName name="Typ" localSheetId="1">'polozky_SO_01'!#REF!</definedName>
    <definedName name="Typ" localSheetId="5">'[1]Položky'!#REF!</definedName>
    <definedName name="Typ" localSheetId="7">'[2]Položky'!#REF!</definedName>
    <definedName name="Typ">'polozky_SO_01'!#REF!</definedName>
    <definedName name="VRN" localSheetId="6">'[1]Rekapitulace'!$H$26</definedName>
    <definedName name="VRN" localSheetId="8">'[2]Rekapitulace'!$H$25</definedName>
    <definedName name="VRN" localSheetId="1">'rekapitulace_celkova'!#REF!</definedName>
    <definedName name="VRN" localSheetId="5">'rekapitulace_SO_02'!#REF!</definedName>
    <definedName name="VRN" localSheetId="7">'Rekapitulace_SO_03'!#REF!</definedName>
    <definedName name="VRN">'rekapitulace_SO_01'!#REF!</definedName>
    <definedName name="VRNKc" localSheetId="6">'[1]Rekapitulace'!#REF!</definedName>
    <definedName name="VRNKc" localSheetId="8">'[2]Rekapitulace'!#REF!</definedName>
    <definedName name="VRNKc" localSheetId="1">'rekapitulace_celkova'!#REF!</definedName>
    <definedName name="VRNKc" localSheetId="5">'rekapitulace_SO_02'!#REF!</definedName>
    <definedName name="VRNKc" localSheetId="7">'Rekapitulace_SO_03'!#REF!</definedName>
    <definedName name="VRNKc">'rekapitulace_SO_01'!#REF!</definedName>
    <definedName name="VRNnazev" localSheetId="6">'[1]Rekapitulace'!#REF!</definedName>
    <definedName name="VRNnazev" localSheetId="8">'[2]Rekapitulace'!#REF!</definedName>
    <definedName name="VRNnazev" localSheetId="1">'rekapitulace_celkova'!#REF!</definedName>
    <definedName name="VRNnazev" localSheetId="5">'rekapitulace_SO_02'!#REF!</definedName>
    <definedName name="VRNnazev" localSheetId="7">'Rekapitulace_SO_03'!#REF!</definedName>
    <definedName name="VRNnazev">'rekapitulace_SO_01'!#REF!</definedName>
    <definedName name="VRNproc" localSheetId="6">'[1]Rekapitulace'!#REF!</definedName>
    <definedName name="VRNproc" localSheetId="8">'[2]Rekapitulace'!#REF!</definedName>
    <definedName name="VRNproc" localSheetId="1">'rekapitulace_celkova'!#REF!</definedName>
    <definedName name="VRNproc" localSheetId="5">'rekapitulace_SO_02'!#REF!</definedName>
    <definedName name="VRNproc" localSheetId="7">'Rekapitulace_SO_03'!#REF!</definedName>
    <definedName name="VRNproc">'rekapitulace_SO_01'!#REF!</definedName>
    <definedName name="VRNzakl" localSheetId="6">'[1]Rekapitulace'!#REF!</definedName>
    <definedName name="VRNzakl" localSheetId="8">'[2]Rekapitulace'!#REF!</definedName>
    <definedName name="VRNzakl" localSheetId="1">'rekapitulace_celkova'!#REF!</definedName>
    <definedName name="VRNzakl" localSheetId="5">'rekapitulace_SO_02'!#REF!</definedName>
    <definedName name="VRNzakl" localSheetId="7">'Rekapitulace_SO_03'!#REF!</definedName>
    <definedName name="VRNzakl">'rekapitulace_SO_01'!#REF!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<sst xmlns="http://schemas.openxmlformats.org/spreadsheetml/2006/main" count="685" uniqueCount="368">
  <si>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</si>
  <si>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</si>
  <si>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</si>
  <si>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</si>
  <si>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</si>
  <si>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</si>
  <si>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</si>
  <si>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</si>
  <si>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</si>
  <si>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</si>
  <si>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</si>
  <si>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</si>
  <si>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</si>
  <si>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</si>
  <si>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</si>
  <si>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</si>
  <si>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</si>
  <si>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</si>
  <si>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</si>
  <si>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</si>
  <si>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</si>
  <si>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</si>
  <si>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</si>
  <si>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</si>
  <si>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</si>
  <si>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</si>
  <si>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</si>
  <si>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</si>
  <si>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</si>
  <si>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</si>
  <si>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</si>
  <si>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</si>
  <si>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</si>
  <si>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</si>
  <si>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</si>
  <si>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</si>
  <si>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</si>
  <si>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</si>
  <si>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</si>
  <si>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</si>
  <si>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</si>
  <si>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</si>
  <si>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</si>
  <si>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</si>
  <si>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</si>
  <si>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</si>
  <si>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</si>
  <si>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</si>
  <si>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</si>
  <si>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</si>
  <si>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</si>
  <si>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</si>
  <si>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</si>
  <si>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</si>
  <si>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CELKEM  OBJEKT</t>
  </si>
  <si>
    <t>%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</si>
  <si>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</si>
  <si>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</si>
  <si>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</si>
  <si>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</si>
  <si>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</si>
  <si>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</si>
  <si>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</si>
  <si>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</si>
  <si>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</si>
  <si>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</si>
  <si>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</si>
  <si>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</si>
  <si>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</si>
  <si>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</si>
  <si>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</si>
  <si>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</si>
  <si>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Celkem za</t>
  </si>
  <si>
    <t>00003269</t>
  </si>
  <si>
    <t>Areál sport.nadějí-Sportov.gymnasium L.Daňka,Brno</t>
  </si>
  <si>
    <t>SO013269</t>
  </si>
  <si>
    <t>Demolice-SO 01-sportovní hala</t>
  </si>
  <si>
    <t>199000000R00</t>
  </si>
  <si>
    <t>Poplatek za skladku suti</t>
  </si>
  <si>
    <t>t</t>
  </si>
  <si>
    <t>bourané základy ve výkopu:93,636*2,5</t>
  </si>
  <si>
    <t>130900040RAC</t>
  </si>
  <si>
    <t>Bourání konstrukcí z betonu železového ve výkopu odvoz do 10 km, uložení na skládku</t>
  </si>
  <si>
    <t>m3</t>
  </si>
  <si>
    <t>v.č.D.1-SO 01-sportovní hala:</t>
  </si>
  <si>
    <t>vybourání základů :(40,8+18,2-0,6*2)*2*1,35*0,6</t>
  </si>
  <si>
    <t>174100010RAE</t>
  </si>
  <si>
    <t>Zásyp jam, rýh a šachet sypaninou dovoz sypaniny ze vzdálenosti 10 km</t>
  </si>
  <si>
    <t>zásyp po bouraných základech:93,636</t>
  </si>
  <si>
    <t>1.8</t>
  </si>
  <si>
    <t>Vyčištění pozemku</t>
  </si>
  <si>
    <t>m2</t>
  </si>
  <si>
    <t>zastavěná plocha :720</t>
  </si>
  <si>
    <t>94</t>
  </si>
  <si>
    <t>Lešení a stavební výtahy</t>
  </si>
  <si>
    <t>943943221R00</t>
  </si>
  <si>
    <t>Montáž lešení prostorové lehké, do 200kg, H 10 m</t>
  </si>
  <si>
    <t>pro demontážní práce:</t>
  </si>
  <si>
    <t>(40,8-0,94*2)*(18,2-0,94*2)*0,95</t>
  </si>
  <si>
    <t>1/2*9,31*9,31*1,501*(40,8-0,94*2)</t>
  </si>
  <si>
    <t>943943292R00</t>
  </si>
  <si>
    <t>Příplatek za každý měsíc použití k pol..3221, 3222</t>
  </si>
  <si>
    <t>prostorové lešení (2 měsíce):3135,1778*2</t>
  </si>
  <si>
    <t>943943821R00</t>
  </si>
  <si>
    <t>Demontáž lešení, prostor. lehké, 200 kPa, H 10 m</t>
  </si>
  <si>
    <t>prostorové lešení :3135,1778</t>
  </si>
  <si>
    <t>943955021R00</t>
  </si>
  <si>
    <t>Montáž lešeňové podlahy s příčníky a podél.,H 10 m</t>
  </si>
  <si>
    <t>(40,8-0,94*2)*10,5</t>
  </si>
  <si>
    <t>(40,8-0,94*2+18,2-0,94*2)*2*1,5*2</t>
  </si>
  <si>
    <t>943955191R00</t>
  </si>
  <si>
    <t>Příplatek za každý měsíc použití leš.k pol.21až 41</t>
  </si>
  <si>
    <t>lešenová podlaha (2 měsíce):740,1*2</t>
  </si>
  <si>
    <t>943955821R00</t>
  </si>
  <si>
    <t>Demontáž leš. podlahy s příč. a podélníky, H 10 m</t>
  </si>
  <si>
    <t>lešenová podlaha :740,1</t>
  </si>
  <si>
    <t>96</t>
  </si>
  <si>
    <t>Bourání konstrukcí</t>
  </si>
  <si>
    <t>968071126R00</t>
  </si>
  <si>
    <t>Vyvěšení, zavěšení kovových křídel dveří nad 2 m2</t>
  </si>
  <si>
    <t>kus</t>
  </si>
  <si>
    <t>vstupy (stěny s dveřmi):2+2</t>
  </si>
  <si>
    <t>968072641R00</t>
  </si>
  <si>
    <t>Vybourání kovových stěn, kromě výkladních</t>
  </si>
  <si>
    <t>vstupy (stěny s dveřmi):4*2,5+4,28*2,5</t>
  </si>
  <si>
    <t>98</t>
  </si>
  <si>
    <t>Demolice</t>
  </si>
  <si>
    <t>981512113R00</t>
  </si>
  <si>
    <t>Demolice konstrukcí jiným způsobem, beton prostý</t>
  </si>
  <si>
    <t>demolice podlahy z betonu tl.300mm (na úr.-0,25):(40,8-0,94*2)*(18,2-0,94*2)*0,3</t>
  </si>
  <si>
    <t>99</t>
  </si>
  <si>
    <t>Staveništní přesun hmot</t>
  </si>
  <si>
    <t>998982123R00</t>
  </si>
  <si>
    <t xml:space="preserve">Přesun hmot, demolice jiným způsobem, v. do 21 m </t>
  </si>
  <si>
    <t>712</t>
  </si>
  <si>
    <t>Živičné krytiny</t>
  </si>
  <si>
    <t>712500833RT3</t>
  </si>
  <si>
    <t>Odstranění folie krytiny střech oblých 1vrstva z ploch jednotlivě nad 20 m2</t>
  </si>
  <si>
    <t>demontáž střechy z folie:</t>
  </si>
  <si>
    <t>z úr.+1,0 na úr.+7,0 (oblouková):10,25*3,14*130/180*40,8</t>
  </si>
  <si>
    <t>713</t>
  </si>
  <si>
    <t>Izolace tepelné</t>
  </si>
  <si>
    <t>713103122R00</t>
  </si>
  <si>
    <t>Odstr.tep.izolace stěn,volně,minerál tl.100-200 mm</t>
  </si>
  <si>
    <t>demontáž izolace stěn z minerální plsti tl.150mm:</t>
  </si>
  <si>
    <t>z úr.-0,25 na úr.+1,0:40,8*1,25*2</t>
  </si>
  <si>
    <t>štíty:18,2*1,25*2</t>
  </si>
  <si>
    <t>1/2*10,25*10,25*(2,267-0,766)*2</t>
  </si>
  <si>
    <t>-vstupy (stěny s dveřmi):-4*2,5-4,28*2,5</t>
  </si>
  <si>
    <t>713104122R00</t>
  </si>
  <si>
    <t>Odstr.tep.izo.střech pl,volně,minerál tl.100-200mm</t>
  </si>
  <si>
    <t>demontáž izolace střechy z minerální plsti tl.150mm:</t>
  </si>
  <si>
    <t>713.1</t>
  </si>
  <si>
    <t>Příplatek za demontáž parozábrany stěny+střecha</t>
  </si>
  <si>
    <t>demontáž parozábrany:284,4988+948,3847</t>
  </si>
  <si>
    <t>730</t>
  </si>
  <si>
    <t>Ústřední vytápění</t>
  </si>
  <si>
    <t>Demontáž ÚT-demontáž teplovodního rozvodu a nástěnných teplovodních jednotek</t>
  </si>
  <si>
    <t>soubor</t>
  </si>
  <si>
    <t>demontáž:1</t>
  </si>
  <si>
    <t>766</t>
  </si>
  <si>
    <t>Konstrukce truhlářské</t>
  </si>
  <si>
    <t>766411811R00</t>
  </si>
  <si>
    <t>Demontáž obložení stěn panely velikosti do 1,5 m2</t>
  </si>
  <si>
    <t>demontáž obkladů stěn :</t>
  </si>
  <si>
    <t>desky ze sololitu:(38,92+16,32)*2*0,95</t>
  </si>
  <si>
    <t>1/2*9,31*9,31*(2,267-0,766)*2</t>
  </si>
  <si>
    <t>-vstupní stěny:-4*2,5-4,28*2,5</t>
  </si>
  <si>
    <t>766411822R00</t>
  </si>
  <si>
    <t>Demontáž podkladových roštů obložení stěn</t>
  </si>
  <si>
    <t>rošt z latí:(38,92+16,32)*2*0,95</t>
  </si>
  <si>
    <t>766421811R00</t>
  </si>
  <si>
    <t>Demontáž obložení podhledů panely do 1,5 m2</t>
  </si>
  <si>
    <t>demontáž obkladů podhledů (oblá část):</t>
  </si>
  <si>
    <t>desky ze sololitu:9,31*3,14*130/180*38,92</t>
  </si>
  <si>
    <t>766421822R00</t>
  </si>
  <si>
    <t>Demontáž podkladových roštů obložení podhledů</t>
  </si>
  <si>
    <t>rošt z latí:9,31*3,14*130/180*38,92</t>
  </si>
  <si>
    <t>767</t>
  </si>
  <si>
    <t>Konstrukce zámečnické</t>
  </si>
  <si>
    <t>767134802R00</t>
  </si>
  <si>
    <t>Demontáž oplechování stěn plechy šroubovanými</t>
  </si>
  <si>
    <t>demontáž oplechování stěn:</t>
  </si>
  <si>
    <t>767392802R00</t>
  </si>
  <si>
    <t>Demontáž krytin střech z plechů, šroubovaných</t>
  </si>
  <si>
    <t>demontáž střechy z plechu:</t>
  </si>
  <si>
    <t>767996805R00</t>
  </si>
  <si>
    <t>Demontáž atypických ocelových konstr. nad 500 kg</t>
  </si>
  <si>
    <t>kg</t>
  </si>
  <si>
    <t>demontáž ocelové konstrukce haly (dle technické zprávy projektanta):</t>
  </si>
  <si>
    <t>příhradové vazníky:14851</t>
  </si>
  <si>
    <t>demontáž ocel.vazniček (počítáno 10 kg/m2)-rošt pod střešní plechy :</t>
  </si>
  <si>
    <t>a opláštění stěn zvenku:</t>
  </si>
  <si>
    <t>výměra střechy:948,3847*10</t>
  </si>
  <si>
    <t xml:space="preserve">            stěn:214,3568*10</t>
  </si>
  <si>
    <t>998767102R00</t>
  </si>
  <si>
    <t xml:space="preserve">Přesun hmot pro zámečnické konstr., výšky do 12 m </t>
  </si>
  <si>
    <t>M21</t>
  </si>
  <si>
    <t>Elektromontáže</t>
  </si>
  <si>
    <t>Demontáž elektro-demontáž rozvaděče,rozvodů a osvětlení,zásuvek a ventilátorů</t>
  </si>
  <si>
    <t>MVY</t>
  </si>
  <si>
    <t>výměry-neoceňovat</t>
  </si>
  <si>
    <t>Obest.prostor</t>
  </si>
  <si>
    <t>Výpočet obestavěného prostoru</t>
  </si>
  <si>
    <t>z úr.-0,50 na úr.+1,0:40,8*18,2*1,5</t>
  </si>
  <si>
    <t xml:space="preserve">       +1,0 na úr.+7,0:1/2*10,25*10,25*(2,267-0,766)*40,8</t>
  </si>
  <si>
    <t>D96</t>
  </si>
  <si>
    <t>Přesuny suti a vybouraných hmot</t>
  </si>
  <si>
    <t>979951111R00</t>
  </si>
  <si>
    <t>Výkup kovů - železný šrot tl. do 4 mm</t>
  </si>
  <si>
    <t>plechy:2,56049+6,63869</t>
  </si>
  <si>
    <t>979951112R00</t>
  </si>
  <si>
    <t>Výkup kovů - železný šrot tl. nad 4 mm</t>
  </si>
  <si>
    <t>o.k.:26,478415</t>
  </si>
  <si>
    <t>979990001R00</t>
  </si>
  <si>
    <t>Poplatek za skládku stavební suti</t>
  </si>
  <si>
    <t>suť:556,5886</t>
  </si>
  <si>
    <t>-plechy:-2,56049-6,63869</t>
  </si>
  <si>
    <t>-o.k.:-26,4784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</si>
  <si>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</si>
  <si>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</si>
  <si>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</si>
  <si>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</si>
  <si>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979093111R00</t>
  </si>
  <si>
    <t xml:space="preserve">Uložení suti na skládku bez zhutnění </t>
  </si>
  <si>
    <t>Před zahájením demontáže haly je nutné odpojení sítí (topení a elektro).</t>
  </si>
  <si>
    <t>Huk M.</t>
  </si>
  <si>
    <t>REKAPITULACE  NÁKLADŮ PODLE STAVEBNÍCH OBJEKTŮ</t>
  </si>
  <si>
    <t>SO 01</t>
  </si>
  <si>
    <t>Název</t>
  </si>
  <si>
    <t>Cena</t>
  </si>
  <si>
    <t>Celkem</t>
  </si>
  <si>
    <t>Demolice-SO 02-přístavba šaten</t>
  </si>
  <si>
    <t>130900030RAC</t>
  </si>
  <si>
    <t>Bourání konstrukcí z betonu prostého ve výkopu odvoz do 10 km, uložení na skládku</t>
  </si>
  <si>
    <t>v.č.D.2-SO 02-přístavba šaten:</t>
  </si>
  <si>
    <t>vybourání základů :</t>
  </si>
  <si>
    <t>z úr.terénu -0,20:(10,825+0,375+8,275)*0,55*(1,225-0,1)</t>
  </si>
  <si>
    <t>(4,325-0,45-0,375)*4*0,55*(0,925-0,1)</t>
  </si>
  <si>
    <t>(5,575+12,6-0,45*2+16,4)*0,55*(0,925-0,1)</t>
  </si>
  <si>
    <t>-část základů započtena v demolicích:-0,87</t>
  </si>
  <si>
    <t>981012416R00</t>
  </si>
  <si>
    <t>Demolice budov, zdivo, podíl konstr. do 35 %, MC</t>
  </si>
  <si>
    <t>M05</t>
  </si>
  <si>
    <t>Odpojení sítí</t>
  </si>
  <si>
    <t>Odpojení sítí-před zahájením demolice objektu vody,kanalizace,topení,elktro silno+slaboproudu</t>
  </si>
  <si>
    <t>odpojení sítí:1</t>
  </si>
  <si>
    <t>obest.prostor</t>
  </si>
  <si>
    <t>půdorys 1.np:</t>
  </si>
  <si>
    <t>z úr.-0,20 na úr.+2,975:(16,4*4,325+(12,6-4,325)*5,575)*(0,2+2,975)</t>
  </si>
  <si>
    <t>-2,75*0,5*(0,2+2,975)</t>
  </si>
  <si>
    <t>snížení na úr.-0,70 (viz pohled západní):(2,9*5,575-2,725*0,5)*(0,7-0,2)</t>
  </si>
  <si>
    <t>půdorys 2.np:</t>
  </si>
  <si>
    <t>z úr.+2,975 na úr.+6,29:(16,4*4,325+(12,6-4,325)*5,575)*(6,29-2,975)</t>
  </si>
  <si>
    <t>-2,725*0,5*(6,29-2,975)</t>
  </si>
  <si>
    <t>předsazená část:</t>
  </si>
  <si>
    <t>z úr.+2,335 na úr.+6,29:3,75*1,05*(6,29-2,335)</t>
  </si>
  <si>
    <t>objem kcí</t>
  </si>
  <si>
    <t>Skutečný objem konstrukcí</t>
  </si>
  <si>
    <t>podlaha (nad út tl.225mm):(16,4*4,325+(12,6-4,325)*5,575-2,725*0,5)*0,225</t>
  </si>
  <si>
    <t>část základu:2,9*0,6*(0,7-0,2)</t>
  </si>
  <si>
    <t>strop nad 1.np (na úr.+2,975):(16,4*4,325+(12,6-4,325)*5,575-2,725*0,5)*0,25</t>
  </si>
  <si>
    <t>předsunutá část:3,75*1,05*0,25</t>
  </si>
  <si>
    <t>-schodiště:-4*2,22*0,25</t>
  </si>
  <si>
    <t>zdivo tl.450,375,175mm:(4,325+16,45-0,45+11,975+0,175-3)*2,725*0,45</t>
  </si>
  <si>
    <t>(10,825-0,45+8,275)*2,725*0,375+1,3*2,725*0,45</t>
  </si>
  <si>
    <t>(2,175+0,075)*2,725*0,375*3</t>
  </si>
  <si>
    <t>(2,85-0,45-0,375)*2,725*0,175</t>
  </si>
  <si>
    <t>3*2,725*0,175</t>
  </si>
  <si>
    <t>příčky tl.75,150mm:(2,625+1,25+1,325+3,425*4+0,8*2)*2,725*0,075</t>
  </si>
  <si>
    <t>(1,1*2+0,8*4+5,6+2,1+1,2)*2,725*0,075</t>
  </si>
  <si>
    <t>1*2,725*0,15</t>
  </si>
  <si>
    <t>schodiště z úr.+0,0 na úr.+2,975:</t>
  </si>
  <si>
    <t>podstupňové desky,podesty:(4,985+1,16*2)*1,1*0,15</t>
  </si>
  <si>
    <t>stupně 280x175mm:17*1,1*0,28*0,175/2</t>
  </si>
  <si>
    <t>strop vč.střechy nad 2.np (na úr.+6,29-atika):(16,4*4,325+(12,6-4,325)*5,575-2,725*0,5)*0,585</t>
  </si>
  <si>
    <t>předsazená část:3,75*1,05*0,585</t>
  </si>
  <si>
    <t>zdivo tl.450,375,175mm:(4,325+16,4-0,45*2+12,6-3*2+2,7)*2,65*0,45</t>
  </si>
  <si>
    <t>(1,05*2+3)*2,65*0,375</t>
  </si>
  <si>
    <t>(10,375+8,275+0,375+0,8*2)*2,65*0,375</t>
  </si>
  <si>
    <t>příčky tl.75,125mm:(3,5+1,5*2+3+1,325+5,7+3,425*2)*2,65*0,075</t>
  </si>
  <si>
    <t>(1,675*2+2,25*2+1,25)*2,65*0,075</t>
  </si>
  <si>
    <t>(0,075+1,675)*2,65*0,125*2</t>
  </si>
  <si>
    <t>atika nad střechou v.80mm:(4,325+16,4*0,45+12,6-0,45-3+2,7)*0,08*0,45</t>
  </si>
  <si>
    <t>(10,375+8,275+0,375+1,05*2+3)*0,08*0,375</t>
  </si>
  <si>
    <t>podíl konstruk.</t>
  </si>
  <si>
    <t>Podíl konstrukcí skutečný objem kcí/obestavěný prostor</t>
  </si>
  <si>
    <t>podíl konstrukcí:269,336/773,8327</t>
  </si>
  <si>
    <t xml:space="preserve">Poplatek za skládku stavební suti </t>
  </si>
  <si>
    <t>SO 02</t>
  </si>
  <si>
    <t>SO 03</t>
  </si>
  <si>
    <t>Demolice-SO 03-objekt bývalé kotelny</t>
  </si>
  <si>
    <t xml:space="preserve">bourané základy ve výkopu:16,0812*2,2 </t>
  </si>
  <si>
    <t>v.č.D.3-SO 02-objekt bývalé kotelny:</t>
  </si>
  <si>
    <t>z úr.terénu -0,15 na úr.-1,35:(11,58+11,76+3,22*2)*0,45*(1,35-0,15)</t>
  </si>
  <si>
    <t>zásyp po bouraných základech:16,0812</t>
  </si>
  <si>
    <t>zastavěná plocha :49</t>
  </si>
  <si>
    <t>obestavěný prostor (podle výpočtu):172,6659</t>
  </si>
  <si>
    <t>v.č.D.3-SO 03-objekt bývalé kotelny:</t>
  </si>
  <si>
    <t>řez:</t>
  </si>
  <si>
    <t>demolice podkladní mazaniny tl.150mm (pod út):(11,58-0,45*2+11,76-0,45*2)/2*(4,12-0,45*2)*0,15</t>
  </si>
  <si>
    <t>z úr.-0,15 po úr.střechy +3,35 až +3,45:(11,58+11,76)/2*4,12*(0,15*2+3,35+3,45)/2</t>
  </si>
  <si>
    <t>atika z úr.+3,35 až +3,45 na úr.+3,84:11,58*0,25*(3,84-3,45)</t>
  </si>
  <si>
    <t>(4,12-0,25)*2*(3,84*2-3,35-3,45)/2*0,25</t>
  </si>
  <si>
    <t>nad úr.-0,15:</t>
  </si>
  <si>
    <t>podlaha:(11,76+11,58)/2*4,15*0,15</t>
  </si>
  <si>
    <t>zdivo z úr.+0,0:(11,76+11,58+3,62*2)*2,7*0,25</t>
  </si>
  <si>
    <t>strop+střecha (tl.600mm):(11,76+11,58)/2*4,12*0,6</t>
  </si>
  <si>
    <t>atika na úr.+3,84:11,58*(3,84-3,45)*0,25</t>
  </si>
  <si>
    <t>podíl konstrukcí:58,7348/172,6659</t>
  </si>
  <si>
    <t>Vedlejší rozpočtové náklady</t>
  </si>
  <si>
    <t>cena / MJ (Kč)</t>
  </si>
  <si>
    <t>Ceník, kapitola</t>
  </si>
  <si>
    <t>VN</t>
  </si>
  <si>
    <t>Vedlejší náklady</t>
  </si>
  <si>
    <t>00512 Náklady spojené s prováděním stavby</t>
  </si>
  <si>
    <t>005124010R</t>
  </si>
  <si>
    <t>Soubor</t>
  </si>
  <si>
    <t>00512.1</t>
  </si>
  <si>
    <t>005121 Zařízení staveniště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</si>
  <si>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</si>
  <si>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</si>
  <si>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</si>
  <si>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</si>
  <si>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</si>
  <si>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</si>
  <si>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</si>
  <si>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</si>
  <si>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</si>
  <si>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005122 Provozní vlivy</t>
  </si>
  <si>
    <t>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</si>
  <si>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005122 R</t>
  </si>
  <si>
    <t>Provozní vlivy</t>
  </si>
  <si>
    <t>ON</t>
  </si>
  <si>
    <t>Ostatní náklady</t>
  </si>
  <si>
    <t>00521 Staveniště</t>
  </si>
  <si>
    <t>Náklady spojené s provozem staveniště, které vzniknou dodavateli podle podmínek smlouvy.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</si>
  <si>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</si>
  <si>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</si>
  <si>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</si>
  <si>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</si>
  <si>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stávajících inženýrských sítí na staveništi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</si>
  <si>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</si>
  <si>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</si>
  <si>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</si>
  <si>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1.0</t>
  </si>
  <si>
    <t>Vyčištění území, vč. naložení, odvozu a uložení materiálu na skládku, uvedení prostoru zařízení staveniště do původního stavu</t>
  </si>
  <si>
    <t>005211080R</t>
  </si>
  <si>
    <t xml:space="preserve">Bezpečnostní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</si>
  <si>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</si>
  <si>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Plán organizace výstavby</t>
  </si>
  <si>
    <t>Zpracování harmonogramu stavby a ZOV včetně průběžné aktualizace</t>
  </si>
  <si>
    <t>Vytýčení prostorové polohy dopravní a technické infrastruktury</t>
  </si>
  <si>
    <t>Vedlejší a ostatní náklady</t>
  </si>
  <si>
    <t>Fotodokumentace průběhu demolice</t>
  </si>
  <si>
    <t>Zajištění ostrahy majetku a osob v průběhu demolice</t>
  </si>
  <si>
    <t>Pasportizace území stavby a jejího okolí, zejména stavu příjezdových komunikací staveništní dopravy, předpokládaných dotčených ploch zasažených realizací demolice, požadavků vlastníků a uživatelů sousedních nemovitostí, DOSS apod.</t>
  </si>
  <si>
    <t>Náklady na přezkoumání podkladů objednatele o stavu inženýrských sítí probíhajících staveništěm nebo dotčenými demolicí i mimo území staveniště, kontrola a vytýčení jejich skutečné trasy a provedení ochranných opatření pro zabezpečení stávajících inženýrských sítí.</t>
  </si>
  <si>
    <t>Zajištění kompletační a koordinační činnosti spojených s realizací demolice</t>
  </si>
  <si>
    <t>Zajištění a projednání všech nezbytných administrativních úkonů spojených s realizací demolice</t>
  </si>
  <si>
    <t>Užívání veřejných ploch a prostranství</t>
  </si>
  <si>
    <t>(náklady a poplatky spojené s užíváním veřejných prostranství, včetně ochrany stávajících ploch pomocnými konstrukcemi - ul. Ptašínského 150 m2 - Sazba poplatku za užívání veřejného prostranství 10 Kč/m2/den)</t>
  </si>
  <si>
    <t>Pojištění dodavatele a pojištění díla</t>
  </si>
  <si>
    <t>v.č.D.2-SO 02-přístavba šaten:                                           95%</t>
  </si>
  <si>
    <t>bourané základy ve výkopu:32,8127*2,2                             95%</t>
  </si>
  <si>
    <t>zásyp po bouraných základech:32,8127                            95%</t>
  </si>
  <si>
    <t>zastavěná plocha :115                                                        90%</t>
  </si>
  <si>
    <t>obestavěný prostor (podle výpočtu):773,8327                   95%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</si>
</sst>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color indexed="17"/>
      <name val="Arial"/>
      <family val="2"/>
    </font>
    <font>
      <b/>
      <i/>
      <sz val="9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2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46" applyFont="1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8" fillId="33" borderId="19" xfId="46" applyFont="1" applyFill="1" applyBorder="1" applyAlignment="1">
      <alignment horizontal="center" wrapText="1"/>
      <protection/>
    </xf>
    <xf numFmtId="0" fontId="4" fillId="0" borderId="54" xfId="46" applyFont="1" applyBorder="1" applyAlignment="1">
      <alignment horizontal="center"/>
      <protection/>
    </xf>
    <xf numFmtId="49" fontId="4" fillId="0" borderId="54" xfId="46" applyNumberFormat="1" applyFont="1" applyBorder="1" applyAlignment="1">
      <alignment horizontal="left"/>
      <protection/>
    </xf>
    <xf numFmtId="0" fontId="4" fillId="0" borderId="55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8" xfId="46" applyNumberFormat="1" applyFont="1" applyBorder="1">
      <alignment/>
      <protection/>
    </xf>
    <xf numFmtId="0" fontId="8" fillId="0" borderId="18" xfId="46" applyNumberFormat="1" applyFont="1" applyBorder="1">
      <alignment/>
      <protection/>
    </xf>
    <xf numFmtId="0" fontId="8" fillId="0" borderId="17" xfId="46" applyNumberFormat="1" applyFont="1" applyBorder="1">
      <alignment/>
      <protection/>
    </xf>
    <xf numFmtId="0" fontId="8" fillId="0" borderId="56" xfId="46" applyFont="1" applyBorder="1" applyAlignment="1">
      <alignment horizontal="center" vertical="top"/>
      <protection/>
    </xf>
    <xf numFmtId="49" fontId="8" fillId="0" borderId="56" xfId="46" applyNumberFormat="1" applyFont="1" applyBorder="1" applyAlignment="1">
      <alignment horizontal="left" vertical="top"/>
      <protection/>
    </xf>
    <xf numFmtId="0" fontId="8" fillId="0" borderId="56" xfId="46" applyFont="1" applyBorder="1" applyAlignment="1">
      <alignment vertical="top" wrapText="1"/>
      <protection/>
    </xf>
    <xf numFmtId="49" fontId="8" fillId="0" borderId="56" xfId="46" applyNumberFormat="1" applyFont="1" applyBorder="1" applyAlignment="1">
      <alignment horizontal="center" shrinkToFit="1"/>
      <protection/>
    </xf>
    <xf numFmtId="4" fontId="8" fillId="0" borderId="56" xfId="46" applyNumberFormat="1" applyFont="1" applyBorder="1" applyAlignment="1">
      <alignment horizontal="right"/>
      <protection/>
    </xf>
    <xf numFmtId="4" fontId="8" fillId="0" borderId="56" xfId="46" applyNumberFormat="1" applyFont="1" applyBorder="1">
      <alignment/>
      <protection/>
    </xf>
    <xf numFmtId="167" fontId="8" fillId="0" borderId="56" xfId="46" applyNumberFormat="1" applyFont="1" applyBorder="1">
      <alignment/>
      <protection/>
    </xf>
    <xf numFmtId="0" fontId="5" fillId="0" borderId="54" xfId="46" applyFont="1" applyBorder="1" applyAlignment="1">
      <alignment horizontal="center"/>
      <protection/>
    </xf>
    <xf numFmtId="49" fontId="5" fillId="0" borderId="54" xfId="46" applyNumberFormat="1" applyFont="1" applyBorder="1" applyAlignment="1">
      <alignment horizontal="left"/>
      <protection/>
    </xf>
    <xf numFmtId="4" fontId="12" fillId="34" borderId="57" xfId="46" applyNumberFormat="1" applyFont="1" applyFill="1" applyBorder="1" applyAlignment="1">
      <alignment horizontal="right" wrapText="1"/>
      <protection/>
    </xf>
    <xf numFmtId="0" fontId="12" fillId="34" borderId="42" xfId="46" applyFont="1" applyFill="1" applyBorder="1" applyAlignment="1">
      <alignment horizontal="left" wrapText="1"/>
      <protection/>
    </xf>
    <xf numFmtId="0" fontId="12" fillId="0" borderId="0" xfId="0" applyFont="1" applyBorder="1" applyAlignment="1">
      <alignment horizontal="right"/>
    </xf>
    <xf numFmtId="0" fontId="3" fillId="0" borderId="0" xfId="46" applyFont="1" applyBorder="1">
      <alignment/>
      <protection/>
    </xf>
    <xf numFmtId="0" fontId="3" fillId="0" borderId="22" xfId="46" applyFont="1" applyBorder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4" fillId="33" borderId="19" xfId="46" applyNumberFormat="1" applyFont="1" applyFill="1" applyBorder="1" applyAlignment="1">
      <alignment horizontal="left"/>
      <protection/>
    </xf>
    <xf numFmtId="0" fontId="14" fillId="33" borderId="55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0" fontId="15" fillId="33" borderId="19" xfId="46" applyFont="1" applyFill="1" applyBorder="1">
      <alignment/>
      <protection/>
    </xf>
    <xf numFmtId="167" fontId="15" fillId="33" borderId="19" xfId="46" applyNumberFormat="1" applyFont="1" applyFill="1" applyBorder="1">
      <alignment/>
      <protection/>
    </xf>
    <xf numFmtId="0" fontId="16" fillId="0" borderId="0" xfId="46" applyFont="1" applyAlignment="1">
      <alignment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3" fillId="0" borderId="0" xfId="46" applyFont="1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0" fontId="6" fillId="33" borderId="58" xfId="0" applyFont="1" applyFill="1" applyBorder="1" applyAlignment="1">
      <alignment horizontal="center"/>
    </xf>
    <xf numFmtId="49" fontId="6" fillId="33" borderId="59" xfId="0" applyNumberFormat="1" applyFont="1" applyFill="1" applyBorder="1" applyAlignment="1">
      <alignment horizontal="center"/>
    </xf>
    <xf numFmtId="49" fontId="6" fillId="33" borderId="59" xfId="0" applyNumberFormat="1" applyFont="1" applyFill="1" applyBorder="1" applyAlignment="1">
      <alignment horizontal="center" wrapText="1"/>
    </xf>
    <xf numFmtId="0" fontId="6" fillId="33" borderId="59" xfId="0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 wrapText="1"/>
    </xf>
    <xf numFmtId="0" fontId="6" fillId="33" borderId="6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/>
    </xf>
    <xf numFmtId="49" fontId="5" fillId="33" borderId="40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45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shrinkToFit="1"/>
    </xf>
    <xf numFmtId="167" fontId="5" fillId="33" borderId="14" xfId="0" applyNumberFormat="1" applyFont="1" applyFill="1" applyBorder="1" applyAlignment="1">
      <alignment/>
    </xf>
    <xf numFmtId="4" fontId="5" fillId="33" borderId="45" xfId="0" applyNumberFormat="1" applyFont="1" applyFill="1" applyBorder="1" applyAlignment="1">
      <alignment/>
    </xf>
    <xf numFmtId="4" fontId="5" fillId="33" borderId="44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42" xfId="0" applyNumberFormat="1" applyFont="1" applyBorder="1" applyAlignment="1">
      <alignment vertical="top"/>
    </xf>
    <xf numFmtId="0" fontId="5" fillId="0" borderId="54" xfId="0" applyNumberFormat="1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 shrinkToFit="1"/>
    </xf>
    <xf numFmtId="167" fontId="5" fillId="0" borderId="54" xfId="0" applyNumberFormat="1" applyFont="1" applyBorder="1" applyAlignment="1">
      <alignment vertical="top"/>
    </xf>
    <xf numFmtId="4" fontId="5" fillId="35" borderId="54" xfId="0" applyNumberFormat="1" applyFont="1" applyFill="1" applyBorder="1" applyAlignment="1" applyProtection="1">
      <alignment vertical="top"/>
      <protection locked="0"/>
    </xf>
    <xf numFmtId="4" fontId="5" fillId="0" borderId="54" xfId="0" applyNumberFormat="1" applyFont="1" applyBorder="1" applyAlignment="1">
      <alignment vertical="top"/>
    </xf>
    <xf numFmtId="0" fontId="5" fillId="0" borderId="21" xfId="0" applyFont="1" applyBorder="1" applyAlignment="1">
      <alignment horizontal="right" vertical="top"/>
    </xf>
    <xf numFmtId="0" fontId="5" fillId="0" borderId="42" xfId="0" applyNumberFormat="1" applyFont="1" applyBorder="1" applyAlignment="1">
      <alignment/>
    </xf>
    <xf numFmtId="0" fontId="18" fillId="0" borderId="0" xfId="0" applyNumberFormat="1" applyFont="1" applyBorder="1" applyAlignment="1">
      <alignment wrapText="1" shrinkToFit="1"/>
    </xf>
    <xf numFmtId="167" fontId="18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18" fillId="0" borderId="0" xfId="0" applyNumberFormat="1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/>
    </xf>
    <xf numFmtId="0" fontId="5" fillId="33" borderId="61" xfId="46" applyFont="1" applyFill="1" applyBorder="1" applyAlignment="1">
      <alignment horizontal="center"/>
      <protection/>
    </xf>
    <xf numFmtId="49" fontId="19" fillId="33" borderId="62" xfId="46" applyNumberFormat="1" applyFont="1" applyFill="1" applyBorder="1" applyAlignment="1">
      <alignment horizontal="left"/>
      <protection/>
    </xf>
    <xf numFmtId="49" fontId="19" fillId="33" borderId="62" xfId="46" applyNumberFormat="1" applyFont="1" applyFill="1" applyBorder="1">
      <alignment/>
      <protection/>
    </xf>
    <xf numFmtId="0" fontId="5" fillId="33" borderId="62" xfId="46" applyFont="1" applyFill="1" applyBorder="1" applyAlignment="1">
      <alignment horizontal="center"/>
      <protection/>
    </xf>
    <xf numFmtId="4" fontId="5" fillId="33" borderId="62" xfId="46" applyNumberFormat="1" applyFont="1" applyFill="1" applyBorder="1" applyAlignment="1">
      <alignment horizontal="right"/>
      <protection/>
    </xf>
    <xf numFmtId="4" fontId="6" fillId="33" borderId="63" xfId="46" applyNumberFormat="1" applyFont="1" applyFill="1" applyBorder="1">
      <alignment/>
      <protection/>
    </xf>
    <xf numFmtId="0" fontId="20" fillId="0" borderId="64" xfId="45" applyFont="1" applyBorder="1" applyAlignment="1">
      <alignment vertical="top"/>
      <protection/>
    </xf>
    <xf numFmtId="49" fontId="20" fillId="0" borderId="65" xfId="45" applyNumberFormat="1" applyFont="1" applyBorder="1" applyAlignment="1">
      <alignment vertical="top"/>
      <protection/>
    </xf>
    <xf numFmtId="0" fontId="20" fillId="0" borderId="0" xfId="45" applyFont="1" applyBorder="1" applyAlignment="1">
      <alignment vertical="top"/>
      <protection/>
    </xf>
    <xf numFmtId="49" fontId="20" fillId="0" borderId="0" xfId="45" applyNumberFormat="1" applyFont="1" applyBorder="1" applyAlignment="1">
      <alignment vertical="top"/>
      <protection/>
    </xf>
    <xf numFmtId="0" fontId="20" fillId="0" borderId="0" xfId="45" applyFont="1">
      <alignment/>
      <protection/>
    </xf>
    <xf numFmtId="0" fontId="0" fillId="0" borderId="0" xfId="45">
      <alignment/>
      <protection/>
    </xf>
    <xf numFmtId="4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3" fillId="0" borderId="55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6" xfId="0" applyNumberFormat="1" applyFont="1" applyFill="1" applyBorder="1" applyAlignment="1">
      <alignment horizontal="right" indent="2"/>
    </xf>
    <xf numFmtId="166" fontId="7" fillId="33" borderId="6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68" xfId="46" applyFont="1" applyBorder="1" applyAlignment="1">
      <alignment horizontal="center"/>
      <protection/>
    </xf>
    <xf numFmtId="0" fontId="3" fillId="0" borderId="69" xfId="46" applyFont="1" applyBorder="1" applyAlignment="1">
      <alignment horizontal="center"/>
      <protection/>
    </xf>
    <xf numFmtId="0" fontId="3" fillId="0" borderId="70" xfId="46" applyFont="1" applyBorder="1" applyAlignment="1">
      <alignment horizontal="center"/>
      <protection/>
    </xf>
    <xf numFmtId="0" fontId="3" fillId="0" borderId="71" xfId="46" applyFont="1" applyBorder="1" applyAlignment="1">
      <alignment horizontal="center"/>
      <protection/>
    </xf>
    <xf numFmtId="0" fontId="3" fillId="0" borderId="72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73" xfId="46" applyFont="1" applyBorder="1" applyAlignment="1">
      <alignment horizontal="left"/>
      <protection/>
    </xf>
    <xf numFmtId="49" fontId="2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18" fillId="0" borderId="42" xfId="0" applyNumberFormat="1" applyFont="1" applyBorder="1" applyAlignment="1">
      <alignment horizontal="left" wrapText="1"/>
    </xf>
    <xf numFmtId="0" fontId="18" fillId="0" borderId="0" xfId="0" applyNumberFormat="1" applyFont="1" applyBorder="1" applyAlignment="1">
      <alignment horizontal="left" wrapText="1"/>
    </xf>
    <xf numFmtId="0" fontId="18" fillId="0" borderId="22" xfId="0" applyNumberFormat="1" applyFont="1" applyBorder="1" applyAlignment="1">
      <alignment horizontal="left" wrapText="1"/>
    </xf>
    <xf numFmtId="0" fontId="5" fillId="0" borderId="42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5" fillId="0" borderId="22" xfId="0" applyNumberFormat="1" applyFont="1" applyBorder="1" applyAlignment="1">
      <alignment wrapText="1"/>
    </xf>
    <xf numFmtId="0" fontId="18" fillId="0" borderId="42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22" xfId="0" applyNumberFormat="1" applyFont="1" applyBorder="1" applyAlignment="1">
      <alignment horizontal="left" vertical="top" wrapText="1"/>
    </xf>
    <xf numFmtId="0" fontId="5" fillId="0" borderId="42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wrapText="1" shrinkToFit="1"/>
    </xf>
    <xf numFmtId="167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4" fontId="5" fillId="0" borderId="22" xfId="0" applyNumberFormat="1" applyFont="1" applyBorder="1" applyAlignment="1">
      <alignment wrapText="1"/>
    </xf>
    <xf numFmtId="0" fontId="18" fillId="0" borderId="0" xfId="0" applyNumberFormat="1" applyFont="1" applyBorder="1" applyAlignment="1">
      <alignment vertical="top" wrapText="1" shrinkToFit="1"/>
    </xf>
    <xf numFmtId="167" fontId="18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vertical="top" wrapText="1"/>
    </xf>
    <xf numFmtId="4" fontId="18" fillId="0" borderId="22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wrapText="1" shrinkToFit="1"/>
    </xf>
    <xf numFmtId="167" fontId="18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8" fillId="0" borderId="22" xfId="0" applyNumberFormat="1" applyFont="1" applyBorder="1" applyAlignment="1">
      <alignment wrapText="1"/>
    </xf>
    <xf numFmtId="0" fontId="5" fillId="0" borderId="74" xfId="0" applyNumberFormat="1" applyFont="1" applyBorder="1" applyAlignment="1">
      <alignment wrapText="1"/>
    </xf>
    <xf numFmtId="0" fontId="5" fillId="0" borderId="47" xfId="0" applyNumberFormat="1" applyFont="1" applyBorder="1" applyAlignment="1">
      <alignment wrapText="1"/>
    </xf>
    <xf numFmtId="0" fontId="5" fillId="0" borderId="48" xfId="0" applyNumberFormat="1" applyFont="1" applyBorder="1" applyAlignment="1">
      <alignment wrapText="1"/>
    </xf>
    <xf numFmtId="0" fontId="5" fillId="33" borderId="75" xfId="0" applyFont="1" applyFill="1" applyBorder="1" applyAlignment="1">
      <alignment wrapText="1"/>
    </xf>
    <xf numFmtId="0" fontId="5" fillId="33" borderId="75" xfId="0" applyFont="1" applyFill="1" applyBorder="1" applyAlignment="1">
      <alignment/>
    </xf>
    <xf numFmtId="167" fontId="5" fillId="33" borderId="75" xfId="0" applyNumberFormat="1" applyFont="1" applyFill="1" applyBorder="1" applyAlignment="1">
      <alignment/>
    </xf>
    <xf numFmtId="4" fontId="5" fillId="33" borderId="75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4" fontId="4" fillId="33" borderId="78" xfId="0" applyNumberFormat="1" applyFont="1" applyFill="1" applyBorder="1" applyAlignment="1">
      <alignment horizontal="center" vertical="center"/>
    </xf>
    <xf numFmtId="4" fontId="4" fillId="33" borderId="79" xfId="0" applyNumberFormat="1" applyFont="1" applyFill="1" applyBorder="1" applyAlignment="1">
      <alignment horizontal="center" vertical="center"/>
    </xf>
    <xf numFmtId="49" fontId="12" fillId="34" borderId="80" xfId="46" applyNumberFormat="1" applyFont="1" applyFill="1" applyBorder="1" applyAlignment="1">
      <alignment horizontal="left" wrapText="1"/>
      <protection/>
    </xf>
    <xf numFmtId="49" fontId="13" fillId="0" borderId="81" xfId="0" applyNumberFormat="1" applyFont="1" applyBorder="1" applyAlignment="1">
      <alignment horizontal="left" wrapText="1"/>
    </xf>
    <xf numFmtId="0" fontId="9" fillId="0" borderId="0" xfId="46" applyFont="1" applyAlignment="1">
      <alignment horizontal="center"/>
      <protection/>
    </xf>
    <xf numFmtId="49" fontId="3" fillId="0" borderId="70" xfId="46" applyNumberFormat="1" applyFont="1" applyBorder="1" applyAlignment="1">
      <alignment horizontal="center"/>
      <protection/>
    </xf>
    <xf numFmtId="0" fontId="3" fillId="0" borderId="72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73" xfId="46" applyFont="1" applyBorder="1" applyAlignment="1">
      <alignment horizontal="center" shrinkToFit="1"/>
      <protection/>
    </xf>
    <xf numFmtId="4" fontId="4" fillId="36" borderId="78" xfId="0" applyNumberFormat="1" applyFont="1" applyFill="1" applyBorder="1" applyAlignment="1">
      <alignment horizontal="center" vertical="center"/>
    </xf>
    <xf numFmtId="4" fontId="4" fillId="36" borderId="79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_POL.XLS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e&#225;l%20sportovn&#237;ch%20nad&#283;j&#237;%20,sport.gymnasium%20L.%20Da&#328;ka,demolice-SO%2002%20p&#345;&#237;stavba%20&#353;a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e&#225;l%20sportovn&#237;ch%20nad&#283;j&#237;%20,sport.gymnasium%20L.%20Da&#328;ka,demolice-SO%2003%20objekt%20b&#253;val&#233;%20kotel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00003269</v>
          </cell>
          <cell r="C5" t="str">
            <v>Areál sport.nadějí-Sportov.gymnasium L.Daňka,Brno</v>
          </cell>
        </row>
        <row r="6">
          <cell r="G6">
            <v>0</v>
          </cell>
        </row>
        <row r="7">
          <cell r="A7" t="str">
            <v>00003269</v>
          </cell>
          <cell r="C7" t="str">
            <v>Areál sport.nadějí-Sportov.gymnasium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SO023269</v>
          </cell>
        </row>
        <row r="2">
          <cell r="G2" t="str">
            <v>Demolice-SO 02-přístavba šaten</v>
          </cell>
        </row>
        <row r="13">
          <cell r="E13">
            <v>1311249.344532229</v>
          </cell>
          <cell r="F13">
            <v>0</v>
          </cell>
          <cell r="G13">
            <v>0</v>
          </cell>
          <cell r="H13">
            <v>35000</v>
          </cell>
          <cell r="I13">
            <v>0</v>
          </cell>
        </row>
        <row r="26">
          <cell r="H26">
            <v>0</v>
          </cell>
        </row>
      </sheetData>
      <sheetData sheetId="2">
        <row r="7">
          <cell r="B7" t="str">
            <v>1</v>
          </cell>
          <cell r="C7" t="str">
            <v>Zemní práce</v>
          </cell>
        </row>
        <row r="22">
          <cell r="B22" t="str">
            <v>98</v>
          </cell>
          <cell r="C22" t="str">
            <v>Demolice</v>
          </cell>
        </row>
        <row r="26">
          <cell r="B26" t="str">
            <v>99</v>
          </cell>
          <cell r="C26" t="str">
            <v>Staveništní přesun hmot</v>
          </cell>
        </row>
        <row r="29">
          <cell r="B29" t="str">
            <v>M05</v>
          </cell>
          <cell r="C29" t="str">
            <v>Odpojení sítí</v>
          </cell>
        </row>
        <row r="78">
          <cell r="B78" t="str">
            <v>D96</v>
          </cell>
          <cell r="C78" t="str">
            <v>Přesuny suti a vybouraných hmot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00003269</v>
          </cell>
          <cell r="C5" t="str">
            <v>Areál sport.nadějí-Sportov.gymnasium L.Daňka,Brno</v>
          </cell>
        </row>
        <row r="6">
          <cell r="G6">
            <v>0</v>
          </cell>
        </row>
        <row r="7">
          <cell r="A7" t="str">
            <v>00003269</v>
          </cell>
          <cell r="C7" t="str">
            <v>Areál sport.nadějí-Sportov.gymnasium L.Daňka,Brno</v>
          </cell>
        </row>
        <row r="30">
          <cell r="C30">
            <v>21</v>
          </cell>
        </row>
        <row r="32">
          <cell r="C32">
            <v>0</v>
          </cell>
        </row>
      </sheetData>
      <sheetData sheetId="1">
        <row r="1">
          <cell r="H1" t="str">
            <v>SO033269</v>
          </cell>
        </row>
        <row r="2">
          <cell r="G2" t="str">
            <v>Demolice-SO 03-objekt bývalé kotelny</v>
          </cell>
        </row>
        <row r="12">
          <cell r="E12">
            <v>396818.773857117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25">
          <cell r="H25">
            <v>0</v>
          </cell>
        </row>
      </sheetData>
      <sheetData sheetId="2">
        <row r="7">
          <cell r="B7" t="str">
            <v>1</v>
          </cell>
          <cell r="C7" t="str">
            <v>Zemní práce</v>
          </cell>
        </row>
        <row r="19">
          <cell r="B19" t="str">
            <v>98</v>
          </cell>
          <cell r="C19" t="str">
            <v>Demolice</v>
          </cell>
        </row>
        <row r="27">
          <cell r="B27" t="str">
            <v>99</v>
          </cell>
          <cell r="C27" t="str">
            <v>Staveništní přesun hmot</v>
          </cell>
        </row>
        <row r="48">
          <cell r="B48" t="str">
            <v>D96</v>
          </cell>
          <cell r="C48" t="str">
            <v>Přesuny suti a vybouraných hmot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 t="e">
        <f>rekapitulace_SO_01!#REF!</f>
        <v>#REF!</v>
      </c>
      <c r="D2" s="6" t="e">
        <f>rekapitulace_SO_01!#REF!</f>
        <v>#REF!</v>
      </c>
      <c r="E2" s="5"/>
      <c r="F2" s="7" t="s">
        <v>2</v>
      </c>
      <c r="G2" s="8"/>
    </row>
    <row r="3" spans="1:7" ht="3" customHeight="1" hidden="1">
      <c r="A3" s="9"/>
      <c r="B3" s="10"/>
      <c r="C3" s="11"/>
      <c r="D3" s="11"/>
      <c r="E3" s="10"/>
      <c r="F3" s="12"/>
      <c r="G3" s="13"/>
    </row>
    <row r="4" spans="1:7" ht="12" customHeight="1">
      <c r="A4" s="14" t="s">
        <v>3</v>
      </c>
      <c r="B4" s="10"/>
      <c r="C4" s="11" t="s">
        <v>4</v>
      </c>
      <c r="D4" s="11"/>
      <c r="E4" s="10"/>
      <c r="F4" s="12" t="s">
        <v>5</v>
      </c>
      <c r="G4" s="15"/>
    </row>
    <row r="5" spans="1:7" ht="12.75" customHeight="1">
      <c r="A5" s="16" t="s">
        <v>73</v>
      </c>
      <c r="B5" s="17"/>
      <c r="C5" s="18" t="s">
        <v>74</v>
      </c>
      <c r="D5" s="19"/>
      <c r="E5" s="20"/>
      <c r="F5" s="12" t="s">
        <v>7</v>
      </c>
      <c r="G5" s="13"/>
    </row>
    <row r="6" spans="1:15" ht="12.75" customHeight="1">
      <c r="A6" s="14" t="s">
        <v>8</v>
      </c>
      <c r="B6" s="10"/>
      <c r="C6" s="11" t="s">
        <v>9</v>
      </c>
      <c r="D6" s="11"/>
      <c r="E6" s="10"/>
      <c r="F6" s="21" t="s">
        <v>10</v>
      </c>
      <c r="G6" s="22">
        <v>0</v>
      </c>
      <c r="O6" s="23"/>
    </row>
    <row r="7" spans="1:7" ht="12.75" customHeight="1">
      <c r="A7" s="24" t="s">
        <v>73</v>
      </c>
      <c r="B7" s="25"/>
      <c r="C7" s="26" t="s">
        <v>74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2"/>
      <c r="C8" s="217"/>
      <c r="D8" s="217"/>
      <c r="E8" s="218"/>
      <c r="F8" s="30" t="s">
        <v>13</v>
      </c>
      <c r="G8" s="31"/>
      <c r="H8" s="32"/>
      <c r="I8" s="33"/>
    </row>
    <row r="9" spans="1:8" ht="12.75">
      <c r="A9" s="29" t="s">
        <v>14</v>
      </c>
      <c r="B9" s="12"/>
      <c r="C9" s="217"/>
      <c r="D9" s="217"/>
      <c r="E9" s="218"/>
      <c r="F9" s="12"/>
      <c r="G9" s="34"/>
      <c r="H9" s="35"/>
    </row>
    <row r="10" spans="1:8" ht="12.75">
      <c r="A10" s="29" t="s">
        <v>15</v>
      </c>
      <c r="B10" s="12"/>
      <c r="C10" s="217"/>
      <c r="D10" s="217"/>
      <c r="E10" s="217"/>
      <c r="F10" s="36"/>
      <c r="G10" s="37"/>
      <c r="H10" s="38"/>
    </row>
    <row r="11" spans="1:57" ht="13.5" customHeight="1">
      <c r="A11" s="29" t="s">
        <v>16</v>
      </c>
      <c r="B11" s="12"/>
      <c r="C11" s="217"/>
      <c r="D11" s="217"/>
      <c r="E11" s="217"/>
      <c r="F11" s="39" t="s">
        <v>17</v>
      </c>
      <c r="G11" s="40">
        <v>3269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9"/>
      <c r="D12" s="219"/>
      <c r="E12" s="219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75" customHeight="1">
      <c r="A15" s="54"/>
      <c r="B15" s="55" t="s">
        <v>23</v>
      </c>
      <c r="C15" s="56"/>
      <c r="D15" s="222" t="s">
        <v>310</v>
      </c>
      <c r="E15" s="223"/>
      <c r="F15" s="224"/>
      <c r="G15" s="56">
        <f>rekapitulace_celkova!$G$9</f>
        <v>0</v>
      </c>
    </row>
    <row r="16" spans="1:7" ht="15.75" customHeight="1">
      <c r="A16" s="54" t="s">
        <v>24</v>
      </c>
      <c r="B16" s="55" t="s">
        <v>25</v>
      </c>
      <c r="C16" s="56"/>
      <c r="D16" s="9"/>
      <c r="E16" s="57"/>
      <c r="F16" s="58"/>
      <c r="G16" s="56"/>
    </row>
    <row r="17" spans="1:7" ht="15.75" customHeight="1">
      <c r="A17" s="54" t="s">
        <v>26</v>
      </c>
      <c r="B17" s="55" t="s">
        <v>27</v>
      </c>
      <c r="C17" s="56"/>
      <c r="D17" s="9"/>
      <c r="E17" s="57"/>
      <c r="F17" s="58"/>
      <c r="G17" s="56"/>
    </row>
    <row r="18" spans="1:7" ht="15.75" customHeight="1">
      <c r="A18" s="59" t="s">
        <v>28</v>
      </c>
      <c r="B18" s="60" t="s">
        <v>29</v>
      </c>
      <c r="C18" s="56"/>
      <c r="D18" s="9"/>
      <c r="E18" s="57"/>
      <c r="F18" s="58"/>
      <c r="G18" s="56"/>
    </row>
    <row r="19" spans="1:7" ht="15.75" customHeight="1">
      <c r="A19" s="61" t="s">
        <v>30</v>
      </c>
      <c r="B19" s="55"/>
      <c r="C19" s="56">
        <f>rekapitulace_celkova!$G$10</f>
        <v>0</v>
      </c>
      <c r="D19" s="9"/>
      <c r="E19" s="57"/>
      <c r="F19" s="58"/>
      <c r="G19" s="56"/>
    </row>
    <row r="20" spans="1:7" ht="15.75" customHeight="1">
      <c r="A20" s="61"/>
      <c r="B20" s="55"/>
      <c r="C20" s="56"/>
      <c r="D20" s="9"/>
      <c r="E20" s="57"/>
      <c r="F20" s="58"/>
      <c r="G20" s="56"/>
    </row>
    <row r="21" spans="1:7" ht="15.75" customHeight="1">
      <c r="A21" s="61" t="s">
        <v>31</v>
      </c>
      <c r="B21" s="55"/>
      <c r="C21" s="56" t="e">
        <f>HZS</f>
        <v>#REF!</v>
      </c>
      <c r="D21" s="9"/>
      <c r="E21" s="57"/>
      <c r="F21" s="58"/>
      <c r="G21" s="56"/>
    </row>
    <row r="22" spans="1:7" ht="15.75" customHeight="1">
      <c r="A22" s="62" t="s">
        <v>32</v>
      </c>
      <c r="B22" s="35"/>
      <c r="C22" s="56" t="e">
        <f>C19+C21</f>
        <v>#REF!</v>
      </c>
      <c r="D22" s="9"/>
      <c r="E22" s="57"/>
      <c r="F22" s="58"/>
      <c r="G22" s="56"/>
    </row>
    <row r="23" spans="1:7" ht="15.75" customHeight="1" thickBot="1">
      <c r="A23" s="220" t="s">
        <v>33</v>
      </c>
      <c r="B23" s="221"/>
      <c r="C23" s="63" t="e">
        <f>C22+G23</f>
        <v>#REF!</v>
      </c>
      <c r="D23" s="64" t="s">
        <v>34</v>
      </c>
      <c r="E23" s="65"/>
      <c r="F23" s="66"/>
      <c r="G23" s="56">
        <f>SUM(G15:G22)</f>
        <v>0</v>
      </c>
    </row>
    <row r="24" spans="1:7" ht="12.75">
      <c r="A24" s="67" t="s">
        <v>35</v>
      </c>
      <c r="B24" s="68"/>
      <c r="C24" s="69"/>
      <c r="D24" s="68" t="s">
        <v>36</v>
      </c>
      <c r="E24" s="68"/>
      <c r="F24" s="70" t="s">
        <v>37</v>
      </c>
      <c r="G24" s="71"/>
    </row>
    <row r="25" spans="1:7" ht="12.75">
      <c r="A25" s="62" t="s">
        <v>38</v>
      </c>
      <c r="B25" s="35"/>
      <c r="C25" s="72" t="s">
        <v>226</v>
      </c>
      <c r="D25" s="35" t="s">
        <v>38</v>
      </c>
      <c r="F25" s="73" t="s">
        <v>38</v>
      </c>
      <c r="G25" s="74"/>
    </row>
    <row r="26" spans="1:7" ht="37.5" customHeight="1">
      <c r="A26" s="62" t="s">
        <v>39</v>
      </c>
      <c r="B26" s="75"/>
      <c r="C26" s="72"/>
      <c r="D26" s="35" t="s">
        <v>39</v>
      </c>
      <c r="F26" s="73" t="s">
        <v>39</v>
      </c>
      <c r="G26" s="74"/>
    </row>
    <row r="27" spans="1:7" ht="12.75">
      <c r="A27" s="62"/>
      <c r="B27" s="76"/>
      <c r="C27" s="72"/>
      <c r="D27" s="35"/>
      <c r="F27" s="73"/>
      <c r="G27" s="74"/>
    </row>
    <row r="28" spans="1:7" ht="12.75">
      <c r="A28" s="62" t="s">
        <v>40</v>
      </c>
      <c r="B28" s="35"/>
      <c r="C28" s="72"/>
      <c r="D28" s="73" t="s">
        <v>41</v>
      </c>
      <c r="E28" s="72"/>
      <c r="F28" s="77" t="s">
        <v>41</v>
      </c>
      <c r="G28" s="74"/>
    </row>
    <row r="29" spans="1:7" ht="69" customHeight="1">
      <c r="A29" s="62"/>
      <c r="B29" s="35"/>
      <c r="C29" s="78"/>
      <c r="D29" s="79"/>
      <c r="E29" s="78"/>
      <c r="F29" s="35"/>
      <c r="G29" s="74"/>
    </row>
    <row r="30" spans="1:7" ht="12.75">
      <c r="A30" s="80" t="s">
        <v>42</v>
      </c>
      <c r="B30" s="81"/>
      <c r="C30" s="82">
        <v>21</v>
      </c>
      <c r="D30" s="81" t="s">
        <v>43</v>
      </c>
      <c r="E30" s="83"/>
      <c r="F30" s="212" t="e">
        <f>C23-F32</f>
        <v>#REF!</v>
      </c>
      <c r="G30" s="213"/>
    </row>
    <row r="31" spans="1:7" ht="12.75">
      <c r="A31" s="80" t="s">
        <v>44</v>
      </c>
      <c r="B31" s="81"/>
      <c r="C31" s="82">
        <f>SazbaDPH1</f>
        <v>21</v>
      </c>
      <c r="D31" s="81" t="s">
        <v>45</v>
      </c>
      <c r="E31" s="83"/>
      <c r="F31" s="212" t="e">
        <f>ROUND(PRODUCT(F30,C31/100),0)</f>
        <v>#REF!</v>
      </c>
      <c r="G31" s="213"/>
    </row>
    <row r="32" spans="1:7" ht="12.75">
      <c r="A32" s="80" t="s">
        <v>42</v>
      </c>
      <c r="B32" s="81"/>
      <c r="C32" s="82">
        <v>0</v>
      </c>
      <c r="D32" s="81" t="s">
        <v>45</v>
      </c>
      <c r="E32" s="83"/>
      <c r="F32" s="212">
        <v>0</v>
      </c>
      <c r="G32" s="213"/>
    </row>
    <row r="33" spans="1:7" ht="12.75">
      <c r="A33" s="80" t="s">
        <v>44</v>
      </c>
      <c r="B33" s="84"/>
      <c r="C33" s="85">
        <f>SazbaDPH2</f>
        <v>0</v>
      </c>
      <c r="D33" s="81" t="s">
        <v>45</v>
      </c>
      <c r="E33" s="58"/>
      <c r="F33" s="212">
        <f>ROUND(PRODUCT(F32,C33/100),0)</f>
        <v>0</v>
      </c>
      <c r="G33" s="213"/>
    </row>
    <row r="34" spans="1:7" s="89" customFormat="1" ht="19.5" customHeight="1" thickBot="1">
      <c r="A34" s="86" t="s">
        <v>46</v>
      </c>
      <c r="B34" s="87"/>
      <c r="C34" s="87"/>
      <c r="D34" s="87"/>
      <c r="E34" s="88"/>
      <c r="F34" s="214" t="e">
        <f>ROUND(SUM(F30:F33),0)</f>
        <v>#REF!</v>
      </c>
      <c r="G34" s="215"/>
    </row>
    <row r="36" spans="1:8" ht="12.75">
      <c r="A36" s="90" t="s">
        <v>47</v>
      </c>
      <c r="B36" s="90"/>
      <c r="C36" s="90"/>
      <c r="D36" s="90"/>
      <c r="E36" s="90"/>
      <c r="F36" s="90"/>
      <c r="G36" s="90"/>
      <c r="H36" s="3" t="s">
        <v>6</v>
      </c>
    </row>
    <row r="37" spans="1:8" ht="14.25" customHeight="1">
      <c r="A37" s="90"/>
      <c r="B37" s="216" t="s">
        <v>225</v>
      </c>
      <c r="C37" s="216"/>
      <c r="D37" s="216"/>
      <c r="E37" s="216"/>
      <c r="F37" s="216"/>
      <c r="G37" s="216"/>
      <c r="H37" s="3" t="s">
        <v>6</v>
      </c>
    </row>
    <row r="38" spans="1:8" ht="12.75" customHeight="1">
      <c r="A38" s="91"/>
      <c r="B38" s="216"/>
      <c r="C38" s="216"/>
      <c r="D38" s="216"/>
      <c r="E38" s="216"/>
      <c r="F38" s="216"/>
      <c r="G38" s="216"/>
      <c r="H38" s="3" t="s">
        <v>6</v>
      </c>
    </row>
    <row r="39" spans="1:8" ht="12.75">
      <c r="A39" s="91"/>
      <c r="B39" s="216"/>
      <c r="C39" s="216"/>
      <c r="D39" s="216"/>
      <c r="E39" s="216"/>
      <c r="F39" s="216"/>
      <c r="G39" s="216"/>
      <c r="H39" s="3" t="s">
        <v>6</v>
      </c>
    </row>
    <row r="40" spans="1:8" ht="12.75">
      <c r="A40" s="91"/>
      <c r="B40" s="216"/>
      <c r="C40" s="216"/>
      <c r="D40" s="216"/>
      <c r="E40" s="216"/>
      <c r="F40" s="216"/>
      <c r="G40" s="216"/>
      <c r="H40" s="3" t="s">
        <v>6</v>
      </c>
    </row>
    <row r="41" spans="1:8" ht="12.75">
      <c r="A41" s="91"/>
      <c r="B41" s="216"/>
      <c r="C41" s="216"/>
      <c r="D41" s="216"/>
      <c r="E41" s="216"/>
      <c r="F41" s="216"/>
      <c r="G41" s="216"/>
      <c r="H41" s="3" t="s">
        <v>6</v>
      </c>
    </row>
    <row r="42" spans="1:8" ht="12.75">
      <c r="A42" s="91"/>
      <c r="B42" s="216"/>
      <c r="C42" s="216"/>
      <c r="D42" s="216"/>
      <c r="E42" s="216"/>
      <c r="F42" s="216"/>
      <c r="G42" s="216"/>
      <c r="H42" s="3" t="s">
        <v>6</v>
      </c>
    </row>
    <row r="43" spans="1:8" ht="12.75">
      <c r="A43" s="91"/>
      <c r="B43" s="216"/>
      <c r="C43" s="216"/>
      <c r="D43" s="216"/>
      <c r="E43" s="216"/>
      <c r="F43" s="216"/>
      <c r="G43" s="216"/>
      <c r="H43" s="3" t="s">
        <v>6</v>
      </c>
    </row>
    <row r="44" spans="1:8" ht="12.75">
      <c r="A44" s="91"/>
      <c r="B44" s="216"/>
      <c r="C44" s="216"/>
      <c r="D44" s="216"/>
      <c r="E44" s="216"/>
      <c r="F44" s="216"/>
      <c r="G44" s="216"/>
      <c r="H44" s="3" t="s">
        <v>6</v>
      </c>
    </row>
    <row r="45" spans="1:8" ht="0.75" customHeight="1">
      <c r="A45" s="91"/>
      <c r="B45" s="216"/>
      <c r="C45" s="216"/>
      <c r="D45" s="216"/>
      <c r="E45" s="216"/>
      <c r="F45" s="216"/>
      <c r="G45" s="216"/>
      <c r="H45" s="3" t="s">
        <v>6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sheetProtection/>
  <mergeCells count="23">
    <mergeCell ref="C8:E8"/>
    <mergeCell ref="C9:E9"/>
    <mergeCell ref="C10:E10"/>
    <mergeCell ref="C11:E11"/>
    <mergeCell ref="C12:E12"/>
    <mergeCell ref="A23:B23"/>
    <mergeCell ref="D15:F15"/>
    <mergeCell ref="F30:G30"/>
    <mergeCell ref="F31:G31"/>
    <mergeCell ref="F32:G32"/>
    <mergeCell ref="F33:G33"/>
    <mergeCell ref="F34:G34"/>
    <mergeCell ref="B37:G45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8" sqref="C8:F8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9.625" style="3" customWidth="1"/>
    <col min="9" max="9" width="10.75390625" style="3" customWidth="1"/>
    <col min="10" max="16384" width="9.125" style="3" customWidth="1"/>
  </cols>
  <sheetData>
    <row r="1" spans="1:9" ht="13.5" thickTop="1">
      <c r="A1" s="225" t="s">
        <v>48</v>
      </c>
      <c r="B1" s="226"/>
      <c r="C1" s="92" t="str">
        <f>CONCATENATE(cislostavby," ",nazevstavby)</f>
        <v>00003269 Areál sport.nadějí-Sportov.gymnasium L.Daňka,Brno</v>
      </c>
      <c r="D1" s="93"/>
      <c r="E1" s="94"/>
      <c r="F1" s="93"/>
      <c r="G1" s="95" t="s">
        <v>49</v>
      </c>
      <c r="H1" s="96" t="s">
        <v>75</v>
      </c>
      <c r="I1" s="97"/>
    </row>
    <row r="2" spans="1:9" ht="13.5" thickBot="1">
      <c r="A2" s="227" t="s">
        <v>50</v>
      </c>
      <c r="B2" s="228"/>
      <c r="C2" s="98" t="str">
        <f>CONCATENATE(cisloobjektu," ",nazevobjektu)</f>
        <v>00003269 Areál sport.nadějí-Sportov.gymnasium L.Daňka,Brno</v>
      </c>
      <c r="D2" s="99"/>
      <c r="E2" s="100"/>
      <c r="F2" s="99"/>
      <c r="G2" s="229" t="s">
        <v>126</v>
      </c>
      <c r="H2" s="230"/>
      <c r="I2" s="231"/>
    </row>
    <row r="3" ht="13.5" thickTop="1">
      <c r="F3" s="35"/>
    </row>
    <row r="4" spans="1:9" ht="19.5" customHeight="1">
      <c r="A4" s="232" t="s">
        <v>227</v>
      </c>
      <c r="B4" s="232"/>
      <c r="C4" s="232"/>
      <c r="D4" s="232"/>
      <c r="E4" s="232"/>
      <c r="F4" s="232"/>
      <c r="G4" s="232"/>
      <c r="H4" s="232"/>
      <c r="I4" s="232"/>
    </row>
    <row r="5" spans="1:9" ht="19.5" customHeight="1">
      <c r="A5" s="234" t="s">
        <v>3</v>
      </c>
      <c r="B5" s="234"/>
      <c r="C5" s="234" t="s">
        <v>229</v>
      </c>
      <c r="D5" s="234"/>
      <c r="E5" s="234"/>
      <c r="F5" s="234"/>
      <c r="G5" s="238" t="s">
        <v>230</v>
      </c>
      <c r="H5" s="238"/>
      <c r="I5" s="238"/>
    </row>
    <row r="6" spans="1:9" ht="12.75">
      <c r="A6" s="233" t="s">
        <v>228</v>
      </c>
      <c r="B6" s="233"/>
      <c r="C6" s="233" t="s">
        <v>76</v>
      </c>
      <c r="D6" s="233"/>
      <c r="E6" s="233"/>
      <c r="F6" s="233"/>
      <c r="G6" s="235">
        <f>rekapitulace_SO_01!$E$20</f>
        <v>0</v>
      </c>
      <c r="H6" s="235"/>
      <c r="I6" s="235"/>
    </row>
    <row r="7" spans="1:9" ht="12.75">
      <c r="A7" s="233" t="s">
        <v>289</v>
      </c>
      <c r="B7" s="233"/>
      <c r="C7" s="233" t="s">
        <v>232</v>
      </c>
      <c r="D7" s="233"/>
      <c r="E7" s="233"/>
      <c r="F7" s="233"/>
      <c r="G7" s="235">
        <f>rekapitulace_SO_02!$E$12</f>
        <v>0</v>
      </c>
      <c r="H7" s="235"/>
      <c r="I7" s="235"/>
    </row>
    <row r="8" spans="1:9" ht="12.75">
      <c r="A8" s="233" t="s">
        <v>290</v>
      </c>
      <c r="B8" s="233"/>
      <c r="C8" s="233" t="s">
        <v>291</v>
      </c>
      <c r="D8" s="233"/>
      <c r="E8" s="233"/>
      <c r="F8" s="233"/>
      <c r="G8" s="235">
        <f>Rekapitulace_SO_03!$E$12</f>
        <v>0</v>
      </c>
      <c r="H8" s="235"/>
      <c r="I8" s="235"/>
    </row>
    <row r="9" spans="1:9" ht="12.75">
      <c r="A9" s="236"/>
      <c r="B9" s="236"/>
      <c r="C9" s="233" t="s">
        <v>353</v>
      </c>
      <c r="D9" s="233"/>
      <c r="E9" s="233"/>
      <c r="F9" s="233"/>
      <c r="G9" s="235">
        <f>VN_ON!$G$50</f>
        <v>0</v>
      </c>
      <c r="H9" s="235"/>
      <c r="I9" s="235"/>
    </row>
    <row r="10" spans="1:9" ht="12.75">
      <c r="A10" s="239" t="s">
        <v>231</v>
      </c>
      <c r="B10" s="239"/>
      <c r="C10" s="239"/>
      <c r="D10" s="239"/>
      <c r="E10" s="239"/>
      <c r="F10" s="239"/>
      <c r="G10" s="237">
        <f>SUM(G6:I9)</f>
        <v>0</v>
      </c>
      <c r="H10" s="237"/>
      <c r="I10" s="237"/>
    </row>
    <row r="11" spans="6:9" ht="12.75">
      <c r="F11" s="111"/>
      <c r="G11" s="112"/>
      <c r="H11" s="112"/>
      <c r="I11" s="113"/>
    </row>
    <row r="12" spans="6:9" ht="12.75">
      <c r="F12" s="111"/>
      <c r="G12" s="112"/>
      <c r="H12" s="112"/>
      <c r="I12" s="113"/>
    </row>
    <row r="13" spans="6:9" ht="12.75">
      <c r="F13" s="111"/>
      <c r="G13" s="112"/>
      <c r="H13" s="112"/>
      <c r="I13" s="113"/>
    </row>
    <row r="14" spans="6:9" ht="12.75">
      <c r="F14" s="111"/>
      <c r="G14" s="112"/>
      <c r="H14" s="112"/>
      <c r="I14" s="113"/>
    </row>
    <row r="15" spans="6:9" ht="12.75">
      <c r="F15" s="111"/>
      <c r="G15" s="112"/>
      <c r="H15" s="112"/>
      <c r="I15" s="113"/>
    </row>
    <row r="16" spans="6:9" ht="12.75">
      <c r="F16" s="111"/>
      <c r="G16" s="112"/>
      <c r="H16" s="112"/>
      <c r="I16" s="113"/>
    </row>
    <row r="17" spans="6:9" ht="12.75">
      <c r="F17" s="111"/>
      <c r="G17" s="112"/>
      <c r="H17" s="112"/>
      <c r="I17" s="113"/>
    </row>
    <row r="18" spans="6:9" ht="12.75">
      <c r="F18" s="111"/>
      <c r="G18" s="112"/>
      <c r="H18" s="112"/>
      <c r="I18" s="113"/>
    </row>
    <row r="19" spans="6:9" ht="12.75">
      <c r="F19" s="111"/>
      <c r="G19" s="112"/>
      <c r="H19" s="112"/>
      <c r="I19" s="113"/>
    </row>
    <row r="20" spans="6:9" ht="12.75">
      <c r="F20" s="111"/>
      <c r="G20" s="112"/>
      <c r="H20" s="112"/>
      <c r="I20" s="113"/>
    </row>
    <row r="21" spans="6:9" ht="12.75">
      <c r="F21" s="111"/>
      <c r="G21" s="112"/>
      <c r="H21" s="112"/>
      <c r="I21" s="113"/>
    </row>
    <row r="22" spans="6:9" ht="12.75">
      <c r="F22" s="111"/>
      <c r="G22" s="112"/>
      <c r="H22" s="112"/>
      <c r="I22" s="113"/>
    </row>
    <row r="23" spans="6:9" ht="12.75">
      <c r="F23" s="111"/>
      <c r="G23" s="112"/>
      <c r="H23" s="112"/>
      <c r="I23" s="113"/>
    </row>
    <row r="24" spans="6:9" ht="12.75">
      <c r="F24" s="111"/>
      <c r="G24" s="112"/>
      <c r="H24" s="112"/>
      <c r="I24" s="113"/>
    </row>
    <row r="25" spans="6:9" ht="12.75">
      <c r="F25" s="111"/>
      <c r="G25" s="112"/>
      <c r="H25" s="112"/>
      <c r="I25" s="113"/>
    </row>
    <row r="26" spans="6:9" ht="12.75">
      <c r="F26" s="111"/>
      <c r="G26" s="112"/>
      <c r="H26" s="112"/>
      <c r="I26" s="113"/>
    </row>
    <row r="27" spans="6:9" ht="12.75">
      <c r="F27" s="111"/>
      <c r="G27" s="112"/>
      <c r="H27" s="112"/>
      <c r="I27" s="113"/>
    </row>
    <row r="28" spans="6:9" ht="12.75">
      <c r="F28" s="111"/>
      <c r="G28" s="112"/>
      <c r="H28" s="112"/>
      <c r="I28" s="113"/>
    </row>
    <row r="29" spans="6:9" ht="12.75">
      <c r="F29" s="111"/>
      <c r="G29" s="112"/>
      <c r="H29" s="112"/>
      <c r="I29" s="113"/>
    </row>
    <row r="30" spans="6:9" ht="12.75">
      <c r="F30" s="111"/>
      <c r="G30" s="112"/>
      <c r="H30" s="112"/>
      <c r="I30" s="113"/>
    </row>
    <row r="31" spans="6:9" ht="12.75">
      <c r="F31" s="111"/>
      <c r="G31" s="112"/>
      <c r="H31" s="112"/>
      <c r="I31" s="113"/>
    </row>
    <row r="32" spans="6:9" ht="12.75">
      <c r="F32" s="111"/>
      <c r="G32" s="112"/>
      <c r="H32" s="112"/>
      <c r="I32" s="113"/>
    </row>
    <row r="33" spans="6:9" ht="12.75">
      <c r="F33" s="111"/>
      <c r="G33" s="112"/>
      <c r="H33" s="112"/>
      <c r="I33" s="113"/>
    </row>
    <row r="34" spans="6:9" ht="12.75">
      <c r="F34" s="111"/>
      <c r="G34" s="112"/>
      <c r="H34" s="112"/>
      <c r="I34" s="113"/>
    </row>
    <row r="35" spans="6:9" ht="12.75">
      <c r="F35" s="111"/>
      <c r="G35" s="112"/>
      <c r="H35" s="112"/>
      <c r="I35" s="113"/>
    </row>
    <row r="36" spans="6:9" ht="12.75">
      <c r="F36" s="111"/>
      <c r="G36" s="112"/>
      <c r="H36" s="112"/>
      <c r="I36" s="113"/>
    </row>
    <row r="37" spans="6:9" ht="12.75">
      <c r="F37" s="111"/>
      <c r="G37" s="112"/>
      <c r="H37" s="112"/>
      <c r="I37" s="113"/>
    </row>
    <row r="38" spans="6:9" ht="12.75">
      <c r="F38" s="111"/>
      <c r="G38" s="112"/>
      <c r="H38" s="112"/>
      <c r="I38" s="113"/>
    </row>
    <row r="39" spans="6:9" ht="12.75">
      <c r="F39" s="111"/>
      <c r="G39" s="112"/>
      <c r="H39" s="112"/>
      <c r="I39" s="113"/>
    </row>
    <row r="40" spans="6:9" ht="12.75">
      <c r="F40" s="111"/>
      <c r="G40" s="112"/>
      <c r="H40" s="112"/>
      <c r="I40" s="113"/>
    </row>
    <row r="41" spans="6:9" ht="12.75">
      <c r="F41" s="111"/>
      <c r="G41" s="112"/>
      <c r="H41" s="112"/>
      <c r="I41" s="113"/>
    </row>
  </sheetData>
  <sheetProtection/>
  <mergeCells count="21">
    <mergeCell ref="G10:I10"/>
    <mergeCell ref="G5:I5"/>
    <mergeCell ref="A7:B7"/>
    <mergeCell ref="A8:B8"/>
    <mergeCell ref="A10:F10"/>
    <mergeCell ref="G6:I6"/>
    <mergeCell ref="G7:I7"/>
    <mergeCell ref="G8:I8"/>
    <mergeCell ref="C8:F8"/>
    <mergeCell ref="C9:F9"/>
    <mergeCell ref="G9:I9"/>
    <mergeCell ref="A9:B9"/>
    <mergeCell ref="C7:F7"/>
    <mergeCell ref="A5:B5"/>
    <mergeCell ref="A1:B1"/>
    <mergeCell ref="A2:B2"/>
    <mergeCell ref="G2:I2"/>
    <mergeCell ref="A4:I4"/>
    <mergeCell ref="A6:B6"/>
    <mergeCell ref="C6:F6"/>
    <mergeCell ref="C5:F5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F47" sqref="F47"/>
    </sheetView>
  </sheetViews>
  <sheetFormatPr defaultColWidth="9.00390625" defaultRowHeight="12.75" outlineLevelRow="1"/>
  <cols>
    <col min="1" max="1" width="4.375" style="0" customWidth="1"/>
    <col min="2" max="2" width="12.875" style="0" customWidth="1"/>
    <col min="3" max="3" width="50.75390625" style="0" customWidth="1"/>
    <col min="4" max="4" width="6.75390625" style="0" customWidth="1"/>
    <col min="5" max="5" width="8.625" style="0" customWidth="1"/>
    <col min="6" max="6" width="9.875" style="0" customWidth="1"/>
    <col min="7" max="7" width="13.875" style="0" customWidth="1"/>
  </cols>
  <sheetData>
    <row r="1" spans="1:7" ht="25.5" thickBot="1" thickTop="1">
      <c r="A1" s="167" t="s">
        <v>58</v>
      </c>
      <c r="B1" s="168" t="s">
        <v>59</v>
      </c>
      <c r="C1" s="169" t="s">
        <v>60</v>
      </c>
      <c r="D1" s="170" t="s">
        <v>61</v>
      </c>
      <c r="E1" s="170" t="s">
        <v>62</v>
      </c>
      <c r="F1" s="171" t="s">
        <v>311</v>
      </c>
      <c r="G1" s="172" t="s">
        <v>64</v>
      </c>
    </row>
    <row r="2" spans="1:7" ht="12.75">
      <c r="A2" s="173"/>
      <c r="B2" s="174" t="s">
        <v>312</v>
      </c>
      <c r="C2" s="265"/>
      <c r="D2" s="266"/>
      <c r="E2" s="267"/>
      <c r="F2" s="268"/>
      <c r="G2" s="268"/>
    </row>
    <row r="3" spans="1:7" ht="12.75">
      <c r="A3" s="175" t="s">
        <v>69</v>
      </c>
      <c r="B3" s="176" t="s">
        <v>313</v>
      </c>
      <c r="C3" s="177" t="s">
        <v>314</v>
      </c>
      <c r="D3" s="178"/>
      <c r="E3" s="179"/>
      <c r="F3" s="180"/>
      <c r="G3" s="181">
        <f>G5+G6+G8+G11+G14+G18</f>
        <v>0</v>
      </c>
    </row>
    <row r="4" spans="1:7" ht="12.75">
      <c r="A4" s="182"/>
      <c r="B4" s="262" t="s">
        <v>315</v>
      </c>
      <c r="C4" s="263"/>
      <c r="D4" s="263"/>
      <c r="E4" s="263"/>
      <c r="F4" s="263"/>
      <c r="G4" s="264"/>
    </row>
    <row r="5" spans="1:7" ht="24">
      <c r="A5" s="183">
        <v>1</v>
      </c>
      <c r="B5" s="184" t="s">
        <v>316</v>
      </c>
      <c r="C5" s="185" t="s">
        <v>358</v>
      </c>
      <c r="D5" s="186" t="s">
        <v>317</v>
      </c>
      <c r="E5" s="187">
        <v>1</v>
      </c>
      <c r="F5" s="188">
        <v>0</v>
      </c>
      <c r="G5" s="189">
        <f>E5*F5</f>
        <v>0</v>
      </c>
    </row>
    <row r="6" spans="1:7" ht="24">
      <c r="A6" s="190">
        <v>2</v>
      </c>
      <c r="B6" s="184" t="s">
        <v>318</v>
      </c>
      <c r="C6" s="185" t="s">
        <v>359</v>
      </c>
      <c r="D6" s="186" t="s">
        <v>317</v>
      </c>
      <c r="E6" s="187">
        <v>1</v>
      </c>
      <c r="F6" s="188">
        <v>0</v>
      </c>
      <c r="G6" s="189">
        <f>E6*F6</f>
        <v>0</v>
      </c>
    </row>
    <row r="7" spans="1:7" ht="12.75">
      <c r="A7" s="182"/>
      <c r="B7" s="243" t="s">
        <v>319</v>
      </c>
      <c r="C7" s="244"/>
      <c r="D7" s="244"/>
      <c r="E7" s="244"/>
      <c r="F7" s="244"/>
      <c r="G7" s="245"/>
    </row>
    <row r="8" spans="1:7" ht="12.75">
      <c r="A8" s="183">
        <v>3</v>
      </c>
      <c r="B8" s="184" t="s">
        <v>320</v>
      </c>
      <c r="C8" s="185" t="s">
        <v>321</v>
      </c>
      <c r="D8" s="186" t="s">
        <v>317</v>
      </c>
      <c r="E8" s="187">
        <v>1</v>
      </c>
      <c r="F8" s="188">
        <v>0</v>
      </c>
      <c r="G8" s="189">
        <f>E8*F8</f>
        <v>0</v>
      </c>
    </row>
    <row r="9" spans="1:7" ht="38.25" customHeight="1">
      <c r="A9" s="182"/>
      <c r="B9" s="191"/>
      <c r="C9" s="240" t="s">
        <v>322</v>
      </c>
      <c r="D9" s="258"/>
      <c r="E9" s="259"/>
      <c r="F9" s="260"/>
      <c r="G9" s="261"/>
    </row>
    <row r="10" spans="1:7" ht="12.75">
      <c r="A10" s="182"/>
      <c r="B10" s="243" t="s">
        <v>319</v>
      </c>
      <c r="C10" s="249"/>
      <c r="D10" s="250"/>
      <c r="E10" s="251"/>
      <c r="F10" s="252"/>
      <c r="G10" s="253"/>
    </row>
    <row r="11" spans="1:7" ht="12.75">
      <c r="A11" s="183">
        <v>4</v>
      </c>
      <c r="B11" s="184" t="s">
        <v>323</v>
      </c>
      <c r="C11" s="185" t="s">
        <v>324</v>
      </c>
      <c r="D11" s="186" t="s">
        <v>317</v>
      </c>
      <c r="E11" s="187">
        <v>1</v>
      </c>
      <c r="F11" s="188">
        <v>0</v>
      </c>
      <c r="G11" s="189">
        <f>E11*F11</f>
        <v>0</v>
      </c>
    </row>
    <row r="12" spans="1:7" ht="38.25" customHeight="1">
      <c r="A12" s="182"/>
      <c r="B12" s="191"/>
      <c r="C12" s="240" t="s">
        <v>325</v>
      </c>
      <c r="D12" s="258"/>
      <c r="E12" s="259"/>
      <c r="F12" s="260"/>
      <c r="G12" s="261"/>
    </row>
    <row r="13" spans="1:7" ht="12.75">
      <c r="A13" s="182"/>
      <c r="B13" s="243" t="s">
        <v>319</v>
      </c>
      <c r="C13" s="249"/>
      <c r="D13" s="250"/>
      <c r="E13" s="251"/>
      <c r="F13" s="252"/>
      <c r="G13" s="253"/>
    </row>
    <row r="14" spans="1:7" ht="12.75">
      <c r="A14" s="183">
        <v>5</v>
      </c>
      <c r="B14" s="184" t="s">
        <v>326</v>
      </c>
      <c r="C14" s="185" t="s">
        <v>327</v>
      </c>
      <c r="D14" s="186" t="s">
        <v>317</v>
      </c>
      <c r="E14" s="187">
        <v>1</v>
      </c>
      <c r="F14" s="188">
        <v>0</v>
      </c>
      <c r="G14" s="189">
        <f>E14*F14</f>
        <v>0</v>
      </c>
    </row>
    <row r="15" spans="1:7" ht="38.25" customHeight="1">
      <c r="A15" s="182"/>
      <c r="B15" s="191"/>
      <c r="C15" s="246" t="s">
        <v>328</v>
      </c>
      <c r="D15" s="254"/>
      <c r="E15" s="255"/>
      <c r="F15" s="256"/>
      <c r="G15" s="257"/>
    </row>
    <row r="16" spans="1:7" ht="12.75">
      <c r="A16" s="182"/>
      <c r="B16" s="243" t="s">
        <v>329</v>
      </c>
      <c r="C16" s="249"/>
      <c r="D16" s="250"/>
      <c r="E16" s="251"/>
      <c r="F16" s="252"/>
      <c r="G16" s="253"/>
    </row>
    <row r="17" spans="1:7" ht="38.25" customHeight="1">
      <c r="A17" s="182"/>
      <c r="B17" s="243" t="s">
        <v>330</v>
      </c>
      <c r="C17" s="249"/>
      <c r="D17" s="250"/>
      <c r="E17" s="251"/>
      <c r="F17" s="252"/>
      <c r="G17" s="253"/>
    </row>
    <row r="18" spans="1:7" ht="12.75">
      <c r="A18" s="183">
        <v>6</v>
      </c>
      <c r="B18" s="184" t="s">
        <v>331</v>
      </c>
      <c r="C18" s="185" t="s">
        <v>332</v>
      </c>
      <c r="D18" s="186" t="s">
        <v>317</v>
      </c>
      <c r="E18" s="187">
        <v>1</v>
      </c>
      <c r="F18" s="188">
        <v>0</v>
      </c>
      <c r="G18" s="189">
        <f>E18*F18</f>
        <v>0</v>
      </c>
    </row>
    <row r="19" spans="1:7" ht="38.25" customHeight="1">
      <c r="A19" s="182"/>
      <c r="B19" s="191"/>
      <c r="C19" s="240" t="s">
        <v>330</v>
      </c>
      <c r="D19" s="258"/>
      <c r="E19" s="259"/>
      <c r="F19" s="260"/>
      <c r="G19" s="261"/>
    </row>
    <row r="20" spans="1:7" ht="12.75">
      <c r="A20" s="175" t="s">
        <v>69</v>
      </c>
      <c r="B20" s="176" t="s">
        <v>333</v>
      </c>
      <c r="C20" s="177" t="s">
        <v>334</v>
      </c>
      <c r="D20" s="178"/>
      <c r="E20" s="179"/>
      <c r="F20" s="180"/>
      <c r="G20" s="181">
        <f>G23+G27+G31+G33+G37+G40+SUM(G42:G48)</f>
        <v>0</v>
      </c>
    </row>
    <row r="21" spans="1:7" ht="12.75">
      <c r="A21" s="182"/>
      <c r="B21" s="262" t="s">
        <v>335</v>
      </c>
      <c r="C21" s="263"/>
      <c r="D21" s="263"/>
      <c r="E21" s="263"/>
      <c r="F21" s="263"/>
      <c r="G21" s="264"/>
    </row>
    <row r="22" spans="1:7" ht="12.75">
      <c r="A22" s="182"/>
      <c r="B22" s="243" t="s">
        <v>336</v>
      </c>
      <c r="C22" s="244"/>
      <c r="D22" s="244"/>
      <c r="E22" s="244"/>
      <c r="F22" s="244"/>
      <c r="G22" s="245"/>
    </row>
    <row r="23" spans="1:7" ht="12.75">
      <c r="A23" s="183">
        <v>7</v>
      </c>
      <c r="B23" s="184" t="s">
        <v>337</v>
      </c>
      <c r="C23" s="185" t="s">
        <v>338</v>
      </c>
      <c r="D23" s="186" t="s">
        <v>317</v>
      </c>
      <c r="E23" s="187">
        <v>1</v>
      </c>
      <c r="F23" s="188">
        <v>0</v>
      </c>
      <c r="G23" s="189">
        <f>E23*F23</f>
        <v>0</v>
      </c>
    </row>
    <row r="24" spans="1:7" ht="12.75" customHeight="1">
      <c r="A24" s="182"/>
      <c r="B24" s="191"/>
      <c r="C24" s="246" t="s">
        <v>339</v>
      </c>
      <c r="D24" s="247"/>
      <c r="E24" s="247"/>
      <c r="F24" s="247"/>
      <c r="G24" s="248"/>
    </row>
    <row r="25" spans="1:7" ht="12.75">
      <c r="A25" s="182"/>
      <c r="B25" s="243" t="s">
        <v>335</v>
      </c>
      <c r="C25" s="244"/>
      <c r="D25" s="244"/>
      <c r="E25" s="244"/>
      <c r="F25" s="244"/>
      <c r="G25" s="245"/>
    </row>
    <row r="26" spans="1:7" ht="12.75">
      <c r="A26" s="182"/>
      <c r="B26" s="243" t="s">
        <v>336</v>
      </c>
      <c r="C26" s="244"/>
      <c r="D26" s="244"/>
      <c r="E26" s="244"/>
      <c r="F26" s="244"/>
      <c r="G26" s="245"/>
    </row>
    <row r="27" spans="1:7" ht="12.75">
      <c r="A27" s="183">
        <v>8</v>
      </c>
      <c r="B27" s="184" t="s">
        <v>340</v>
      </c>
      <c r="C27" s="185" t="s">
        <v>341</v>
      </c>
      <c r="D27" s="186" t="s">
        <v>317</v>
      </c>
      <c r="E27" s="187">
        <v>1</v>
      </c>
      <c r="F27" s="188">
        <v>0</v>
      </c>
      <c r="G27" s="189">
        <f>E27*F27</f>
        <v>0</v>
      </c>
    </row>
    <row r="28" spans="1:7" ht="38.25" customHeight="1">
      <c r="A28" s="182"/>
      <c r="B28" s="191"/>
      <c r="C28" s="240" t="s">
        <v>357</v>
      </c>
      <c r="D28" s="241"/>
      <c r="E28" s="241"/>
      <c r="F28" s="241"/>
      <c r="G28" s="242"/>
    </row>
    <row r="29" spans="1:7" ht="12.75">
      <c r="A29" s="182"/>
      <c r="B29" s="243" t="s">
        <v>335</v>
      </c>
      <c r="C29" s="244"/>
      <c r="D29" s="244"/>
      <c r="E29" s="244"/>
      <c r="F29" s="244"/>
      <c r="G29" s="245"/>
    </row>
    <row r="30" spans="1:7" ht="12.75">
      <c r="A30" s="182"/>
      <c r="B30" s="243" t="s">
        <v>336</v>
      </c>
      <c r="C30" s="244"/>
      <c r="D30" s="244"/>
      <c r="E30" s="244"/>
      <c r="F30" s="244"/>
      <c r="G30" s="245"/>
    </row>
    <row r="31" spans="1:7" ht="12.75">
      <c r="A31" s="183">
        <v>9</v>
      </c>
      <c r="B31" s="184" t="s">
        <v>342</v>
      </c>
      <c r="C31" s="185" t="s">
        <v>343</v>
      </c>
      <c r="D31" s="186" t="s">
        <v>317</v>
      </c>
      <c r="E31" s="187">
        <v>1</v>
      </c>
      <c r="F31" s="188">
        <v>0</v>
      </c>
      <c r="G31" s="189">
        <f>E31*F31</f>
        <v>0</v>
      </c>
    </row>
    <row r="32" spans="1:7" ht="38.25" customHeight="1">
      <c r="A32" s="182"/>
      <c r="B32" s="191"/>
      <c r="C32" s="240" t="s">
        <v>344</v>
      </c>
      <c r="D32" s="241"/>
      <c r="E32" s="241"/>
      <c r="F32" s="241"/>
      <c r="G32" s="242"/>
    </row>
    <row r="33" spans="1:7" ht="12.75" customHeight="1">
      <c r="A33" s="204">
        <v>10</v>
      </c>
      <c r="B33" s="205" t="s">
        <v>345</v>
      </c>
      <c r="C33" s="185" t="s">
        <v>360</v>
      </c>
      <c r="D33" s="186" t="s">
        <v>317</v>
      </c>
      <c r="E33" s="187">
        <v>1</v>
      </c>
      <c r="F33" s="188">
        <v>0</v>
      </c>
      <c r="G33" s="189">
        <f>ROUND(E33*F33,2)</f>
        <v>0</v>
      </c>
    </row>
    <row r="34" spans="1:21" s="209" customFormat="1" ht="24.75" customHeight="1" outlineLevel="1">
      <c r="A34" s="206"/>
      <c r="B34" s="207"/>
      <c r="C34" s="240" t="s">
        <v>361</v>
      </c>
      <c r="D34" s="241"/>
      <c r="E34" s="241"/>
      <c r="F34" s="241"/>
      <c r="G34" s="242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</row>
    <row r="35" spans="1:7" ht="12.75">
      <c r="A35" s="182"/>
      <c r="B35" s="243" t="s">
        <v>335</v>
      </c>
      <c r="C35" s="244"/>
      <c r="D35" s="244"/>
      <c r="E35" s="244"/>
      <c r="F35" s="244"/>
      <c r="G35" s="245"/>
    </row>
    <row r="36" spans="1:7" ht="12.75">
      <c r="A36" s="182"/>
      <c r="B36" s="243" t="s">
        <v>336</v>
      </c>
      <c r="C36" s="244"/>
      <c r="D36" s="244"/>
      <c r="E36" s="244"/>
      <c r="F36" s="244"/>
      <c r="G36" s="245"/>
    </row>
    <row r="37" spans="1:7" ht="36">
      <c r="A37" s="182">
        <v>11</v>
      </c>
      <c r="B37" s="191" t="s">
        <v>345</v>
      </c>
      <c r="C37" s="185" t="s">
        <v>346</v>
      </c>
      <c r="D37" s="186" t="s">
        <v>317</v>
      </c>
      <c r="E37" s="187">
        <v>1</v>
      </c>
      <c r="F37" s="188">
        <v>0</v>
      </c>
      <c r="G37" s="189">
        <f>E37*F37</f>
        <v>0</v>
      </c>
    </row>
    <row r="38" spans="1:7" ht="12.75">
      <c r="A38" s="182"/>
      <c r="B38" s="243"/>
      <c r="C38" s="244"/>
      <c r="D38" s="244"/>
      <c r="E38" s="244"/>
      <c r="F38" s="244"/>
      <c r="G38" s="245"/>
    </row>
    <row r="39" spans="1:7" ht="12.75">
      <c r="A39" s="182"/>
      <c r="B39" s="243" t="s">
        <v>336</v>
      </c>
      <c r="C39" s="244"/>
      <c r="D39" s="244"/>
      <c r="E39" s="244"/>
      <c r="F39" s="244"/>
      <c r="G39" s="245"/>
    </row>
    <row r="40" spans="1:7" ht="12.75">
      <c r="A40" s="183">
        <v>12</v>
      </c>
      <c r="B40" s="184" t="s">
        <v>347</v>
      </c>
      <c r="C40" s="185" t="s">
        <v>348</v>
      </c>
      <c r="D40" s="186" t="s">
        <v>317</v>
      </c>
      <c r="E40" s="187">
        <v>1</v>
      </c>
      <c r="F40" s="188">
        <v>0</v>
      </c>
      <c r="G40" s="189">
        <f>E40*F40</f>
        <v>0</v>
      </c>
    </row>
    <row r="41" spans="1:7" ht="49.5" customHeight="1">
      <c r="A41" s="182"/>
      <c r="B41" s="191"/>
      <c r="C41" s="240" t="s">
        <v>349</v>
      </c>
      <c r="D41" s="241"/>
      <c r="E41" s="241"/>
      <c r="F41" s="241"/>
      <c r="G41" s="242"/>
    </row>
    <row r="42" spans="1:7" ht="12.75">
      <c r="A42" s="183">
        <v>13</v>
      </c>
      <c r="B42" s="196"/>
      <c r="C42" s="185" t="s">
        <v>350</v>
      </c>
      <c r="D42" s="186" t="s">
        <v>317</v>
      </c>
      <c r="E42" s="187">
        <v>1</v>
      </c>
      <c r="F42" s="188">
        <v>0</v>
      </c>
      <c r="G42" s="189">
        <f aca="true" t="shared" si="0" ref="G42:G47">E42*F42</f>
        <v>0</v>
      </c>
    </row>
    <row r="43" spans="1:7" ht="24">
      <c r="A43" s="183">
        <v>14</v>
      </c>
      <c r="B43" s="196"/>
      <c r="C43" s="185" t="s">
        <v>351</v>
      </c>
      <c r="D43" s="186" t="s">
        <v>317</v>
      </c>
      <c r="E43" s="187">
        <v>1</v>
      </c>
      <c r="F43" s="188">
        <v>0</v>
      </c>
      <c r="G43" s="189">
        <f t="shared" si="0"/>
        <v>0</v>
      </c>
    </row>
    <row r="44" spans="1:7" ht="12.75">
      <c r="A44" s="183">
        <v>15</v>
      </c>
      <c r="B44" s="196"/>
      <c r="C44" s="185" t="s">
        <v>352</v>
      </c>
      <c r="D44" s="186" t="s">
        <v>317</v>
      </c>
      <c r="E44" s="187">
        <v>1</v>
      </c>
      <c r="F44" s="188">
        <v>0</v>
      </c>
      <c r="G44" s="189">
        <f t="shared" si="0"/>
        <v>0</v>
      </c>
    </row>
    <row r="45" spans="1:7" ht="12.75">
      <c r="A45" s="183">
        <v>16</v>
      </c>
      <c r="B45" s="196"/>
      <c r="C45" s="185" t="s">
        <v>355</v>
      </c>
      <c r="D45" s="186" t="s">
        <v>317</v>
      </c>
      <c r="E45" s="187">
        <v>1</v>
      </c>
      <c r="F45" s="188">
        <v>0</v>
      </c>
      <c r="G45" s="189">
        <f t="shared" si="0"/>
        <v>0</v>
      </c>
    </row>
    <row r="46" spans="1:7" ht="12.75">
      <c r="A46" s="183">
        <v>17</v>
      </c>
      <c r="B46" s="196"/>
      <c r="C46" s="185" t="s">
        <v>354</v>
      </c>
      <c r="D46" s="186" t="s">
        <v>317</v>
      </c>
      <c r="E46" s="187">
        <v>1</v>
      </c>
      <c r="F46" s="188">
        <v>0</v>
      </c>
      <c r="G46" s="189">
        <f t="shared" si="0"/>
        <v>0</v>
      </c>
    </row>
    <row r="47" spans="1:7" ht="60">
      <c r="A47" s="183">
        <v>18</v>
      </c>
      <c r="B47" s="196"/>
      <c r="C47" s="185" t="s">
        <v>356</v>
      </c>
      <c r="D47" s="186" t="s">
        <v>317</v>
      </c>
      <c r="E47" s="187">
        <v>1</v>
      </c>
      <c r="F47" s="188">
        <v>0</v>
      </c>
      <c r="G47" s="189">
        <f t="shared" si="0"/>
        <v>0</v>
      </c>
    </row>
    <row r="48" spans="1:21" s="209" customFormat="1" ht="12.75" outlineLevel="1">
      <c r="A48" s="183">
        <v>19</v>
      </c>
      <c r="B48" s="196"/>
      <c r="C48" s="185" t="s">
        <v>362</v>
      </c>
      <c r="D48" s="186" t="s">
        <v>317</v>
      </c>
      <c r="E48" s="187">
        <v>1</v>
      </c>
      <c r="F48" s="188">
        <v>0</v>
      </c>
      <c r="G48" s="189">
        <f>ROUND(E48*F48,2)</f>
        <v>0</v>
      </c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</row>
    <row r="49" spans="1:7" ht="13.5" thickBot="1">
      <c r="A49" s="108"/>
      <c r="B49" s="197"/>
      <c r="C49" s="195"/>
      <c r="D49" s="192"/>
      <c r="E49" s="193"/>
      <c r="F49" s="194"/>
      <c r="G49" s="194"/>
    </row>
    <row r="50" spans="1:7" ht="13.5" thickBot="1">
      <c r="A50" s="198"/>
      <c r="B50" s="199" t="s">
        <v>72</v>
      </c>
      <c r="C50" s="200" t="s">
        <v>353</v>
      </c>
      <c r="D50" s="201"/>
      <c r="E50" s="202"/>
      <c r="F50" s="202"/>
      <c r="G50" s="203">
        <f>G20+G3</f>
        <v>0</v>
      </c>
    </row>
  </sheetData>
  <sheetProtection/>
  <protectedRanges>
    <protectedRange sqref="F5:F6 F8 F11 F14 F18" name="Oblast1_1_1"/>
    <protectedRange sqref="F23 F27 F31 F37 F40 F42:F48" name="Oblast1_1_2"/>
  </protectedRanges>
  <mergeCells count="26">
    <mergeCell ref="C2:G2"/>
    <mergeCell ref="B4:G4"/>
    <mergeCell ref="B7:G7"/>
    <mergeCell ref="C9:G9"/>
    <mergeCell ref="B10:G10"/>
    <mergeCell ref="C12:G12"/>
    <mergeCell ref="B13:G13"/>
    <mergeCell ref="C15:G15"/>
    <mergeCell ref="B16:G16"/>
    <mergeCell ref="B17:G17"/>
    <mergeCell ref="C19:G19"/>
    <mergeCell ref="B21:G21"/>
    <mergeCell ref="B22:G22"/>
    <mergeCell ref="C24:G24"/>
    <mergeCell ref="B25:G25"/>
    <mergeCell ref="B26:G26"/>
    <mergeCell ref="C28:G28"/>
    <mergeCell ref="B29:G29"/>
    <mergeCell ref="C41:G41"/>
    <mergeCell ref="B30:G30"/>
    <mergeCell ref="C32:G32"/>
    <mergeCell ref="B35:G35"/>
    <mergeCell ref="B36:G36"/>
    <mergeCell ref="B38:G38"/>
    <mergeCell ref="B39:G39"/>
    <mergeCell ref="C34:G34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30.00390625" style="3" customWidth="1"/>
    <col min="6" max="16384" width="9.125" style="3" customWidth="1"/>
  </cols>
  <sheetData>
    <row r="1" spans="1:5" ht="13.5" thickTop="1">
      <c r="A1" s="225" t="s">
        <v>48</v>
      </c>
      <c r="B1" s="226"/>
      <c r="C1" s="92" t="str">
        <f>CONCATENATE(cislostavby," ",nazevstavby)</f>
        <v>00003269 Areál sport.nadějí-Sportov.gymnasium L.Daňka,Brno</v>
      </c>
      <c r="D1" s="93"/>
      <c r="E1" s="94"/>
    </row>
    <row r="2" spans="1:5" ht="13.5" thickBot="1">
      <c r="A2" s="227" t="s">
        <v>50</v>
      </c>
      <c r="B2" s="228"/>
      <c r="C2" s="98" t="str">
        <f>rekapitulace_celkova!$C$6</f>
        <v>Demolice-SO 01-sportovní hala</v>
      </c>
      <c r="D2" s="99"/>
      <c r="E2" s="100"/>
    </row>
    <row r="3" ht="13.5" thickTop="1"/>
    <row r="4" spans="1:5" ht="19.5" customHeight="1">
      <c r="A4" s="101" t="s">
        <v>51</v>
      </c>
      <c r="B4" s="102"/>
      <c r="C4" s="102"/>
      <c r="D4" s="102"/>
      <c r="E4" s="103"/>
    </row>
    <row r="5" ht="13.5" thickBot="1"/>
    <row r="6" spans="1:5" s="35" customFormat="1" ht="13.5" thickBot="1">
      <c r="A6" s="104"/>
      <c r="B6" s="105" t="s">
        <v>52</v>
      </c>
      <c r="C6" s="105"/>
      <c r="D6" s="106"/>
      <c r="E6" s="107" t="s">
        <v>53</v>
      </c>
    </row>
    <row r="7" spans="1:5" s="35" customFormat="1" ht="12.75">
      <c r="A7" s="166" t="str">
        <f>polozky_SO_01!B7</f>
        <v>1</v>
      </c>
      <c r="B7" s="108" t="str">
        <f>polozky_SO_01!C7</f>
        <v>Zemní práce</v>
      </c>
      <c r="D7" s="109"/>
      <c r="E7" s="210">
        <f>polozky_SO_01!$G$17</f>
        <v>0</v>
      </c>
    </row>
    <row r="8" spans="1:5" s="35" customFormat="1" ht="12.75">
      <c r="A8" s="166" t="str">
        <f>polozky_SO_01!B18</f>
        <v>94</v>
      </c>
      <c r="B8" s="108" t="str">
        <f>polozky_SO_01!C18</f>
        <v>Lešení a stavební výtahy</v>
      </c>
      <c r="D8" s="109"/>
      <c r="E8" s="210">
        <f>polozky_SO_01!$G$41</f>
        <v>0</v>
      </c>
    </row>
    <row r="9" spans="1:5" s="35" customFormat="1" ht="12.75">
      <c r="A9" s="166" t="str">
        <f>polozky_SO_01!B42</f>
        <v>96</v>
      </c>
      <c r="B9" s="108" t="str">
        <f>polozky_SO_01!C42</f>
        <v>Bourání konstrukcí</v>
      </c>
      <c r="D9" s="109"/>
      <c r="E9" s="210">
        <f>polozky_SO_01!$G$49</f>
        <v>0</v>
      </c>
    </row>
    <row r="10" spans="1:5" s="35" customFormat="1" ht="12.75">
      <c r="A10" s="166" t="str">
        <f>polozky_SO_01!B50</f>
        <v>98</v>
      </c>
      <c r="B10" s="108" t="str">
        <f>polozky_SO_01!C50</f>
        <v>Demolice</v>
      </c>
      <c r="D10" s="109"/>
      <c r="E10" s="210">
        <f>polozky_SO_01!$G$54</f>
        <v>0</v>
      </c>
    </row>
    <row r="11" spans="1:5" s="35" customFormat="1" ht="12.75">
      <c r="A11" s="166" t="str">
        <f>polozky_SO_01!B55</f>
        <v>99</v>
      </c>
      <c r="B11" s="108" t="str">
        <f>polozky_SO_01!C55</f>
        <v>Staveništní přesun hmot</v>
      </c>
      <c r="D11" s="109"/>
      <c r="E11" s="210">
        <f>polozky_SO_01!$G$57</f>
        <v>0</v>
      </c>
    </row>
    <row r="12" spans="1:5" s="35" customFormat="1" ht="12.75">
      <c r="A12" s="166" t="str">
        <f>polozky_SO_01!B58</f>
        <v>712</v>
      </c>
      <c r="B12" s="108" t="str">
        <f>polozky_SO_01!C58</f>
        <v>Živičné krytiny</v>
      </c>
      <c r="D12" s="109"/>
      <c r="E12" s="210">
        <f>polozky_SO_01!$G$63</f>
        <v>0</v>
      </c>
    </row>
    <row r="13" spans="1:5" s="35" customFormat="1" ht="12.75">
      <c r="A13" s="166" t="str">
        <f>polozky_SO_01!B64</f>
        <v>713</v>
      </c>
      <c r="B13" s="108" t="str">
        <f>polozky_SO_01!C64</f>
        <v>Izolace tepelné</v>
      </c>
      <c r="D13" s="109"/>
      <c r="E13" s="210">
        <f>polozky_SO_01!$G$79</f>
        <v>0</v>
      </c>
    </row>
    <row r="14" spans="1:5" s="35" customFormat="1" ht="12.75">
      <c r="A14" s="166" t="str">
        <f>polozky_SO_01!B80</f>
        <v>730</v>
      </c>
      <c r="B14" s="108" t="str">
        <f>polozky_SO_01!C80</f>
        <v>Ústřední vytápění</v>
      </c>
      <c r="D14" s="109"/>
      <c r="E14" s="210">
        <f>polozky_SO_01!$G$83</f>
        <v>0</v>
      </c>
    </row>
    <row r="15" spans="1:5" s="35" customFormat="1" ht="12.75">
      <c r="A15" s="166" t="str">
        <f>polozky_SO_01!B84</f>
        <v>766</v>
      </c>
      <c r="B15" s="108" t="str">
        <f>polozky_SO_01!C84</f>
        <v>Konstrukce truhlářské</v>
      </c>
      <c r="D15" s="109"/>
      <c r="E15" s="210">
        <f>polozky_SO_01!$G$105</f>
        <v>0</v>
      </c>
    </row>
    <row r="16" spans="1:5" s="35" customFormat="1" ht="12.75">
      <c r="A16" s="166" t="str">
        <f>polozky_SO_01!B106</f>
        <v>767</v>
      </c>
      <c r="B16" s="108" t="str">
        <f>polozky_SO_01!C106</f>
        <v>Konstrukce zámečnické</v>
      </c>
      <c r="D16" s="109"/>
      <c r="E16" s="210">
        <f>polozky_SO_01!$G$127</f>
        <v>0</v>
      </c>
    </row>
    <row r="17" spans="1:5" s="35" customFormat="1" ht="12.75">
      <c r="A17" s="166" t="str">
        <f>polozky_SO_01!B128</f>
        <v>M21</v>
      </c>
      <c r="B17" s="108" t="str">
        <f>polozky_SO_01!C128</f>
        <v>Elektromontáže</v>
      </c>
      <c r="D17" s="109"/>
      <c r="E17" s="210">
        <f>polozky_SO_01!$G$131</f>
        <v>0</v>
      </c>
    </row>
    <row r="18" spans="1:5" s="35" customFormat="1" ht="12.75">
      <c r="A18" s="166" t="str">
        <f>polozky_SO_01!B138</f>
        <v>D96</v>
      </c>
      <c r="B18" s="108" t="str">
        <f>polozky_SO_01!C138</f>
        <v>Přesuny suti a vybouraných hmot</v>
      </c>
      <c r="D18" s="109"/>
      <c r="E18" s="210">
        <f>polozky_SO_01!$G$150</f>
        <v>0</v>
      </c>
    </row>
    <row r="19" spans="1:5" s="110" customFormat="1" ht="12.75">
      <c r="A19" s="269" t="s">
        <v>54</v>
      </c>
      <c r="B19" s="270"/>
      <c r="C19" s="270"/>
      <c r="D19" s="271"/>
      <c r="E19" s="275">
        <f>SUM(E7:E18)</f>
        <v>0</v>
      </c>
    </row>
    <row r="20" spans="1:5" ht="13.5" thickBot="1">
      <c r="A20" s="272"/>
      <c r="B20" s="273"/>
      <c r="C20" s="273"/>
      <c r="D20" s="274"/>
      <c r="E20" s="276"/>
    </row>
    <row r="21" ht="12.75">
      <c r="B21" s="110"/>
    </row>
  </sheetData>
  <sheetProtection/>
  <mergeCells count="4">
    <mergeCell ref="A1:B1"/>
    <mergeCell ref="A2:B2"/>
    <mergeCell ref="A19:D20"/>
    <mergeCell ref="E19:E20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3"/>
  <sheetViews>
    <sheetView showGridLines="0" showZeros="0" zoomScalePageLayoutView="0" workbookViewId="0" topLeftCell="B13">
      <selection activeCell="G150" sqref="G150"/>
    </sheetView>
  </sheetViews>
  <sheetFormatPr defaultColWidth="9.00390625" defaultRowHeight="12.75"/>
  <cols>
    <col min="1" max="1" width="4.375" style="114" customWidth="1"/>
    <col min="2" max="2" width="11.625" style="114" customWidth="1"/>
    <col min="3" max="3" width="40.375" style="114" customWidth="1"/>
    <col min="4" max="4" width="4.875" style="114" customWidth="1"/>
    <col min="5" max="5" width="8.625" style="122" customWidth="1"/>
    <col min="6" max="6" width="9.875" style="114" customWidth="1"/>
    <col min="7" max="7" width="13.875" style="114" customWidth="1"/>
    <col min="8" max="9" width="11.125" style="114" customWidth="1"/>
    <col min="10" max="10" width="10.625" style="114" customWidth="1"/>
    <col min="11" max="11" width="11.125" style="114" customWidth="1"/>
    <col min="12" max="16384" width="9.125" style="114" customWidth="1"/>
  </cols>
  <sheetData>
    <row r="1" spans="1:7" ht="15.75">
      <c r="A1" s="279" t="s">
        <v>56</v>
      </c>
      <c r="B1" s="279"/>
      <c r="C1" s="279"/>
      <c r="D1" s="279"/>
      <c r="E1" s="279"/>
      <c r="F1" s="279"/>
      <c r="G1" s="279"/>
    </row>
    <row r="2" spans="2:7" ht="14.25" customHeight="1" thickBot="1">
      <c r="B2" s="115"/>
      <c r="C2" s="116"/>
      <c r="D2" s="116"/>
      <c r="E2" s="117"/>
      <c r="F2" s="116"/>
      <c r="G2" s="116"/>
    </row>
    <row r="3" spans="1:7" ht="13.5" thickTop="1">
      <c r="A3" s="225" t="s">
        <v>48</v>
      </c>
      <c r="B3" s="226"/>
      <c r="C3" s="92" t="str">
        <f>CONCATENATE(cislostavby," ",nazevstavby)</f>
        <v>00003269 Areál sport.nadějí-Sportov.gymnasium L.Daňka,Brno</v>
      </c>
      <c r="D3" s="93"/>
      <c r="E3" s="118" t="s">
        <v>57</v>
      </c>
      <c r="F3" s="119" t="e">
        <f>rekapitulace_SO_01!#REF!</f>
        <v>#REF!</v>
      </c>
      <c r="G3" s="120"/>
    </row>
    <row r="4" spans="1:7" ht="13.5" thickBot="1">
      <c r="A4" s="280" t="s">
        <v>50</v>
      </c>
      <c r="B4" s="228"/>
      <c r="C4" s="98" t="str">
        <f>CONCATENATE(cisloobjektu," ",nazevobjektu)</f>
        <v>00003269 Areál sport.nadějí-Sportov.gymnasium L.Daňka,Brno</v>
      </c>
      <c r="D4" s="99"/>
      <c r="E4" s="281" t="e">
        <f>rekapitulace_SO_01!#REF!</f>
        <v>#REF!</v>
      </c>
      <c r="F4" s="282"/>
      <c r="G4" s="283"/>
    </row>
    <row r="5" spans="1:7" ht="13.5" thickTop="1">
      <c r="A5" s="121"/>
      <c r="G5" s="123"/>
    </row>
    <row r="6" spans="1:11" ht="22.5">
      <c r="A6" s="124" t="s">
        <v>58</v>
      </c>
      <c r="B6" s="125" t="s">
        <v>59</v>
      </c>
      <c r="C6" s="125" t="s">
        <v>60</v>
      </c>
      <c r="D6" s="125" t="s">
        <v>61</v>
      </c>
      <c r="E6" s="126" t="s">
        <v>62</v>
      </c>
      <c r="F6" s="125" t="s">
        <v>63</v>
      </c>
      <c r="G6" s="127" t="s">
        <v>64</v>
      </c>
      <c r="H6" s="128" t="s">
        <v>65</v>
      </c>
      <c r="I6" s="128" t="s">
        <v>66</v>
      </c>
      <c r="J6" s="128" t="s">
        <v>67</v>
      </c>
      <c r="K6" s="128" t="s">
        <v>68</v>
      </c>
    </row>
    <row r="7" spans="1:11" ht="12.75">
      <c r="A7" s="129" t="s">
        <v>69</v>
      </c>
      <c r="B7" s="130" t="s">
        <v>70</v>
      </c>
      <c r="C7" s="131" t="s">
        <v>71</v>
      </c>
      <c r="D7" s="132"/>
      <c r="E7" s="133"/>
      <c r="F7" s="133"/>
      <c r="G7" s="134"/>
      <c r="H7" s="135"/>
      <c r="I7" s="136"/>
      <c r="J7" s="135"/>
      <c r="K7" s="136"/>
    </row>
    <row r="8" spans="1:11" ht="12.75">
      <c r="A8" s="137">
        <v>1</v>
      </c>
      <c r="B8" s="138" t="s">
        <v>77</v>
      </c>
      <c r="C8" s="139" t="s">
        <v>78</v>
      </c>
      <c r="D8" s="140" t="s">
        <v>79</v>
      </c>
      <c r="E8" s="141">
        <v>234.09</v>
      </c>
      <c r="F8" s="141">
        <v>0</v>
      </c>
      <c r="G8" s="142">
        <f>E8*F8</f>
        <v>0</v>
      </c>
      <c r="H8" s="143">
        <v>0</v>
      </c>
      <c r="I8" s="143">
        <f>E8*H8</f>
        <v>0</v>
      </c>
      <c r="J8" s="143">
        <v>0</v>
      </c>
      <c r="K8" s="143">
        <f>E8*J8</f>
        <v>0</v>
      </c>
    </row>
    <row r="9" spans="1:11" ht="12.75">
      <c r="A9" s="144"/>
      <c r="B9" s="145"/>
      <c r="C9" s="277" t="s">
        <v>80</v>
      </c>
      <c r="D9" s="278"/>
      <c r="E9" s="146">
        <v>234.09</v>
      </c>
      <c r="F9" s="147"/>
      <c r="G9" s="148"/>
      <c r="H9" s="149"/>
      <c r="I9" s="150"/>
      <c r="J9" s="149"/>
      <c r="K9" s="150"/>
    </row>
    <row r="10" spans="1:11" ht="22.5">
      <c r="A10" s="137">
        <v>2</v>
      </c>
      <c r="B10" s="138" t="s">
        <v>81</v>
      </c>
      <c r="C10" s="139" t="s">
        <v>82</v>
      </c>
      <c r="D10" s="140" t="s">
        <v>83</v>
      </c>
      <c r="E10" s="141">
        <v>93.636</v>
      </c>
      <c r="F10" s="141">
        <v>0</v>
      </c>
      <c r="G10" s="142">
        <f>E10*F10</f>
        <v>0</v>
      </c>
      <c r="H10" s="143">
        <v>0</v>
      </c>
      <c r="I10" s="143">
        <f>E10*H10</f>
        <v>0</v>
      </c>
      <c r="J10" s="143">
        <v>0</v>
      </c>
      <c r="K10" s="143">
        <f>E10*J10</f>
        <v>0</v>
      </c>
    </row>
    <row r="11" spans="1:11" ht="12.75">
      <c r="A11" s="144"/>
      <c r="B11" s="145"/>
      <c r="C11" s="277" t="s">
        <v>84</v>
      </c>
      <c r="D11" s="278"/>
      <c r="E11" s="146">
        <v>0</v>
      </c>
      <c r="F11" s="147"/>
      <c r="G11" s="148"/>
      <c r="H11" s="149"/>
      <c r="I11" s="150"/>
      <c r="J11" s="149"/>
      <c r="K11" s="150"/>
    </row>
    <row r="12" spans="1:11" ht="12.75">
      <c r="A12" s="144"/>
      <c r="B12" s="145"/>
      <c r="C12" s="277" t="s">
        <v>85</v>
      </c>
      <c r="D12" s="278"/>
      <c r="E12" s="146">
        <v>93.636</v>
      </c>
      <c r="F12" s="147"/>
      <c r="G12" s="148"/>
      <c r="H12" s="149"/>
      <c r="I12" s="150"/>
      <c r="J12" s="149"/>
      <c r="K12" s="150"/>
    </row>
    <row r="13" spans="1:11" ht="22.5">
      <c r="A13" s="137">
        <v>3</v>
      </c>
      <c r="B13" s="138" t="s">
        <v>86</v>
      </c>
      <c r="C13" s="139" t="s">
        <v>87</v>
      </c>
      <c r="D13" s="140" t="s">
        <v>83</v>
      </c>
      <c r="E13" s="141">
        <v>93.636</v>
      </c>
      <c r="F13" s="141">
        <v>0</v>
      </c>
      <c r="G13" s="142">
        <f>E13*F13</f>
        <v>0</v>
      </c>
      <c r="H13" s="143">
        <v>0</v>
      </c>
      <c r="I13" s="143">
        <f>E13*H13</f>
        <v>0</v>
      </c>
      <c r="J13" s="143">
        <v>0</v>
      </c>
      <c r="K13" s="143">
        <f>E13*J13</f>
        <v>0</v>
      </c>
    </row>
    <row r="14" spans="1:11" ht="12.75">
      <c r="A14" s="144"/>
      <c r="B14" s="145"/>
      <c r="C14" s="277" t="s">
        <v>88</v>
      </c>
      <c r="D14" s="278"/>
      <c r="E14" s="146">
        <v>93.636</v>
      </c>
      <c r="F14" s="147"/>
      <c r="G14" s="148"/>
      <c r="H14" s="149"/>
      <c r="I14" s="150"/>
      <c r="J14" s="149"/>
      <c r="K14" s="150"/>
    </row>
    <row r="15" spans="1:11" ht="12.75">
      <c r="A15" s="137">
        <v>4</v>
      </c>
      <c r="B15" s="138" t="s">
        <v>89</v>
      </c>
      <c r="C15" s="139" t="s">
        <v>90</v>
      </c>
      <c r="D15" s="140" t="s">
        <v>91</v>
      </c>
      <c r="E15" s="141">
        <v>720</v>
      </c>
      <c r="F15" s="141">
        <v>0</v>
      </c>
      <c r="G15" s="142">
        <f>E15*F15</f>
        <v>0</v>
      </c>
      <c r="H15" s="143">
        <v>0</v>
      </c>
      <c r="I15" s="143">
        <f>E15*H15</f>
        <v>0</v>
      </c>
      <c r="J15" s="143">
        <v>0</v>
      </c>
      <c r="K15" s="143">
        <f>E15*J15</f>
        <v>0</v>
      </c>
    </row>
    <row r="16" spans="1:11" ht="12.75">
      <c r="A16" s="144"/>
      <c r="B16" s="145"/>
      <c r="C16" s="277" t="s">
        <v>92</v>
      </c>
      <c r="D16" s="278"/>
      <c r="E16" s="146">
        <v>720</v>
      </c>
      <c r="F16" s="147"/>
      <c r="G16" s="148"/>
      <c r="H16" s="149"/>
      <c r="I16" s="150"/>
      <c r="J16" s="149"/>
      <c r="K16" s="150"/>
    </row>
    <row r="17" spans="1:11" ht="12.75">
      <c r="A17" s="151"/>
      <c r="B17" s="152" t="s">
        <v>72</v>
      </c>
      <c r="C17" s="153" t="str">
        <f>CONCATENATE(B7," ",C7)</f>
        <v>1 Zemní práce</v>
      </c>
      <c r="D17" s="154"/>
      <c r="E17" s="155"/>
      <c r="F17" s="156"/>
      <c r="G17" s="157">
        <f>SUM(G7:G16)</f>
        <v>0</v>
      </c>
      <c r="H17" s="158"/>
      <c r="I17" s="159">
        <f>SUM(I7:I16)</f>
        <v>0</v>
      </c>
      <c r="J17" s="158"/>
      <c r="K17" s="159">
        <f>SUM(K7:K16)</f>
        <v>0</v>
      </c>
    </row>
    <row r="18" spans="1:11" ht="12.75">
      <c r="A18" s="129" t="s">
        <v>69</v>
      </c>
      <c r="B18" s="130" t="s">
        <v>93</v>
      </c>
      <c r="C18" s="131" t="s">
        <v>94</v>
      </c>
      <c r="D18" s="132"/>
      <c r="E18" s="133"/>
      <c r="F18" s="133"/>
      <c r="G18" s="134"/>
      <c r="H18" s="135"/>
      <c r="I18" s="136"/>
      <c r="J18" s="135"/>
      <c r="K18" s="136"/>
    </row>
    <row r="19" spans="1:11" ht="12.75">
      <c r="A19" s="137">
        <v>5</v>
      </c>
      <c r="B19" s="138" t="s">
        <v>95</v>
      </c>
      <c r="C19" s="139" t="s">
        <v>96</v>
      </c>
      <c r="D19" s="140" t="s">
        <v>83</v>
      </c>
      <c r="E19" s="141">
        <v>3135.1778</v>
      </c>
      <c r="F19" s="141">
        <v>0</v>
      </c>
      <c r="G19" s="142">
        <f>E19*F19</f>
        <v>0</v>
      </c>
      <c r="H19" s="143">
        <v>0.00735</v>
      </c>
      <c r="I19" s="143">
        <f>E19*H19</f>
        <v>23.04355683</v>
      </c>
      <c r="J19" s="143">
        <v>0</v>
      </c>
      <c r="K19" s="143">
        <f>E19*J19</f>
        <v>0</v>
      </c>
    </row>
    <row r="20" spans="1:11" ht="12.75">
      <c r="A20" s="144"/>
      <c r="B20" s="145"/>
      <c r="C20" s="277" t="s">
        <v>97</v>
      </c>
      <c r="D20" s="278"/>
      <c r="E20" s="146">
        <v>0</v>
      </c>
      <c r="F20" s="147"/>
      <c r="G20" s="148"/>
      <c r="H20" s="149"/>
      <c r="I20" s="150"/>
      <c r="J20" s="149"/>
      <c r="K20" s="150"/>
    </row>
    <row r="21" spans="1:11" ht="12.75">
      <c r="A21" s="144"/>
      <c r="B21" s="145"/>
      <c r="C21" s="277" t="s">
        <v>84</v>
      </c>
      <c r="D21" s="278"/>
      <c r="E21" s="146">
        <v>0</v>
      </c>
      <c r="F21" s="147"/>
      <c r="G21" s="148"/>
      <c r="H21" s="149"/>
      <c r="I21" s="150"/>
      <c r="J21" s="149"/>
      <c r="K21" s="150"/>
    </row>
    <row r="22" spans="1:11" ht="12.75">
      <c r="A22" s="144"/>
      <c r="B22" s="145"/>
      <c r="C22" s="277" t="s">
        <v>98</v>
      </c>
      <c r="D22" s="278"/>
      <c r="E22" s="146">
        <v>603.4157</v>
      </c>
      <c r="F22" s="147"/>
      <c r="G22" s="148"/>
      <c r="H22" s="149"/>
      <c r="I22" s="150"/>
      <c r="J22" s="149"/>
      <c r="K22" s="150"/>
    </row>
    <row r="23" spans="1:11" ht="12.75">
      <c r="A23" s="144"/>
      <c r="B23" s="145"/>
      <c r="C23" s="277" t="s">
        <v>99</v>
      </c>
      <c r="D23" s="278"/>
      <c r="E23" s="146">
        <v>2531.7621</v>
      </c>
      <c r="F23" s="147"/>
      <c r="G23" s="148"/>
      <c r="H23" s="149"/>
      <c r="I23" s="150"/>
      <c r="J23" s="149"/>
      <c r="K23" s="150"/>
    </row>
    <row r="24" spans="1:11" ht="12.75">
      <c r="A24" s="137">
        <v>6</v>
      </c>
      <c r="B24" s="138" t="s">
        <v>100</v>
      </c>
      <c r="C24" s="139" t="s">
        <v>101</v>
      </c>
      <c r="D24" s="140" t="s">
        <v>83</v>
      </c>
      <c r="E24" s="141">
        <v>6270.3556</v>
      </c>
      <c r="F24" s="141">
        <v>0</v>
      </c>
      <c r="G24" s="142">
        <f>E24*F24</f>
        <v>0</v>
      </c>
      <c r="H24" s="143">
        <v>0.00012</v>
      </c>
      <c r="I24" s="143">
        <f>E24*H24</f>
        <v>0.752442672</v>
      </c>
      <c r="J24" s="143">
        <v>0</v>
      </c>
      <c r="K24" s="143">
        <f>E24*J24</f>
        <v>0</v>
      </c>
    </row>
    <row r="25" spans="1:11" ht="12.75">
      <c r="A25" s="144"/>
      <c r="B25" s="145"/>
      <c r="C25" s="277" t="s">
        <v>97</v>
      </c>
      <c r="D25" s="278"/>
      <c r="E25" s="146">
        <v>0</v>
      </c>
      <c r="F25" s="147"/>
      <c r="G25" s="148"/>
      <c r="H25" s="149"/>
      <c r="I25" s="150"/>
      <c r="J25" s="149"/>
      <c r="K25" s="150"/>
    </row>
    <row r="26" spans="1:11" ht="12.75">
      <c r="A26" s="144"/>
      <c r="B26" s="145"/>
      <c r="C26" s="277" t="s">
        <v>102</v>
      </c>
      <c r="D26" s="278"/>
      <c r="E26" s="146">
        <v>6270.3556</v>
      </c>
      <c r="F26" s="147"/>
      <c r="G26" s="148"/>
      <c r="H26" s="149"/>
      <c r="I26" s="150"/>
      <c r="J26" s="149"/>
      <c r="K26" s="150"/>
    </row>
    <row r="27" spans="1:11" ht="12.75">
      <c r="A27" s="137">
        <v>7</v>
      </c>
      <c r="B27" s="138" t="s">
        <v>103</v>
      </c>
      <c r="C27" s="139" t="s">
        <v>104</v>
      </c>
      <c r="D27" s="140" t="s">
        <v>83</v>
      </c>
      <c r="E27" s="141">
        <v>3135.1778</v>
      </c>
      <c r="F27" s="141">
        <v>0</v>
      </c>
      <c r="G27" s="142">
        <f>E27*F27</f>
        <v>0</v>
      </c>
      <c r="H27" s="143">
        <v>0</v>
      </c>
      <c r="I27" s="143">
        <f>E27*H27</f>
        <v>0</v>
      </c>
      <c r="J27" s="143">
        <v>0</v>
      </c>
      <c r="K27" s="143">
        <f>E27*J27</f>
        <v>0</v>
      </c>
    </row>
    <row r="28" spans="1:11" ht="12.75">
      <c r="A28" s="144"/>
      <c r="B28" s="145"/>
      <c r="C28" s="277" t="s">
        <v>97</v>
      </c>
      <c r="D28" s="278"/>
      <c r="E28" s="146">
        <v>0</v>
      </c>
      <c r="F28" s="147"/>
      <c r="G28" s="148"/>
      <c r="H28" s="149"/>
      <c r="I28" s="150"/>
      <c r="J28" s="149"/>
      <c r="K28" s="150"/>
    </row>
    <row r="29" spans="1:11" ht="12.75">
      <c r="A29" s="144"/>
      <c r="B29" s="145"/>
      <c r="C29" s="277" t="s">
        <v>105</v>
      </c>
      <c r="D29" s="278"/>
      <c r="E29" s="146">
        <v>3135.1778</v>
      </c>
      <c r="F29" s="147"/>
      <c r="G29" s="148"/>
      <c r="H29" s="149"/>
      <c r="I29" s="150"/>
      <c r="J29" s="149"/>
      <c r="K29" s="150"/>
    </row>
    <row r="30" spans="1:11" ht="12.75">
      <c r="A30" s="137">
        <v>8</v>
      </c>
      <c r="B30" s="138" t="s">
        <v>106</v>
      </c>
      <c r="C30" s="139" t="s">
        <v>107</v>
      </c>
      <c r="D30" s="140" t="s">
        <v>91</v>
      </c>
      <c r="E30" s="141">
        <v>740.1</v>
      </c>
      <c r="F30" s="141">
        <v>0</v>
      </c>
      <c r="G30" s="142">
        <f>E30*F30</f>
        <v>0</v>
      </c>
      <c r="H30" s="143">
        <v>0.01691</v>
      </c>
      <c r="I30" s="143">
        <f>E30*H30</f>
        <v>12.515091000000002</v>
      </c>
      <c r="J30" s="143">
        <v>0</v>
      </c>
      <c r="K30" s="143">
        <f>E30*J30</f>
        <v>0</v>
      </c>
    </row>
    <row r="31" spans="1:11" ht="12.75">
      <c r="A31" s="144"/>
      <c r="B31" s="145"/>
      <c r="C31" s="277" t="s">
        <v>97</v>
      </c>
      <c r="D31" s="278"/>
      <c r="E31" s="146">
        <v>0</v>
      </c>
      <c r="F31" s="147"/>
      <c r="G31" s="148"/>
      <c r="H31" s="149"/>
      <c r="I31" s="150"/>
      <c r="J31" s="149"/>
      <c r="K31" s="150"/>
    </row>
    <row r="32" spans="1:11" ht="12.75">
      <c r="A32" s="144"/>
      <c r="B32" s="145"/>
      <c r="C32" s="277" t="s">
        <v>84</v>
      </c>
      <c r="D32" s="278"/>
      <c r="E32" s="146">
        <v>0</v>
      </c>
      <c r="F32" s="147"/>
      <c r="G32" s="148"/>
      <c r="H32" s="149"/>
      <c r="I32" s="150"/>
      <c r="J32" s="149"/>
      <c r="K32" s="150"/>
    </row>
    <row r="33" spans="1:11" ht="12.75">
      <c r="A33" s="144"/>
      <c r="B33" s="145"/>
      <c r="C33" s="277" t="s">
        <v>108</v>
      </c>
      <c r="D33" s="278"/>
      <c r="E33" s="146">
        <v>408.66</v>
      </c>
      <c r="F33" s="147"/>
      <c r="G33" s="148"/>
      <c r="H33" s="149"/>
      <c r="I33" s="150"/>
      <c r="J33" s="149"/>
      <c r="K33" s="150"/>
    </row>
    <row r="34" spans="1:11" ht="12.75">
      <c r="A34" s="144"/>
      <c r="B34" s="145"/>
      <c r="C34" s="277" t="s">
        <v>109</v>
      </c>
      <c r="D34" s="278"/>
      <c r="E34" s="146">
        <v>331.44</v>
      </c>
      <c r="F34" s="147"/>
      <c r="G34" s="148"/>
      <c r="H34" s="149"/>
      <c r="I34" s="150"/>
      <c r="J34" s="149"/>
      <c r="K34" s="150"/>
    </row>
    <row r="35" spans="1:11" ht="12.75">
      <c r="A35" s="137">
        <v>9</v>
      </c>
      <c r="B35" s="138" t="s">
        <v>110</v>
      </c>
      <c r="C35" s="139" t="s">
        <v>111</v>
      </c>
      <c r="D35" s="140" t="s">
        <v>91</v>
      </c>
      <c r="E35" s="141">
        <v>1480.2</v>
      </c>
      <c r="F35" s="141">
        <v>0</v>
      </c>
      <c r="G35" s="142">
        <f>E35*F35</f>
        <v>0</v>
      </c>
      <c r="H35" s="143">
        <v>0.0004</v>
      </c>
      <c r="I35" s="143">
        <f>E35*H35</f>
        <v>0.59208</v>
      </c>
      <c r="J35" s="143">
        <v>0</v>
      </c>
      <c r="K35" s="143">
        <f>E35*J35</f>
        <v>0</v>
      </c>
    </row>
    <row r="36" spans="1:11" ht="12.75">
      <c r="A36" s="144"/>
      <c r="B36" s="145"/>
      <c r="C36" s="277" t="s">
        <v>97</v>
      </c>
      <c r="D36" s="278"/>
      <c r="E36" s="146">
        <v>0</v>
      </c>
      <c r="F36" s="147"/>
      <c r="G36" s="148"/>
      <c r="H36" s="149"/>
      <c r="I36" s="150"/>
      <c r="J36" s="149"/>
      <c r="K36" s="150"/>
    </row>
    <row r="37" spans="1:11" ht="12.75">
      <c r="A37" s="144"/>
      <c r="B37" s="145"/>
      <c r="C37" s="277" t="s">
        <v>112</v>
      </c>
      <c r="D37" s="278"/>
      <c r="E37" s="146">
        <v>1480.2</v>
      </c>
      <c r="F37" s="147"/>
      <c r="G37" s="148"/>
      <c r="H37" s="149"/>
      <c r="I37" s="150"/>
      <c r="J37" s="149"/>
      <c r="K37" s="150"/>
    </row>
    <row r="38" spans="1:11" ht="12.75">
      <c r="A38" s="137">
        <v>10</v>
      </c>
      <c r="B38" s="138" t="s">
        <v>113</v>
      </c>
      <c r="C38" s="139" t="s">
        <v>114</v>
      </c>
      <c r="D38" s="140" t="s">
        <v>91</v>
      </c>
      <c r="E38" s="141">
        <v>740.1</v>
      </c>
      <c r="F38" s="141">
        <v>0</v>
      </c>
      <c r="G38" s="142">
        <f>E38*F38</f>
        <v>0</v>
      </c>
      <c r="H38" s="143">
        <v>0</v>
      </c>
      <c r="I38" s="143">
        <f>E38*H38</f>
        <v>0</v>
      </c>
      <c r="J38" s="143">
        <v>0</v>
      </c>
      <c r="K38" s="143">
        <f>E38*J38</f>
        <v>0</v>
      </c>
    </row>
    <row r="39" spans="1:11" ht="12.75">
      <c r="A39" s="144"/>
      <c r="B39" s="145"/>
      <c r="C39" s="277" t="s">
        <v>97</v>
      </c>
      <c r="D39" s="278"/>
      <c r="E39" s="146">
        <v>0</v>
      </c>
      <c r="F39" s="147"/>
      <c r="G39" s="148"/>
      <c r="H39" s="149"/>
      <c r="I39" s="150"/>
      <c r="J39" s="149"/>
      <c r="K39" s="150"/>
    </row>
    <row r="40" spans="1:11" ht="12.75">
      <c r="A40" s="144"/>
      <c r="B40" s="145"/>
      <c r="C40" s="277" t="s">
        <v>115</v>
      </c>
      <c r="D40" s="278"/>
      <c r="E40" s="146">
        <v>740.1</v>
      </c>
      <c r="F40" s="147"/>
      <c r="G40" s="148"/>
      <c r="H40" s="149"/>
      <c r="I40" s="150"/>
      <c r="J40" s="149"/>
      <c r="K40" s="150"/>
    </row>
    <row r="41" spans="1:11" ht="12.75">
      <c r="A41" s="151"/>
      <c r="B41" s="152" t="s">
        <v>72</v>
      </c>
      <c r="C41" s="153" t="str">
        <f>CONCATENATE(B18," ",C18)</f>
        <v>94 Lešení a stavební výtahy</v>
      </c>
      <c r="D41" s="154"/>
      <c r="E41" s="155"/>
      <c r="F41" s="156"/>
      <c r="G41" s="157">
        <f>SUM(G18:G40)</f>
        <v>0</v>
      </c>
      <c r="H41" s="158"/>
      <c r="I41" s="159">
        <f>SUM(I18:I40)</f>
        <v>36.903170502</v>
      </c>
      <c r="J41" s="158"/>
      <c r="K41" s="159">
        <f>SUM(K18:K40)</f>
        <v>0</v>
      </c>
    </row>
    <row r="42" spans="1:11" ht="12.75">
      <c r="A42" s="129" t="s">
        <v>69</v>
      </c>
      <c r="B42" s="130" t="s">
        <v>116</v>
      </c>
      <c r="C42" s="131" t="s">
        <v>117</v>
      </c>
      <c r="D42" s="132"/>
      <c r="E42" s="133"/>
      <c r="F42" s="133"/>
      <c r="G42" s="134"/>
      <c r="H42" s="135"/>
      <c r="I42" s="136"/>
      <c r="J42" s="135"/>
      <c r="K42" s="136"/>
    </row>
    <row r="43" spans="1:11" ht="12.75">
      <c r="A43" s="137">
        <v>11</v>
      </c>
      <c r="B43" s="138" t="s">
        <v>118</v>
      </c>
      <c r="C43" s="139" t="s">
        <v>119</v>
      </c>
      <c r="D43" s="140" t="s">
        <v>120</v>
      </c>
      <c r="E43" s="141">
        <v>4</v>
      </c>
      <c r="F43" s="141">
        <v>0</v>
      </c>
      <c r="G43" s="142">
        <f>E43*F43</f>
        <v>0</v>
      </c>
      <c r="H43" s="143">
        <v>0</v>
      </c>
      <c r="I43" s="143">
        <f>E43*H43</f>
        <v>0</v>
      </c>
      <c r="J43" s="143">
        <v>0</v>
      </c>
      <c r="K43" s="143">
        <f>E43*J43</f>
        <v>0</v>
      </c>
    </row>
    <row r="44" spans="1:11" ht="12.75">
      <c r="A44" s="144"/>
      <c r="B44" s="145"/>
      <c r="C44" s="277" t="s">
        <v>84</v>
      </c>
      <c r="D44" s="278"/>
      <c r="E44" s="146">
        <v>0</v>
      </c>
      <c r="F44" s="147"/>
      <c r="G44" s="148"/>
      <c r="H44" s="149"/>
      <c r="I44" s="150"/>
      <c r="J44" s="149"/>
      <c r="K44" s="150"/>
    </row>
    <row r="45" spans="1:11" ht="12.75">
      <c r="A45" s="144"/>
      <c r="B45" s="145"/>
      <c r="C45" s="277" t="s">
        <v>121</v>
      </c>
      <c r="D45" s="278"/>
      <c r="E45" s="146">
        <v>4</v>
      </c>
      <c r="F45" s="147"/>
      <c r="G45" s="148"/>
      <c r="H45" s="149"/>
      <c r="I45" s="150"/>
      <c r="J45" s="149"/>
      <c r="K45" s="150"/>
    </row>
    <row r="46" spans="1:11" ht="12.75">
      <c r="A46" s="137">
        <v>12</v>
      </c>
      <c r="B46" s="138" t="s">
        <v>122</v>
      </c>
      <c r="C46" s="139" t="s">
        <v>123</v>
      </c>
      <c r="D46" s="140" t="s">
        <v>91</v>
      </c>
      <c r="E46" s="141">
        <v>20.7</v>
      </c>
      <c r="F46" s="141">
        <v>0</v>
      </c>
      <c r="G46" s="142">
        <f>E46*F46</f>
        <v>0</v>
      </c>
      <c r="H46" s="143">
        <v>0.00042</v>
      </c>
      <c r="I46" s="143">
        <f>E46*H46</f>
        <v>0.008694</v>
      </c>
      <c r="J46" s="143">
        <v>-0.025</v>
      </c>
      <c r="K46" s="143">
        <f>E46*J46</f>
        <v>-0.5175</v>
      </c>
    </row>
    <row r="47" spans="1:11" ht="12.75">
      <c r="A47" s="144"/>
      <c r="B47" s="145"/>
      <c r="C47" s="277" t="s">
        <v>84</v>
      </c>
      <c r="D47" s="278"/>
      <c r="E47" s="146">
        <v>0</v>
      </c>
      <c r="F47" s="147"/>
      <c r="G47" s="148"/>
      <c r="H47" s="149"/>
      <c r="I47" s="150"/>
      <c r="J47" s="149"/>
      <c r="K47" s="150"/>
    </row>
    <row r="48" spans="1:11" ht="12.75">
      <c r="A48" s="144"/>
      <c r="B48" s="145"/>
      <c r="C48" s="277" t="s">
        <v>124</v>
      </c>
      <c r="D48" s="278"/>
      <c r="E48" s="146">
        <v>20.7</v>
      </c>
      <c r="F48" s="147"/>
      <c r="G48" s="148"/>
      <c r="H48" s="149"/>
      <c r="I48" s="150"/>
      <c r="J48" s="149"/>
      <c r="K48" s="150"/>
    </row>
    <row r="49" spans="1:11" ht="12.75">
      <c r="A49" s="151"/>
      <c r="B49" s="152" t="s">
        <v>72</v>
      </c>
      <c r="C49" s="153" t="str">
        <f>CONCATENATE(B42," ",C42)</f>
        <v>96 Bourání konstrukcí</v>
      </c>
      <c r="D49" s="154"/>
      <c r="E49" s="155"/>
      <c r="F49" s="156"/>
      <c r="G49" s="157">
        <f>SUM(G42:G48)</f>
        <v>0</v>
      </c>
      <c r="H49" s="158"/>
      <c r="I49" s="159">
        <f>SUM(I42:I48)</f>
        <v>0.008694</v>
      </c>
      <c r="J49" s="158"/>
      <c r="K49" s="159">
        <f>SUM(K42:K48)</f>
        <v>-0.5175</v>
      </c>
    </row>
    <row r="50" spans="1:11" ht="12.75">
      <c r="A50" s="129" t="s">
        <v>69</v>
      </c>
      <c r="B50" s="130" t="s">
        <v>125</v>
      </c>
      <c r="C50" s="131" t="s">
        <v>126</v>
      </c>
      <c r="D50" s="132"/>
      <c r="E50" s="133"/>
      <c r="F50" s="133"/>
      <c r="G50" s="134"/>
      <c r="H50" s="135"/>
      <c r="I50" s="136"/>
      <c r="J50" s="135"/>
      <c r="K50" s="136"/>
    </row>
    <row r="51" spans="1:11" ht="12.75">
      <c r="A51" s="137">
        <v>13</v>
      </c>
      <c r="B51" s="138" t="s">
        <v>127</v>
      </c>
      <c r="C51" s="139" t="s">
        <v>128</v>
      </c>
      <c r="D51" s="140" t="s">
        <v>83</v>
      </c>
      <c r="E51" s="141">
        <v>190.5523</v>
      </c>
      <c r="F51" s="141">
        <v>0</v>
      </c>
      <c r="G51" s="142">
        <f>E51*F51</f>
        <v>0</v>
      </c>
      <c r="H51" s="143">
        <v>0.00348</v>
      </c>
      <c r="I51" s="143">
        <f>E51*H51</f>
        <v>0.663122004</v>
      </c>
      <c r="J51" s="143">
        <v>-2.38</v>
      </c>
      <c r="K51" s="143">
        <f>E51*J51</f>
        <v>-453.514474</v>
      </c>
    </row>
    <row r="52" spans="1:11" ht="12.75">
      <c r="A52" s="144"/>
      <c r="B52" s="145"/>
      <c r="C52" s="277" t="s">
        <v>84</v>
      </c>
      <c r="D52" s="278"/>
      <c r="E52" s="146">
        <v>0</v>
      </c>
      <c r="F52" s="147"/>
      <c r="G52" s="148"/>
      <c r="H52" s="149"/>
      <c r="I52" s="150"/>
      <c r="J52" s="149"/>
      <c r="K52" s="150"/>
    </row>
    <row r="53" spans="1:11" ht="12.75">
      <c r="A53" s="144"/>
      <c r="B53" s="145"/>
      <c r="C53" s="277" t="s">
        <v>129</v>
      </c>
      <c r="D53" s="278"/>
      <c r="E53" s="146">
        <v>190.5523</v>
      </c>
      <c r="F53" s="147"/>
      <c r="G53" s="148"/>
      <c r="H53" s="149"/>
      <c r="I53" s="150"/>
      <c r="J53" s="149"/>
      <c r="K53" s="150"/>
    </row>
    <row r="54" spans="1:11" ht="12.75">
      <c r="A54" s="151"/>
      <c r="B54" s="152" t="s">
        <v>72</v>
      </c>
      <c r="C54" s="153" t="str">
        <f>CONCATENATE(B50," ",C50)</f>
        <v>98 Demolice</v>
      </c>
      <c r="D54" s="154"/>
      <c r="E54" s="155"/>
      <c r="F54" s="156"/>
      <c r="G54" s="157">
        <f>SUM(G50:G53)</f>
        <v>0</v>
      </c>
      <c r="H54" s="158"/>
      <c r="I54" s="159">
        <f>SUM(I50:I53)</f>
        <v>0.663122004</v>
      </c>
      <c r="J54" s="158"/>
      <c r="K54" s="159">
        <f>SUM(K50:K53)</f>
        <v>-453.514474</v>
      </c>
    </row>
    <row r="55" spans="1:11" ht="12.75">
      <c r="A55" s="129" t="s">
        <v>69</v>
      </c>
      <c r="B55" s="130" t="s">
        <v>130</v>
      </c>
      <c r="C55" s="131" t="s">
        <v>131</v>
      </c>
      <c r="D55" s="132"/>
      <c r="E55" s="133"/>
      <c r="F55" s="133"/>
      <c r="G55" s="134"/>
      <c r="H55" s="135"/>
      <c r="I55" s="136"/>
      <c r="J55" s="135"/>
      <c r="K55" s="136"/>
    </row>
    <row r="56" spans="1:11" ht="12.75">
      <c r="A56" s="137">
        <v>14</v>
      </c>
      <c r="B56" s="138" t="s">
        <v>132</v>
      </c>
      <c r="C56" s="139" t="s">
        <v>133</v>
      </c>
      <c r="D56" s="140" t="s">
        <v>79</v>
      </c>
      <c r="E56" s="141">
        <v>37.574986506</v>
      </c>
      <c r="F56" s="141">
        <v>0</v>
      </c>
      <c r="G56" s="142">
        <f>E56*F56</f>
        <v>0</v>
      </c>
      <c r="H56" s="143">
        <v>0</v>
      </c>
      <c r="I56" s="143">
        <f>E56*H56</f>
        <v>0</v>
      </c>
      <c r="J56" s="143">
        <v>0</v>
      </c>
      <c r="K56" s="143">
        <f>E56*J56</f>
        <v>0</v>
      </c>
    </row>
    <row r="57" spans="1:11" ht="12.75">
      <c r="A57" s="151"/>
      <c r="B57" s="152" t="s">
        <v>72</v>
      </c>
      <c r="C57" s="153" t="str">
        <f>CONCATENATE(B55," ",C55)</f>
        <v>99 Staveništní přesun hmot</v>
      </c>
      <c r="D57" s="154"/>
      <c r="E57" s="155"/>
      <c r="F57" s="156"/>
      <c r="G57" s="157">
        <f>SUM(G55:G56)</f>
        <v>0</v>
      </c>
      <c r="H57" s="158"/>
      <c r="I57" s="159">
        <f>SUM(I55:I56)</f>
        <v>0</v>
      </c>
      <c r="J57" s="158"/>
      <c r="K57" s="159">
        <f>SUM(K55:K56)</f>
        <v>0</v>
      </c>
    </row>
    <row r="58" spans="1:11" ht="12.75">
      <c r="A58" s="129" t="s">
        <v>69</v>
      </c>
      <c r="B58" s="130" t="s">
        <v>134</v>
      </c>
      <c r="C58" s="131" t="s">
        <v>135</v>
      </c>
      <c r="D58" s="132"/>
      <c r="E58" s="133"/>
      <c r="F58" s="133"/>
      <c r="G58" s="134"/>
      <c r="H58" s="135"/>
      <c r="I58" s="136"/>
      <c r="J58" s="135"/>
      <c r="K58" s="136"/>
    </row>
    <row r="59" spans="1:11" ht="22.5">
      <c r="A59" s="137">
        <v>15</v>
      </c>
      <c r="B59" s="138" t="s">
        <v>136</v>
      </c>
      <c r="C59" s="139" t="s">
        <v>137</v>
      </c>
      <c r="D59" s="140" t="s">
        <v>91</v>
      </c>
      <c r="E59" s="141">
        <v>948.3847</v>
      </c>
      <c r="F59" s="141">
        <v>0</v>
      </c>
      <c r="G59" s="142">
        <f>E59*F59</f>
        <v>0</v>
      </c>
      <c r="H59" s="143">
        <v>0</v>
      </c>
      <c r="I59" s="143">
        <f>E59*H59</f>
        <v>0</v>
      </c>
      <c r="J59" s="143">
        <v>-0.009</v>
      </c>
      <c r="K59" s="143">
        <f>E59*J59</f>
        <v>-8.535462299999999</v>
      </c>
    </row>
    <row r="60" spans="1:11" ht="12.75">
      <c r="A60" s="144"/>
      <c r="B60" s="145"/>
      <c r="C60" s="277" t="s">
        <v>84</v>
      </c>
      <c r="D60" s="278"/>
      <c r="E60" s="146">
        <v>0</v>
      </c>
      <c r="F60" s="147"/>
      <c r="G60" s="148"/>
      <c r="H60" s="149"/>
      <c r="I60" s="150"/>
      <c r="J60" s="149"/>
      <c r="K60" s="150"/>
    </row>
    <row r="61" spans="1:11" ht="12.75">
      <c r="A61" s="144"/>
      <c r="B61" s="145"/>
      <c r="C61" s="277" t="s">
        <v>138</v>
      </c>
      <c r="D61" s="278"/>
      <c r="E61" s="146">
        <v>0</v>
      </c>
      <c r="F61" s="147"/>
      <c r="G61" s="148"/>
      <c r="H61" s="149"/>
      <c r="I61" s="150"/>
      <c r="J61" s="149"/>
      <c r="K61" s="150"/>
    </row>
    <row r="62" spans="1:11" ht="12.75">
      <c r="A62" s="144"/>
      <c r="B62" s="145"/>
      <c r="C62" s="277" t="s">
        <v>139</v>
      </c>
      <c r="D62" s="278"/>
      <c r="E62" s="146">
        <v>948.3847</v>
      </c>
      <c r="F62" s="147"/>
      <c r="G62" s="148"/>
      <c r="H62" s="149"/>
      <c r="I62" s="150"/>
      <c r="J62" s="149"/>
      <c r="K62" s="150"/>
    </row>
    <row r="63" spans="1:11" ht="12.75">
      <c r="A63" s="151"/>
      <c r="B63" s="152" t="s">
        <v>72</v>
      </c>
      <c r="C63" s="153" t="str">
        <f>CONCATENATE(B58," ",C58)</f>
        <v>712 Živičné krytiny</v>
      </c>
      <c r="D63" s="154"/>
      <c r="E63" s="155"/>
      <c r="F63" s="156"/>
      <c r="G63" s="157">
        <f>SUM(G58:G62)</f>
        <v>0</v>
      </c>
      <c r="H63" s="158"/>
      <c r="I63" s="159">
        <f>SUM(I58:I62)</f>
        <v>0</v>
      </c>
      <c r="J63" s="158"/>
      <c r="K63" s="159">
        <f>SUM(K58:K62)</f>
        <v>-8.535462299999999</v>
      </c>
    </row>
    <row r="64" spans="1:11" ht="12.75">
      <c r="A64" s="129" t="s">
        <v>69</v>
      </c>
      <c r="B64" s="130" t="s">
        <v>140</v>
      </c>
      <c r="C64" s="131" t="s">
        <v>141</v>
      </c>
      <c r="D64" s="132"/>
      <c r="E64" s="133"/>
      <c r="F64" s="133"/>
      <c r="G64" s="134"/>
      <c r="H64" s="135"/>
      <c r="I64" s="136"/>
      <c r="J64" s="135"/>
      <c r="K64" s="136"/>
    </row>
    <row r="65" spans="1:11" ht="12.75">
      <c r="A65" s="137">
        <v>16</v>
      </c>
      <c r="B65" s="138" t="s">
        <v>142</v>
      </c>
      <c r="C65" s="139" t="s">
        <v>143</v>
      </c>
      <c r="D65" s="140" t="s">
        <v>91</v>
      </c>
      <c r="E65" s="141">
        <v>284.4988</v>
      </c>
      <c r="F65" s="141">
        <v>0</v>
      </c>
      <c r="G65" s="142">
        <f>E65*F65</f>
        <v>0</v>
      </c>
      <c r="H65" s="143">
        <v>0</v>
      </c>
      <c r="I65" s="143">
        <f>E65*H65</f>
        <v>0</v>
      </c>
      <c r="J65" s="143">
        <v>-0.004</v>
      </c>
      <c r="K65" s="143">
        <f>E65*J65</f>
        <v>-1.1379952</v>
      </c>
    </row>
    <row r="66" spans="1:11" ht="12.75">
      <c r="A66" s="144"/>
      <c r="B66" s="145"/>
      <c r="C66" s="277" t="s">
        <v>84</v>
      </c>
      <c r="D66" s="278"/>
      <c r="E66" s="146">
        <v>0</v>
      </c>
      <c r="F66" s="147"/>
      <c r="G66" s="148"/>
      <c r="H66" s="149"/>
      <c r="I66" s="150"/>
      <c r="J66" s="149"/>
      <c r="K66" s="150"/>
    </row>
    <row r="67" spans="1:11" ht="12.75">
      <c r="A67" s="144"/>
      <c r="B67" s="145"/>
      <c r="C67" s="277" t="s">
        <v>144</v>
      </c>
      <c r="D67" s="278"/>
      <c r="E67" s="146">
        <v>0</v>
      </c>
      <c r="F67" s="147"/>
      <c r="G67" s="148"/>
      <c r="H67" s="149"/>
      <c r="I67" s="150"/>
      <c r="J67" s="149"/>
      <c r="K67" s="150"/>
    </row>
    <row r="68" spans="1:11" ht="12.75">
      <c r="A68" s="144"/>
      <c r="B68" s="145"/>
      <c r="C68" s="277" t="s">
        <v>145</v>
      </c>
      <c r="D68" s="278"/>
      <c r="E68" s="146">
        <v>102</v>
      </c>
      <c r="F68" s="147"/>
      <c r="G68" s="148"/>
      <c r="H68" s="149"/>
      <c r="I68" s="150"/>
      <c r="J68" s="149"/>
      <c r="K68" s="150"/>
    </row>
    <row r="69" spans="1:11" ht="12.75">
      <c r="A69" s="144"/>
      <c r="B69" s="145"/>
      <c r="C69" s="277" t="s">
        <v>146</v>
      </c>
      <c r="D69" s="278"/>
      <c r="E69" s="146">
        <v>45.5</v>
      </c>
      <c r="F69" s="147"/>
      <c r="G69" s="148"/>
      <c r="H69" s="149"/>
      <c r="I69" s="150"/>
      <c r="J69" s="149"/>
      <c r="K69" s="150"/>
    </row>
    <row r="70" spans="1:11" ht="12.75">
      <c r="A70" s="144"/>
      <c r="B70" s="145"/>
      <c r="C70" s="277" t="s">
        <v>147</v>
      </c>
      <c r="D70" s="278"/>
      <c r="E70" s="146">
        <v>157.6988</v>
      </c>
      <c r="F70" s="147"/>
      <c r="G70" s="148"/>
      <c r="H70" s="149"/>
      <c r="I70" s="150"/>
      <c r="J70" s="149"/>
      <c r="K70" s="150"/>
    </row>
    <row r="71" spans="1:11" ht="12.75">
      <c r="A71" s="144"/>
      <c r="B71" s="145"/>
      <c r="C71" s="277" t="s">
        <v>148</v>
      </c>
      <c r="D71" s="278"/>
      <c r="E71" s="146">
        <v>-20.7</v>
      </c>
      <c r="F71" s="147"/>
      <c r="G71" s="148"/>
      <c r="H71" s="149"/>
      <c r="I71" s="150"/>
      <c r="J71" s="149"/>
      <c r="K71" s="150"/>
    </row>
    <row r="72" spans="1:11" ht="12.75">
      <c r="A72" s="137">
        <v>17</v>
      </c>
      <c r="B72" s="138" t="s">
        <v>149</v>
      </c>
      <c r="C72" s="139" t="s">
        <v>150</v>
      </c>
      <c r="D72" s="140" t="s">
        <v>91</v>
      </c>
      <c r="E72" s="141">
        <v>948.3847</v>
      </c>
      <c r="F72" s="141">
        <v>0</v>
      </c>
      <c r="G72" s="142">
        <f>E72*F72</f>
        <v>0</v>
      </c>
      <c r="H72" s="143">
        <v>0</v>
      </c>
      <c r="I72" s="143">
        <f>E72*H72</f>
        <v>0</v>
      </c>
      <c r="J72" s="143">
        <v>-0.024</v>
      </c>
      <c r="K72" s="143">
        <f>E72*J72</f>
        <v>-22.7612328</v>
      </c>
    </row>
    <row r="73" spans="1:11" ht="12.75">
      <c r="A73" s="144"/>
      <c r="B73" s="145"/>
      <c r="C73" s="277" t="s">
        <v>84</v>
      </c>
      <c r="D73" s="278"/>
      <c r="E73" s="146">
        <v>0</v>
      </c>
      <c r="F73" s="147"/>
      <c r="G73" s="148"/>
      <c r="H73" s="149"/>
      <c r="I73" s="150"/>
      <c r="J73" s="149"/>
      <c r="K73" s="150"/>
    </row>
    <row r="74" spans="1:11" ht="12.75">
      <c r="A74" s="144"/>
      <c r="B74" s="145"/>
      <c r="C74" s="277" t="s">
        <v>151</v>
      </c>
      <c r="D74" s="278"/>
      <c r="E74" s="146">
        <v>0</v>
      </c>
      <c r="F74" s="147"/>
      <c r="G74" s="148"/>
      <c r="H74" s="149"/>
      <c r="I74" s="150"/>
      <c r="J74" s="149"/>
      <c r="K74" s="150"/>
    </row>
    <row r="75" spans="1:11" ht="12.75">
      <c r="A75" s="144"/>
      <c r="B75" s="145"/>
      <c r="C75" s="277" t="s">
        <v>139</v>
      </c>
      <c r="D75" s="278"/>
      <c r="E75" s="146">
        <v>948.3847</v>
      </c>
      <c r="F75" s="147"/>
      <c r="G75" s="148"/>
      <c r="H75" s="149"/>
      <c r="I75" s="150"/>
      <c r="J75" s="149"/>
      <c r="K75" s="150"/>
    </row>
    <row r="76" spans="1:11" ht="12.75">
      <c r="A76" s="137">
        <v>18</v>
      </c>
      <c r="B76" s="138" t="s">
        <v>152</v>
      </c>
      <c r="C76" s="139" t="s">
        <v>153</v>
      </c>
      <c r="D76" s="140" t="s">
        <v>91</v>
      </c>
      <c r="E76" s="141">
        <v>1232.8835</v>
      </c>
      <c r="F76" s="141">
        <v>0</v>
      </c>
      <c r="G76" s="142">
        <f>E76*F76</f>
        <v>0</v>
      </c>
      <c r="H76" s="143">
        <v>0</v>
      </c>
      <c r="I76" s="143">
        <f>E76*H76</f>
        <v>0</v>
      </c>
      <c r="J76" s="143">
        <v>-0.0005</v>
      </c>
      <c r="K76" s="143">
        <f>E76*J76</f>
        <v>-0.61644175</v>
      </c>
    </row>
    <row r="77" spans="1:11" ht="12.75">
      <c r="A77" s="144"/>
      <c r="B77" s="145"/>
      <c r="C77" s="277" t="s">
        <v>84</v>
      </c>
      <c r="D77" s="278"/>
      <c r="E77" s="146">
        <v>0</v>
      </c>
      <c r="F77" s="147"/>
      <c r="G77" s="148"/>
      <c r="H77" s="149"/>
      <c r="I77" s="150"/>
      <c r="J77" s="149"/>
      <c r="K77" s="150"/>
    </row>
    <row r="78" spans="1:11" ht="12.75">
      <c r="A78" s="144"/>
      <c r="B78" s="145"/>
      <c r="C78" s="277" t="s">
        <v>154</v>
      </c>
      <c r="D78" s="278"/>
      <c r="E78" s="146">
        <v>1232.8835</v>
      </c>
      <c r="F78" s="147"/>
      <c r="G78" s="148"/>
      <c r="H78" s="149"/>
      <c r="I78" s="150"/>
      <c r="J78" s="149"/>
      <c r="K78" s="150"/>
    </row>
    <row r="79" spans="1:11" ht="12.75">
      <c r="A79" s="151"/>
      <c r="B79" s="152" t="s">
        <v>72</v>
      </c>
      <c r="C79" s="153" t="str">
        <f>CONCATENATE(B64," ",C64)</f>
        <v>713 Izolace tepelné</v>
      </c>
      <c r="D79" s="154"/>
      <c r="E79" s="155"/>
      <c r="F79" s="156"/>
      <c r="G79" s="157">
        <f>SUM(G64:G78)</f>
        <v>0</v>
      </c>
      <c r="H79" s="158"/>
      <c r="I79" s="159">
        <f>SUM(I64:I78)</f>
        <v>0</v>
      </c>
      <c r="J79" s="158"/>
      <c r="K79" s="159">
        <f>SUM(K64:K78)</f>
        <v>-24.515669749999997</v>
      </c>
    </row>
    <row r="80" spans="1:11" ht="12.75">
      <c r="A80" s="129" t="s">
        <v>69</v>
      </c>
      <c r="B80" s="130" t="s">
        <v>155</v>
      </c>
      <c r="C80" s="131" t="s">
        <v>156</v>
      </c>
      <c r="D80" s="132"/>
      <c r="E80" s="133"/>
      <c r="F80" s="133"/>
      <c r="G80" s="134"/>
      <c r="H80" s="135"/>
      <c r="I80" s="136"/>
      <c r="J80" s="135"/>
      <c r="K80" s="136"/>
    </row>
    <row r="81" spans="1:11" ht="22.5">
      <c r="A81" s="137">
        <v>19</v>
      </c>
      <c r="B81" s="138" t="s">
        <v>155</v>
      </c>
      <c r="C81" s="139" t="s">
        <v>157</v>
      </c>
      <c r="D81" s="140" t="s">
        <v>158</v>
      </c>
      <c r="E81" s="141">
        <v>1</v>
      </c>
      <c r="F81" s="141">
        <v>0</v>
      </c>
      <c r="G81" s="142">
        <f>E81*F81</f>
        <v>0</v>
      </c>
      <c r="H81" s="143">
        <v>0</v>
      </c>
      <c r="I81" s="143">
        <f>E81*H81</f>
        <v>0</v>
      </c>
      <c r="J81" s="143">
        <v>0</v>
      </c>
      <c r="K81" s="143">
        <f>E81*J81</f>
        <v>0</v>
      </c>
    </row>
    <row r="82" spans="1:11" ht="12.75">
      <c r="A82" s="144"/>
      <c r="B82" s="145"/>
      <c r="C82" s="277" t="s">
        <v>159</v>
      </c>
      <c r="D82" s="278"/>
      <c r="E82" s="146">
        <v>1</v>
      </c>
      <c r="F82" s="147"/>
      <c r="G82" s="148"/>
      <c r="H82" s="149"/>
      <c r="I82" s="150"/>
      <c r="J82" s="149"/>
      <c r="K82" s="150"/>
    </row>
    <row r="83" spans="1:11" ht="12.75">
      <c r="A83" s="151"/>
      <c r="B83" s="152" t="s">
        <v>72</v>
      </c>
      <c r="C83" s="153" t="str">
        <f>CONCATENATE(B80," ",C80)</f>
        <v>730 Ústřední vytápění</v>
      </c>
      <c r="D83" s="154"/>
      <c r="E83" s="155"/>
      <c r="F83" s="156"/>
      <c r="G83" s="157">
        <f>SUM(G80:G82)</f>
        <v>0</v>
      </c>
      <c r="H83" s="158"/>
      <c r="I83" s="159">
        <f>SUM(I80:I82)</f>
        <v>0</v>
      </c>
      <c r="J83" s="158"/>
      <c r="K83" s="159">
        <f>SUM(K80:K82)</f>
        <v>0</v>
      </c>
    </row>
    <row r="84" spans="1:11" ht="12.75">
      <c r="A84" s="129" t="s">
        <v>69</v>
      </c>
      <c r="B84" s="130" t="s">
        <v>160</v>
      </c>
      <c r="C84" s="131" t="s">
        <v>161</v>
      </c>
      <c r="D84" s="132"/>
      <c r="E84" s="133"/>
      <c r="F84" s="133"/>
      <c r="G84" s="134"/>
      <c r="H84" s="135"/>
      <c r="I84" s="136"/>
      <c r="J84" s="135"/>
      <c r="K84" s="136"/>
    </row>
    <row r="85" spans="1:11" ht="12.75">
      <c r="A85" s="137">
        <v>20</v>
      </c>
      <c r="B85" s="138" t="s">
        <v>162</v>
      </c>
      <c r="C85" s="139" t="s">
        <v>163</v>
      </c>
      <c r="D85" s="140" t="s">
        <v>91</v>
      </c>
      <c r="E85" s="141">
        <v>214.3568</v>
      </c>
      <c r="F85" s="141">
        <v>0</v>
      </c>
      <c r="G85" s="142">
        <f>E85*F85</f>
        <v>0</v>
      </c>
      <c r="H85" s="143">
        <v>0</v>
      </c>
      <c r="I85" s="143">
        <f>E85*H85</f>
        <v>0</v>
      </c>
      <c r="J85" s="143">
        <v>-0.02465</v>
      </c>
      <c r="K85" s="143">
        <f>E85*J85</f>
        <v>-5.2838951199999995</v>
      </c>
    </row>
    <row r="86" spans="1:11" ht="12.75">
      <c r="A86" s="144"/>
      <c r="B86" s="145"/>
      <c r="C86" s="277" t="s">
        <v>84</v>
      </c>
      <c r="D86" s="278"/>
      <c r="E86" s="146">
        <v>0</v>
      </c>
      <c r="F86" s="147"/>
      <c r="G86" s="148"/>
      <c r="H86" s="149"/>
      <c r="I86" s="150"/>
      <c r="J86" s="149"/>
      <c r="K86" s="150"/>
    </row>
    <row r="87" spans="1:11" ht="12.75">
      <c r="A87" s="144"/>
      <c r="B87" s="145"/>
      <c r="C87" s="277" t="s">
        <v>164</v>
      </c>
      <c r="D87" s="278"/>
      <c r="E87" s="146">
        <v>0</v>
      </c>
      <c r="F87" s="147"/>
      <c r="G87" s="148"/>
      <c r="H87" s="149"/>
      <c r="I87" s="150"/>
      <c r="J87" s="149"/>
      <c r="K87" s="150"/>
    </row>
    <row r="88" spans="1:11" ht="12.75">
      <c r="A88" s="144"/>
      <c r="B88" s="145"/>
      <c r="C88" s="277" t="s">
        <v>165</v>
      </c>
      <c r="D88" s="278"/>
      <c r="E88" s="146">
        <v>104.956</v>
      </c>
      <c r="F88" s="147"/>
      <c r="G88" s="148"/>
      <c r="H88" s="149"/>
      <c r="I88" s="150"/>
      <c r="J88" s="149"/>
      <c r="K88" s="150"/>
    </row>
    <row r="89" spans="1:11" ht="12.75">
      <c r="A89" s="144"/>
      <c r="B89" s="145"/>
      <c r="C89" s="277" t="s">
        <v>166</v>
      </c>
      <c r="D89" s="278"/>
      <c r="E89" s="146">
        <v>130.1008</v>
      </c>
      <c r="F89" s="147"/>
      <c r="G89" s="148"/>
      <c r="H89" s="149"/>
      <c r="I89" s="150"/>
      <c r="J89" s="149"/>
      <c r="K89" s="150"/>
    </row>
    <row r="90" spans="1:11" ht="12.75">
      <c r="A90" s="144"/>
      <c r="B90" s="145"/>
      <c r="C90" s="277" t="s">
        <v>167</v>
      </c>
      <c r="D90" s="278"/>
      <c r="E90" s="146">
        <v>-20.7</v>
      </c>
      <c r="F90" s="147"/>
      <c r="G90" s="148"/>
      <c r="H90" s="149"/>
      <c r="I90" s="150"/>
      <c r="J90" s="149"/>
      <c r="K90" s="150"/>
    </row>
    <row r="91" spans="1:11" ht="12.75">
      <c r="A91" s="137">
        <v>21</v>
      </c>
      <c r="B91" s="138" t="s">
        <v>168</v>
      </c>
      <c r="C91" s="139" t="s">
        <v>169</v>
      </c>
      <c r="D91" s="140" t="s">
        <v>91</v>
      </c>
      <c r="E91" s="141">
        <v>214.3568</v>
      </c>
      <c r="F91" s="141">
        <v>0</v>
      </c>
      <c r="G91" s="142">
        <f>E91*F91</f>
        <v>0</v>
      </c>
      <c r="H91" s="143">
        <v>0</v>
      </c>
      <c r="I91" s="143">
        <f>E91*H91</f>
        <v>0</v>
      </c>
      <c r="J91" s="143">
        <v>-0.008</v>
      </c>
      <c r="K91" s="143">
        <f>E91*J91</f>
        <v>-1.7148544</v>
      </c>
    </row>
    <row r="92" spans="1:11" ht="12.75">
      <c r="A92" s="144"/>
      <c r="B92" s="145"/>
      <c r="C92" s="277" t="s">
        <v>84</v>
      </c>
      <c r="D92" s="278"/>
      <c r="E92" s="146">
        <v>0</v>
      </c>
      <c r="F92" s="147"/>
      <c r="G92" s="148"/>
      <c r="H92" s="149"/>
      <c r="I92" s="150"/>
      <c r="J92" s="149"/>
      <c r="K92" s="150"/>
    </row>
    <row r="93" spans="1:11" ht="12.75">
      <c r="A93" s="144"/>
      <c r="B93" s="145"/>
      <c r="C93" s="277" t="s">
        <v>164</v>
      </c>
      <c r="D93" s="278"/>
      <c r="E93" s="146">
        <v>0</v>
      </c>
      <c r="F93" s="147"/>
      <c r="G93" s="148"/>
      <c r="H93" s="149"/>
      <c r="I93" s="150"/>
      <c r="J93" s="149"/>
      <c r="K93" s="150"/>
    </row>
    <row r="94" spans="1:11" ht="12.75">
      <c r="A94" s="144"/>
      <c r="B94" s="145"/>
      <c r="C94" s="277" t="s">
        <v>170</v>
      </c>
      <c r="D94" s="278"/>
      <c r="E94" s="146">
        <v>104.956</v>
      </c>
      <c r="F94" s="147"/>
      <c r="G94" s="148"/>
      <c r="H94" s="149"/>
      <c r="I94" s="150"/>
      <c r="J94" s="149"/>
      <c r="K94" s="150"/>
    </row>
    <row r="95" spans="1:11" ht="12.75">
      <c r="A95" s="144"/>
      <c r="B95" s="145"/>
      <c r="C95" s="277" t="s">
        <v>166</v>
      </c>
      <c r="D95" s="278"/>
      <c r="E95" s="146">
        <v>130.1008</v>
      </c>
      <c r="F95" s="147"/>
      <c r="G95" s="148"/>
      <c r="H95" s="149"/>
      <c r="I95" s="150"/>
      <c r="J95" s="149"/>
      <c r="K95" s="150"/>
    </row>
    <row r="96" spans="1:11" ht="12.75">
      <c r="A96" s="144"/>
      <c r="B96" s="145"/>
      <c r="C96" s="277" t="s">
        <v>167</v>
      </c>
      <c r="D96" s="278"/>
      <c r="E96" s="146">
        <v>-20.7</v>
      </c>
      <c r="F96" s="147"/>
      <c r="G96" s="148"/>
      <c r="H96" s="149"/>
      <c r="I96" s="150"/>
      <c r="J96" s="149"/>
      <c r="K96" s="150"/>
    </row>
    <row r="97" spans="1:11" ht="12.75">
      <c r="A97" s="137">
        <v>22</v>
      </c>
      <c r="B97" s="138" t="s">
        <v>171</v>
      </c>
      <c r="C97" s="139" t="s">
        <v>172</v>
      </c>
      <c r="D97" s="140" t="s">
        <v>91</v>
      </c>
      <c r="E97" s="141">
        <v>821.7184</v>
      </c>
      <c r="F97" s="141">
        <v>0</v>
      </c>
      <c r="G97" s="142">
        <f>E97*F97</f>
        <v>0</v>
      </c>
      <c r="H97" s="143">
        <v>0</v>
      </c>
      <c r="I97" s="143">
        <f>E97*H97</f>
        <v>0</v>
      </c>
      <c r="J97" s="143">
        <v>-0.02465</v>
      </c>
      <c r="K97" s="143">
        <f>E97*J97</f>
        <v>-20.255358559999998</v>
      </c>
    </row>
    <row r="98" spans="1:11" ht="12.75">
      <c r="A98" s="144"/>
      <c r="B98" s="145"/>
      <c r="C98" s="277" t="s">
        <v>84</v>
      </c>
      <c r="D98" s="278"/>
      <c r="E98" s="146">
        <v>0</v>
      </c>
      <c r="F98" s="147"/>
      <c r="G98" s="148"/>
      <c r="H98" s="149"/>
      <c r="I98" s="150"/>
      <c r="J98" s="149"/>
      <c r="K98" s="150"/>
    </row>
    <row r="99" spans="1:11" ht="12.75">
      <c r="A99" s="144"/>
      <c r="B99" s="145"/>
      <c r="C99" s="277" t="s">
        <v>173</v>
      </c>
      <c r="D99" s="278"/>
      <c r="E99" s="146">
        <v>0</v>
      </c>
      <c r="F99" s="147"/>
      <c r="G99" s="148"/>
      <c r="H99" s="149"/>
      <c r="I99" s="150"/>
      <c r="J99" s="149"/>
      <c r="K99" s="150"/>
    </row>
    <row r="100" spans="1:11" ht="12.75">
      <c r="A100" s="144"/>
      <c r="B100" s="145"/>
      <c r="C100" s="277" t="s">
        <v>174</v>
      </c>
      <c r="D100" s="278"/>
      <c r="E100" s="146">
        <v>821.7184</v>
      </c>
      <c r="F100" s="147"/>
      <c r="G100" s="148"/>
      <c r="H100" s="149"/>
      <c r="I100" s="150"/>
      <c r="J100" s="149"/>
      <c r="K100" s="150"/>
    </row>
    <row r="101" spans="1:11" ht="12.75">
      <c r="A101" s="137">
        <v>23</v>
      </c>
      <c r="B101" s="138" t="s">
        <v>175</v>
      </c>
      <c r="C101" s="139" t="s">
        <v>176</v>
      </c>
      <c r="D101" s="140" t="s">
        <v>91</v>
      </c>
      <c r="E101" s="141">
        <v>821.7184</v>
      </c>
      <c r="F101" s="141">
        <v>0</v>
      </c>
      <c r="G101" s="142">
        <f>E101*F101</f>
        <v>0</v>
      </c>
      <c r="H101" s="143">
        <v>0</v>
      </c>
      <c r="I101" s="143">
        <f>E101*H101</f>
        <v>0</v>
      </c>
      <c r="J101" s="143">
        <v>-0.008</v>
      </c>
      <c r="K101" s="143">
        <f>E101*J101</f>
        <v>-6.5737472</v>
      </c>
    </row>
    <row r="102" spans="1:11" ht="12.75">
      <c r="A102" s="144"/>
      <c r="B102" s="145"/>
      <c r="C102" s="277" t="s">
        <v>84</v>
      </c>
      <c r="D102" s="278"/>
      <c r="E102" s="146">
        <v>0</v>
      </c>
      <c r="F102" s="147"/>
      <c r="G102" s="148"/>
      <c r="H102" s="149"/>
      <c r="I102" s="150"/>
      <c r="J102" s="149"/>
      <c r="K102" s="150"/>
    </row>
    <row r="103" spans="1:11" ht="12.75">
      <c r="A103" s="144"/>
      <c r="B103" s="145"/>
      <c r="C103" s="277" t="s">
        <v>173</v>
      </c>
      <c r="D103" s="278"/>
      <c r="E103" s="146">
        <v>0</v>
      </c>
      <c r="F103" s="147"/>
      <c r="G103" s="148"/>
      <c r="H103" s="149"/>
      <c r="I103" s="150"/>
      <c r="J103" s="149"/>
      <c r="K103" s="150"/>
    </row>
    <row r="104" spans="1:11" ht="12.75">
      <c r="A104" s="144"/>
      <c r="B104" s="145"/>
      <c r="C104" s="277" t="s">
        <v>177</v>
      </c>
      <c r="D104" s="278"/>
      <c r="E104" s="146">
        <v>821.7184</v>
      </c>
      <c r="F104" s="147"/>
      <c r="G104" s="148"/>
      <c r="H104" s="149"/>
      <c r="I104" s="150"/>
      <c r="J104" s="149"/>
      <c r="K104" s="150"/>
    </row>
    <row r="105" spans="1:11" ht="12.75">
      <c r="A105" s="151"/>
      <c r="B105" s="152" t="s">
        <v>72</v>
      </c>
      <c r="C105" s="153" t="str">
        <f>CONCATENATE(B84," ",C84)</f>
        <v>766 Konstrukce truhlářské</v>
      </c>
      <c r="D105" s="154"/>
      <c r="E105" s="155"/>
      <c r="F105" s="156"/>
      <c r="G105" s="157">
        <f>SUM(G84:G104)</f>
        <v>0</v>
      </c>
      <c r="H105" s="158"/>
      <c r="I105" s="159">
        <f>SUM(I84:I104)</f>
        <v>0</v>
      </c>
      <c r="J105" s="158"/>
      <c r="K105" s="159">
        <f>SUM(K84:K104)</f>
        <v>-33.827855279999994</v>
      </c>
    </row>
    <row r="106" spans="1:11" ht="12.75">
      <c r="A106" s="129" t="s">
        <v>69</v>
      </c>
      <c r="B106" s="130" t="s">
        <v>178</v>
      </c>
      <c r="C106" s="131" t="s">
        <v>179</v>
      </c>
      <c r="D106" s="132"/>
      <c r="E106" s="133"/>
      <c r="F106" s="133"/>
      <c r="G106" s="134"/>
      <c r="H106" s="135"/>
      <c r="I106" s="136"/>
      <c r="J106" s="135"/>
      <c r="K106" s="136"/>
    </row>
    <row r="107" spans="1:11" ht="12.75">
      <c r="A107" s="137">
        <v>24</v>
      </c>
      <c r="B107" s="138" t="s">
        <v>180</v>
      </c>
      <c r="C107" s="139" t="s">
        <v>181</v>
      </c>
      <c r="D107" s="140" t="s">
        <v>91</v>
      </c>
      <c r="E107" s="141">
        <v>284.4988</v>
      </c>
      <c r="F107" s="141">
        <v>0</v>
      </c>
      <c r="G107" s="142">
        <f>E107*F107</f>
        <v>0</v>
      </c>
      <c r="H107" s="143">
        <v>0</v>
      </c>
      <c r="I107" s="143">
        <f>E107*H107</f>
        <v>0</v>
      </c>
      <c r="J107" s="143">
        <v>-0.009</v>
      </c>
      <c r="K107" s="143">
        <f>E107*J107</f>
        <v>-2.5604892</v>
      </c>
    </row>
    <row r="108" spans="1:11" ht="12.75">
      <c r="A108" s="144"/>
      <c r="B108" s="145"/>
      <c r="C108" s="277" t="s">
        <v>84</v>
      </c>
      <c r="D108" s="278"/>
      <c r="E108" s="146">
        <v>0</v>
      </c>
      <c r="F108" s="147"/>
      <c r="G108" s="148"/>
      <c r="H108" s="149"/>
      <c r="I108" s="150"/>
      <c r="J108" s="149"/>
      <c r="K108" s="150"/>
    </row>
    <row r="109" spans="1:11" ht="12.75">
      <c r="A109" s="144"/>
      <c r="B109" s="145"/>
      <c r="C109" s="277" t="s">
        <v>182</v>
      </c>
      <c r="D109" s="278"/>
      <c r="E109" s="146">
        <v>0</v>
      </c>
      <c r="F109" s="147"/>
      <c r="G109" s="148"/>
      <c r="H109" s="149"/>
      <c r="I109" s="150"/>
      <c r="J109" s="149"/>
      <c r="K109" s="150"/>
    </row>
    <row r="110" spans="1:11" ht="12.75">
      <c r="A110" s="144"/>
      <c r="B110" s="145"/>
      <c r="C110" s="277" t="s">
        <v>145</v>
      </c>
      <c r="D110" s="278"/>
      <c r="E110" s="146">
        <v>102</v>
      </c>
      <c r="F110" s="147"/>
      <c r="G110" s="148"/>
      <c r="H110" s="149"/>
      <c r="I110" s="150"/>
      <c r="J110" s="149"/>
      <c r="K110" s="150"/>
    </row>
    <row r="111" spans="1:11" ht="12.75">
      <c r="A111" s="144"/>
      <c r="B111" s="145"/>
      <c r="C111" s="277" t="s">
        <v>146</v>
      </c>
      <c r="D111" s="278"/>
      <c r="E111" s="146">
        <v>45.5</v>
      </c>
      <c r="F111" s="147"/>
      <c r="G111" s="148"/>
      <c r="H111" s="149"/>
      <c r="I111" s="150"/>
      <c r="J111" s="149"/>
      <c r="K111" s="150"/>
    </row>
    <row r="112" spans="1:11" ht="12.75">
      <c r="A112" s="144"/>
      <c r="B112" s="145"/>
      <c r="C112" s="277" t="s">
        <v>147</v>
      </c>
      <c r="D112" s="278"/>
      <c r="E112" s="146">
        <v>157.6988</v>
      </c>
      <c r="F112" s="147"/>
      <c r="G112" s="148"/>
      <c r="H112" s="149"/>
      <c r="I112" s="150"/>
      <c r="J112" s="149"/>
      <c r="K112" s="150"/>
    </row>
    <row r="113" spans="1:11" ht="12.75">
      <c r="A113" s="144"/>
      <c r="B113" s="145"/>
      <c r="C113" s="277" t="s">
        <v>148</v>
      </c>
      <c r="D113" s="278"/>
      <c r="E113" s="146">
        <v>-20.7</v>
      </c>
      <c r="F113" s="147"/>
      <c r="G113" s="148"/>
      <c r="H113" s="149"/>
      <c r="I113" s="150"/>
      <c r="J113" s="149"/>
      <c r="K113" s="150"/>
    </row>
    <row r="114" spans="1:11" ht="12.75">
      <c r="A114" s="137">
        <v>25</v>
      </c>
      <c r="B114" s="138" t="s">
        <v>183</v>
      </c>
      <c r="C114" s="139" t="s">
        <v>184</v>
      </c>
      <c r="D114" s="140" t="s">
        <v>91</v>
      </c>
      <c r="E114" s="141">
        <v>948.3847</v>
      </c>
      <c r="F114" s="141">
        <v>0</v>
      </c>
      <c r="G114" s="142">
        <f>E114*F114</f>
        <v>0</v>
      </c>
      <c r="H114" s="143">
        <v>0</v>
      </c>
      <c r="I114" s="143">
        <f>E114*H114</f>
        <v>0</v>
      </c>
      <c r="J114" s="143">
        <v>-0.007</v>
      </c>
      <c r="K114" s="143">
        <f>E114*J114</f>
        <v>-6.6386929</v>
      </c>
    </row>
    <row r="115" spans="1:11" ht="12.75">
      <c r="A115" s="144"/>
      <c r="B115" s="145"/>
      <c r="C115" s="277" t="s">
        <v>84</v>
      </c>
      <c r="D115" s="278"/>
      <c r="E115" s="146">
        <v>0</v>
      </c>
      <c r="F115" s="147"/>
      <c r="G115" s="148"/>
      <c r="H115" s="149"/>
      <c r="I115" s="150"/>
      <c r="J115" s="149"/>
      <c r="K115" s="150"/>
    </row>
    <row r="116" spans="1:11" ht="12.75">
      <c r="A116" s="144"/>
      <c r="B116" s="145"/>
      <c r="C116" s="277" t="s">
        <v>185</v>
      </c>
      <c r="D116" s="278"/>
      <c r="E116" s="146">
        <v>0</v>
      </c>
      <c r="F116" s="147"/>
      <c r="G116" s="148"/>
      <c r="H116" s="149"/>
      <c r="I116" s="150"/>
      <c r="J116" s="149"/>
      <c r="K116" s="150"/>
    </row>
    <row r="117" spans="1:11" ht="12.75">
      <c r="A117" s="144"/>
      <c r="B117" s="145"/>
      <c r="C117" s="277" t="s">
        <v>139</v>
      </c>
      <c r="D117" s="278"/>
      <c r="E117" s="146">
        <v>948.3847</v>
      </c>
      <c r="F117" s="147"/>
      <c r="G117" s="148"/>
      <c r="H117" s="149"/>
      <c r="I117" s="150"/>
      <c r="J117" s="149"/>
      <c r="K117" s="150"/>
    </row>
    <row r="118" spans="1:11" ht="12.75">
      <c r="A118" s="137">
        <v>26</v>
      </c>
      <c r="B118" s="138" t="s">
        <v>186</v>
      </c>
      <c r="C118" s="139" t="s">
        <v>187</v>
      </c>
      <c r="D118" s="140" t="s">
        <v>188</v>
      </c>
      <c r="E118" s="141">
        <v>26478.415</v>
      </c>
      <c r="F118" s="141">
        <v>0</v>
      </c>
      <c r="G118" s="142">
        <f>E118*F118</f>
        <v>0</v>
      </c>
      <c r="H118" s="143">
        <v>5E-05</v>
      </c>
      <c r="I118" s="143">
        <f>E118*H118</f>
        <v>1.32392075</v>
      </c>
      <c r="J118" s="143">
        <v>-0.001</v>
      </c>
      <c r="K118" s="143">
        <f>E118*J118</f>
        <v>-26.478415000000002</v>
      </c>
    </row>
    <row r="119" spans="1:11" ht="12.75">
      <c r="A119" s="144"/>
      <c r="B119" s="145"/>
      <c r="C119" s="277" t="s">
        <v>84</v>
      </c>
      <c r="D119" s="278"/>
      <c r="E119" s="146">
        <v>0</v>
      </c>
      <c r="F119" s="147"/>
      <c r="G119" s="148"/>
      <c r="H119" s="149"/>
      <c r="I119" s="150"/>
      <c r="J119" s="149"/>
      <c r="K119" s="150"/>
    </row>
    <row r="120" spans="1:11" ht="12.75">
      <c r="A120" s="144"/>
      <c r="B120" s="145"/>
      <c r="C120" s="277" t="s">
        <v>189</v>
      </c>
      <c r="D120" s="278"/>
      <c r="E120" s="146">
        <v>0</v>
      </c>
      <c r="F120" s="147"/>
      <c r="G120" s="148"/>
      <c r="H120" s="149"/>
      <c r="I120" s="150"/>
      <c r="J120" s="149"/>
      <c r="K120" s="150"/>
    </row>
    <row r="121" spans="1:11" ht="12.75">
      <c r="A121" s="144"/>
      <c r="B121" s="145"/>
      <c r="C121" s="277" t="s">
        <v>190</v>
      </c>
      <c r="D121" s="278"/>
      <c r="E121" s="146">
        <v>14851</v>
      </c>
      <c r="F121" s="147"/>
      <c r="G121" s="148"/>
      <c r="H121" s="149"/>
      <c r="I121" s="150"/>
      <c r="J121" s="149"/>
      <c r="K121" s="150"/>
    </row>
    <row r="122" spans="1:11" ht="12.75">
      <c r="A122" s="144"/>
      <c r="B122" s="145"/>
      <c r="C122" s="277" t="s">
        <v>191</v>
      </c>
      <c r="D122" s="278"/>
      <c r="E122" s="146">
        <v>0</v>
      </c>
      <c r="F122" s="147"/>
      <c r="G122" s="148"/>
      <c r="H122" s="149"/>
      <c r="I122" s="150"/>
      <c r="J122" s="149"/>
      <c r="K122" s="150"/>
    </row>
    <row r="123" spans="1:11" ht="12.75">
      <c r="A123" s="144"/>
      <c r="B123" s="145"/>
      <c r="C123" s="277" t="s">
        <v>192</v>
      </c>
      <c r="D123" s="278"/>
      <c r="E123" s="146">
        <v>0</v>
      </c>
      <c r="F123" s="147"/>
      <c r="G123" s="148"/>
      <c r="H123" s="149"/>
      <c r="I123" s="150"/>
      <c r="J123" s="149"/>
      <c r="K123" s="150"/>
    </row>
    <row r="124" spans="1:11" ht="12.75">
      <c r="A124" s="144"/>
      <c r="B124" s="145"/>
      <c r="C124" s="277" t="s">
        <v>193</v>
      </c>
      <c r="D124" s="278"/>
      <c r="E124" s="146">
        <v>9483.847</v>
      </c>
      <c r="F124" s="147"/>
      <c r="G124" s="148"/>
      <c r="H124" s="149"/>
      <c r="I124" s="150"/>
      <c r="J124" s="149"/>
      <c r="K124" s="150"/>
    </row>
    <row r="125" spans="1:11" ht="12.75">
      <c r="A125" s="144"/>
      <c r="B125" s="145"/>
      <c r="C125" s="277" t="s">
        <v>194</v>
      </c>
      <c r="D125" s="278"/>
      <c r="E125" s="146">
        <v>2143.568</v>
      </c>
      <c r="F125" s="147"/>
      <c r="G125" s="148"/>
      <c r="H125" s="149"/>
      <c r="I125" s="150"/>
      <c r="J125" s="149"/>
      <c r="K125" s="150"/>
    </row>
    <row r="126" spans="1:11" ht="12.75">
      <c r="A126" s="137">
        <v>27</v>
      </c>
      <c r="B126" s="138" t="s">
        <v>195</v>
      </c>
      <c r="C126" s="139" t="s">
        <v>196</v>
      </c>
      <c r="D126" s="140" t="s">
        <v>79</v>
      </c>
      <c r="E126" s="141">
        <v>1.32392075</v>
      </c>
      <c r="F126" s="141">
        <v>0</v>
      </c>
      <c r="G126" s="142">
        <f>E126*F126</f>
        <v>0</v>
      </c>
      <c r="H126" s="143">
        <v>0</v>
      </c>
      <c r="I126" s="143">
        <f>E126*H126</f>
        <v>0</v>
      </c>
      <c r="J126" s="143">
        <v>0</v>
      </c>
      <c r="K126" s="143">
        <f>E126*J126</f>
        <v>0</v>
      </c>
    </row>
    <row r="127" spans="1:11" ht="12.75">
      <c r="A127" s="151"/>
      <c r="B127" s="152" t="s">
        <v>72</v>
      </c>
      <c r="C127" s="153" t="str">
        <f>CONCATENATE(B106," ",C106)</f>
        <v>767 Konstrukce zámečnické</v>
      </c>
      <c r="D127" s="154"/>
      <c r="E127" s="155"/>
      <c r="F127" s="156"/>
      <c r="G127" s="157">
        <f>SUM(G106:G126)</f>
        <v>0</v>
      </c>
      <c r="H127" s="158"/>
      <c r="I127" s="159">
        <f>SUM(I106:I126)</f>
        <v>1.32392075</v>
      </c>
      <c r="J127" s="158"/>
      <c r="K127" s="159">
        <f>SUM(K106:K126)</f>
        <v>-35.6775971</v>
      </c>
    </row>
    <row r="128" spans="1:11" ht="12.75">
      <c r="A128" s="129" t="s">
        <v>69</v>
      </c>
      <c r="B128" s="130" t="s">
        <v>197</v>
      </c>
      <c r="C128" s="131" t="s">
        <v>198</v>
      </c>
      <c r="D128" s="132"/>
      <c r="E128" s="133"/>
      <c r="F128" s="133"/>
      <c r="G128" s="134"/>
      <c r="H128" s="135"/>
      <c r="I128" s="136"/>
      <c r="J128" s="135"/>
      <c r="K128" s="136"/>
    </row>
    <row r="129" spans="1:11" ht="22.5">
      <c r="A129" s="137">
        <v>28</v>
      </c>
      <c r="B129" s="138" t="s">
        <v>197</v>
      </c>
      <c r="C129" s="139" t="s">
        <v>199</v>
      </c>
      <c r="D129" s="140" t="s">
        <v>158</v>
      </c>
      <c r="E129" s="141">
        <v>1</v>
      </c>
      <c r="F129" s="141">
        <v>0</v>
      </c>
      <c r="G129" s="142">
        <f>E129*F129</f>
        <v>0</v>
      </c>
      <c r="H129" s="143">
        <v>0</v>
      </c>
      <c r="I129" s="143">
        <f>E129*H129</f>
        <v>0</v>
      </c>
      <c r="J129" s="143">
        <v>0</v>
      </c>
      <c r="K129" s="143">
        <f>E129*J129</f>
        <v>0</v>
      </c>
    </row>
    <row r="130" spans="1:11" ht="12.75">
      <c r="A130" s="144"/>
      <c r="B130" s="145"/>
      <c r="C130" s="277" t="s">
        <v>159</v>
      </c>
      <c r="D130" s="278"/>
      <c r="E130" s="146">
        <v>1</v>
      </c>
      <c r="F130" s="147"/>
      <c r="G130" s="148"/>
      <c r="H130" s="149"/>
      <c r="I130" s="150"/>
      <c r="J130" s="149"/>
      <c r="K130" s="150"/>
    </row>
    <row r="131" spans="1:11" ht="12.75">
      <c r="A131" s="151"/>
      <c r="B131" s="152" t="s">
        <v>72</v>
      </c>
      <c r="C131" s="153" t="str">
        <f>CONCATENATE(B128," ",C128)</f>
        <v>M21 Elektromontáže</v>
      </c>
      <c r="D131" s="154"/>
      <c r="E131" s="155"/>
      <c r="F131" s="156"/>
      <c r="G131" s="157">
        <f>SUM(G128:G130)</f>
        <v>0</v>
      </c>
      <c r="H131" s="158"/>
      <c r="I131" s="159">
        <f>SUM(I128:I130)</f>
        <v>0</v>
      </c>
      <c r="J131" s="158"/>
      <c r="K131" s="159">
        <f>SUM(K128:K130)</f>
        <v>0</v>
      </c>
    </row>
    <row r="132" spans="1:11" ht="12.75">
      <c r="A132" s="129" t="s">
        <v>69</v>
      </c>
      <c r="B132" s="130" t="s">
        <v>200</v>
      </c>
      <c r="C132" s="131" t="s">
        <v>201</v>
      </c>
      <c r="D132" s="132"/>
      <c r="E132" s="133"/>
      <c r="F132" s="133"/>
      <c r="G132" s="134"/>
      <c r="H132" s="135"/>
      <c r="I132" s="136"/>
      <c r="J132" s="135"/>
      <c r="K132" s="136"/>
    </row>
    <row r="133" spans="1:11" ht="12.75">
      <c r="A133" s="137">
        <v>29</v>
      </c>
      <c r="B133" s="138" t="s">
        <v>202</v>
      </c>
      <c r="C133" s="139" t="s">
        <v>203</v>
      </c>
      <c r="D133" s="140" t="s">
        <v>83</v>
      </c>
      <c r="E133" s="141">
        <v>4330.8958</v>
      </c>
      <c r="F133" s="141">
        <v>0</v>
      </c>
      <c r="G133" s="142">
        <f>E133*F133</f>
        <v>0</v>
      </c>
      <c r="H133" s="143">
        <v>0</v>
      </c>
      <c r="I133" s="143">
        <f>E133*H133</f>
        <v>0</v>
      </c>
      <c r="J133" s="143">
        <v>0</v>
      </c>
      <c r="K133" s="143">
        <f>E133*J133</f>
        <v>0</v>
      </c>
    </row>
    <row r="134" spans="1:11" ht="12.75">
      <c r="A134" s="144"/>
      <c r="B134" s="145"/>
      <c r="C134" s="277" t="s">
        <v>84</v>
      </c>
      <c r="D134" s="278"/>
      <c r="E134" s="146">
        <v>0</v>
      </c>
      <c r="F134" s="147"/>
      <c r="G134" s="148"/>
      <c r="H134" s="149"/>
      <c r="I134" s="150"/>
      <c r="J134" s="149"/>
      <c r="K134" s="150"/>
    </row>
    <row r="135" spans="1:11" ht="12.75">
      <c r="A135" s="144"/>
      <c r="B135" s="145"/>
      <c r="C135" s="277" t="s">
        <v>204</v>
      </c>
      <c r="D135" s="278"/>
      <c r="E135" s="146">
        <v>1113.84</v>
      </c>
      <c r="F135" s="147"/>
      <c r="G135" s="148"/>
      <c r="H135" s="149"/>
      <c r="I135" s="150"/>
      <c r="J135" s="149"/>
      <c r="K135" s="150"/>
    </row>
    <row r="136" spans="1:11" ht="12.75">
      <c r="A136" s="144"/>
      <c r="B136" s="145"/>
      <c r="C136" s="277" t="s">
        <v>205</v>
      </c>
      <c r="D136" s="278"/>
      <c r="E136" s="146">
        <v>3217.0558</v>
      </c>
      <c r="F136" s="147"/>
      <c r="G136" s="148"/>
      <c r="H136" s="149"/>
      <c r="I136" s="150"/>
      <c r="J136" s="149"/>
      <c r="K136" s="150"/>
    </row>
    <row r="137" spans="1:11" ht="12.75">
      <c r="A137" s="151"/>
      <c r="B137" s="152" t="s">
        <v>72</v>
      </c>
      <c r="C137" s="153" t="str">
        <f>CONCATENATE(B132," ",C132)</f>
        <v>MVY výměry-neoceňovat</v>
      </c>
      <c r="D137" s="154"/>
      <c r="E137" s="155"/>
      <c r="F137" s="156"/>
      <c r="G137" s="157">
        <f>SUM(G132:G136)</f>
        <v>0</v>
      </c>
      <c r="H137" s="158"/>
      <c r="I137" s="159">
        <f>SUM(I132:I136)</f>
        <v>0</v>
      </c>
      <c r="J137" s="158"/>
      <c r="K137" s="159">
        <f>SUM(K132:K136)</f>
        <v>0</v>
      </c>
    </row>
    <row r="138" spans="1:11" ht="12.75">
      <c r="A138" s="129" t="s">
        <v>69</v>
      </c>
      <c r="B138" s="130" t="s">
        <v>206</v>
      </c>
      <c r="C138" s="131" t="s">
        <v>207</v>
      </c>
      <c r="D138" s="132"/>
      <c r="E138" s="133"/>
      <c r="F138" s="133"/>
      <c r="G138" s="134"/>
      <c r="H138" s="135"/>
      <c r="I138" s="136"/>
      <c r="J138" s="135"/>
      <c r="K138" s="136"/>
    </row>
    <row r="139" spans="1:11" ht="12.75">
      <c r="A139" s="137">
        <v>30</v>
      </c>
      <c r="B139" s="138" t="s">
        <v>208</v>
      </c>
      <c r="C139" s="139" t="s">
        <v>209</v>
      </c>
      <c r="D139" s="140" t="s">
        <v>79</v>
      </c>
      <c r="E139" s="141">
        <v>9.1992</v>
      </c>
      <c r="F139" s="141">
        <v>0</v>
      </c>
      <c r="G139" s="142">
        <f>E139*F139</f>
        <v>0</v>
      </c>
      <c r="H139" s="143">
        <v>0</v>
      </c>
      <c r="I139" s="143">
        <f>E139*H139</f>
        <v>0</v>
      </c>
      <c r="J139" s="143">
        <v>0</v>
      </c>
      <c r="K139" s="143">
        <f>E139*J139</f>
        <v>0</v>
      </c>
    </row>
    <row r="140" spans="1:11" ht="12.75">
      <c r="A140" s="144"/>
      <c r="B140" s="145"/>
      <c r="C140" s="277" t="s">
        <v>210</v>
      </c>
      <c r="D140" s="278"/>
      <c r="E140" s="146">
        <v>9.1992</v>
      </c>
      <c r="F140" s="147"/>
      <c r="G140" s="148"/>
      <c r="H140" s="149"/>
      <c r="I140" s="150"/>
      <c r="J140" s="149"/>
      <c r="K140" s="150"/>
    </row>
    <row r="141" spans="1:11" ht="12.75">
      <c r="A141" s="137">
        <v>31</v>
      </c>
      <c r="B141" s="138" t="s">
        <v>211</v>
      </c>
      <c r="C141" s="139" t="s">
        <v>212</v>
      </c>
      <c r="D141" s="140" t="s">
        <v>79</v>
      </c>
      <c r="E141" s="141">
        <v>26.4784</v>
      </c>
      <c r="F141" s="141">
        <v>0</v>
      </c>
      <c r="G141" s="142">
        <f>E141*F141</f>
        <v>0</v>
      </c>
      <c r="H141" s="143">
        <v>0</v>
      </c>
      <c r="I141" s="143">
        <f>E141*H141</f>
        <v>0</v>
      </c>
      <c r="J141" s="143">
        <v>0</v>
      </c>
      <c r="K141" s="143">
        <f>E141*J141</f>
        <v>0</v>
      </c>
    </row>
    <row r="142" spans="1:11" ht="12.75">
      <c r="A142" s="144"/>
      <c r="B142" s="145"/>
      <c r="C142" s="277" t="s">
        <v>213</v>
      </c>
      <c r="D142" s="278"/>
      <c r="E142" s="146">
        <v>26.4784</v>
      </c>
      <c r="F142" s="147"/>
      <c r="G142" s="148"/>
      <c r="H142" s="149"/>
      <c r="I142" s="150"/>
      <c r="J142" s="149"/>
      <c r="K142" s="150"/>
    </row>
    <row r="143" spans="1:11" ht="12.75">
      <c r="A143" s="137">
        <v>32</v>
      </c>
      <c r="B143" s="138" t="s">
        <v>214</v>
      </c>
      <c r="C143" s="139" t="s">
        <v>215</v>
      </c>
      <c r="D143" s="140" t="s">
        <v>79</v>
      </c>
      <c r="E143" s="141">
        <v>520.911</v>
      </c>
      <c r="F143" s="141">
        <v>0</v>
      </c>
      <c r="G143" s="142">
        <f>E143*F143</f>
        <v>0</v>
      </c>
      <c r="H143" s="143">
        <v>0</v>
      </c>
      <c r="I143" s="143">
        <f>E143*H143</f>
        <v>0</v>
      </c>
      <c r="J143" s="143">
        <v>0</v>
      </c>
      <c r="K143" s="143">
        <f>E143*J143</f>
        <v>0</v>
      </c>
    </row>
    <row r="144" spans="1:11" ht="12.75">
      <c r="A144" s="144"/>
      <c r="B144" s="145"/>
      <c r="C144" s="277" t="s">
        <v>216</v>
      </c>
      <c r="D144" s="278"/>
      <c r="E144" s="146">
        <v>556.5886</v>
      </c>
      <c r="F144" s="147"/>
      <c r="G144" s="148"/>
      <c r="H144" s="149"/>
      <c r="I144" s="150"/>
      <c r="J144" s="149"/>
      <c r="K144" s="150"/>
    </row>
    <row r="145" spans="1:11" ht="12.75">
      <c r="A145" s="144"/>
      <c r="B145" s="145"/>
      <c r="C145" s="277" t="s">
        <v>217</v>
      </c>
      <c r="D145" s="278"/>
      <c r="E145" s="146">
        <v>-9.1992</v>
      </c>
      <c r="F145" s="147"/>
      <c r="G145" s="148"/>
      <c r="H145" s="149"/>
      <c r="I145" s="150"/>
      <c r="J145" s="149"/>
      <c r="K145" s="150"/>
    </row>
    <row r="146" spans="1:11" ht="12.75">
      <c r="A146" s="144"/>
      <c r="B146" s="145"/>
      <c r="C146" s="277" t="s">
        <v>218</v>
      </c>
      <c r="D146" s="278"/>
      <c r="E146" s="146">
        <v>-26.4784</v>
      </c>
      <c r="F146" s="147"/>
      <c r="G146" s="148"/>
      <c r="H146" s="149"/>
      <c r="I146" s="150"/>
      <c r="J146" s="149"/>
      <c r="K146" s="150"/>
    </row>
    <row r="147" spans="1:11" ht="12.75">
      <c r="A147" s="137">
        <v>33</v>
      </c>
      <c r="B147" s="138" t="s">
        <v>219</v>
      </c>
      <c r="C147" s="139" t="s">
        <v>220</v>
      </c>
      <c r="D147" s="140" t="s">
        <v>79</v>
      </c>
      <c r="E147" s="141">
        <v>556.58855843</v>
      </c>
      <c r="F147" s="141">
        <v>0</v>
      </c>
      <c r="G147" s="142">
        <f>E147*F147</f>
        <v>0</v>
      </c>
      <c r="H147" s="143">
        <v>0</v>
      </c>
      <c r="I147" s="143">
        <f>E147*H147</f>
        <v>0</v>
      </c>
      <c r="J147" s="143">
        <v>0</v>
      </c>
      <c r="K147" s="143">
        <f>E147*J147</f>
        <v>0</v>
      </c>
    </row>
    <row r="148" spans="1:11" ht="12.75">
      <c r="A148" s="137">
        <v>34</v>
      </c>
      <c r="B148" s="138" t="s">
        <v>221</v>
      </c>
      <c r="C148" s="139" t="s">
        <v>222</v>
      </c>
      <c r="D148" s="140" t="s">
        <v>79</v>
      </c>
      <c r="E148" s="141">
        <v>2226.35423372</v>
      </c>
      <c r="F148" s="141">
        <v>0</v>
      </c>
      <c r="G148" s="142">
        <f>E148*F148</f>
        <v>0</v>
      </c>
      <c r="H148" s="143">
        <v>0</v>
      </c>
      <c r="I148" s="143">
        <f>E148*H148</f>
        <v>0</v>
      </c>
      <c r="J148" s="143">
        <v>0</v>
      </c>
      <c r="K148" s="143">
        <f>E148*J148</f>
        <v>0</v>
      </c>
    </row>
    <row r="149" spans="1:11" ht="12.75">
      <c r="A149" s="137">
        <v>35</v>
      </c>
      <c r="B149" s="138" t="s">
        <v>223</v>
      </c>
      <c r="C149" s="139" t="s">
        <v>224</v>
      </c>
      <c r="D149" s="140" t="s">
        <v>79</v>
      </c>
      <c r="E149" s="141">
        <v>556.58855843</v>
      </c>
      <c r="F149" s="141">
        <v>0</v>
      </c>
      <c r="G149" s="142">
        <f>E149*F149</f>
        <v>0</v>
      </c>
      <c r="H149" s="143">
        <v>0</v>
      </c>
      <c r="I149" s="143">
        <f>E149*H149</f>
        <v>0</v>
      </c>
      <c r="J149" s="143">
        <v>0</v>
      </c>
      <c r="K149" s="143">
        <f>E149*J149</f>
        <v>0</v>
      </c>
    </row>
    <row r="150" spans="1:11" ht="12.75">
      <c r="A150" s="151"/>
      <c r="B150" s="152" t="s">
        <v>72</v>
      </c>
      <c r="C150" s="153" t="str">
        <f>CONCATENATE(B138," ",C138)</f>
        <v>D96 Přesuny suti a vybouraných hmot</v>
      </c>
      <c r="D150" s="154"/>
      <c r="E150" s="155"/>
      <c r="F150" s="156"/>
      <c r="G150" s="157">
        <f>SUM(G138:G149)</f>
        <v>0</v>
      </c>
      <c r="H150" s="158"/>
      <c r="I150" s="159">
        <f>SUM(I138:I149)</f>
        <v>0</v>
      </c>
      <c r="J150" s="158"/>
      <c r="K150" s="159">
        <f>SUM(K138:K149)</f>
        <v>0</v>
      </c>
    </row>
    <row r="151" ht="12.75">
      <c r="E151" s="114"/>
    </row>
    <row r="152" ht="12.75">
      <c r="E152" s="114"/>
    </row>
    <row r="153" ht="12.75">
      <c r="E153" s="114"/>
    </row>
    <row r="154" ht="12.75">
      <c r="E154" s="114"/>
    </row>
    <row r="155" ht="12.75">
      <c r="E155" s="114"/>
    </row>
    <row r="156" ht="12.75">
      <c r="E156" s="114"/>
    </row>
    <row r="157" ht="12.75">
      <c r="E157" s="114"/>
    </row>
    <row r="158" ht="12.75">
      <c r="E158" s="114"/>
    </row>
    <row r="159" ht="12.75">
      <c r="E159" s="114"/>
    </row>
    <row r="160" ht="12.75">
      <c r="E160" s="114"/>
    </row>
    <row r="161" ht="12.75">
      <c r="E161" s="114"/>
    </row>
    <row r="162" ht="12.75">
      <c r="E162" s="114"/>
    </row>
    <row r="163" ht="12.75">
      <c r="E163" s="114"/>
    </row>
    <row r="164" ht="12.75">
      <c r="E164" s="114"/>
    </row>
    <row r="165" ht="12.75">
      <c r="E165" s="114"/>
    </row>
    <row r="166" ht="12.75">
      <c r="E166" s="114"/>
    </row>
    <row r="167" ht="12.75">
      <c r="E167" s="114"/>
    </row>
    <row r="168" ht="12.75">
      <c r="E168" s="114"/>
    </row>
    <row r="169" ht="12.75">
      <c r="E169" s="114"/>
    </row>
    <row r="170" ht="12.75">
      <c r="E170" s="114"/>
    </row>
    <row r="171" ht="12.75">
      <c r="E171" s="114"/>
    </row>
    <row r="172" ht="12.75">
      <c r="E172" s="114"/>
    </row>
    <row r="173" ht="12.75">
      <c r="E173" s="114"/>
    </row>
    <row r="174" spans="1:7" ht="12.75">
      <c r="A174" s="149"/>
      <c r="B174" s="149"/>
      <c r="C174" s="149"/>
      <c r="D174" s="149"/>
      <c r="E174" s="149"/>
      <c r="F174" s="149"/>
      <c r="G174" s="149"/>
    </row>
    <row r="175" spans="1:7" ht="12.75">
      <c r="A175" s="149"/>
      <c r="B175" s="149"/>
      <c r="C175" s="149"/>
      <c r="D175" s="149"/>
      <c r="E175" s="149"/>
      <c r="F175" s="149"/>
      <c r="G175" s="149"/>
    </row>
    <row r="176" spans="1:7" ht="12.75">
      <c r="A176" s="149"/>
      <c r="B176" s="149"/>
      <c r="C176" s="149"/>
      <c r="D176" s="149"/>
      <c r="E176" s="149"/>
      <c r="F176" s="149"/>
      <c r="G176" s="149"/>
    </row>
    <row r="177" spans="1:7" ht="12.75">
      <c r="A177" s="149"/>
      <c r="B177" s="149"/>
      <c r="C177" s="149"/>
      <c r="D177" s="149"/>
      <c r="E177" s="149"/>
      <c r="F177" s="149"/>
      <c r="G177" s="149"/>
    </row>
    <row r="178" ht="12.75">
      <c r="E178" s="114"/>
    </row>
    <row r="179" ht="12.75">
      <c r="E179" s="114"/>
    </row>
    <row r="180" ht="12.75">
      <c r="E180" s="114"/>
    </row>
    <row r="181" ht="12.75">
      <c r="E181" s="114"/>
    </row>
    <row r="182" ht="12.75">
      <c r="E182" s="114"/>
    </row>
    <row r="183" ht="12.75">
      <c r="E183" s="114"/>
    </row>
    <row r="184" ht="12.75">
      <c r="E184" s="114"/>
    </row>
    <row r="185" ht="12.75">
      <c r="E185" s="114"/>
    </row>
    <row r="186" ht="12.75">
      <c r="E186" s="114"/>
    </row>
    <row r="187" ht="12.75">
      <c r="E187" s="114"/>
    </row>
    <row r="188" ht="12.75">
      <c r="E188" s="114"/>
    </row>
    <row r="189" ht="12.75">
      <c r="E189" s="114"/>
    </row>
    <row r="190" ht="12.75">
      <c r="E190" s="114"/>
    </row>
    <row r="191" ht="12.75">
      <c r="E191" s="114"/>
    </row>
    <row r="192" ht="12.75">
      <c r="E192" s="114"/>
    </row>
    <row r="193" ht="12.75">
      <c r="E193" s="114"/>
    </row>
    <row r="194" ht="12.75">
      <c r="E194" s="114"/>
    </row>
    <row r="195" ht="12.75">
      <c r="E195" s="114"/>
    </row>
    <row r="196" ht="12.75">
      <c r="E196" s="114"/>
    </row>
    <row r="197" ht="12.75">
      <c r="E197" s="114"/>
    </row>
    <row r="198" ht="12.75">
      <c r="E198" s="114"/>
    </row>
    <row r="199" ht="12.75">
      <c r="E199" s="114"/>
    </row>
    <row r="200" ht="12.75">
      <c r="E200" s="114"/>
    </row>
    <row r="201" ht="12.75">
      <c r="E201" s="114"/>
    </row>
    <row r="202" ht="12.75">
      <c r="E202" s="114"/>
    </row>
    <row r="203" ht="12.75">
      <c r="E203" s="114"/>
    </row>
    <row r="204" ht="12.75">
      <c r="E204" s="114"/>
    </row>
    <row r="205" ht="12.75">
      <c r="E205" s="114"/>
    </row>
    <row r="206" ht="12.75">
      <c r="E206" s="114"/>
    </row>
    <row r="207" ht="12.75">
      <c r="E207" s="114"/>
    </row>
    <row r="208" ht="12.75">
      <c r="E208" s="114"/>
    </row>
    <row r="209" spans="1:2" ht="12.75">
      <c r="A209" s="160"/>
      <c r="B209" s="160"/>
    </row>
    <row r="210" spans="1:7" ht="12.75">
      <c r="A210" s="149"/>
      <c r="B210" s="149"/>
      <c r="C210" s="161"/>
      <c r="D210" s="161"/>
      <c r="E210" s="162"/>
      <c r="F210" s="161"/>
      <c r="G210" s="163"/>
    </row>
    <row r="211" spans="1:7" ht="12.75">
      <c r="A211" s="164"/>
      <c r="B211" s="164"/>
      <c r="C211" s="149"/>
      <c r="D211" s="149"/>
      <c r="E211" s="165"/>
      <c r="F211" s="149"/>
      <c r="G211" s="149"/>
    </row>
    <row r="212" spans="1:7" ht="12.75">
      <c r="A212" s="149"/>
      <c r="B212" s="149"/>
      <c r="C212" s="149"/>
      <c r="D212" s="149"/>
      <c r="E212" s="165"/>
      <c r="F212" s="149"/>
      <c r="G212" s="149"/>
    </row>
    <row r="213" spans="1:7" ht="12.75">
      <c r="A213" s="149"/>
      <c r="B213" s="149"/>
      <c r="C213" s="149"/>
      <c r="D213" s="149"/>
      <c r="E213" s="165"/>
      <c r="F213" s="149"/>
      <c r="G213" s="149"/>
    </row>
    <row r="214" spans="1:7" ht="12.75">
      <c r="A214" s="149"/>
      <c r="B214" s="149"/>
      <c r="C214" s="149"/>
      <c r="D214" s="149"/>
      <c r="E214" s="165"/>
      <c r="F214" s="149"/>
      <c r="G214" s="149"/>
    </row>
    <row r="215" spans="1:7" ht="12.75">
      <c r="A215" s="149"/>
      <c r="B215" s="149"/>
      <c r="C215" s="149"/>
      <c r="D215" s="149"/>
      <c r="E215" s="165"/>
      <c r="F215" s="149"/>
      <c r="G215" s="149"/>
    </row>
    <row r="216" spans="1:7" ht="12.75">
      <c r="A216" s="149"/>
      <c r="B216" s="149"/>
      <c r="C216" s="149"/>
      <c r="D216" s="149"/>
      <c r="E216" s="165"/>
      <c r="F216" s="149"/>
      <c r="G216" s="149"/>
    </row>
    <row r="217" spans="1:7" ht="12.75">
      <c r="A217" s="149"/>
      <c r="B217" s="149"/>
      <c r="C217" s="149"/>
      <c r="D217" s="149"/>
      <c r="E217" s="165"/>
      <c r="F217" s="149"/>
      <c r="G217" s="149"/>
    </row>
    <row r="218" spans="1:7" ht="12.75">
      <c r="A218" s="149"/>
      <c r="B218" s="149"/>
      <c r="C218" s="149"/>
      <c r="D218" s="149"/>
      <c r="E218" s="165"/>
      <c r="F218" s="149"/>
      <c r="G218" s="149"/>
    </row>
    <row r="219" spans="1:7" ht="12.75">
      <c r="A219" s="149"/>
      <c r="B219" s="149"/>
      <c r="C219" s="149"/>
      <c r="D219" s="149"/>
      <c r="E219" s="165"/>
      <c r="F219" s="149"/>
      <c r="G219" s="149"/>
    </row>
    <row r="220" spans="1:7" ht="12.75">
      <c r="A220" s="149"/>
      <c r="B220" s="149"/>
      <c r="C220" s="149"/>
      <c r="D220" s="149"/>
      <c r="E220" s="165"/>
      <c r="F220" s="149"/>
      <c r="G220" s="149"/>
    </row>
    <row r="221" spans="1:7" ht="12.75">
      <c r="A221" s="149"/>
      <c r="B221" s="149"/>
      <c r="C221" s="149"/>
      <c r="D221" s="149"/>
      <c r="E221" s="165"/>
      <c r="F221" s="149"/>
      <c r="G221" s="149"/>
    </row>
    <row r="222" spans="1:7" ht="12.75">
      <c r="A222" s="149"/>
      <c r="B222" s="149"/>
      <c r="C222" s="149"/>
      <c r="D222" s="149"/>
      <c r="E222" s="165"/>
      <c r="F222" s="149"/>
      <c r="G222" s="149"/>
    </row>
    <row r="223" spans="1:7" ht="12.75">
      <c r="A223" s="149"/>
      <c r="B223" s="149"/>
      <c r="C223" s="149"/>
      <c r="D223" s="149"/>
      <c r="E223" s="165"/>
      <c r="F223" s="149"/>
      <c r="G223" s="149"/>
    </row>
  </sheetData>
  <sheetProtection/>
  <mergeCells count="87">
    <mergeCell ref="C26:D26"/>
    <mergeCell ref="C28:D28"/>
    <mergeCell ref="A1:G1"/>
    <mergeCell ref="A3:B3"/>
    <mergeCell ref="A4:B4"/>
    <mergeCell ref="E4:G4"/>
    <mergeCell ref="C9:D9"/>
    <mergeCell ref="C11:D11"/>
    <mergeCell ref="C12:D12"/>
    <mergeCell ref="C14:D14"/>
    <mergeCell ref="C16:D16"/>
    <mergeCell ref="C20:D20"/>
    <mergeCell ref="C21:D21"/>
    <mergeCell ref="C22:D22"/>
    <mergeCell ref="C23:D23"/>
    <mergeCell ref="C25:D25"/>
    <mergeCell ref="C47:D47"/>
    <mergeCell ref="C48:D48"/>
    <mergeCell ref="C29:D29"/>
    <mergeCell ref="C31:D31"/>
    <mergeCell ref="C32:D32"/>
    <mergeCell ref="C33:D33"/>
    <mergeCell ref="C34:D34"/>
    <mergeCell ref="C36:D36"/>
    <mergeCell ref="C69:D69"/>
    <mergeCell ref="C77:D77"/>
    <mergeCell ref="C78:D78"/>
    <mergeCell ref="C52:D52"/>
    <mergeCell ref="C53:D53"/>
    <mergeCell ref="C37:D37"/>
    <mergeCell ref="C39:D39"/>
    <mergeCell ref="C40:D40"/>
    <mergeCell ref="C44:D44"/>
    <mergeCell ref="C45:D45"/>
    <mergeCell ref="C60:D60"/>
    <mergeCell ref="C61:D61"/>
    <mergeCell ref="C62:D62"/>
    <mergeCell ref="C66:D66"/>
    <mergeCell ref="C67:D67"/>
    <mergeCell ref="C68:D68"/>
    <mergeCell ref="C70:D70"/>
    <mergeCell ref="C71:D71"/>
    <mergeCell ref="C82:D82"/>
    <mergeCell ref="C86:D86"/>
    <mergeCell ref="C87:D87"/>
    <mergeCell ref="C88:D88"/>
    <mergeCell ref="C73:D73"/>
    <mergeCell ref="C74:D74"/>
    <mergeCell ref="C75:D75"/>
    <mergeCell ref="C89:D89"/>
    <mergeCell ref="C90:D90"/>
    <mergeCell ref="C119:D119"/>
    <mergeCell ref="C120:D120"/>
    <mergeCell ref="C121:D121"/>
    <mergeCell ref="C122:D122"/>
    <mergeCell ref="C92:D92"/>
    <mergeCell ref="C93:D93"/>
    <mergeCell ref="C94:D94"/>
    <mergeCell ref="C95:D95"/>
    <mergeCell ref="C96:D96"/>
    <mergeCell ref="C98:D98"/>
    <mergeCell ref="C115:D115"/>
    <mergeCell ref="C116:D116"/>
    <mergeCell ref="C117:D117"/>
    <mergeCell ref="C99:D99"/>
    <mergeCell ref="C100:D100"/>
    <mergeCell ref="C102:D102"/>
    <mergeCell ref="C103:D103"/>
    <mergeCell ref="C104:D104"/>
    <mergeCell ref="C123:D123"/>
    <mergeCell ref="C124:D124"/>
    <mergeCell ref="C125:D125"/>
    <mergeCell ref="C130:D130"/>
    <mergeCell ref="C108:D108"/>
    <mergeCell ref="C109:D109"/>
    <mergeCell ref="C110:D110"/>
    <mergeCell ref="C111:D111"/>
    <mergeCell ref="C112:D112"/>
    <mergeCell ref="C113:D113"/>
    <mergeCell ref="C140:D140"/>
    <mergeCell ref="C142:D142"/>
    <mergeCell ref="C144:D144"/>
    <mergeCell ref="C145:D145"/>
    <mergeCell ref="C146:D146"/>
    <mergeCell ref="C134:D134"/>
    <mergeCell ref="C135:D135"/>
    <mergeCell ref="C136:D136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30.00390625" style="3" customWidth="1"/>
    <col min="6" max="16384" width="9.125" style="3" customWidth="1"/>
  </cols>
  <sheetData>
    <row r="1" spans="1:5" ht="13.5" thickTop="1">
      <c r="A1" s="225" t="s">
        <v>48</v>
      </c>
      <c r="B1" s="226"/>
      <c r="C1" s="92" t="str">
        <f>CONCATENATE(cislostavby," ",nazevstavby)</f>
        <v>00003269 Areál sport.nadějí-Sportov.gymnasium L.Daňka,Brno</v>
      </c>
      <c r="D1" s="93"/>
      <c r="E1" s="94"/>
    </row>
    <row r="2" spans="1:5" ht="13.5" thickBot="1">
      <c r="A2" s="227" t="s">
        <v>50</v>
      </c>
      <c r="B2" s="228"/>
      <c r="C2" s="98" t="str">
        <f>rekapitulace_celkova!$C$7</f>
        <v>Demolice-SO 02-přístavba šaten</v>
      </c>
      <c r="D2" s="99"/>
      <c r="E2" s="100"/>
    </row>
    <row r="3" ht="13.5" thickTop="1"/>
    <row r="4" spans="1:5" ht="19.5" customHeight="1">
      <c r="A4" s="101" t="s">
        <v>51</v>
      </c>
      <c r="B4" s="102"/>
      <c r="C4" s="102"/>
      <c r="D4" s="102"/>
      <c r="E4" s="103"/>
    </row>
    <row r="5" ht="13.5" thickBot="1"/>
    <row r="6" spans="1:5" s="35" customFormat="1" ht="13.5" thickBot="1">
      <c r="A6" s="104"/>
      <c r="B6" s="105" t="s">
        <v>52</v>
      </c>
      <c r="C6" s="105"/>
      <c r="D6" s="106"/>
      <c r="E6" s="107" t="s">
        <v>53</v>
      </c>
    </row>
    <row r="7" spans="1:5" s="35" customFormat="1" ht="12.75">
      <c r="A7" s="166" t="str">
        <f>'[1]Položky'!B7</f>
        <v>1</v>
      </c>
      <c r="B7" s="108" t="str">
        <f>'[1]Položky'!C7</f>
        <v>Zemní práce</v>
      </c>
      <c r="D7" s="109"/>
      <c r="E7" s="210">
        <f>polozky_SO_02!$G$21</f>
        <v>0</v>
      </c>
    </row>
    <row r="8" spans="1:5" s="35" customFormat="1" ht="12.75">
      <c r="A8" s="166" t="str">
        <f>'[1]Položky'!B22</f>
        <v>98</v>
      </c>
      <c r="B8" s="108" t="str">
        <f>'[1]Položky'!C22</f>
        <v>Demolice</v>
      </c>
      <c r="D8" s="109"/>
      <c r="E8" s="210">
        <f>polozky_SO_02!$G$25</f>
        <v>0</v>
      </c>
    </row>
    <row r="9" spans="1:5" s="35" customFormat="1" ht="12.75">
      <c r="A9" s="166" t="str">
        <f>'[1]Položky'!B26</f>
        <v>99</v>
      </c>
      <c r="B9" s="108" t="str">
        <f>'[1]Položky'!C26</f>
        <v>Staveništní přesun hmot</v>
      </c>
      <c r="D9" s="109"/>
      <c r="E9" s="210">
        <f>polozky_SO_02!$G$28</f>
        <v>0</v>
      </c>
    </row>
    <row r="10" spans="1:5" s="35" customFormat="1" ht="12.75">
      <c r="A10" s="166" t="str">
        <f>'[1]Položky'!B29</f>
        <v>M05</v>
      </c>
      <c r="B10" s="108" t="str">
        <f>'[1]Položky'!C29</f>
        <v>Odpojení sítí</v>
      </c>
      <c r="D10" s="109"/>
      <c r="E10" s="210">
        <f>polozky_SO_02!$G$32</f>
        <v>0</v>
      </c>
    </row>
    <row r="11" spans="1:5" s="35" customFormat="1" ht="12.75">
      <c r="A11" s="166" t="str">
        <f>'[1]Položky'!B78</f>
        <v>D96</v>
      </c>
      <c r="B11" s="108" t="str">
        <f>'[1]Položky'!C78</f>
        <v>Přesuny suti a vybouraných hmot</v>
      </c>
      <c r="D11" s="109"/>
      <c r="E11" s="210">
        <f>polozky_SO_02!$G$83</f>
        <v>0</v>
      </c>
    </row>
    <row r="12" spans="1:5" s="110" customFormat="1" ht="12.75">
      <c r="A12" s="269" t="s">
        <v>54</v>
      </c>
      <c r="B12" s="270"/>
      <c r="C12" s="270"/>
      <c r="D12" s="271"/>
      <c r="E12" s="284">
        <f>SUM(E7:E11)</f>
        <v>0</v>
      </c>
    </row>
    <row r="13" spans="1:5" ht="13.5" thickBot="1">
      <c r="A13" s="272"/>
      <c r="B13" s="273"/>
      <c r="C13" s="273"/>
      <c r="D13" s="274"/>
      <c r="E13" s="285"/>
    </row>
  </sheetData>
  <sheetProtection/>
  <mergeCells count="4">
    <mergeCell ref="A1:B1"/>
    <mergeCell ref="A2:B2"/>
    <mergeCell ref="A12:D13"/>
    <mergeCell ref="E12:E13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6"/>
  <sheetViews>
    <sheetView showGridLines="0" showZeros="0" zoomScalePageLayoutView="0" workbookViewId="0" topLeftCell="B49">
      <selection activeCell="M87" sqref="M87"/>
    </sheetView>
  </sheetViews>
  <sheetFormatPr defaultColWidth="9.00390625" defaultRowHeight="12.75"/>
  <cols>
    <col min="1" max="1" width="4.375" style="114" customWidth="1"/>
    <col min="2" max="2" width="11.625" style="114" customWidth="1"/>
    <col min="3" max="3" width="40.375" style="114" customWidth="1"/>
    <col min="4" max="4" width="3.875" style="114" customWidth="1"/>
    <col min="5" max="5" width="8.625" style="122" customWidth="1"/>
    <col min="6" max="6" width="9.875" style="114" customWidth="1"/>
    <col min="7" max="7" width="13.875" style="114" customWidth="1"/>
    <col min="8" max="11" width="11.125" style="114" customWidth="1"/>
    <col min="12" max="16384" width="9.125" style="114" customWidth="1"/>
  </cols>
  <sheetData>
    <row r="1" spans="1:7" ht="15.75">
      <c r="A1" s="279" t="s">
        <v>56</v>
      </c>
      <c r="B1" s="279"/>
      <c r="C1" s="279"/>
      <c r="D1" s="279"/>
      <c r="E1" s="279"/>
      <c r="F1" s="279"/>
      <c r="G1" s="279"/>
    </row>
    <row r="2" spans="2:7" ht="14.25" customHeight="1" thickBot="1">
      <c r="B2" s="115"/>
      <c r="C2" s="116"/>
      <c r="D2" s="116"/>
      <c r="E2" s="117"/>
      <c r="F2" s="116"/>
      <c r="G2" s="116"/>
    </row>
    <row r="3" spans="1:7" ht="13.5" thickTop="1">
      <c r="A3" s="225" t="s">
        <v>48</v>
      </c>
      <c r="B3" s="226"/>
      <c r="C3" s="92" t="str">
        <f>CONCATENATE(cislostavby," ",nazevstavby)</f>
        <v>00003269 Areál sport.nadějí-Sportov.gymnasium L.Daňka,Brno</v>
      </c>
      <c r="D3" s="93"/>
      <c r="E3" s="118" t="s">
        <v>57</v>
      </c>
      <c r="F3" s="119" t="str">
        <f>'[1]Rekapitulace'!H1</f>
        <v>SO023269</v>
      </c>
      <c r="G3" s="120"/>
    </row>
    <row r="4" spans="1:7" ht="13.5" thickBot="1">
      <c r="A4" s="280" t="s">
        <v>50</v>
      </c>
      <c r="B4" s="228"/>
      <c r="C4" s="98" t="str">
        <f>CONCATENATE(cisloobjektu," ",nazevobjektu)</f>
        <v>00003269 Areál sport.nadějí-Sportov.gymnasium L.Daňka,Brno</v>
      </c>
      <c r="D4" s="99"/>
      <c r="E4" s="281" t="str">
        <f>'[1]Rekapitulace'!G2</f>
        <v>Demolice-SO 02-přístavba šaten</v>
      </c>
      <c r="F4" s="282"/>
      <c r="G4" s="283"/>
    </row>
    <row r="5" spans="1:7" ht="13.5" thickTop="1">
      <c r="A5" s="121"/>
      <c r="G5" s="123"/>
    </row>
    <row r="6" spans="1:11" ht="22.5">
      <c r="A6" s="124" t="s">
        <v>58</v>
      </c>
      <c r="B6" s="125" t="s">
        <v>59</v>
      </c>
      <c r="C6" s="125" t="s">
        <v>60</v>
      </c>
      <c r="D6" s="125" t="s">
        <v>61</v>
      </c>
      <c r="E6" s="126" t="s">
        <v>62</v>
      </c>
      <c r="F6" s="125" t="s">
        <v>63</v>
      </c>
      <c r="G6" s="127" t="s">
        <v>64</v>
      </c>
      <c r="H6" s="128" t="s">
        <v>65</v>
      </c>
      <c r="I6" s="128" t="s">
        <v>66</v>
      </c>
      <c r="J6" s="128" t="s">
        <v>67</v>
      </c>
      <c r="K6" s="128" t="s">
        <v>68</v>
      </c>
    </row>
    <row r="7" spans="1:11" ht="12.75">
      <c r="A7" s="129" t="s">
        <v>69</v>
      </c>
      <c r="B7" s="130" t="s">
        <v>70</v>
      </c>
      <c r="C7" s="131" t="s">
        <v>71</v>
      </c>
      <c r="D7" s="132"/>
      <c r="E7" s="133"/>
      <c r="F7" s="133"/>
      <c r="G7" s="134"/>
      <c r="H7" s="135"/>
      <c r="I7" s="136"/>
      <c r="J7" s="135"/>
      <c r="K7" s="136"/>
    </row>
    <row r="8" spans="1:11" ht="12.75">
      <c r="A8" s="137">
        <v>1</v>
      </c>
      <c r="B8" s="138" t="s">
        <v>77</v>
      </c>
      <c r="C8" s="139" t="s">
        <v>78</v>
      </c>
      <c r="D8" s="140" t="s">
        <v>79</v>
      </c>
      <c r="E8" s="141">
        <v>68.58</v>
      </c>
      <c r="F8" s="141">
        <v>0</v>
      </c>
      <c r="G8" s="142">
        <f>E8*F8</f>
        <v>0</v>
      </c>
      <c r="H8" s="143">
        <v>0</v>
      </c>
      <c r="I8" s="143">
        <f>E8*H8</f>
        <v>0</v>
      </c>
      <c r="J8" s="143">
        <v>0</v>
      </c>
      <c r="K8" s="143">
        <f>E8*J8</f>
        <v>0</v>
      </c>
    </row>
    <row r="9" spans="1:11" ht="12.75">
      <c r="A9" s="144"/>
      <c r="B9" s="145"/>
      <c r="C9" s="277" t="s">
        <v>364</v>
      </c>
      <c r="D9" s="278"/>
      <c r="E9" s="146">
        <v>72.1879</v>
      </c>
      <c r="F9" s="147"/>
      <c r="G9" s="148"/>
      <c r="H9" s="149"/>
      <c r="I9" s="150"/>
      <c r="J9" s="149"/>
      <c r="K9" s="150"/>
    </row>
    <row r="10" spans="1:11" ht="22.5">
      <c r="A10" s="137">
        <v>2</v>
      </c>
      <c r="B10" s="138" t="s">
        <v>233</v>
      </c>
      <c r="C10" s="139" t="s">
        <v>234</v>
      </c>
      <c r="D10" s="140" t="s">
        <v>83</v>
      </c>
      <c r="E10" s="141">
        <v>31.17</v>
      </c>
      <c r="F10" s="141">
        <v>0</v>
      </c>
      <c r="G10" s="142">
        <f>E10*F10</f>
        <v>0</v>
      </c>
      <c r="H10" s="143">
        <v>0</v>
      </c>
      <c r="I10" s="143">
        <f>E10*H10</f>
        <v>0</v>
      </c>
      <c r="J10" s="143">
        <v>0</v>
      </c>
      <c r="K10" s="143">
        <f>E10*J10</f>
        <v>0</v>
      </c>
    </row>
    <row r="11" spans="1:11" ht="12.75">
      <c r="A11" s="144"/>
      <c r="B11" s="145"/>
      <c r="C11" s="277" t="s">
        <v>363</v>
      </c>
      <c r="D11" s="278"/>
      <c r="E11" s="146">
        <v>0</v>
      </c>
      <c r="F11" s="147"/>
      <c r="G11" s="148"/>
      <c r="H11" s="149"/>
      <c r="I11" s="150"/>
      <c r="J11" s="149"/>
      <c r="K11" s="150"/>
    </row>
    <row r="12" spans="1:11" ht="12.75">
      <c r="A12" s="144"/>
      <c r="B12" s="145"/>
      <c r="C12" s="277" t="s">
        <v>236</v>
      </c>
      <c r="D12" s="278"/>
      <c r="E12" s="146">
        <v>0</v>
      </c>
      <c r="F12" s="147"/>
      <c r="G12" s="148"/>
      <c r="H12" s="149"/>
      <c r="I12" s="150"/>
      <c r="J12" s="149"/>
      <c r="K12" s="150"/>
    </row>
    <row r="13" spans="1:11" ht="12.75">
      <c r="A13" s="144"/>
      <c r="B13" s="145"/>
      <c r="C13" s="277" t="s">
        <v>237</v>
      </c>
      <c r="D13" s="278"/>
      <c r="E13" s="146">
        <v>12.0502</v>
      </c>
      <c r="F13" s="147"/>
      <c r="G13" s="148"/>
      <c r="H13" s="149"/>
      <c r="I13" s="150"/>
      <c r="J13" s="149"/>
      <c r="K13" s="150"/>
    </row>
    <row r="14" spans="1:11" ht="12.75">
      <c r="A14" s="144"/>
      <c r="B14" s="145"/>
      <c r="C14" s="277" t="s">
        <v>238</v>
      </c>
      <c r="D14" s="278"/>
      <c r="E14" s="146">
        <v>6.3525</v>
      </c>
      <c r="F14" s="147"/>
      <c r="G14" s="148"/>
      <c r="H14" s="149"/>
      <c r="I14" s="150"/>
      <c r="J14" s="149"/>
      <c r="K14" s="150"/>
    </row>
    <row r="15" spans="1:11" ht="12.75">
      <c r="A15" s="144"/>
      <c r="B15" s="145"/>
      <c r="C15" s="277" t="s">
        <v>239</v>
      </c>
      <c r="D15" s="278"/>
      <c r="E15" s="146">
        <v>15.28</v>
      </c>
      <c r="F15" s="147"/>
      <c r="G15" s="148"/>
      <c r="H15" s="149"/>
      <c r="I15" s="150"/>
      <c r="J15" s="149"/>
      <c r="K15" s="150"/>
    </row>
    <row r="16" spans="1:11" ht="12.75">
      <c r="A16" s="144"/>
      <c r="B16" s="145"/>
      <c r="C16" s="277" t="s">
        <v>240</v>
      </c>
      <c r="D16" s="278"/>
      <c r="E16" s="146">
        <v>-0.87</v>
      </c>
      <c r="F16" s="147"/>
      <c r="G16" s="148"/>
      <c r="H16" s="149"/>
      <c r="I16" s="150"/>
      <c r="J16" s="149"/>
      <c r="K16" s="150"/>
    </row>
    <row r="17" spans="1:11" ht="22.5">
      <c r="A17" s="137">
        <v>3</v>
      </c>
      <c r="B17" s="138" t="s">
        <v>86</v>
      </c>
      <c r="C17" s="139" t="s">
        <v>87</v>
      </c>
      <c r="D17" s="140" t="s">
        <v>83</v>
      </c>
      <c r="E17" s="141">
        <v>31.17</v>
      </c>
      <c r="F17" s="141">
        <v>0</v>
      </c>
      <c r="G17" s="142">
        <f>E17*F17</f>
        <v>0</v>
      </c>
      <c r="H17" s="143">
        <v>0</v>
      </c>
      <c r="I17" s="143">
        <f>E17*H17</f>
        <v>0</v>
      </c>
      <c r="J17" s="143">
        <v>0</v>
      </c>
      <c r="K17" s="143">
        <f>E17*J17</f>
        <v>0</v>
      </c>
    </row>
    <row r="18" spans="1:11" ht="12.75">
      <c r="A18" s="144"/>
      <c r="B18" s="145"/>
      <c r="C18" s="277" t="s">
        <v>365</v>
      </c>
      <c r="D18" s="278"/>
      <c r="E18" s="146">
        <v>32.8127</v>
      </c>
      <c r="F18" s="147"/>
      <c r="G18" s="148"/>
      <c r="H18" s="149"/>
      <c r="I18" s="150"/>
      <c r="J18" s="149"/>
      <c r="K18" s="150"/>
    </row>
    <row r="19" spans="1:11" ht="12.75">
      <c r="A19" s="137">
        <v>4</v>
      </c>
      <c r="B19" s="138" t="s">
        <v>89</v>
      </c>
      <c r="C19" s="139" t="s">
        <v>90</v>
      </c>
      <c r="D19" s="140" t="s">
        <v>91</v>
      </c>
      <c r="E19" s="141">
        <v>103.5</v>
      </c>
      <c r="F19" s="141">
        <v>0</v>
      </c>
      <c r="G19" s="142">
        <f>E19*F19</f>
        <v>0</v>
      </c>
      <c r="H19" s="143">
        <v>0</v>
      </c>
      <c r="I19" s="143">
        <f>E19*H19</f>
        <v>0</v>
      </c>
      <c r="J19" s="143">
        <v>0</v>
      </c>
      <c r="K19" s="143">
        <f>E19*J19</f>
        <v>0</v>
      </c>
    </row>
    <row r="20" spans="1:11" ht="12.75">
      <c r="A20" s="144"/>
      <c r="B20" s="145"/>
      <c r="C20" s="277" t="s">
        <v>366</v>
      </c>
      <c r="D20" s="278"/>
      <c r="E20" s="146">
        <v>115</v>
      </c>
      <c r="F20" s="147"/>
      <c r="G20" s="148"/>
      <c r="H20" s="149"/>
      <c r="I20" s="150"/>
      <c r="J20" s="149"/>
      <c r="K20" s="150"/>
    </row>
    <row r="21" spans="1:11" ht="12.75">
      <c r="A21" s="151"/>
      <c r="B21" s="152" t="s">
        <v>72</v>
      </c>
      <c r="C21" s="153" t="str">
        <f>CONCATENATE(B7," ",C7)</f>
        <v>1 Zemní práce</v>
      </c>
      <c r="D21" s="154"/>
      <c r="E21" s="155"/>
      <c r="F21" s="156"/>
      <c r="G21" s="157">
        <f>SUM(G7:G20)</f>
        <v>0</v>
      </c>
      <c r="H21" s="158"/>
      <c r="I21" s="159">
        <f>SUM(I7:I20)</f>
        <v>0</v>
      </c>
      <c r="J21" s="158"/>
      <c r="K21" s="159">
        <f>SUM(K7:K20)</f>
        <v>0</v>
      </c>
    </row>
    <row r="22" spans="1:11" ht="12.75">
      <c r="A22" s="129" t="s">
        <v>69</v>
      </c>
      <c r="B22" s="130" t="s">
        <v>125</v>
      </c>
      <c r="C22" s="131" t="s">
        <v>126</v>
      </c>
      <c r="D22" s="132"/>
      <c r="E22" s="133"/>
      <c r="F22" s="133"/>
      <c r="G22" s="134"/>
      <c r="H22" s="135"/>
      <c r="I22" s="136"/>
      <c r="J22" s="135"/>
      <c r="K22" s="136"/>
    </row>
    <row r="23" spans="1:11" ht="12.75">
      <c r="A23" s="137">
        <v>5</v>
      </c>
      <c r="B23" s="138" t="s">
        <v>241</v>
      </c>
      <c r="C23" s="139" t="s">
        <v>242</v>
      </c>
      <c r="D23" s="140" t="s">
        <v>83</v>
      </c>
      <c r="E23" s="141">
        <v>735.14</v>
      </c>
      <c r="F23" s="141">
        <v>0</v>
      </c>
      <c r="G23" s="142">
        <f>E23*F23</f>
        <v>0</v>
      </c>
      <c r="H23" s="143">
        <v>0.00101</v>
      </c>
      <c r="I23" s="143">
        <f>E23*H23</f>
        <v>0.7424914</v>
      </c>
      <c r="J23" s="143">
        <v>-0.68</v>
      </c>
      <c r="K23" s="143">
        <f>E23*J23</f>
        <v>-499.89520000000005</v>
      </c>
    </row>
    <row r="24" spans="1:11" ht="12.75">
      <c r="A24" s="144"/>
      <c r="B24" s="145"/>
      <c r="C24" s="277" t="s">
        <v>367</v>
      </c>
      <c r="D24" s="278"/>
      <c r="E24" s="146">
        <v>773.8327</v>
      </c>
      <c r="F24" s="147"/>
      <c r="G24" s="148"/>
      <c r="H24" s="149"/>
      <c r="I24" s="150"/>
      <c r="J24" s="149"/>
      <c r="K24" s="150"/>
    </row>
    <row r="25" spans="1:11" ht="12.75">
      <c r="A25" s="151"/>
      <c r="B25" s="152" t="s">
        <v>72</v>
      </c>
      <c r="C25" s="153" t="str">
        <f>CONCATENATE(B22," ",C22)</f>
        <v>98 Demolice</v>
      </c>
      <c r="D25" s="154"/>
      <c r="E25" s="155"/>
      <c r="F25" s="156"/>
      <c r="G25" s="157">
        <f>SUM(G22:G24)</f>
        <v>0</v>
      </c>
      <c r="H25" s="158"/>
      <c r="I25" s="159">
        <f>SUM(I22:I24)</f>
        <v>0.7424914</v>
      </c>
      <c r="J25" s="158"/>
      <c r="K25" s="159">
        <f>SUM(K22:K24)</f>
        <v>-499.89520000000005</v>
      </c>
    </row>
    <row r="26" spans="1:11" ht="12.75">
      <c r="A26" s="129" t="s">
        <v>69</v>
      </c>
      <c r="B26" s="130" t="s">
        <v>130</v>
      </c>
      <c r="C26" s="131" t="s">
        <v>131</v>
      </c>
      <c r="D26" s="132"/>
      <c r="E26" s="133"/>
      <c r="F26" s="133"/>
      <c r="G26" s="134"/>
      <c r="H26" s="135"/>
      <c r="I26" s="136"/>
      <c r="J26" s="135"/>
      <c r="K26" s="136"/>
    </row>
    <row r="27" spans="1:11" ht="12.75">
      <c r="A27" s="137">
        <v>6</v>
      </c>
      <c r="B27" s="138" t="s">
        <v>132</v>
      </c>
      <c r="C27" s="139" t="s">
        <v>133</v>
      </c>
      <c r="D27" s="140" t="s">
        <v>79</v>
      </c>
      <c r="E27" s="141">
        <f>$I$25</f>
        <v>0.7424914</v>
      </c>
      <c r="F27" s="141">
        <v>0</v>
      </c>
      <c r="G27" s="142">
        <f>E27*F27</f>
        <v>0</v>
      </c>
      <c r="H27" s="143">
        <v>0</v>
      </c>
      <c r="I27" s="143">
        <f>E27*H27</f>
        <v>0</v>
      </c>
      <c r="J27" s="143">
        <v>0</v>
      </c>
      <c r="K27" s="143">
        <f>E27*J27</f>
        <v>0</v>
      </c>
    </row>
    <row r="28" spans="1:11" ht="12.75">
      <c r="A28" s="151"/>
      <c r="B28" s="152" t="s">
        <v>72</v>
      </c>
      <c r="C28" s="153" t="str">
        <f>CONCATENATE(B26," ",C26)</f>
        <v>99 Staveništní přesun hmot</v>
      </c>
      <c r="D28" s="154"/>
      <c r="E28" s="155"/>
      <c r="F28" s="156"/>
      <c r="G28" s="157">
        <f>SUM(G26:G27)</f>
        <v>0</v>
      </c>
      <c r="H28" s="158"/>
      <c r="I28" s="159">
        <f>SUM(I26:I27)</f>
        <v>0</v>
      </c>
      <c r="J28" s="158"/>
      <c r="K28" s="159">
        <f>SUM(K26:K27)</f>
        <v>0</v>
      </c>
    </row>
    <row r="29" spans="1:11" ht="12.75">
      <c r="A29" s="129" t="s">
        <v>69</v>
      </c>
      <c r="B29" s="130" t="s">
        <v>243</v>
      </c>
      <c r="C29" s="131" t="s">
        <v>244</v>
      </c>
      <c r="D29" s="132"/>
      <c r="E29" s="133"/>
      <c r="F29" s="133"/>
      <c r="G29" s="134"/>
      <c r="H29" s="135"/>
      <c r="I29" s="136"/>
      <c r="J29" s="135"/>
      <c r="K29" s="136"/>
    </row>
    <row r="30" spans="1:11" ht="22.5">
      <c r="A30" s="137">
        <v>7</v>
      </c>
      <c r="B30" s="138" t="s">
        <v>243</v>
      </c>
      <c r="C30" s="139" t="s">
        <v>245</v>
      </c>
      <c r="D30" s="140" t="s">
        <v>158</v>
      </c>
      <c r="E30" s="141">
        <v>1</v>
      </c>
      <c r="F30" s="141">
        <v>0</v>
      </c>
      <c r="G30" s="142">
        <f>E30*F30</f>
        <v>0</v>
      </c>
      <c r="H30" s="143">
        <v>0</v>
      </c>
      <c r="I30" s="143">
        <f>E30*H30</f>
        <v>0</v>
      </c>
      <c r="J30" s="143">
        <v>0</v>
      </c>
      <c r="K30" s="143">
        <f>E30*J30</f>
        <v>0</v>
      </c>
    </row>
    <row r="31" spans="1:11" ht="12.75">
      <c r="A31" s="144"/>
      <c r="B31" s="145"/>
      <c r="C31" s="277" t="s">
        <v>246</v>
      </c>
      <c r="D31" s="278"/>
      <c r="E31" s="146">
        <v>1</v>
      </c>
      <c r="F31" s="147"/>
      <c r="G31" s="148"/>
      <c r="H31" s="149"/>
      <c r="I31" s="150"/>
      <c r="J31" s="149"/>
      <c r="K31" s="150"/>
    </row>
    <row r="32" spans="1:11" ht="12.75">
      <c r="A32" s="151"/>
      <c r="B32" s="152" t="s">
        <v>72</v>
      </c>
      <c r="C32" s="153" t="str">
        <f>CONCATENATE(B29," ",C29)</f>
        <v>M05 Odpojení sítí</v>
      </c>
      <c r="D32" s="154"/>
      <c r="E32" s="155"/>
      <c r="F32" s="156"/>
      <c r="G32" s="157">
        <f>SUM(G29:G31)</f>
        <v>0</v>
      </c>
      <c r="H32" s="158"/>
      <c r="I32" s="159">
        <f>SUM(I29:I31)</f>
        <v>0</v>
      </c>
      <c r="J32" s="158"/>
      <c r="K32" s="159">
        <f>SUM(K29:K31)</f>
        <v>0</v>
      </c>
    </row>
    <row r="33" spans="1:11" ht="12.75">
      <c r="A33" s="129" t="s">
        <v>69</v>
      </c>
      <c r="B33" s="130" t="s">
        <v>200</v>
      </c>
      <c r="C33" s="131" t="s">
        <v>201</v>
      </c>
      <c r="D33" s="132"/>
      <c r="E33" s="133"/>
      <c r="F33" s="133"/>
      <c r="G33" s="134"/>
      <c r="H33" s="135"/>
      <c r="I33" s="136"/>
      <c r="J33" s="135"/>
      <c r="K33" s="136"/>
    </row>
    <row r="34" spans="1:11" ht="12.75">
      <c r="A34" s="137">
        <v>8</v>
      </c>
      <c r="B34" s="138" t="s">
        <v>247</v>
      </c>
      <c r="C34" s="139" t="s">
        <v>203</v>
      </c>
      <c r="D34" s="140" t="s">
        <v>83</v>
      </c>
      <c r="E34" s="141">
        <v>773.8327</v>
      </c>
      <c r="F34" s="141"/>
      <c r="G34" s="142">
        <f>E34*F34</f>
        <v>0</v>
      </c>
      <c r="H34" s="143">
        <v>0</v>
      </c>
      <c r="I34" s="143">
        <f>E34*H34</f>
        <v>0</v>
      </c>
      <c r="J34" s="143">
        <v>0</v>
      </c>
      <c r="K34" s="143">
        <f>E34*J34</f>
        <v>0</v>
      </c>
    </row>
    <row r="35" spans="1:11" ht="12.75">
      <c r="A35" s="144"/>
      <c r="B35" s="145"/>
      <c r="C35" s="277" t="s">
        <v>235</v>
      </c>
      <c r="D35" s="278"/>
      <c r="E35" s="146">
        <v>0</v>
      </c>
      <c r="F35" s="147"/>
      <c r="G35" s="148"/>
      <c r="H35" s="149"/>
      <c r="I35" s="150"/>
      <c r="J35" s="149"/>
      <c r="K35" s="150"/>
    </row>
    <row r="36" spans="1:11" ht="12.75">
      <c r="A36" s="144"/>
      <c r="B36" s="145"/>
      <c r="C36" s="277" t="s">
        <v>248</v>
      </c>
      <c r="D36" s="278"/>
      <c r="E36" s="146">
        <v>0</v>
      </c>
      <c r="F36" s="147"/>
      <c r="G36" s="148"/>
      <c r="H36" s="149"/>
      <c r="I36" s="150"/>
      <c r="J36" s="149"/>
      <c r="K36" s="150"/>
    </row>
    <row r="37" spans="1:11" ht="12.75">
      <c r="A37" s="144"/>
      <c r="B37" s="145"/>
      <c r="C37" s="277" t="s">
        <v>249</v>
      </c>
      <c r="D37" s="278"/>
      <c r="E37" s="146">
        <v>371.6754</v>
      </c>
      <c r="F37" s="147"/>
      <c r="G37" s="148"/>
      <c r="H37" s="149"/>
      <c r="I37" s="150"/>
      <c r="J37" s="149"/>
      <c r="K37" s="150"/>
    </row>
    <row r="38" spans="1:11" ht="12.75">
      <c r="A38" s="144"/>
      <c r="B38" s="145"/>
      <c r="C38" s="277" t="s">
        <v>250</v>
      </c>
      <c r="D38" s="278"/>
      <c r="E38" s="146">
        <v>-4.3656</v>
      </c>
      <c r="F38" s="147"/>
      <c r="G38" s="148"/>
      <c r="H38" s="149"/>
      <c r="I38" s="150"/>
      <c r="J38" s="149"/>
      <c r="K38" s="150"/>
    </row>
    <row r="39" spans="1:11" ht="12.75">
      <c r="A39" s="144"/>
      <c r="B39" s="145"/>
      <c r="C39" s="277" t="s">
        <v>251</v>
      </c>
      <c r="D39" s="278"/>
      <c r="E39" s="146">
        <v>7.4025</v>
      </c>
      <c r="F39" s="147"/>
      <c r="G39" s="148"/>
      <c r="H39" s="149"/>
      <c r="I39" s="150"/>
      <c r="J39" s="149"/>
      <c r="K39" s="150"/>
    </row>
    <row r="40" spans="1:11" ht="12.75">
      <c r="A40" s="144"/>
      <c r="B40" s="145"/>
      <c r="C40" s="277" t="s">
        <v>252</v>
      </c>
      <c r="D40" s="278"/>
      <c r="E40" s="146">
        <v>0</v>
      </c>
      <c r="F40" s="147"/>
      <c r="G40" s="148"/>
      <c r="H40" s="149"/>
      <c r="I40" s="150"/>
      <c r="J40" s="149"/>
      <c r="K40" s="150"/>
    </row>
    <row r="41" spans="1:11" ht="12.75">
      <c r="A41" s="144"/>
      <c r="B41" s="145"/>
      <c r="C41" s="277" t="s">
        <v>253</v>
      </c>
      <c r="D41" s="278"/>
      <c r="E41" s="146">
        <v>388.0643</v>
      </c>
      <c r="F41" s="147"/>
      <c r="G41" s="148"/>
      <c r="H41" s="149"/>
      <c r="I41" s="150"/>
      <c r="J41" s="149"/>
      <c r="K41" s="150"/>
    </row>
    <row r="42" spans="1:11" ht="12.75">
      <c r="A42" s="144"/>
      <c r="B42" s="145"/>
      <c r="C42" s="277" t="s">
        <v>254</v>
      </c>
      <c r="D42" s="278"/>
      <c r="E42" s="146">
        <v>-4.5167</v>
      </c>
      <c r="F42" s="147"/>
      <c r="G42" s="148"/>
      <c r="H42" s="149"/>
      <c r="I42" s="150"/>
      <c r="J42" s="149"/>
      <c r="K42" s="150"/>
    </row>
    <row r="43" spans="1:11" ht="12.75">
      <c r="A43" s="144"/>
      <c r="B43" s="145"/>
      <c r="C43" s="277" t="s">
        <v>255</v>
      </c>
      <c r="D43" s="278"/>
      <c r="E43" s="146">
        <v>0</v>
      </c>
      <c r="F43" s="147"/>
      <c r="G43" s="148"/>
      <c r="H43" s="149"/>
      <c r="I43" s="150"/>
      <c r="J43" s="149"/>
      <c r="K43" s="150"/>
    </row>
    <row r="44" spans="1:11" ht="12.75">
      <c r="A44" s="144"/>
      <c r="B44" s="145"/>
      <c r="C44" s="277" t="s">
        <v>256</v>
      </c>
      <c r="D44" s="278"/>
      <c r="E44" s="146">
        <v>15.5728</v>
      </c>
      <c r="F44" s="147"/>
      <c r="G44" s="148"/>
      <c r="H44" s="149"/>
      <c r="I44" s="150"/>
      <c r="J44" s="149"/>
      <c r="K44" s="150"/>
    </row>
    <row r="45" spans="1:11" ht="12.75">
      <c r="A45" s="137">
        <v>9</v>
      </c>
      <c r="B45" s="138" t="s">
        <v>257</v>
      </c>
      <c r="C45" s="139" t="s">
        <v>258</v>
      </c>
      <c r="D45" s="140" t="s">
        <v>83</v>
      </c>
      <c r="E45" s="141">
        <v>269.336</v>
      </c>
      <c r="F45" s="141">
        <v>0</v>
      </c>
      <c r="G45" s="142">
        <f>E45*F45</f>
        <v>0</v>
      </c>
      <c r="H45" s="143">
        <v>0</v>
      </c>
      <c r="I45" s="143">
        <f>E45*H45</f>
        <v>0</v>
      </c>
      <c r="J45" s="143">
        <v>0</v>
      </c>
      <c r="K45" s="143">
        <f>E45*J45</f>
        <v>0</v>
      </c>
    </row>
    <row r="46" spans="1:11" ht="12.75">
      <c r="A46" s="144"/>
      <c r="B46" s="145"/>
      <c r="C46" s="277" t="s">
        <v>235</v>
      </c>
      <c r="D46" s="278"/>
      <c r="E46" s="146">
        <v>0</v>
      </c>
      <c r="F46" s="147"/>
      <c r="G46" s="148"/>
      <c r="H46" s="149"/>
      <c r="I46" s="150"/>
      <c r="J46" s="149"/>
      <c r="K46" s="150"/>
    </row>
    <row r="47" spans="1:11" ht="12.75">
      <c r="A47" s="144"/>
      <c r="B47" s="145"/>
      <c r="C47" s="277" t="s">
        <v>248</v>
      </c>
      <c r="D47" s="278"/>
      <c r="E47" s="146">
        <v>0</v>
      </c>
      <c r="F47" s="147"/>
      <c r="G47" s="148"/>
      <c r="H47" s="149"/>
      <c r="I47" s="150"/>
      <c r="J47" s="149"/>
      <c r="K47" s="150"/>
    </row>
    <row r="48" spans="1:11" ht="12.75">
      <c r="A48" s="144"/>
      <c r="B48" s="145"/>
      <c r="C48" s="277" t="s">
        <v>259</v>
      </c>
      <c r="D48" s="278"/>
      <c r="E48" s="146">
        <v>26.0326</v>
      </c>
      <c r="F48" s="147"/>
      <c r="G48" s="148"/>
      <c r="H48" s="149"/>
      <c r="I48" s="150"/>
      <c r="J48" s="149"/>
      <c r="K48" s="150"/>
    </row>
    <row r="49" spans="1:11" ht="12.75">
      <c r="A49" s="144"/>
      <c r="B49" s="145"/>
      <c r="C49" s="277" t="s">
        <v>260</v>
      </c>
      <c r="D49" s="278"/>
      <c r="E49" s="146">
        <v>0.87</v>
      </c>
      <c r="F49" s="147"/>
      <c r="G49" s="148"/>
      <c r="H49" s="149"/>
      <c r="I49" s="150"/>
      <c r="J49" s="149"/>
      <c r="K49" s="150"/>
    </row>
    <row r="50" spans="1:11" ht="12.75">
      <c r="A50" s="144"/>
      <c r="B50" s="145"/>
      <c r="C50" s="277" t="s">
        <v>261</v>
      </c>
      <c r="D50" s="278"/>
      <c r="E50" s="146">
        <v>28.9252</v>
      </c>
      <c r="F50" s="147"/>
      <c r="G50" s="148"/>
      <c r="H50" s="149"/>
      <c r="I50" s="150"/>
      <c r="J50" s="149"/>
      <c r="K50" s="150"/>
    </row>
    <row r="51" spans="1:11" ht="12.75">
      <c r="A51" s="144"/>
      <c r="B51" s="145"/>
      <c r="C51" s="277" t="s">
        <v>262</v>
      </c>
      <c r="D51" s="278"/>
      <c r="E51" s="146">
        <v>0.9844</v>
      </c>
      <c r="F51" s="147"/>
      <c r="G51" s="148"/>
      <c r="H51" s="149"/>
      <c r="I51" s="150"/>
      <c r="J51" s="149"/>
      <c r="K51" s="150"/>
    </row>
    <row r="52" spans="1:11" ht="12.75">
      <c r="A52" s="144"/>
      <c r="B52" s="145"/>
      <c r="C52" s="277" t="s">
        <v>263</v>
      </c>
      <c r="D52" s="278"/>
      <c r="E52" s="146">
        <v>-2.22</v>
      </c>
      <c r="F52" s="147"/>
      <c r="G52" s="148"/>
      <c r="H52" s="149"/>
      <c r="I52" s="150"/>
      <c r="J52" s="149"/>
      <c r="K52" s="150"/>
    </row>
    <row r="53" spans="1:11" ht="12.75">
      <c r="A53" s="144"/>
      <c r="B53" s="145"/>
      <c r="C53" s="277" t="s">
        <v>264</v>
      </c>
      <c r="D53" s="278"/>
      <c r="E53" s="146">
        <v>36.1437</v>
      </c>
      <c r="F53" s="147"/>
      <c r="G53" s="148"/>
      <c r="H53" s="149"/>
      <c r="I53" s="150"/>
      <c r="J53" s="149"/>
      <c r="K53" s="150"/>
    </row>
    <row r="54" spans="1:11" ht="12.75">
      <c r="A54" s="144"/>
      <c r="B54" s="145"/>
      <c r="C54" s="277" t="s">
        <v>265</v>
      </c>
      <c r="D54" s="278"/>
      <c r="E54" s="146">
        <v>20.6521</v>
      </c>
      <c r="F54" s="147"/>
      <c r="G54" s="148"/>
      <c r="H54" s="149"/>
      <c r="I54" s="150"/>
      <c r="J54" s="149"/>
      <c r="K54" s="150"/>
    </row>
    <row r="55" spans="1:11" ht="12.75">
      <c r="A55" s="144"/>
      <c r="B55" s="145"/>
      <c r="C55" s="277" t="s">
        <v>266</v>
      </c>
      <c r="D55" s="278"/>
      <c r="E55" s="146">
        <v>6.8977</v>
      </c>
      <c r="F55" s="147"/>
      <c r="G55" s="148"/>
      <c r="H55" s="149"/>
      <c r="I55" s="150"/>
      <c r="J55" s="149"/>
      <c r="K55" s="150"/>
    </row>
    <row r="56" spans="1:11" ht="12.75">
      <c r="A56" s="144"/>
      <c r="B56" s="145"/>
      <c r="C56" s="277" t="s">
        <v>267</v>
      </c>
      <c r="D56" s="278"/>
      <c r="E56" s="146">
        <v>0.9657</v>
      </c>
      <c r="F56" s="147"/>
      <c r="G56" s="148"/>
      <c r="H56" s="149"/>
      <c r="I56" s="150"/>
      <c r="J56" s="149"/>
      <c r="K56" s="150"/>
    </row>
    <row r="57" spans="1:11" ht="12.75">
      <c r="A57" s="144"/>
      <c r="B57" s="145"/>
      <c r="C57" s="277" t="s">
        <v>268</v>
      </c>
      <c r="D57" s="278"/>
      <c r="E57" s="146">
        <v>1.4306</v>
      </c>
      <c r="F57" s="147"/>
      <c r="G57" s="148"/>
      <c r="H57" s="149"/>
      <c r="I57" s="150"/>
      <c r="J57" s="149"/>
      <c r="K57" s="150"/>
    </row>
    <row r="58" spans="1:11" ht="12.75">
      <c r="A58" s="144"/>
      <c r="B58" s="145"/>
      <c r="C58" s="277" t="s">
        <v>269</v>
      </c>
      <c r="D58" s="278"/>
      <c r="E58" s="146">
        <v>4.1897</v>
      </c>
      <c r="F58" s="147"/>
      <c r="G58" s="148"/>
      <c r="H58" s="149"/>
      <c r="I58" s="150"/>
      <c r="J58" s="149"/>
      <c r="K58" s="150"/>
    </row>
    <row r="59" spans="1:11" ht="12.75">
      <c r="A59" s="144"/>
      <c r="B59" s="145"/>
      <c r="C59" s="277" t="s">
        <v>270</v>
      </c>
      <c r="D59" s="278"/>
      <c r="E59" s="146">
        <v>2.9226</v>
      </c>
      <c r="F59" s="147"/>
      <c r="G59" s="148"/>
      <c r="H59" s="149"/>
      <c r="I59" s="150"/>
      <c r="J59" s="149"/>
      <c r="K59" s="150"/>
    </row>
    <row r="60" spans="1:11" ht="12.75">
      <c r="A60" s="144"/>
      <c r="B60" s="145"/>
      <c r="C60" s="277" t="s">
        <v>271</v>
      </c>
      <c r="D60" s="278"/>
      <c r="E60" s="146">
        <v>0.4088</v>
      </c>
      <c r="F60" s="147"/>
      <c r="G60" s="148"/>
      <c r="H60" s="149"/>
      <c r="I60" s="150"/>
      <c r="J60" s="149"/>
      <c r="K60" s="150"/>
    </row>
    <row r="61" spans="1:11" ht="12.75">
      <c r="A61" s="144"/>
      <c r="B61" s="145"/>
      <c r="C61" s="277" t="s">
        <v>272</v>
      </c>
      <c r="D61" s="278"/>
      <c r="E61" s="146">
        <v>0</v>
      </c>
      <c r="F61" s="147"/>
      <c r="G61" s="148"/>
      <c r="H61" s="149"/>
      <c r="I61" s="150"/>
      <c r="J61" s="149"/>
      <c r="K61" s="150"/>
    </row>
    <row r="62" spans="1:11" ht="12.75">
      <c r="A62" s="144"/>
      <c r="B62" s="145"/>
      <c r="C62" s="277" t="s">
        <v>273</v>
      </c>
      <c r="D62" s="278"/>
      <c r="E62" s="146">
        <v>1.2053</v>
      </c>
      <c r="F62" s="147"/>
      <c r="G62" s="148"/>
      <c r="H62" s="149"/>
      <c r="I62" s="150"/>
      <c r="J62" s="149"/>
      <c r="K62" s="150"/>
    </row>
    <row r="63" spans="1:11" ht="12.75">
      <c r="A63" s="144"/>
      <c r="B63" s="145"/>
      <c r="C63" s="277" t="s">
        <v>274</v>
      </c>
      <c r="D63" s="278"/>
      <c r="E63" s="146">
        <v>0.4582</v>
      </c>
      <c r="F63" s="147"/>
      <c r="G63" s="148"/>
      <c r="H63" s="149"/>
      <c r="I63" s="150"/>
      <c r="J63" s="149"/>
      <c r="K63" s="150"/>
    </row>
    <row r="64" spans="1:11" ht="12.75">
      <c r="A64" s="144"/>
      <c r="B64" s="145"/>
      <c r="C64" s="277" t="s">
        <v>252</v>
      </c>
      <c r="D64" s="278"/>
      <c r="E64" s="146">
        <v>0</v>
      </c>
      <c r="F64" s="147"/>
      <c r="G64" s="148"/>
      <c r="H64" s="149"/>
      <c r="I64" s="150"/>
      <c r="J64" s="149"/>
      <c r="K64" s="150"/>
    </row>
    <row r="65" spans="1:11" ht="12.75">
      <c r="A65" s="144"/>
      <c r="B65" s="145"/>
      <c r="C65" s="277" t="s">
        <v>275</v>
      </c>
      <c r="D65" s="278"/>
      <c r="E65" s="146">
        <v>67.6849</v>
      </c>
      <c r="F65" s="147"/>
      <c r="G65" s="148"/>
      <c r="H65" s="149"/>
      <c r="I65" s="150"/>
      <c r="J65" s="149"/>
      <c r="K65" s="150"/>
    </row>
    <row r="66" spans="1:11" ht="12.75">
      <c r="A66" s="144"/>
      <c r="B66" s="145"/>
      <c r="C66" s="277" t="s">
        <v>276</v>
      </c>
      <c r="D66" s="278"/>
      <c r="E66" s="146">
        <v>2.3034</v>
      </c>
      <c r="F66" s="147"/>
      <c r="G66" s="148"/>
      <c r="H66" s="149"/>
      <c r="I66" s="150"/>
      <c r="J66" s="149"/>
      <c r="K66" s="150"/>
    </row>
    <row r="67" spans="1:11" ht="12.75">
      <c r="A67" s="144"/>
      <c r="B67" s="145"/>
      <c r="C67" s="277" t="s">
        <v>277</v>
      </c>
      <c r="D67" s="278"/>
      <c r="E67" s="146">
        <v>34.7316</v>
      </c>
      <c r="F67" s="147"/>
      <c r="G67" s="148"/>
      <c r="H67" s="149"/>
      <c r="I67" s="150"/>
      <c r="J67" s="149"/>
      <c r="K67" s="150"/>
    </row>
    <row r="68" spans="1:11" ht="12.75">
      <c r="A68" s="144"/>
      <c r="B68" s="145"/>
      <c r="C68" s="277" t="s">
        <v>278</v>
      </c>
      <c r="D68" s="278"/>
      <c r="E68" s="146">
        <v>5.0681</v>
      </c>
      <c r="F68" s="147"/>
      <c r="G68" s="148"/>
      <c r="H68" s="149"/>
      <c r="I68" s="150"/>
      <c r="J68" s="149"/>
      <c r="K68" s="150"/>
    </row>
    <row r="69" spans="1:11" ht="12.75">
      <c r="A69" s="144"/>
      <c r="B69" s="145"/>
      <c r="C69" s="277" t="s">
        <v>279</v>
      </c>
      <c r="D69" s="278"/>
      <c r="E69" s="146">
        <v>20.4961</v>
      </c>
      <c r="F69" s="147"/>
      <c r="G69" s="148"/>
      <c r="H69" s="149"/>
      <c r="I69" s="150"/>
      <c r="J69" s="149"/>
      <c r="K69" s="150"/>
    </row>
    <row r="70" spans="1:11" ht="12.75">
      <c r="A70" s="144"/>
      <c r="B70" s="145"/>
      <c r="C70" s="277" t="s">
        <v>280</v>
      </c>
      <c r="D70" s="278"/>
      <c r="E70" s="146">
        <v>4.6458</v>
      </c>
      <c r="F70" s="147"/>
      <c r="G70" s="148"/>
      <c r="H70" s="149"/>
      <c r="I70" s="150"/>
      <c r="J70" s="149"/>
      <c r="K70" s="150"/>
    </row>
    <row r="71" spans="1:11" ht="12.75">
      <c r="A71" s="144"/>
      <c r="B71" s="145"/>
      <c r="C71" s="277" t="s">
        <v>281</v>
      </c>
      <c r="D71" s="278"/>
      <c r="E71" s="146">
        <v>1.8086</v>
      </c>
      <c r="F71" s="147"/>
      <c r="G71" s="148"/>
      <c r="H71" s="149"/>
      <c r="I71" s="150"/>
      <c r="J71" s="149"/>
      <c r="K71" s="150"/>
    </row>
    <row r="72" spans="1:11" ht="12.75">
      <c r="A72" s="144"/>
      <c r="B72" s="145"/>
      <c r="C72" s="277" t="s">
        <v>282</v>
      </c>
      <c r="D72" s="278"/>
      <c r="E72" s="146">
        <v>1.1594</v>
      </c>
      <c r="F72" s="147"/>
      <c r="G72" s="148"/>
      <c r="H72" s="149"/>
      <c r="I72" s="150"/>
      <c r="J72" s="149"/>
      <c r="K72" s="150"/>
    </row>
    <row r="73" spans="1:11" ht="12.75">
      <c r="A73" s="144"/>
      <c r="B73" s="145"/>
      <c r="C73" s="277" t="s">
        <v>283</v>
      </c>
      <c r="D73" s="278"/>
      <c r="E73" s="146">
        <v>0.848</v>
      </c>
      <c r="F73" s="147"/>
      <c r="G73" s="148"/>
      <c r="H73" s="149"/>
      <c r="I73" s="150"/>
      <c r="J73" s="149"/>
      <c r="K73" s="150"/>
    </row>
    <row r="74" spans="1:11" ht="12.75">
      <c r="A74" s="144"/>
      <c r="B74" s="145"/>
      <c r="C74" s="277" t="s">
        <v>284</v>
      </c>
      <c r="D74" s="278"/>
      <c r="E74" s="146">
        <v>0.7238</v>
      </c>
      <c r="F74" s="147"/>
      <c r="G74" s="148"/>
      <c r="H74" s="149"/>
      <c r="I74" s="150"/>
      <c r="J74" s="149"/>
      <c r="K74" s="150"/>
    </row>
    <row r="75" spans="1:11" ht="12.75">
      <c r="A75" s="137">
        <v>10</v>
      </c>
      <c r="B75" s="138" t="s">
        <v>285</v>
      </c>
      <c r="C75" s="139" t="s">
        <v>286</v>
      </c>
      <c r="D75" s="140" t="s">
        <v>55</v>
      </c>
      <c r="E75" s="141">
        <v>0.3481</v>
      </c>
      <c r="F75" s="141">
        <v>0</v>
      </c>
      <c r="G75" s="142">
        <f>E75*F75</f>
        <v>0</v>
      </c>
      <c r="H75" s="143">
        <v>0</v>
      </c>
      <c r="I75" s="143">
        <f>E75*H75</f>
        <v>0</v>
      </c>
      <c r="J75" s="143">
        <v>0</v>
      </c>
      <c r="K75" s="143">
        <f>E75*J75</f>
        <v>0</v>
      </c>
    </row>
    <row r="76" spans="1:11" ht="12.75">
      <c r="A76" s="144"/>
      <c r="B76" s="145"/>
      <c r="C76" s="277" t="s">
        <v>287</v>
      </c>
      <c r="D76" s="278"/>
      <c r="E76" s="146">
        <v>0.3481</v>
      </c>
      <c r="F76" s="147"/>
      <c r="G76" s="148"/>
      <c r="H76" s="149"/>
      <c r="I76" s="150"/>
      <c r="J76" s="149"/>
      <c r="K76" s="150"/>
    </row>
    <row r="77" spans="1:11" ht="12.75">
      <c r="A77" s="151"/>
      <c r="B77" s="152" t="s">
        <v>72</v>
      </c>
      <c r="C77" s="153" t="str">
        <f>CONCATENATE(B33," ",C33)</f>
        <v>MVY výměry-neoceňovat</v>
      </c>
      <c r="D77" s="154"/>
      <c r="E77" s="155"/>
      <c r="F77" s="156"/>
      <c r="G77" s="157">
        <f>SUM(G33:G76)</f>
        <v>0</v>
      </c>
      <c r="H77" s="158"/>
      <c r="I77" s="159">
        <f>SUM(I33:I76)</f>
        <v>0</v>
      </c>
      <c r="J77" s="158"/>
      <c r="K77" s="159">
        <f>SUM(K33:K76)</f>
        <v>0</v>
      </c>
    </row>
    <row r="78" spans="1:11" ht="12.75">
      <c r="A78" s="129" t="s">
        <v>69</v>
      </c>
      <c r="B78" s="130" t="s">
        <v>206</v>
      </c>
      <c r="C78" s="131" t="s">
        <v>207</v>
      </c>
      <c r="D78" s="132"/>
      <c r="E78" s="133"/>
      <c r="F78" s="133"/>
      <c r="G78" s="134"/>
      <c r="H78" s="135"/>
      <c r="I78" s="136"/>
      <c r="J78" s="135"/>
      <c r="K78" s="136"/>
    </row>
    <row r="79" spans="1:11" ht="12.75">
      <c r="A79" s="137">
        <v>11</v>
      </c>
      <c r="B79" s="138" t="s">
        <v>219</v>
      </c>
      <c r="C79" s="139" t="s">
        <v>220</v>
      </c>
      <c r="D79" s="140" t="s">
        <v>79</v>
      </c>
      <c r="E79" s="141">
        <f>-$K$25</f>
        <v>499.89520000000005</v>
      </c>
      <c r="F79" s="141">
        <v>0</v>
      </c>
      <c r="G79" s="142">
        <f>E79*F79</f>
        <v>0</v>
      </c>
      <c r="H79" s="143">
        <v>0</v>
      </c>
      <c r="I79" s="143">
        <f>E79*H79</f>
        <v>0</v>
      </c>
      <c r="J79" s="143">
        <v>0</v>
      </c>
      <c r="K79" s="143">
        <f>E79*J79</f>
        <v>0</v>
      </c>
    </row>
    <row r="80" spans="1:11" ht="12.75">
      <c r="A80" s="137">
        <v>12</v>
      </c>
      <c r="B80" s="138" t="s">
        <v>221</v>
      </c>
      <c r="C80" s="139" t="s">
        <v>222</v>
      </c>
      <c r="D80" s="140" t="s">
        <v>79</v>
      </c>
      <c r="E80" s="141">
        <f>E79*4</f>
        <v>1999.5808000000002</v>
      </c>
      <c r="F80" s="141">
        <v>0</v>
      </c>
      <c r="G80" s="142">
        <f>E80*F80</f>
        <v>0</v>
      </c>
      <c r="H80" s="143">
        <v>0</v>
      </c>
      <c r="I80" s="143">
        <f>E80*H80</f>
        <v>0</v>
      </c>
      <c r="J80" s="143">
        <v>0</v>
      </c>
      <c r="K80" s="143">
        <f>E80*J80</f>
        <v>0</v>
      </c>
    </row>
    <row r="81" spans="1:11" ht="12.75">
      <c r="A81" s="137">
        <v>13</v>
      </c>
      <c r="B81" s="138" t="s">
        <v>223</v>
      </c>
      <c r="C81" s="139" t="s">
        <v>224</v>
      </c>
      <c r="D81" s="140" t="s">
        <v>79</v>
      </c>
      <c r="E81" s="141">
        <f>$E$79</f>
        <v>499.89520000000005</v>
      </c>
      <c r="F81" s="141">
        <v>0</v>
      </c>
      <c r="G81" s="142">
        <f>E81*F81</f>
        <v>0</v>
      </c>
      <c r="H81" s="143">
        <v>0</v>
      </c>
      <c r="I81" s="143">
        <f>E81*H81</f>
        <v>0</v>
      </c>
      <c r="J81" s="143">
        <v>0</v>
      </c>
      <c r="K81" s="143">
        <f>E81*J81</f>
        <v>0</v>
      </c>
    </row>
    <row r="82" spans="1:11" ht="12.75">
      <c r="A82" s="137">
        <v>14</v>
      </c>
      <c r="B82" s="138" t="s">
        <v>214</v>
      </c>
      <c r="C82" s="139" t="s">
        <v>288</v>
      </c>
      <c r="D82" s="140" t="s">
        <v>79</v>
      </c>
      <c r="E82" s="141">
        <f>$E$79</f>
        <v>499.89520000000005</v>
      </c>
      <c r="F82" s="141">
        <v>0</v>
      </c>
      <c r="G82" s="142">
        <f>E82*F82</f>
        <v>0</v>
      </c>
      <c r="H82" s="143">
        <v>0</v>
      </c>
      <c r="I82" s="143">
        <f>E82*H82</f>
        <v>0</v>
      </c>
      <c r="J82" s="143">
        <v>0</v>
      </c>
      <c r="K82" s="143">
        <f>E82*J82</f>
        <v>0</v>
      </c>
    </row>
    <row r="83" spans="1:11" ht="12.75">
      <c r="A83" s="151"/>
      <c r="B83" s="152" t="s">
        <v>72</v>
      </c>
      <c r="C83" s="153" t="str">
        <f>CONCATENATE(B78," ",C78)</f>
        <v>D96 Přesuny suti a vybouraných hmot</v>
      </c>
      <c r="D83" s="154"/>
      <c r="E83" s="155"/>
      <c r="F83" s="156"/>
      <c r="G83" s="157">
        <f>SUM(G78:G82)</f>
        <v>0</v>
      </c>
      <c r="H83" s="158"/>
      <c r="I83" s="159">
        <f>SUM(I78:I82)</f>
        <v>0</v>
      </c>
      <c r="J83" s="158"/>
      <c r="K83" s="159">
        <f>SUM(K78:K82)</f>
        <v>0</v>
      </c>
    </row>
    <row r="84" ht="12.75">
      <c r="E84" s="114"/>
    </row>
    <row r="85" ht="12.75">
      <c r="E85" s="114"/>
    </row>
    <row r="86" ht="12.75">
      <c r="E86" s="114"/>
    </row>
    <row r="87" ht="12.75">
      <c r="E87" s="114"/>
    </row>
    <row r="88" ht="12.75">
      <c r="E88" s="114"/>
    </row>
    <row r="89" ht="12.75">
      <c r="E89" s="114"/>
    </row>
    <row r="90" ht="12.75">
      <c r="E90" s="114"/>
    </row>
    <row r="91" ht="12.75">
      <c r="E91" s="114"/>
    </row>
    <row r="92" ht="12.75">
      <c r="E92" s="114"/>
    </row>
    <row r="93" ht="12.75">
      <c r="E93" s="114"/>
    </row>
    <row r="94" ht="12.75">
      <c r="E94" s="114"/>
    </row>
    <row r="95" ht="12.75">
      <c r="E95" s="114"/>
    </row>
    <row r="96" ht="12.75">
      <c r="E96" s="114"/>
    </row>
    <row r="97" ht="12.75">
      <c r="E97" s="114"/>
    </row>
    <row r="98" ht="12.75">
      <c r="E98" s="114"/>
    </row>
    <row r="99" ht="12.75">
      <c r="E99" s="114"/>
    </row>
    <row r="100" ht="12.75">
      <c r="E100" s="114"/>
    </row>
    <row r="101" ht="12.75">
      <c r="E101" s="114"/>
    </row>
    <row r="102" ht="12.75">
      <c r="E102" s="114"/>
    </row>
    <row r="103" ht="12.75">
      <c r="E103" s="114"/>
    </row>
    <row r="104" ht="12.75">
      <c r="E104" s="114"/>
    </row>
    <row r="105" ht="12.75">
      <c r="E105" s="114"/>
    </row>
    <row r="106" ht="12.75">
      <c r="E106" s="114"/>
    </row>
    <row r="107" spans="1:7" ht="12.75">
      <c r="A107" s="149"/>
      <c r="B107" s="149"/>
      <c r="C107" s="149"/>
      <c r="D107" s="149"/>
      <c r="E107" s="149"/>
      <c r="F107" s="149"/>
      <c r="G107" s="149"/>
    </row>
    <row r="108" spans="1:7" ht="12.75">
      <c r="A108" s="149"/>
      <c r="B108" s="149"/>
      <c r="C108" s="149"/>
      <c r="D108" s="149"/>
      <c r="E108" s="149"/>
      <c r="F108" s="149"/>
      <c r="G108" s="149"/>
    </row>
    <row r="109" spans="1:7" ht="12.75">
      <c r="A109" s="149"/>
      <c r="B109" s="149"/>
      <c r="C109" s="149"/>
      <c r="D109" s="149"/>
      <c r="E109" s="149"/>
      <c r="F109" s="149"/>
      <c r="G109" s="149"/>
    </row>
    <row r="110" spans="1:7" ht="12.75">
      <c r="A110" s="149"/>
      <c r="B110" s="149"/>
      <c r="C110" s="149"/>
      <c r="D110" s="149"/>
      <c r="E110" s="149"/>
      <c r="F110" s="149"/>
      <c r="G110" s="149"/>
    </row>
    <row r="111" ht="12.75">
      <c r="E111" s="114"/>
    </row>
    <row r="112" ht="12.75">
      <c r="E112" s="114"/>
    </row>
    <row r="113" ht="12.75">
      <c r="E113" s="114"/>
    </row>
    <row r="114" ht="12.75">
      <c r="E114" s="114"/>
    </row>
    <row r="115" ht="12.75">
      <c r="E115" s="114"/>
    </row>
    <row r="116" ht="12.75">
      <c r="E116" s="114"/>
    </row>
    <row r="117" ht="12.75">
      <c r="E117" s="114"/>
    </row>
    <row r="118" ht="12.75">
      <c r="E118" s="114"/>
    </row>
    <row r="119" ht="12.75">
      <c r="E119" s="114"/>
    </row>
    <row r="120" ht="12.75">
      <c r="E120" s="114"/>
    </row>
    <row r="121" ht="12.75">
      <c r="E121" s="114"/>
    </row>
    <row r="122" ht="12.75">
      <c r="E122" s="114"/>
    </row>
    <row r="123" ht="12.75">
      <c r="E123" s="114"/>
    </row>
    <row r="124" ht="12.75">
      <c r="E124" s="114"/>
    </row>
    <row r="125" ht="12.75">
      <c r="E125" s="114"/>
    </row>
    <row r="126" ht="12.75">
      <c r="E126" s="114"/>
    </row>
    <row r="127" ht="12.75">
      <c r="E127" s="114"/>
    </row>
    <row r="128" ht="12.75">
      <c r="E128" s="114"/>
    </row>
    <row r="129" ht="12.75">
      <c r="E129" s="114"/>
    </row>
    <row r="130" ht="12.75">
      <c r="E130" s="114"/>
    </row>
    <row r="131" ht="12.75">
      <c r="E131" s="114"/>
    </row>
    <row r="132" ht="12.75">
      <c r="E132" s="114"/>
    </row>
    <row r="133" ht="12.75">
      <c r="E133" s="114"/>
    </row>
    <row r="134" ht="12.75">
      <c r="E134" s="114"/>
    </row>
    <row r="135" ht="12.75">
      <c r="E135" s="114"/>
    </row>
    <row r="136" ht="12.75">
      <c r="E136" s="114"/>
    </row>
    <row r="137" ht="12.75">
      <c r="E137" s="114"/>
    </row>
    <row r="138" ht="12.75">
      <c r="E138" s="114"/>
    </row>
    <row r="139" ht="12.75">
      <c r="E139" s="114"/>
    </row>
    <row r="140" ht="12.75">
      <c r="E140" s="114"/>
    </row>
    <row r="141" ht="12.75">
      <c r="E141" s="114"/>
    </row>
    <row r="142" spans="1:2" ht="12.75">
      <c r="A142" s="160"/>
      <c r="B142" s="160"/>
    </row>
    <row r="143" spans="1:7" ht="12.75">
      <c r="A143" s="149"/>
      <c r="B143" s="149"/>
      <c r="C143" s="161"/>
      <c r="D143" s="161"/>
      <c r="E143" s="162"/>
      <c r="F143" s="161"/>
      <c r="G143" s="163"/>
    </row>
    <row r="144" spans="1:7" ht="12.75">
      <c r="A144" s="164"/>
      <c r="B144" s="164"/>
      <c r="C144" s="149"/>
      <c r="D144" s="149"/>
      <c r="E144" s="165"/>
      <c r="F144" s="149"/>
      <c r="G144" s="149"/>
    </row>
    <row r="145" spans="1:7" ht="12.75">
      <c r="A145" s="149"/>
      <c r="B145" s="149"/>
      <c r="C145" s="149"/>
      <c r="D145" s="149"/>
      <c r="E145" s="165"/>
      <c r="F145" s="149"/>
      <c r="G145" s="149"/>
    </row>
    <row r="146" spans="1:7" ht="12.75">
      <c r="A146" s="149"/>
      <c r="B146" s="149"/>
      <c r="C146" s="149"/>
      <c r="D146" s="149"/>
      <c r="E146" s="165"/>
      <c r="F146" s="149"/>
      <c r="G146" s="149"/>
    </row>
    <row r="147" spans="1:7" ht="12.75">
      <c r="A147" s="149"/>
      <c r="B147" s="149"/>
      <c r="C147" s="149"/>
      <c r="D147" s="149"/>
      <c r="E147" s="165"/>
      <c r="F147" s="149"/>
      <c r="G147" s="149"/>
    </row>
    <row r="148" spans="1:7" ht="12.75">
      <c r="A148" s="149"/>
      <c r="B148" s="149"/>
      <c r="C148" s="149"/>
      <c r="D148" s="149"/>
      <c r="E148" s="165"/>
      <c r="F148" s="149"/>
      <c r="G148" s="149"/>
    </row>
    <row r="149" spans="1:7" ht="12.75">
      <c r="A149" s="149"/>
      <c r="B149" s="149"/>
      <c r="C149" s="149"/>
      <c r="D149" s="149"/>
      <c r="E149" s="165"/>
      <c r="F149" s="149"/>
      <c r="G149" s="149"/>
    </row>
    <row r="150" spans="1:7" ht="12.75">
      <c r="A150" s="149"/>
      <c r="B150" s="149"/>
      <c r="C150" s="149"/>
      <c r="D150" s="149"/>
      <c r="E150" s="165"/>
      <c r="F150" s="149"/>
      <c r="G150" s="149"/>
    </row>
    <row r="151" spans="1:7" ht="12.75">
      <c r="A151" s="149"/>
      <c r="B151" s="149"/>
      <c r="C151" s="149"/>
      <c r="D151" s="149"/>
      <c r="E151" s="165"/>
      <c r="F151" s="149"/>
      <c r="G151" s="149"/>
    </row>
    <row r="152" spans="1:7" ht="12.75">
      <c r="A152" s="149"/>
      <c r="B152" s="149"/>
      <c r="C152" s="149"/>
      <c r="D152" s="149"/>
      <c r="E152" s="165"/>
      <c r="F152" s="149"/>
      <c r="G152" s="149"/>
    </row>
    <row r="153" spans="1:7" ht="12.75">
      <c r="A153" s="149"/>
      <c r="B153" s="149"/>
      <c r="C153" s="149"/>
      <c r="D153" s="149"/>
      <c r="E153" s="165"/>
      <c r="F153" s="149"/>
      <c r="G153" s="149"/>
    </row>
    <row r="154" spans="1:7" ht="12.75">
      <c r="A154" s="149"/>
      <c r="B154" s="149"/>
      <c r="C154" s="149"/>
      <c r="D154" s="149"/>
      <c r="E154" s="165"/>
      <c r="F154" s="149"/>
      <c r="G154" s="149"/>
    </row>
    <row r="155" spans="1:7" ht="12.75">
      <c r="A155" s="149"/>
      <c r="B155" s="149"/>
      <c r="C155" s="149"/>
      <c r="D155" s="149"/>
      <c r="E155" s="165"/>
      <c r="F155" s="149"/>
      <c r="G155" s="149"/>
    </row>
    <row r="156" spans="1:7" ht="12.75">
      <c r="A156" s="149"/>
      <c r="B156" s="149"/>
      <c r="C156" s="149"/>
      <c r="D156" s="149"/>
      <c r="E156" s="165"/>
      <c r="F156" s="149"/>
      <c r="G156" s="149"/>
    </row>
  </sheetData>
  <sheetProtection/>
  <mergeCells count="55">
    <mergeCell ref="C76:D7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4:D44"/>
    <mergeCell ref="C46:D46"/>
    <mergeCell ref="C47:D47"/>
    <mergeCell ref="C48:D48"/>
    <mergeCell ref="C49:D49"/>
    <mergeCell ref="C50:D50"/>
    <mergeCell ref="C38:D38"/>
    <mergeCell ref="C39:D39"/>
    <mergeCell ref="C40:D40"/>
    <mergeCell ref="C41:D41"/>
    <mergeCell ref="C42:D42"/>
    <mergeCell ref="C43:D43"/>
    <mergeCell ref="C20:D20"/>
    <mergeCell ref="C24:D24"/>
    <mergeCell ref="C31:D31"/>
    <mergeCell ref="C35:D35"/>
    <mergeCell ref="C36:D36"/>
    <mergeCell ref="C37:D37"/>
    <mergeCell ref="C12:D12"/>
    <mergeCell ref="C13:D13"/>
    <mergeCell ref="C14:D14"/>
    <mergeCell ref="C15:D15"/>
    <mergeCell ref="C16:D16"/>
    <mergeCell ref="C18:D18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30.00390625" style="3" customWidth="1"/>
    <col min="6" max="16384" width="9.125" style="3" customWidth="1"/>
  </cols>
  <sheetData>
    <row r="1" spans="1:5" ht="13.5" thickTop="1">
      <c r="A1" s="225" t="s">
        <v>48</v>
      </c>
      <c r="B1" s="226"/>
      <c r="C1" s="92" t="str">
        <f>CONCATENATE(cislostavby," ",nazevstavby)</f>
        <v>00003269 Areál sport.nadějí-Sportov.gymnasium L.Daňka,Brno</v>
      </c>
      <c r="D1" s="93"/>
      <c r="E1" s="94"/>
    </row>
    <row r="2" spans="1:5" ht="13.5" thickBot="1">
      <c r="A2" s="227" t="s">
        <v>50</v>
      </c>
      <c r="B2" s="228"/>
      <c r="C2" s="98" t="str">
        <f>rekapitulace_celkova!$C$8</f>
        <v>Demolice-SO 03-objekt bývalé kotelny</v>
      </c>
      <c r="D2" s="99"/>
      <c r="E2" s="100"/>
    </row>
    <row r="3" ht="13.5" thickTop="1"/>
    <row r="4" spans="1:5" ht="19.5" customHeight="1">
      <c r="A4" s="101" t="s">
        <v>51</v>
      </c>
      <c r="B4" s="102"/>
      <c r="C4" s="102"/>
      <c r="D4" s="102"/>
      <c r="E4" s="103"/>
    </row>
    <row r="5" ht="13.5" thickBot="1"/>
    <row r="6" spans="1:5" s="35" customFormat="1" ht="13.5" thickBot="1">
      <c r="A6" s="104"/>
      <c r="B6" s="105" t="s">
        <v>52</v>
      </c>
      <c r="C6" s="105"/>
      <c r="D6" s="106"/>
      <c r="E6" s="107" t="s">
        <v>53</v>
      </c>
    </row>
    <row r="7" spans="1:5" s="35" customFormat="1" ht="12.75">
      <c r="A7" s="166" t="str">
        <f>'[2]Položky'!B7</f>
        <v>1</v>
      </c>
      <c r="B7" s="108" t="str">
        <f>'[2]Položky'!C7</f>
        <v>Zemní práce</v>
      </c>
      <c r="D7" s="109"/>
      <c r="E7" s="210">
        <f>Položky_SO_03!$G$18</f>
        <v>0</v>
      </c>
    </row>
    <row r="8" spans="1:5" s="35" customFormat="1" ht="12.75">
      <c r="A8" s="166" t="str">
        <f>'[2]Položky'!B19</f>
        <v>98</v>
      </c>
      <c r="B8" s="108" t="str">
        <f>'[2]Položky'!C19</f>
        <v>Demolice</v>
      </c>
      <c r="D8" s="109"/>
      <c r="E8" s="210">
        <f>Položky_SO_03!$G$26</f>
        <v>0</v>
      </c>
    </row>
    <row r="9" spans="1:5" s="35" customFormat="1" ht="12.75">
      <c r="A9" s="166" t="str">
        <f>'[2]Položky'!B27</f>
        <v>99</v>
      </c>
      <c r="B9" s="108" t="str">
        <f>'[2]Položky'!C27</f>
        <v>Staveništní přesun hmot</v>
      </c>
      <c r="D9" s="109"/>
      <c r="E9" s="210">
        <f>Položky_SO_03!$G$29</f>
        <v>0</v>
      </c>
    </row>
    <row r="10" spans="1:5" s="35" customFormat="1" ht="12.75">
      <c r="A10" s="166" t="str">
        <f>'[2]Položky'!B48</f>
        <v>D96</v>
      </c>
      <c r="B10" s="108" t="str">
        <f>'[2]Položky'!C48</f>
        <v>Přesuny suti a vybouraných hmot</v>
      </c>
      <c r="D10" s="109"/>
      <c r="E10" s="210">
        <f>Položky_SO_03!$G$53</f>
        <v>0</v>
      </c>
    </row>
    <row r="11" spans="1:5" s="110" customFormat="1" ht="12.75">
      <c r="A11" s="269" t="s">
        <v>54</v>
      </c>
      <c r="B11" s="270"/>
      <c r="C11" s="270"/>
      <c r="D11" s="271"/>
      <c r="E11" s="275">
        <f>SUM(E7:E10)</f>
        <v>0</v>
      </c>
    </row>
    <row r="12" spans="1:5" ht="13.5" thickBot="1">
      <c r="A12" s="272"/>
      <c r="B12" s="273"/>
      <c r="C12" s="273"/>
      <c r="D12" s="274"/>
      <c r="E12" s="276"/>
    </row>
  </sheetData>
  <sheetProtection/>
  <mergeCells count="4">
    <mergeCell ref="A1:B1"/>
    <mergeCell ref="A2:B2"/>
    <mergeCell ref="A11:D12"/>
    <mergeCell ref="E11:E1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26"/>
  <sheetViews>
    <sheetView showGridLines="0" showZeros="0" zoomScalePageLayoutView="0" workbookViewId="0" topLeftCell="B19">
      <selection activeCell="F50" sqref="F50"/>
    </sheetView>
  </sheetViews>
  <sheetFormatPr defaultColWidth="9.00390625" defaultRowHeight="12.75"/>
  <cols>
    <col min="1" max="1" width="4.375" style="114" customWidth="1"/>
    <col min="2" max="2" width="11.625" style="114" customWidth="1"/>
    <col min="3" max="3" width="40.375" style="114" customWidth="1"/>
    <col min="4" max="4" width="3.125" style="114" customWidth="1"/>
    <col min="5" max="5" width="8.625" style="122" customWidth="1"/>
    <col min="6" max="6" width="9.875" style="114" customWidth="1"/>
    <col min="7" max="7" width="13.875" style="114" customWidth="1"/>
    <col min="8" max="11" width="11.125" style="114" customWidth="1"/>
    <col min="12" max="16384" width="9.125" style="114" customWidth="1"/>
  </cols>
  <sheetData>
    <row r="1" spans="1:7" ht="15.75">
      <c r="A1" s="279" t="s">
        <v>56</v>
      </c>
      <c r="B1" s="279"/>
      <c r="C1" s="279"/>
      <c r="D1" s="279"/>
      <c r="E1" s="279"/>
      <c r="F1" s="279"/>
      <c r="G1" s="279"/>
    </row>
    <row r="2" spans="2:7" ht="14.25" customHeight="1" thickBot="1">
      <c r="B2" s="115"/>
      <c r="C2" s="116"/>
      <c r="D2" s="116"/>
      <c r="E2" s="117"/>
      <c r="F2" s="116"/>
      <c r="G2" s="116"/>
    </row>
    <row r="3" spans="1:7" ht="13.5" thickTop="1">
      <c r="A3" s="225" t="s">
        <v>48</v>
      </c>
      <c r="B3" s="226"/>
      <c r="C3" s="92" t="str">
        <f>CONCATENATE(cislostavby," ",nazevstavby)</f>
        <v>00003269 Areál sport.nadějí-Sportov.gymnasium L.Daňka,Brno</v>
      </c>
      <c r="D3" s="93"/>
      <c r="E3" s="118" t="s">
        <v>57</v>
      </c>
      <c r="F3" s="119" t="str">
        <f>'[2]Rekapitulace'!H1</f>
        <v>SO033269</v>
      </c>
      <c r="G3" s="120"/>
    </row>
    <row r="4" spans="1:7" ht="13.5" thickBot="1">
      <c r="A4" s="280" t="s">
        <v>50</v>
      </c>
      <c r="B4" s="228"/>
      <c r="C4" s="98" t="str">
        <f>CONCATENATE(cisloobjektu," ",nazevobjektu)</f>
        <v>00003269 Areál sport.nadějí-Sportov.gymnasium L.Daňka,Brno</v>
      </c>
      <c r="D4" s="99"/>
      <c r="E4" s="281" t="str">
        <f>'[2]Rekapitulace'!G2</f>
        <v>Demolice-SO 03-objekt bývalé kotelny</v>
      </c>
      <c r="F4" s="282"/>
      <c r="G4" s="283"/>
    </row>
    <row r="5" spans="1:7" ht="13.5" thickTop="1">
      <c r="A5" s="121"/>
      <c r="G5" s="123"/>
    </row>
    <row r="6" spans="1:11" ht="22.5">
      <c r="A6" s="124" t="s">
        <v>58</v>
      </c>
      <c r="B6" s="125" t="s">
        <v>59</v>
      </c>
      <c r="C6" s="125" t="s">
        <v>60</v>
      </c>
      <c r="D6" s="125" t="s">
        <v>61</v>
      </c>
      <c r="E6" s="126" t="s">
        <v>62</v>
      </c>
      <c r="F6" s="125" t="s">
        <v>63</v>
      </c>
      <c r="G6" s="127" t="s">
        <v>64</v>
      </c>
      <c r="H6" s="128" t="s">
        <v>65</v>
      </c>
      <c r="I6" s="128" t="s">
        <v>66</v>
      </c>
      <c r="J6" s="128" t="s">
        <v>67</v>
      </c>
      <c r="K6" s="128" t="s">
        <v>68</v>
      </c>
    </row>
    <row r="7" spans="1:11" ht="12.75">
      <c r="A7" s="129" t="s">
        <v>69</v>
      </c>
      <c r="B7" s="130" t="s">
        <v>70</v>
      </c>
      <c r="C7" s="131" t="s">
        <v>71</v>
      </c>
      <c r="D7" s="132"/>
      <c r="E7" s="133"/>
      <c r="F7" s="133"/>
      <c r="G7" s="134"/>
      <c r="H7" s="135"/>
      <c r="I7" s="136"/>
      <c r="J7" s="135"/>
      <c r="K7" s="136"/>
    </row>
    <row r="8" spans="1:11" ht="12.75">
      <c r="A8" s="137">
        <v>1</v>
      </c>
      <c r="B8" s="138" t="s">
        <v>77</v>
      </c>
      <c r="C8" s="139" t="s">
        <v>78</v>
      </c>
      <c r="D8" s="140" t="s">
        <v>79</v>
      </c>
      <c r="E8" s="141">
        <v>35.3786</v>
      </c>
      <c r="F8" s="141">
        <v>0</v>
      </c>
      <c r="G8" s="142">
        <f>E8*F8</f>
        <v>0</v>
      </c>
      <c r="H8" s="143">
        <v>0</v>
      </c>
      <c r="I8" s="143">
        <f>E8*H8</f>
        <v>0</v>
      </c>
      <c r="J8" s="143">
        <v>0</v>
      </c>
      <c r="K8" s="143">
        <f>E8*J8</f>
        <v>0</v>
      </c>
    </row>
    <row r="9" spans="1:11" ht="12.75">
      <c r="A9" s="144"/>
      <c r="B9" s="145"/>
      <c r="C9" s="277" t="s">
        <v>292</v>
      </c>
      <c r="D9" s="278"/>
      <c r="E9" s="146">
        <v>35.3786</v>
      </c>
      <c r="F9" s="147"/>
      <c r="G9" s="148"/>
      <c r="H9" s="149"/>
      <c r="I9" s="150"/>
      <c r="J9" s="149"/>
      <c r="K9" s="150"/>
    </row>
    <row r="10" spans="1:11" ht="22.5">
      <c r="A10" s="137">
        <v>2</v>
      </c>
      <c r="B10" s="138" t="s">
        <v>233</v>
      </c>
      <c r="C10" s="139" t="s">
        <v>234</v>
      </c>
      <c r="D10" s="140" t="s">
        <v>83</v>
      </c>
      <c r="E10" s="141">
        <v>16.0812</v>
      </c>
      <c r="F10" s="141">
        <v>0</v>
      </c>
      <c r="G10" s="142">
        <f>E10*F10</f>
        <v>0</v>
      </c>
      <c r="H10" s="143">
        <v>0</v>
      </c>
      <c r="I10" s="143">
        <f>E10*H10</f>
        <v>0</v>
      </c>
      <c r="J10" s="143">
        <v>0</v>
      </c>
      <c r="K10" s="143">
        <f>E10*J10</f>
        <v>0</v>
      </c>
    </row>
    <row r="11" spans="1:11" ht="12.75">
      <c r="A11" s="144"/>
      <c r="B11" s="145"/>
      <c r="C11" s="277" t="s">
        <v>293</v>
      </c>
      <c r="D11" s="278"/>
      <c r="E11" s="146">
        <v>0</v>
      </c>
      <c r="F11" s="147"/>
      <c r="G11" s="148"/>
      <c r="H11" s="149"/>
      <c r="I11" s="150"/>
      <c r="J11" s="149"/>
      <c r="K11" s="150"/>
    </row>
    <row r="12" spans="1:11" ht="12.75">
      <c r="A12" s="144"/>
      <c r="B12" s="145"/>
      <c r="C12" s="277" t="s">
        <v>236</v>
      </c>
      <c r="D12" s="278"/>
      <c r="E12" s="146">
        <v>0</v>
      </c>
      <c r="F12" s="147"/>
      <c r="G12" s="148"/>
      <c r="H12" s="149"/>
      <c r="I12" s="150"/>
      <c r="J12" s="149"/>
      <c r="K12" s="150"/>
    </row>
    <row r="13" spans="1:11" ht="12.75">
      <c r="A13" s="144"/>
      <c r="B13" s="145"/>
      <c r="C13" s="277" t="s">
        <v>294</v>
      </c>
      <c r="D13" s="278"/>
      <c r="E13" s="146">
        <v>16.0812</v>
      </c>
      <c r="F13" s="147"/>
      <c r="G13" s="148"/>
      <c r="H13" s="149"/>
      <c r="I13" s="150"/>
      <c r="J13" s="149"/>
      <c r="K13" s="150"/>
    </row>
    <row r="14" spans="1:11" ht="22.5">
      <c r="A14" s="137">
        <v>3</v>
      </c>
      <c r="B14" s="138" t="s">
        <v>86</v>
      </c>
      <c r="C14" s="139" t="s">
        <v>87</v>
      </c>
      <c r="D14" s="140" t="s">
        <v>83</v>
      </c>
      <c r="E14" s="141">
        <v>16.0812</v>
      </c>
      <c r="F14" s="141">
        <v>0</v>
      </c>
      <c r="G14" s="142">
        <f>E14*F14</f>
        <v>0</v>
      </c>
      <c r="H14" s="143">
        <v>0</v>
      </c>
      <c r="I14" s="143">
        <f>E14*H14</f>
        <v>0</v>
      </c>
      <c r="J14" s="143">
        <v>0</v>
      </c>
      <c r="K14" s="143">
        <f>E14*J14</f>
        <v>0</v>
      </c>
    </row>
    <row r="15" spans="1:11" ht="12.75">
      <c r="A15" s="144"/>
      <c r="B15" s="145"/>
      <c r="C15" s="277" t="s">
        <v>295</v>
      </c>
      <c r="D15" s="278"/>
      <c r="E15" s="146">
        <v>16.0812</v>
      </c>
      <c r="F15" s="147"/>
      <c r="G15" s="148"/>
      <c r="H15" s="149"/>
      <c r="I15" s="150"/>
      <c r="J15" s="149"/>
      <c r="K15" s="150"/>
    </row>
    <row r="16" spans="1:11" ht="12.75">
      <c r="A16" s="137">
        <v>4</v>
      </c>
      <c r="B16" s="138" t="s">
        <v>89</v>
      </c>
      <c r="C16" s="139" t="s">
        <v>90</v>
      </c>
      <c r="D16" s="140" t="s">
        <v>91</v>
      </c>
      <c r="E16" s="141">
        <v>49</v>
      </c>
      <c r="F16" s="141">
        <v>0</v>
      </c>
      <c r="G16" s="142">
        <f>E16*F16</f>
        <v>0</v>
      </c>
      <c r="H16" s="143">
        <v>0</v>
      </c>
      <c r="I16" s="143">
        <f>E16*H16</f>
        <v>0</v>
      </c>
      <c r="J16" s="143">
        <v>0</v>
      </c>
      <c r="K16" s="143">
        <f>E16*J16</f>
        <v>0</v>
      </c>
    </row>
    <row r="17" spans="1:11" ht="12.75">
      <c r="A17" s="144"/>
      <c r="B17" s="145"/>
      <c r="C17" s="277" t="s">
        <v>296</v>
      </c>
      <c r="D17" s="278"/>
      <c r="E17" s="146">
        <v>49</v>
      </c>
      <c r="F17" s="147"/>
      <c r="G17" s="148"/>
      <c r="H17" s="149"/>
      <c r="I17" s="150"/>
      <c r="J17" s="149"/>
      <c r="K17" s="150"/>
    </row>
    <row r="18" spans="1:11" ht="12.75">
      <c r="A18" s="151"/>
      <c r="B18" s="152" t="s">
        <v>72</v>
      </c>
      <c r="C18" s="153" t="str">
        <f>CONCATENATE(B7," ",C7)</f>
        <v>1 Zemní práce</v>
      </c>
      <c r="D18" s="154"/>
      <c r="E18" s="155"/>
      <c r="F18" s="156"/>
      <c r="G18" s="157">
        <f>SUM(G7:G17)</f>
        <v>0</v>
      </c>
      <c r="H18" s="158"/>
      <c r="I18" s="159">
        <f>SUM(I7:I17)</f>
        <v>0</v>
      </c>
      <c r="J18" s="158"/>
      <c r="K18" s="159">
        <f>SUM(K7:K17)</f>
        <v>0</v>
      </c>
    </row>
    <row r="19" spans="1:11" ht="12.75">
      <c r="A19" s="129" t="s">
        <v>69</v>
      </c>
      <c r="B19" s="130" t="s">
        <v>125</v>
      </c>
      <c r="C19" s="131" t="s">
        <v>126</v>
      </c>
      <c r="D19" s="132"/>
      <c r="E19" s="133"/>
      <c r="F19" s="133"/>
      <c r="G19" s="134"/>
      <c r="H19" s="135"/>
      <c r="I19" s="136"/>
      <c r="J19" s="135"/>
      <c r="K19" s="136"/>
    </row>
    <row r="20" spans="1:11" ht="12.75">
      <c r="A20" s="137">
        <v>5</v>
      </c>
      <c r="B20" s="138" t="s">
        <v>241</v>
      </c>
      <c r="C20" s="139" t="s">
        <v>242</v>
      </c>
      <c r="D20" s="140" t="s">
        <v>83</v>
      </c>
      <c r="E20" s="141">
        <v>172.6659</v>
      </c>
      <c r="F20" s="141">
        <v>0</v>
      </c>
      <c r="G20" s="142">
        <f>E20*F20</f>
        <v>0</v>
      </c>
      <c r="H20" s="143">
        <v>0.00101</v>
      </c>
      <c r="I20" s="143">
        <f>E20*H20</f>
        <v>0.174392559</v>
      </c>
      <c r="J20" s="143">
        <v>-0.68</v>
      </c>
      <c r="K20" s="143">
        <f>E20*J20</f>
        <v>-117.412812</v>
      </c>
    </row>
    <row r="21" spans="1:11" ht="12.75">
      <c r="A21" s="144"/>
      <c r="B21" s="145"/>
      <c r="C21" s="277" t="s">
        <v>297</v>
      </c>
      <c r="D21" s="278"/>
      <c r="E21" s="146">
        <v>172.6659</v>
      </c>
      <c r="F21" s="147"/>
      <c r="G21" s="148"/>
      <c r="H21" s="149"/>
      <c r="I21" s="150"/>
      <c r="J21" s="149"/>
      <c r="K21" s="150"/>
    </row>
    <row r="22" spans="1:11" ht="12.75">
      <c r="A22" s="137">
        <v>6</v>
      </c>
      <c r="B22" s="138" t="s">
        <v>127</v>
      </c>
      <c r="C22" s="139" t="s">
        <v>128</v>
      </c>
      <c r="D22" s="140" t="s">
        <v>83</v>
      </c>
      <c r="E22" s="141">
        <v>5.2019</v>
      </c>
      <c r="F22" s="141">
        <v>0</v>
      </c>
      <c r="G22" s="142">
        <f>E22*F22</f>
        <v>0</v>
      </c>
      <c r="H22" s="143">
        <v>0.00348</v>
      </c>
      <c r="I22" s="143">
        <f>E22*H22</f>
        <v>0.018102612</v>
      </c>
      <c r="J22" s="143">
        <v>-2.38</v>
      </c>
      <c r="K22" s="143">
        <f>E22*J22</f>
        <v>-12.380522</v>
      </c>
    </row>
    <row r="23" spans="1:11" ht="12.75">
      <c r="A23" s="144"/>
      <c r="B23" s="145"/>
      <c r="C23" s="277" t="s">
        <v>298</v>
      </c>
      <c r="D23" s="278"/>
      <c r="E23" s="146">
        <v>0</v>
      </c>
      <c r="F23" s="147"/>
      <c r="G23" s="148"/>
      <c r="H23" s="149"/>
      <c r="I23" s="150"/>
      <c r="J23" s="149"/>
      <c r="K23" s="150"/>
    </row>
    <row r="24" spans="1:11" ht="12.75">
      <c r="A24" s="144"/>
      <c r="B24" s="145"/>
      <c r="C24" s="277" t="s">
        <v>299</v>
      </c>
      <c r="D24" s="278"/>
      <c r="E24" s="146">
        <v>0</v>
      </c>
      <c r="F24" s="147"/>
      <c r="G24" s="148"/>
      <c r="H24" s="149"/>
      <c r="I24" s="150"/>
      <c r="J24" s="149"/>
      <c r="K24" s="150"/>
    </row>
    <row r="25" spans="1:11" ht="12.75">
      <c r="A25" s="144"/>
      <c r="B25" s="145"/>
      <c r="C25" s="277" t="s">
        <v>300</v>
      </c>
      <c r="D25" s="278"/>
      <c r="E25" s="146">
        <v>5.2019</v>
      </c>
      <c r="F25" s="147"/>
      <c r="G25" s="148"/>
      <c r="H25" s="149"/>
      <c r="I25" s="150"/>
      <c r="J25" s="149"/>
      <c r="K25" s="150"/>
    </row>
    <row r="26" spans="1:11" ht="12.75">
      <c r="A26" s="151"/>
      <c r="B26" s="152" t="s">
        <v>72</v>
      </c>
      <c r="C26" s="153" t="str">
        <f>CONCATENATE(B19," ",C19)</f>
        <v>98 Demolice</v>
      </c>
      <c r="D26" s="154"/>
      <c r="E26" s="155"/>
      <c r="F26" s="156"/>
      <c r="G26" s="157">
        <f>SUM(G19:G25)</f>
        <v>0</v>
      </c>
      <c r="H26" s="158"/>
      <c r="I26" s="159">
        <f>SUM(I19:I25)</f>
        <v>0.192495171</v>
      </c>
      <c r="J26" s="158"/>
      <c r="K26" s="159">
        <f>SUM(K19:K25)</f>
        <v>-129.79333400000002</v>
      </c>
    </row>
    <row r="27" spans="1:11" ht="12.75">
      <c r="A27" s="129" t="s">
        <v>69</v>
      </c>
      <c r="B27" s="130" t="s">
        <v>130</v>
      </c>
      <c r="C27" s="131" t="s">
        <v>131</v>
      </c>
      <c r="D27" s="132"/>
      <c r="E27" s="133"/>
      <c r="F27" s="133"/>
      <c r="G27" s="134"/>
      <c r="H27" s="135"/>
      <c r="I27" s="136"/>
      <c r="J27" s="135"/>
      <c r="K27" s="136"/>
    </row>
    <row r="28" spans="1:11" ht="12.75">
      <c r="A28" s="137">
        <v>7</v>
      </c>
      <c r="B28" s="138" t="s">
        <v>132</v>
      </c>
      <c r="C28" s="139" t="s">
        <v>133</v>
      </c>
      <c r="D28" s="140" t="s">
        <v>79</v>
      </c>
      <c r="E28" s="141">
        <f>$I$26</f>
        <v>0.192495171</v>
      </c>
      <c r="F28" s="141">
        <v>0</v>
      </c>
      <c r="G28" s="142">
        <f>E28*F28</f>
        <v>0</v>
      </c>
      <c r="H28" s="143">
        <v>0</v>
      </c>
      <c r="I28" s="143">
        <f>E28*H28</f>
        <v>0</v>
      </c>
      <c r="J28" s="143">
        <v>0</v>
      </c>
      <c r="K28" s="143">
        <f>E28*J28</f>
        <v>0</v>
      </c>
    </row>
    <row r="29" spans="1:11" ht="12.75">
      <c r="A29" s="151"/>
      <c r="B29" s="152" t="s">
        <v>72</v>
      </c>
      <c r="C29" s="153" t="str">
        <f>CONCATENATE(B27," ",C27)</f>
        <v>99 Staveništní přesun hmot</v>
      </c>
      <c r="D29" s="154"/>
      <c r="E29" s="155"/>
      <c r="F29" s="156"/>
      <c r="G29" s="157">
        <f>SUM(G27:G28)</f>
        <v>0</v>
      </c>
      <c r="H29" s="158"/>
      <c r="I29" s="159">
        <f>SUM(I27:I28)</f>
        <v>0</v>
      </c>
      <c r="J29" s="158"/>
      <c r="K29" s="159">
        <f>SUM(K27:K28)</f>
        <v>0</v>
      </c>
    </row>
    <row r="30" spans="1:11" ht="12.75">
      <c r="A30" s="129" t="s">
        <v>69</v>
      </c>
      <c r="B30" s="130" t="s">
        <v>200</v>
      </c>
      <c r="C30" s="131" t="s">
        <v>201</v>
      </c>
      <c r="D30" s="132"/>
      <c r="E30" s="133"/>
      <c r="F30" s="133"/>
      <c r="G30" s="134"/>
      <c r="H30" s="135"/>
      <c r="I30" s="136"/>
      <c r="J30" s="135"/>
      <c r="K30" s="136"/>
    </row>
    <row r="31" spans="1:11" ht="12.75">
      <c r="A31" s="137">
        <v>8</v>
      </c>
      <c r="B31" s="138" t="s">
        <v>247</v>
      </c>
      <c r="C31" s="139" t="s">
        <v>203</v>
      </c>
      <c r="D31" s="140" t="s">
        <v>83</v>
      </c>
      <c r="E31" s="141">
        <v>172.6659</v>
      </c>
      <c r="F31" s="141">
        <v>0</v>
      </c>
      <c r="G31" s="142">
        <f>E31*F31</f>
        <v>0</v>
      </c>
      <c r="H31" s="143">
        <v>0</v>
      </c>
      <c r="I31" s="143">
        <f>E31*H31</f>
        <v>0</v>
      </c>
      <c r="J31" s="143">
        <v>0</v>
      </c>
      <c r="K31" s="143">
        <f>E31*J31</f>
        <v>0</v>
      </c>
    </row>
    <row r="32" spans="1:11" ht="12.75">
      <c r="A32" s="144"/>
      <c r="B32" s="145"/>
      <c r="C32" s="277" t="s">
        <v>298</v>
      </c>
      <c r="D32" s="278"/>
      <c r="E32" s="146">
        <v>0</v>
      </c>
      <c r="F32" s="147"/>
      <c r="G32" s="148"/>
      <c r="H32" s="149"/>
      <c r="I32" s="150"/>
      <c r="J32" s="149"/>
      <c r="K32" s="150"/>
    </row>
    <row r="33" spans="1:11" ht="12.75">
      <c r="A33" s="144"/>
      <c r="B33" s="145"/>
      <c r="C33" s="277" t="s">
        <v>248</v>
      </c>
      <c r="D33" s="278"/>
      <c r="E33" s="146">
        <v>0</v>
      </c>
      <c r="F33" s="147"/>
      <c r="G33" s="148"/>
      <c r="H33" s="149"/>
      <c r="I33" s="150"/>
      <c r="J33" s="149"/>
      <c r="K33" s="150"/>
    </row>
    <row r="34" spans="1:11" ht="12.75">
      <c r="A34" s="144"/>
      <c r="B34" s="145"/>
      <c r="C34" s="277" t="s">
        <v>301</v>
      </c>
      <c r="D34" s="278"/>
      <c r="E34" s="146">
        <v>170.6854</v>
      </c>
      <c r="F34" s="147"/>
      <c r="G34" s="148"/>
      <c r="H34" s="149"/>
      <c r="I34" s="150"/>
      <c r="J34" s="149"/>
      <c r="K34" s="150"/>
    </row>
    <row r="35" spans="1:11" ht="12.75">
      <c r="A35" s="144"/>
      <c r="B35" s="145"/>
      <c r="C35" s="277" t="s">
        <v>302</v>
      </c>
      <c r="D35" s="278"/>
      <c r="E35" s="146">
        <v>1.129</v>
      </c>
      <c r="F35" s="147"/>
      <c r="G35" s="148"/>
      <c r="H35" s="149"/>
      <c r="I35" s="150"/>
      <c r="J35" s="149"/>
      <c r="K35" s="150"/>
    </row>
    <row r="36" spans="1:11" ht="12.75">
      <c r="A36" s="144"/>
      <c r="B36" s="145"/>
      <c r="C36" s="277" t="s">
        <v>303</v>
      </c>
      <c r="D36" s="278"/>
      <c r="E36" s="146">
        <v>0.8514</v>
      </c>
      <c r="F36" s="147"/>
      <c r="G36" s="148"/>
      <c r="H36" s="149"/>
      <c r="I36" s="150"/>
      <c r="J36" s="149"/>
      <c r="K36" s="150"/>
    </row>
    <row r="37" spans="1:11" ht="12.75">
      <c r="A37" s="137">
        <v>9</v>
      </c>
      <c r="B37" s="138" t="s">
        <v>257</v>
      </c>
      <c r="C37" s="139" t="s">
        <v>258</v>
      </c>
      <c r="D37" s="140" t="s">
        <v>83</v>
      </c>
      <c r="E37" s="141">
        <v>58.7348</v>
      </c>
      <c r="F37" s="141">
        <v>0</v>
      </c>
      <c r="G37" s="142">
        <f>E37*F37</f>
        <v>0</v>
      </c>
      <c r="H37" s="143">
        <v>0</v>
      </c>
      <c r="I37" s="143">
        <f>E37*H37</f>
        <v>0</v>
      </c>
      <c r="J37" s="143">
        <v>0</v>
      </c>
      <c r="K37" s="143">
        <f>E37*J37</f>
        <v>0</v>
      </c>
    </row>
    <row r="38" spans="1:11" ht="12.75">
      <c r="A38" s="144"/>
      <c r="B38" s="145"/>
      <c r="C38" s="277" t="s">
        <v>298</v>
      </c>
      <c r="D38" s="278"/>
      <c r="E38" s="146">
        <v>0</v>
      </c>
      <c r="F38" s="147"/>
      <c r="G38" s="148"/>
      <c r="H38" s="149"/>
      <c r="I38" s="150"/>
      <c r="J38" s="149"/>
      <c r="K38" s="150"/>
    </row>
    <row r="39" spans="1:11" ht="12.75">
      <c r="A39" s="144"/>
      <c r="B39" s="145"/>
      <c r="C39" s="277" t="s">
        <v>304</v>
      </c>
      <c r="D39" s="278"/>
      <c r="E39" s="146">
        <v>0</v>
      </c>
      <c r="F39" s="147"/>
      <c r="G39" s="148"/>
      <c r="H39" s="149"/>
      <c r="I39" s="150"/>
      <c r="J39" s="149"/>
      <c r="K39" s="150"/>
    </row>
    <row r="40" spans="1:11" ht="12.75">
      <c r="A40" s="144"/>
      <c r="B40" s="145"/>
      <c r="C40" s="277" t="s">
        <v>305</v>
      </c>
      <c r="D40" s="278"/>
      <c r="E40" s="146">
        <v>7.2646</v>
      </c>
      <c r="F40" s="147"/>
      <c r="G40" s="148"/>
      <c r="H40" s="149"/>
      <c r="I40" s="150"/>
      <c r="J40" s="149"/>
      <c r="K40" s="150"/>
    </row>
    <row r="41" spans="1:11" ht="12.75">
      <c r="A41" s="144"/>
      <c r="B41" s="145"/>
      <c r="C41" s="277" t="s">
        <v>306</v>
      </c>
      <c r="D41" s="278"/>
      <c r="E41" s="146">
        <v>20.6415</v>
      </c>
      <c r="F41" s="147"/>
      <c r="G41" s="148"/>
      <c r="H41" s="149"/>
      <c r="I41" s="150"/>
      <c r="J41" s="149"/>
      <c r="K41" s="150"/>
    </row>
    <row r="42" spans="1:11" ht="12.75">
      <c r="A42" s="144"/>
      <c r="B42" s="145"/>
      <c r="C42" s="277" t="s">
        <v>307</v>
      </c>
      <c r="D42" s="278"/>
      <c r="E42" s="146">
        <v>28.8482</v>
      </c>
      <c r="F42" s="147"/>
      <c r="G42" s="148"/>
      <c r="H42" s="149"/>
      <c r="I42" s="150"/>
      <c r="J42" s="149"/>
      <c r="K42" s="150"/>
    </row>
    <row r="43" spans="1:11" ht="12.75">
      <c r="A43" s="144"/>
      <c r="B43" s="145"/>
      <c r="C43" s="277" t="s">
        <v>308</v>
      </c>
      <c r="D43" s="278"/>
      <c r="E43" s="146">
        <v>1.129</v>
      </c>
      <c r="F43" s="147"/>
      <c r="G43" s="148"/>
      <c r="H43" s="149"/>
      <c r="I43" s="150"/>
      <c r="J43" s="149"/>
      <c r="K43" s="150"/>
    </row>
    <row r="44" spans="1:11" ht="12.75">
      <c r="A44" s="144"/>
      <c r="B44" s="145"/>
      <c r="C44" s="277" t="s">
        <v>303</v>
      </c>
      <c r="D44" s="278"/>
      <c r="E44" s="146">
        <v>0.8514</v>
      </c>
      <c r="F44" s="147"/>
      <c r="G44" s="148"/>
      <c r="H44" s="149"/>
      <c r="I44" s="150"/>
      <c r="J44" s="149"/>
      <c r="K44" s="150"/>
    </row>
    <row r="45" spans="1:11" ht="12.75">
      <c r="A45" s="137">
        <v>10</v>
      </c>
      <c r="B45" s="138" t="s">
        <v>285</v>
      </c>
      <c r="C45" s="139" t="s">
        <v>286</v>
      </c>
      <c r="D45" s="140" t="s">
        <v>55</v>
      </c>
      <c r="E45" s="141">
        <v>0.3402</v>
      </c>
      <c r="F45" s="141">
        <v>0</v>
      </c>
      <c r="G45" s="142">
        <f>E45*F45</f>
        <v>0</v>
      </c>
      <c r="H45" s="143">
        <v>0</v>
      </c>
      <c r="I45" s="143">
        <f>E45*H45</f>
        <v>0</v>
      </c>
      <c r="J45" s="143">
        <v>0</v>
      </c>
      <c r="K45" s="143">
        <f>E45*J45</f>
        <v>0</v>
      </c>
    </row>
    <row r="46" spans="1:11" ht="12.75">
      <c r="A46" s="144"/>
      <c r="B46" s="145"/>
      <c r="C46" s="277" t="s">
        <v>309</v>
      </c>
      <c r="D46" s="278"/>
      <c r="E46" s="146">
        <v>0.3402</v>
      </c>
      <c r="F46" s="147"/>
      <c r="G46" s="148"/>
      <c r="H46" s="149"/>
      <c r="I46" s="150"/>
      <c r="J46" s="149"/>
      <c r="K46" s="150"/>
    </row>
    <row r="47" spans="1:11" ht="12.75">
      <c r="A47" s="151"/>
      <c r="B47" s="152" t="s">
        <v>72</v>
      </c>
      <c r="C47" s="153" t="str">
        <f>CONCATENATE(B30," ",C30)</f>
        <v>MVY výměry-neoceňovat</v>
      </c>
      <c r="D47" s="154"/>
      <c r="E47" s="155"/>
      <c r="F47" s="156"/>
      <c r="G47" s="157">
        <f>SUM(G30:G46)</f>
        <v>0</v>
      </c>
      <c r="H47" s="158"/>
      <c r="I47" s="159">
        <f>SUM(I30:I46)</f>
        <v>0</v>
      </c>
      <c r="J47" s="158"/>
      <c r="K47" s="159">
        <f>SUM(K30:K46)</f>
        <v>0</v>
      </c>
    </row>
    <row r="48" spans="1:11" ht="12.75">
      <c r="A48" s="129" t="s">
        <v>69</v>
      </c>
      <c r="B48" s="130" t="s">
        <v>206</v>
      </c>
      <c r="C48" s="131" t="s">
        <v>207</v>
      </c>
      <c r="D48" s="132"/>
      <c r="E48" s="133"/>
      <c r="F48" s="133"/>
      <c r="G48" s="134"/>
      <c r="H48" s="135"/>
      <c r="I48" s="136"/>
      <c r="J48" s="135"/>
      <c r="K48" s="136"/>
    </row>
    <row r="49" spans="1:11" ht="12.75">
      <c r="A49" s="137">
        <v>11</v>
      </c>
      <c r="B49" s="138" t="s">
        <v>219</v>
      </c>
      <c r="C49" s="139" t="s">
        <v>220</v>
      </c>
      <c r="D49" s="140" t="s">
        <v>79</v>
      </c>
      <c r="E49" s="141">
        <f>-$K$26</f>
        <v>129.79333400000002</v>
      </c>
      <c r="F49" s="141">
        <v>0</v>
      </c>
      <c r="G49" s="142">
        <f>E49*F49</f>
        <v>0</v>
      </c>
      <c r="H49" s="143">
        <v>0</v>
      </c>
      <c r="I49" s="143">
        <f>E49*H49</f>
        <v>0</v>
      </c>
      <c r="J49" s="143">
        <v>0</v>
      </c>
      <c r="K49" s="143">
        <f>E49*J49</f>
        <v>0</v>
      </c>
    </row>
    <row r="50" spans="1:11" ht="12.75">
      <c r="A50" s="137">
        <v>12</v>
      </c>
      <c r="B50" s="138" t="s">
        <v>221</v>
      </c>
      <c r="C50" s="139" t="s">
        <v>222</v>
      </c>
      <c r="D50" s="140" t="s">
        <v>79</v>
      </c>
      <c r="E50" s="141">
        <f>E49*4</f>
        <v>519.1733360000001</v>
      </c>
      <c r="F50" s="141">
        <v>0</v>
      </c>
      <c r="G50" s="142">
        <f>E50*F50</f>
        <v>0</v>
      </c>
      <c r="H50" s="143">
        <v>0</v>
      </c>
      <c r="I50" s="143">
        <f>E50*H50</f>
        <v>0</v>
      </c>
      <c r="J50" s="143">
        <v>0</v>
      </c>
      <c r="K50" s="143">
        <f>E50*J50</f>
        <v>0</v>
      </c>
    </row>
    <row r="51" spans="1:11" ht="12.75">
      <c r="A51" s="137">
        <v>13</v>
      </c>
      <c r="B51" s="138" t="s">
        <v>223</v>
      </c>
      <c r="C51" s="139" t="s">
        <v>224</v>
      </c>
      <c r="D51" s="140" t="s">
        <v>79</v>
      </c>
      <c r="E51" s="141">
        <f>$E$49</f>
        <v>129.79333400000002</v>
      </c>
      <c r="F51" s="141">
        <v>0</v>
      </c>
      <c r="G51" s="142">
        <f>E51*F51</f>
        <v>0</v>
      </c>
      <c r="H51" s="143">
        <v>0</v>
      </c>
      <c r="I51" s="143">
        <f>E51*H51</f>
        <v>0</v>
      </c>
      <c r="J51" s="143">
        <v>0</v>
      </c>
      <c r="K51" s="143">
        <f>E51*J51</f>
        <v>0</v>
      </c>
    </row>
    <row r="52" spans="1:11" ht="12.75">
      <c r="A52" s="137">
        <v>14</v>
      </c>
      <c r="B52" s="138" t="s">
        <v>214</v>
      </c>
      <c r="C52" s="139" t="s">
        <v>288</v>
      </c>
      <c r="D52" s="140" t="s">
        <v>79</v>
      </c>
      <c r="E52" s="141">
        <f>$E$49</f>
        <v>129.79333400000002</v>
      </c>
      <c r="F52" s="141">
        <v>0</v>
      </c>
      <c r="G52" s="142">
        <f>E52*F52</f>
        <v>0</v>
      </c>
      <c r="H52" s="143">
        <v>0</v>
      </c>
      <c r="I52" s="143">
        <f>E52*H52</f>
        <v>0</v>
      </c>
      <c r="J52" s="143">
        <v>0</v>
      </c>
      <c r="K52" s="143">
        <f>E52*J52</f>
        <v>0</v>
      </c>
    </row>
    <row r="53" spans="1:11" ht="12.75">
      <c r="A53" s="151"/>
      <c r="B53" s="152" t="s">
        <v>72</v>
      </c>
      <c r="C53" s="153" t="str">
        <f>CONCATENATE(B48," ",C48)</f>
        <v>D96 Přesuny suti a vybouraných hmot</v>
      </c>
      <c r="D53" s="154"/>
      <c r="E53" s="155"/>
      <c r="F53" s="156"/>
      <c r="G53" s="157">
        <f>SUM(G48:G52)</f>
        <v>0</v>
      </c>
      <c r="H53" s="158"/>
      <c r="I53" s="159">
        <f>SUM(I48:I52)</f>
        <v>0</v>
      </c>
      <c r="J53" s="158"/>
      <c r="K53" s="159">
        <f>SUM(K48:K52)</f>
        <v>0</v>
      </c>
    </row>
    <row r="54" ht="12.75">
      <c r="E54" s="114"/>
    </row>
    <row r="55" ht="12.75">
      <c r="E55" s="114"/>
    </row>
    <row r="56" ht="12.75">
      <c r="E56" s="114"/>
    </row>
    <row r="57" ht="12.75">
      <c r="E57" s="114"/>
    </row>
    <row r="58" ht="12.75">
      <c r="E58" s="114"/>
    </row>
    <row r="59" ht="12.75">
      <c r="E59" s="114"/>
    </row>
    <row r="60" ht="12.75">
      <c r="E60" s="114"/>
    </row>
    <row r="61" ht="12.75">
      <c r="E61" s="114"/>
    </row>
    <row r="62" ht="12.75">
      <c r="E62" s="114"/>
    </row>
    <row r="63" ht="12.75">
      <c r="E63" s="114"/>
    </row>
    <row r="64" ht="12.75">
      <c r="E64" s="114"/>
    </row>
    <row r="65" ht="12.75">
      <c r="E65" s="114"/>
    </row>
    <row r="66" ht="12.75">
      <c r="E66" s="114"/>
    </row>
    <row r="67" ht="12.75">
      <c r="E67" s="114"/>
    </row>
    <row r="68" ht="12.75">
      <c r="E68" s="114"/>
    </row>
    <row r="69" ht="12.75">
      <c r="E69" s="114"/>
    </row>
    <row r="70" ht="12.75">
      <c r="E70" s="114"/>
    </row>
    <row r="71" ht="12.75">
      <c r="E71" s="114"/>
    </row>
    <row r="72" ht="12.75">
      <c r="E72" s="114"/>
    </row>
    <row r="73" ht="12.75">
      <c r="E73" s="114"/>
    </row>
    <row r="74" ht="12.75">
      <c r="E74" s="114"/>
    </row>
    <row r="75" ht="12.75">
      <c r="E75" s="114"/>
    </row>
    <row r="76" ht="12.75">
      <c r="E76" s="114"/>
    </row>
    <row r="77" spans="1:7" ht="12.75">
      <c r="A77" s="149"/>
      <c r="B77" s="149"/>
      <c r="C77" s="149"/>
      <c r="D77" s="149"/>
      <c r="E77" s="149"/>
      <c r="F77" s="149"/>
      <c r="G77" s="149"/>
    </row>
    <row r="78" spans="1:7" ht="12.75">
      <c r="A78" s="149"/>
      <c r="B78" s="149"/>
      <c r="C78" s="149"/>
      <c r="D78" s="149"/>
      <c r="E78" s="149"/>
      <c r="F78" s="149"/>
      <c r="G78" s="149"/>
    </row>
    <row r="79" spans="1:7" ht="12.75">
      <c r="A79" s="149"/>
      <c r="B79" s="149"/>
      <c r="C79" s="149"/>
      <c r="D79" s="149"/>
      <c r="E79" s="149"/>
      <c r="F79" s="149"/>
      <c r="G79" s="149"/>
    </row>
    <row r="80" spans="1:7" ht="12.75">
      <c r="A80" s="149"/>
      <c r="B80" s="149"/>
      <c r="C80" s="149"/>
      <c r="D80" s="149"/>
      <c r="E80" s="149"/>
      <c r="F80" s="149"/>
      <c r="G80" s="149"/>
    </row>
    <row r="81" ht="12.75">
      <c r="E81" s="114"/>
    </row>
    <row r="82" ht="12.75">
      <c r="E82" s="114"/>
    </row>
    <row r="83" ht="12.75">
      <c r="E83" s="114"/>
    </row>
    <row r="84" ht="12.75">
      <c r="E84" s="114"/>
    </row>
    <row r="85" ht="12.75">
      <c r="E85" s="114"/>
    </row>
    <row r="86" ht="12.75">
      <c r="E86" s="114"/>
    </row>
    <row r="87" ht="12.75">
      <c r="E87" s="114"/>
    </row>
    <row r="88" ht="12.75">
      <c r="E88" s="114"/>
    </row>
    <row r="89" ht="12.75">
      <c r="E89" s="114"/>
    </row>
    <row r="90" ht="12.75">
      <c r="E90" s="114"/>
    </row>
    <row r="91" ht="12.75">
      <c r="E91" s="114"/>
    </row>
    <row r="92" ht="12.75">
      <c r="E92" s="114"/>
    </row>
    <row r="93" ht="12.75">
      <c r="E93" s="114"/>
    </row>
    <row r="94" ht="12.75">
      <c r="E94" s="114"/>
    </row>
    <row r="95" ht="12.75">
      <c r="E95" s="114"/>
    </row>
    <row r="96" ht="12.75">
      <c r="E96" s="114"/>
    </row>
    <row r="97" ht="12.75">
      <c r="E97" s="114"/>
    </row>
    <row r="98" ht="12.75">
      <c r="E98" s="114"/>
    </row>
    <row r="99" ht="12.75">
      <c r="E99" s="114"/>
    </row>
    <row r="100" ht="12.75">
      <c r="E100" s="114"/>
    </row>
    <row r="101" ht="12.75">
      <c r="E101" s="114"/>
    </row>
    <row r="102" ht="12.75">
      <c r="E102" s="114"/>
    </row>
    <row r="103" ht="12.75">
      <c r="E103" s="114"/>
    </row>
    <row r="104" ht="12.75">
      <c r="E104" s="114"/>
    </row>
    <row r="105" ht="12.75">
      <c r="E105" s="114"/>
    </row>
    <row r="106" ht="12.75">
      <c r="E106" s="114"/>
    </row>
    <row r="107" ht="12.75">
      <c r="E107" s="114"/>
    </row>
    <row r="108" ht="12.75">
      <c r="E108" s="114"/>
    </row>
    <row r="109" ht="12.75">
      <c r="E109" s="114"/>
    </row>
    <row r="110" ht="12.75">
      <c r="E110" s="114"/>
    </row>
    <row r="111" ht="12.75">
      <c r="E111" s="114"/>
    </row>
    <row r="112" spans="1:2" ht="12.75">
      <c r="A112" s="160"/>
      <c r="B112" s="160"/>
    </row>
    <row r="113" spans="1:7" ht="12.75">
      <c r="A113" s="149"/>
      <c r="B113" s="149"/>
      <c r="C113" s="161"/>
      <c r="D113" s="161"/>
      <c r="E113" s="162"/>
      <c r="F113" s="161"/>
      <c r="G113" s="163"/>
    </row>
    <row r="114" spans="1:7" ht="12.75">
      <c r="A114" s="164"/>
      <c r="B114" s="164"/>
      <c r="C114" s="149"/>
      <c r="D114" s="149"/>
      <c r="E114" s="165"/>
      <c r="F114" s="149"/>
      <c r="G114" s="149"/>
    </row>
    <row r="115" spans="1:7" ht="12.75">
      <c r="A115" s="149"/>
      <c r="B115" s="149"/>
      <c r="C115" s="149"/>
      <c r="D115" s="149"/>
      <c r="E115" s="165"/>
      <c r="F115" s="149"/>
      <c r="G115" s="149"/>
    </row>
    <row r="116" spans="1:7" ht="12.75">
      <c r="A116" s="149"/>
      <c r="B116" s="149"/>
      <c r="C116" s="149"/>
      <c r="D116" s="149"/>
      <c r="E116" s="165"/>
      <c r="F116" s="149"/>
      <c r="G116" s="149"/>
    </row>
    <row r="117" spans="1:7" ht="12.75">
      <c r="A117" s="149"/>
      <c r="B117" s="149"/>
      <c r="C117" s="149"/>
      <c r="D117" s="149"/>
      <c r="E117" s="165"/>
      <c r="F117" s="149"/>
      <c r="G117" s="149"/>
    </row>
    <row r="118" spans="1:7" ht="12.75">
      <c r="A118" s="149"/>
      <c r="B118" s="149"/>
      <c r="C118" s="149"/>
      <c r="D118" s="149"/>
      <c r="E118" s="165"/>
      <c r="F118" s="149"/>
      <c r="G118" s="149"/>
    </row>
    <row r="119" spans="1:7" ht="12.75">
      <c r="A119" s="149"/>
      <c r="B119" s="149"/>
      <c r="C119" s="149"/>
      <c r="D119" s="149"/>
      <c r="E119" s="165"/>
      <c r="F119" s="149"/>
      <c r="G119" s="149"/>
    </row>
    <row r="120" spans="1:7" ht="12.75">
      <c r="A120" s="149"/>
      <c r="B120" s="149"/>
      <c r="C120" s="149"/>
      <c r="D120" s="149"/>
      <c r="E120" s="165"/>
      <c r="F120" s="149"/>
      <c r="G120" s="149"/>
    </row>
    <row r="121" spans="1:7" ht="12.75">
      <c r="A121" s="149"/>
      <c r="B121" s="149"/>
      <c r="C121" s="149"/>
      <c r="D121" s="149"/>
      <c r="E121" s="165"/>
      <c r="F121" s="149"/>
      <c r="G121" s="149"/>
    </row>
    <row r="122" spans="1:7" ht="12.75">
      <c r="A122" s="149"/>
      <c r="B122" s="149"/>
      <c r="C122" s="149"/>
      <c r="D122" s="149"/>
      <c r="E122" s="165"/>
      <c r="F122" s="149"/>
      <c r="G122" s="149"/>
    </row>
    <row r="123" spans="1:7" ht="12.75">
      <c r="A123" s="149"/>
      <c r="B123" s="149"/>
      <c r="C123" s="149"/>
      <c r="D123" s="149"/>
      <c r="E123" s="165"/>
      <c r="F123" s="149"/>
      <c r="G123" s="149"/>
    </row>
    <row r="124" spans="1:7" ht="12.75">
      <c r="A124" s="149"/>
      <c r="B124" s="149"/>
      <c r="C124" s="149"/>
      <c r="D124" s="149"/>
      <c r="E124" s="165"/>
      <c r="F124" s="149"/>
      <c r="G124" s="149"/>
    </row>
    <row r="125" spans="1:7" ht="12.75">
      <c r="A125" s="149"/>
      <c r="B125" s="149"/>
      <c r="C125" s="149"/>
      <c r="D125" s="149"/>
      <c r="E125" s="165"/>
      <c r="F125" s="149"/>
      <c r="G125" s="149"/>
    </row>
    <row r="126" spans="1:7" ht="12.75">
      <c r="A126" s="149"/>
      <c r="B126" s="149"/>
      <c r="C126" s="149"/>
      <c r="D126" s="149"/>
      <c r="E126" s="165"/>
      <c r="F126" s="149"/>
      <c r="G126" s="149"/>
    </row>
  </sheetData>
  <sheetProtection/>
  <mergeCells count="27">
    <mergeCell ref="C43:D43"/>
    <mergeCell ref="C44:D44"/>
    <mergeCell ref="C46:D46"/>
    <mergeCell ref="C36:D36"/>
    <mergeCell ref="C38:D38"/>
    <mergeCell ref="C39:D39"/>
    <mergeCell ref="C40:D40"/>
    <mergeCell ref="C41:D41"/>
    <mergeCell ref="C42:D42"/>
    <mergeCell ref="C24:D24"/>
    <mergeCell ref="C25:D25"/>
    <mergeCell ref="C32:D32"/>
    <mergeCell ref="C33:D33"/>
    <mergeCell ref="C34:D34"/>
    <mergeCell ref="C35:D35"/>
    <mergeCell ref="C12:D12"/>
    <mergeCell ref="C13:D13"/>
    <mergeCell ref="C15:D15"/>
    <mergeCell ref="C17:D17"/>
    <mergeCell ref="C21:D21"/>
    <mergeCell ref="C23:D23"/>
    <mergeCell ref="A1:G1"/>
    <mergeCell ref="A3:B3"/>
    <mergeCell ref="A4:B4"/>
    <mergeCell ref="E4:G4"/>
    <mergeCell ref="C9:D9"/>
    <mergeCell ref="C11:D11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</dc:creator>
  <cp:keywords/>
  <dc:description/>
  <cp:lastModifiedBy>Vokál Jaroslav</cp:lastModifiedBy>
  <cp:lastPrinted>2019-04-17T10:48:50Z</cp:lastPrinted>
  <dcterms:created xsi:type="dcterms:W3CDTF">2019-04-17T10:48:21Z</dcterms:created>
  <dcterms:modified xsi:type="dcterms:W3CDTF">2019-07-10T11:38:36Z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VOKAL.JAROSLAV@kr-jihomoravsky.cz</vt:lpwstr>
  </property>
  <property fmtid="{D5CDD505-2E9C-101B-9397-08002B2CF9AE}" pid="5" name="MSIP_Label_690ebb53-23a2-471a-9c6e-17bd0d11311e_SetDate">
    <vt:lpwstr>2019-06-10T07:42:00.2730101Z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