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G26" i="12"/>
  <c r="I27" i="12"/>
  <c r="I26" i="12" s="1"/>
  <c r="K27" i="12"/>
  <c r="M27" i="12"/>
  <c r="M26" i="12" s="1"/>
  <c r="O27" i="12"/>
  <c r="O26" i="12" s="1"/>
  <c r="Q27" i="12"/>
  <c r="U27" i="12"/>
  <c r="I28" i="12"/>
  <c r="K28" i="12"/>
  <c r="K26" i="12" s="1"/>
  <c r="M28" i="12"/>
  <c r="O28" i="12"/>
  <c r="Q28" i="12"/>
  <c r="U28" i="12"/>
  <c r="U26" i="12" s="1"/>
  <c r="I29" i="12"/>
  <c r="K29" i="12"/>
  <c r="M29" i="12"/>
  <c r="O29" i="12"/>
  <c r="Q29" i="12"/>
  <c r="U29" i="12"/>
  <c r="G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G45" i="12"/>
  <c r="O45" i="12"/>
  <c r="I46" i="12"/>
  <c r="K46" i="12"/>
  <c r="M46" i="12"/>
  <c r="O46" i="12"/>
  <c r="Q46" i="12"/>
  <c r="Q45" i="12" s="1"/>
  <c r="U46" i="12"/>
  <c r="I47" i="12"/>
  <c r="I45" i="12" s="1"/>
  <c r="K47" i="12"/>
  <c r="M47" i="12"/>
  <c r="O47" i="12"/>
  <c r="Q47" i="12"/>
  <c r="U47" i="12"/>
  <c r="I48" i="12"/>
  <c r="K48" i="12"/>
  <c r="M48" i="12"/>
  <c r="M45" i="12" s="1"/>
  <c r="O48" i="12"/>
  <c r="Q48" i="12"/>
  <c r="U48" i="12"/>
  <c r="G49" i="12"/>
  <c r="M49" i="12"/>
  <c r="I50" i="12"/>
  <c r="I49" i="12" s="1"/>
  <c r="K50" i="12"/>
  <c r="K49" i="12" s="1"/>
  <c r="M50" i="12"/>
  <c r="O50" i="12"/>
  <c r="O49" i="12" s="1"/>
  <c r="Q50" i="12"/>
  <c r="Q49" i="12" s="1"/>
  <c r="U50" i="12"/>
  <c r="U49" i="12" s="1"/>
  <c r="G51" i="12"/>
  <c r="M51" i="12"/>
  <c r="O51" i="12"/>
  <c r="Q51" i="12"/>
  <c r="I52" i="12"/>
  <c r="I51" i="12" s="1"/>
  <c r="K52" i="12"/>
  <c r="K51" i="12" s="1"/>
  <c r="M52" i="12"/>
  <c r="O52" i="12"/>
  <c r="Q52" i="12"/>
  <c r="U52" i="12"/>
  <c r="U51" i="12" s="1"/>
  <c r="G53" i="12"/>
  <c r="I54" i="12"/>
  <c r="I53" i="12" s="1"/>
  <c r="K54" i="12"/>
  <c r="M54" i="12"/>
  <c r="O54" i="12"/>
  <c r="O53" i="12" s="1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6" i="1"/>
  <c r="F40" i="1"/>
  <c r="G40" i="1"/>
  <c r="H40" i="1"/>
  <c r="I40" i="1"/>
  <c r="J39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Q53" i="12" l="1"/>
  <c r="K45" i="12"/>
  <c r="U45" i="12"/>
  <c r="U10" i="12"/>
  <c r="M53" i="12"/>
  <c r="U35" i="12"/>
  <c r="O35" i="12"/>
  <c r="M10" i="12"/>
  <c r="Q10" i="12"/>
  <c r="U53" i="12"/>
  <c r="K53" i="12"/>
  <c r="I35" i="12"/>
  <c r="Q35" i="12"/>
  <c r="M35" i="12"/>
  <c r="K10" i="12"/>
  <c r="O10" i="12"/>
  <c r="K35" i="12"/>
  <c r="I30" i="12"/>
  <c r="Q30" i="12"/>
  <c r="M30" i="12"/>
  <c r="U30" i="12"/>
  <c r="O30" i="12"/>
  <c r="K30" i="12"/>
  <c r="Q26" i="12"/>
  <c r="I10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<sst xmlns="http://schemas.openxmlformats.org/spreadsheetml/2006/main" count="328" uniqueCount="192">
  <si>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</si>
  <si>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</si>
  <si>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</si>
  <si>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</si>
  <si>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</si>
  <si>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</si>
  <si>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</si>
  <si>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</si>
  <si>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</si>
  <si>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</si>
  <si>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</si>
  <si>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</si>
  <si>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</si>
  <si>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</si>
  <si>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</si>
  <si>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</si>
  <si>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</si>
  <si>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</si>
  <si>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</si>
  <si>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</si>
  <si>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</si>
  <si>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</si>
  <si>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</si>
  <si>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</si>
  <si>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</si>
  <si>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</si>
  <si>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</si>
  <si>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</si>
  <si>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</si>
  <si>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</si>
  <si>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</si>
  <si>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</si>
  <si>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</si>
  <si>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</si>
  <si>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</si>
  <si>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</si>
  <si>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</si>
  <si>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</si>
  <si>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</si>
  <si>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</si>
  <si>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</si>
  <si>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</si>
  <si>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</si>
  <si>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Kuřim</t>
  </si>
  <si>
    <t>Rozpočet:</t>
  </si>
  <si>
    <t>Misto</t>
  </si>
  <si>
    <t>Intemac ÚT - přístavba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</si>
  <si>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</si>
  <si>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</si>
  <si>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</si>
  <si>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</si>
  <si>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</si>
  <si>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</si>
  <si>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</si>
  <si>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</si>
  <si>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</si>
  <si>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</si>
  <si>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</si>
  <si>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</si>
  <si>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</si>
  <si>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</si>
  <si>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</si>
  <si>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</si>
  <si>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</si>
  <si>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</si>
  <si>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</si>
  <si>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</si>
  <si>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</si>
  <si>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</si>
  <si>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</si>
  <si>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</si>
  <si>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</si>
  <si>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</si>
  <si>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</si>
  <si>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</si>
  <si>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</si>
  <si>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</si>
  <si>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</si>
  <si>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</si>
  <si>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</si>
  <si>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</si>
  <si>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</si>
  <si>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</si>
  <si>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</si>
  <si>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</si>
  <si>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</si>
  <si>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</si>
  <si>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</si>
  <si>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</si>
  <si>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</si>
  <si>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</si>
  <si>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</si>
  <si>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</si>
  <si>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</si>
  <si>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</si>
  <si>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</si>
  <si>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</si>
  <si>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949942101R00</t>
  </si>
  <si>
    <t>Nájem za hydraulickou zvedací plošinu, H do 27 m</t>
  </si>
  <si>
    <t>h</t>
  </si>
  <si>
    <t>POL1_0</t>
  </si>
  <si>
    <t>731249129R00</t>
  </si>
  <si>
    <t>Montáž kotle ocel.teplov.,kapalina/plyn do 100 kW</t>
  </si>
  <si>
    <t>soubor</t>
  </si>
  <si>
    <t>731249129R01</t>
  </si>
  <si>
    <t>Montáž tepelného čerpadla, včetně hydraulického zapojení</t>
  </si>
  <si>
    <t>s1.1</t>
  </si>
  <si>
    <t>kotel zdvojený kondenzační 2 x 36 kW</t>
  </si>
  <si>
    <t>ks</t>
  </si>
  <si>
    <t>s1.2</t>
  </si>
  <si>
    <t>Hydraulický rozdělovač 75-100 kW</t>
  </si>
  <si>
    <t>s1.3</t>
  </si>
  <si>
    <t>Deska regulace pro hlášení poruchy</t>
  </si>
  <si>
    <t>s1.4</t>
  </si>
  <si>
    <t>Tepelné čerpadlo vnitřní 17,7 kW</t>
  </si>
  <si>
    <t>soub</t>
  </si>
  <si>
    <t>s.1.5</t>
  </si>
  <si>
    <t>Zásobník vody k TČ</t>
  </si>
  <si>
    <t>s.1.6</t>
  </si>
  <si>
    <t xml:space="preserve">Elektgrický doplňkový zdroj </t>
  </si>
  <si>
    <t>s1.7</t>
  </si>
  <si>
    <t>vzduchové potrubí k TČ</t>
  </si>
  <si>
    <t>s1.8</t>
  </si>
  <si>
    <t>Podružný rozvaděč k TČ</t>
  </si>
  <si>
    <t>731412243R00</t>
  </si>
  <si>
    <t>Adaptér spalinový 80/125 mm PP</t>
  </si>
  <si>
    <t>kus</t>
  </si>
  <si>
    <t>731412269R00</t>
  </si>
  <si>
    <t>Otvor revizní 80/125 mm PP</t>
  </si>
  <si>
    <t>731412211R00</t>
  </si>
  <si>
    <t>Odkouř. koax.svislé 80/125 PP dl.1,5m vč.stř.nást.</t>
  </si>
  <si>
    <t>sada</t>
  </si>
  <si>
    <t>731412252R00</t>
  </si>
  <si>
    <t>Kus prodlužovací odkouření 80/125 mm PP dl. 1,0 m</t>
  </si>
  <si>
    <t>998731102R00</t>
  </si>
  <si>
    <t>Přesun hmot pro kotelny, výšky do 12 m</t>
  </si>
  <si>
    <t>t</t>
  </si>
  <si>
    <t>732331514R00</t>
  </si>
  <si>
    <t>Nádoby expanzní tlak.s membránou, 35 l</t>
  </si>
  <si>
    <t>732421313R00</t>
  </si>
  <si>
    <t>Čerpadlo oběhové  25-60</t>
  </si>
  <si>
    <t>998732102R00</t>
  </si>
  <si>
    <t>Přesun hmot pro strojovny, výšky do 12 m</t>
  </si>
  <si>
    <t>733163105R00</t>
  </si>
  <si>
    <t>Potrubí z měděných trubek vytápění D 28 x 1,5 mm</t>
  </si>
  <si>
    <t>m</t>
  </si>
  <si>
    <t>733163106R00</t>
  </si>
  <si>
    <t>Potrubí z měděných trubek vytápění D 35 x 1,5 mm</t>
  </si>
  <si>
    <t>733181215RT9</t>
  </si>
  <si>
    <t>Izolace návleková  tl. stěny 25 mm, vnitřní průměr 28 mm</t>
  </si>
  <si>
    <t>733181215RU2</t>
  </si>
  <si>
    <t>Izolace návleková  tl. stěny 25 mm, vnitřní průměr 35 mm</t>
  </si>
  <si>
    <t>734223213R00</t>
  </si>
  <si>
    <t>Radiátorový ventil  DN 20</t>
  </si>
  <si>
    <t>734233114R00</t>
  </si>
  <si>
    <t>Kohout kulový, vnitř.-vnitř.z. DN 32</t>
  </si>
  <si>
    <t>734233115R00</t>
  </si>
  <si>
    <t>Kohout kulový, vnitř.-vnitř.z. DN 40</t>
  </si>
  <si>
    <t>734243124R00</t>
  </si>
  <si>
    <t>Ventil zpětný  DN 32</t>
  </si>
  <si>
    <t>734209117R00</t>
  </si>
  <si>
    <t>Montáž armatur závitových,se 2závity, G 6/4</t>
  </si>
  <si>
    <t>734263113R00</t>
  </si>
  <si>
    <t>Šroubení regulační DN 20</t>
  </si>
  <si>
    <t>734263211R00</t>
  </si>
  <si>
    <t>Šroubení regulační dvoutrub</t>
  </si>
  <si>
    <t>734413124R00</t>
  </si>
  <si>
    <t>Teploměr  D 63 / dl.jímky 100 mm</t>
  </si>
  <si>
    <t>s2.1</t>
  </si>
  <si>
    <t>Separační magnetický filtr 6/4"</t>
  </si>
  <si>
    <t>735157670R00</t>
  </si>
  <si>
    <t>Otopná těl.panel. Ventil Kompakt 22  600/1600</t>
  </si>
  <si>
    <t>735419126R01</t>
  </si>
  <si>
    <t>Montáž teplovzdušné jednotky</t>
  </si>
  <si>
    <t>S3.1</t>
  </si>
  <si>
    <t>teplovzdušná jednotka teplovodní 5 kW</t>
  </si>
  <si>
    <t>736110002R00</t>
  </si>
  <si>
    <t>Podlahové vytápění teplovodní</t>
  </si>
  <si>
    <t>m2</t>
  </si>
  <si>
    <t>767995101R00</t>
  </si>
  <si>
    <t>Výroba a montáž kov. atypických konstr. do 5 kg</t>
  </si>
  <si>
    <t>kg</t>
  </si>
  <si>
    <t>vn1</t>
  </si>
  <si>
    <t>zprovoznění kotle a zaškolení obsluhy</t>
  </si>
  <si>
    <t>-</t>
  </si>
  <si>
    <t>POL99_0</t>
  </si>
  <si>
    <t>vn2</t>
  </si>
  <si>
    <t>Zařízení staveniště a režijní náklady</t>
  </si>
  <si>
    <t>vn3</t>
  </si>
  <si>
    <t>Stavební pomocné práce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</si>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</sst>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40</v>
      </c>
      <c r="C2" s="82"/>
      <c r="D2" s="209" t="s">
        <v>46</v>
      </c>
      <c r="E2" s="210"/>
      <c r="F2" s="210"/>
      <c r="G2" s="210"/>
      <c r="H2" s="210"/>
      <c r="I2" s="210"/>
      <c r="J2" s="211"/>
      <c r="O2" s="2"/>
    </row>
    <row r="3" spans="1:15" ht="23.25" customHeight="1" x14ac:dyDescent="0.2">
      <c r="A3" s="4"/>
      <c r="B3" s="83" t="s">
        <v>45</v>
      </c>
      <c r="C3" s="84"/>
      <c r="D3" s="237" t="s">
        <v>43</v>
      </c>
      <c r="E3" s="238"/>
      <c r="F3" s="238"/>
      <c r="G3" s="238"/>
      <c r="H3" s="238"/>
      <c r="I3" s="238"/>
      <c r="J3" s="23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6"/>
      <c r="E11" s="216"/>
      <c r="F11" s="216"/>
      <c r="G11" s="216"/>
      <c r="H11" s="28" t="s">
        <v>33</v>
      </c>
      <c r="I11" s="91"/>
      <c r="J11" s="11"/>
    </row>
    <row r="12" spans="1:15" ht="15.75" customHeight="1" x14ac:dyDescent="0.2">
      <c r="A12" s="4"/>
      <c r="B12" s="41"/>
      <c r="C12" s="26"/>
      <c r="D12" s="235"/>
      <c r="E12" s="235"/>
      <c r="F12" s="235"/>
      <c r="G12" s="235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/>
      <c r="D13" s="236"/>
      <c r="E13" s="236"/>
      <c r="F13" s="236"/>
      <c r="G13" s="236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5"/>
      <c r="F15" s="215"/>
      <c r="G15" s="233"/>
      <c r="H15" s="233"/>
      <c r="I15" s="233" t="s">
        <v>28</v>
      </c>
      <c r="J15" s="234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2"/>
      <c r="F16" s="213"/>
      <c r="G16" s="212"/>
      <c r="H16" s="213"/>
      <c r="I16" s="212">
        <v>29760</v>
      </c>
      <c r="J16" s="214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2"/>
      <c r="F17" s="213"/>
      <c r="G17" s="212"/>
      <c r="H17" s="213"/>
      <c r="I17" s="212">
        <v>1066326.1399999999</v>
      </c>
      <c r="J17" s="214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2"/>
      <c r="F18" s="213"/>
      <c r="G18" s="212"/>
      <c r="H18" s="213"/>
      <c r="I18" s="212">
        <v>0</v>
      </c>
      <c r="J18" s="214"/>
    </row>
    <row r="19" spans="1:10" ht="23.25" customHeight="1" x14ac:dyDescent="0.2">
      <c r="A19" s="142" t="s">
        <v>68</v>
      </c>
      <c r="B19" s="143" t="s">
        <v>26</v>
      </c>
      <c r="C19" s="58"/>
      <c r="D19" s="59"/>
      <c r="E19" s="212"/>
      <c r="F19" s="213"/>
      <c r="G19" s="212"/>
      <c r="H19" s="213"/>
      <c r="I19" s="212">
        <v>25000</v>
      </c>
      <c r="J19" s="214"/>
    </row>
    <row r="20" spans="1:10" ht="23.25" customHeight="1" x14ac:dyDescent="0.2">
      <c r="A20" s="142" t="s">
        <v>69</v>
      </c>
      <c r="B20" s="143" t="s">
        <v>27</v>
      </c>
      <c r="C20" s="58"/>
      <c r="D20" s="59"/>
      <c r="E20" s="212"/>
      <c r="F20" s="213"/>
      <c r="G20" s="212"/>
      <c r="H20" s="213"/>
      <c r="I20" s="212"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22"/>
      <c r="F21" s="231"/>
      <c r="G21" s="222"/>
      <c r="H21" s="231"/>
      <c r="I21" s="222">
        <f>SUM(I16:J20)</f>
        <v>1121086.1399999999</v>
      </c>
      <c r="J21" s="22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v>0</v>
      </c>
      <c r="H23" s="221"/>
      <c r="I23" s="221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v>0</v>
      </c>
      <c r="H24" s="219"/>
      <c r="I24" s="21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v>0</v>
      </c>
      <c r="H25" s="221"/>
      <c r="I25" s="221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7">
        <v>0</v>
      </c>
      <c r="H26" s="228"/>
      <c r="I26" s="22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9">
        <v>-0.14000000013038499</v>
      </c>
      <c r="H27" s="229"/>
      <c r="I27" s="229"/>
      <c r="J27" s="63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30">
        <v>0</v>
      </c>
      <c r="H28" s="232"/>
      <c r="I28" s="232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0">
        <v>1121086</v>
      </c>
      <c r="H29" s="230"/>
      <c r="I29" s="230"/>
      <c r="J29" s="12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43402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47</v>
      </c>
      <c r="C39" s="201" t="s">
        <v>46</v>
      </c>
      <c r="D39" s="202"/>
      <c r="E39" s="202"/>
      <c r="F39" s="107">
        <v>0</v>
      </c>
      <c r="G39" s="108">
        <v>0</v>
      </c>
      <c r="H39" s="109"/>
      <c r="I39" s="110">
        <v>1121086.1399999999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03" t="s">
        <v>48</v>
      </c>
      <c r="C40" s="204"/>
      <c r="D40" s="204"/>
      <c r="E40" s="20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50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51</v>
      </c>
      <c r="G46" s="130"/>
      <c r="H46" s="130"/>
      <c r="I46" s="205" t="s">
        <v>28</v>
      </c>
      <c r="J46" s="205"/>
    </row>
    <row r="47" spans="1:10" ht="25.5" customHeight="1" x14ac:dyDescent="0.2">
      <c r="A47" s="123"/>
      <c r="B47" s="131" t="s">
        <v>52</v>
      </c>
      <c r="C47" s="207" t="s">
        <v>53</v>
      </c>
      <c r="D47" s="208"/>
      <c r="E47" s="208"/>
      <c r="F47" s="133" t="s">
        <v>23</v>
      </c>
      <c r="G47" s="134"/>
      <c r="H47" s="134"/>
      <c r="I47" s="206">
        <v>29760</v>
      </c>
      <c r="J47" s="206"/>
    </row>
    <row r="48" spans="1:10" ht="25.5" customHeight="1" x14ac:dyDescent="0.2">
      <c r="A48" s="123"/>
      <c r="B48" s="125" t="s">
        <v>54</v>
      </c>
      <c r="C48" s="199" t="s">
        <v>55</v>
      </c>
      <c r="D48" s="200"/>
      <c r="E48" s="200"/>
      <c r="F48" s="135" t="s">
        <v>24</v>
      </c>
      <c r="G48" s="136"/>
      <c r="H48" s="136"/>
      <c r="I48" s="198">
        <v>525743</v>
      </c>
      <c r="J48" s="198"/>
    </row>
    <row r="49" spans="1:10" ht="25.5" customHeight="1" x14ac:dyDescent="0.2">
      <c r="A49" s="123"/>
      <c r="B49" s="125" t="s">
        <v>56</v>
      </c>
      <c r="C49" s="199" t="s">
        <v>57</v>
      </c>
      <c r="D49" s="200"/>
      <c r="E49" s="200"/>
      <c r="F49" s="135" t="s">
        <v>24</v>
      </c>
      <c r="G49" s="136"/>
      <c r="H49" s="136"/>
      <c r="I49" s="198">
        <v>16149.14</v>
      </c>
      <c r="J49" s="198"/>
    </row>
    <row r="50" spans="1:10" ht="25.5" customHeight="1" x14ac:dyDescent="0.2">
      <c r="A50" s="123"/>
      <c r="B50" s="125" t="s">
        <v>58</v>
      </c>
      <c r="C50" s="199" t="s">
        <v>59</v>
      </c>
      <c r="D50" s="200"/>
      <c r="E50" s="200"/>
      <c r="F50" s="135" t="s">
        <v>24</v>
      </c>
      <c r="G50" s="136"/>
      <c r="H50" s="136"/>
      <c r="I50" s="198">
        <v>121525</v>
      </c>
      <c r="J50" s="198"/>
    </row>
    <row r="51" spans="1:10" ht="25.5" customHeight="1" x14ac:dyDescent="0.2">
      <c r="A51" s="123"/>
      <c r="B51" s="125" t="s">
        <v>60</v>
      </c>
      <c r="C51" s="199" t="s">
        <v>61</v>
      </c>
      <c r="D51" s="200"/>
      <c r="E51" s="200"/>
      <c r="F51" s="135" t="s">
        <v>24</v>
      </c>
      <c r="G51" s="136"/>
      <c r="H51" s="136"/>
      <c r="I51" s="198">
        <v>19369</v>
      </c>
      <c r="J51" s="198"/>
    </row>
    <row r="52" spans="1:10" ht="25.5" customHeight="1" x14ac:dyDescent="0.2">
      <c r="A52" s="123"/>
      <c r="B52" s="125" t="s">
        <v>62</v>
      </c>
      <c r="C52" s="199" t="s">
        <v>63</v>
      </c>
      <c r="D52" s="200"/>
      <c r="E52" s="200"/>
      <c r="F52" s="135" t="s">
        <v>24</v>
      </c>
      <c r="G52" s="136"/>
      <c r="H52" s="136"/>
      <c r="I52" s="198">
        <v>30566</v>
      </c>
      <c r="J52" s="198"/>
    </row>
    <row r="53" spans="1:10" ht="25.5" customHeight="1" x14ac:dyDescent="0.2">
      <c r="A53" s="123"/>
      <c r="B53" s="125" t="s">
        <v>64</v>
      </c>
      <c r="C53" s="199" t="s">
        <v>65</v>
      </c>
      <c r="D53" s="200"/>
      <c r="E53" s="200"/>
      <c r="F53" s="135" t="s">
        <v>24</v>
      </c>
      <c r="G53" s="136"/>
      <c r="H53" s="136"/>
      <c r="I53" s="198">
        <v>343824</v>
      </c>
      <c r="J53" s="198"/>
    </row>
    <row r="54" spans="1:10" ht="25.5" customHeight="1" x14ac:dyDescent="0.2">
      <c r="A54" s="123"/>
      <c r="B54" s="125" t="s">
        <v>66</v>
      </c>
      <c r="C54" s="199" t="s">
        <v>67</v>
      </c>
      <c r="D54" s="200"/>
      <c r="E54" s="200"/>
      <c r="F54" s="135" t="s">
        <v>24</v>
      </c>
      <c r="G54" s="136"/>
      <c r="H54" s="136"/>
      <c r="I54" s="198">
        <v>9150</v>
      </c>
      <c r="J54" s="198"/>
    </row>
    <row r="55" spans="1:10" ht="25.5" customHeight="1" x14ac:dyDescent="0.2">
      <c r="A55" s="123"/>
      <c r="B55" s="132" t="s">
        <v>68</v>
      </c>
      <c r="C55" s="195" t="s">
        <v>26</v>
      </c>
      <c r="D55" s="196"/>
      <c r="E55" s="196"/>
      <c r="F55" s="137" t="s">
        <v>68</v>
      </c>
      <c r="G55" s="138"/>
      <c r="H55" s="138"/>
      <c r="I55" s="194">
        <v>25000</v>
      </c>
      <c r="J55" s="194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197">
        <f>SUM(I47:I55)</f>
        <v>1121086.1400000001</v>
      </c>
      <c r="J56" s="197"/>
    </row>
    <row r="57" spans="1:10" x14ac:dyDescent="0.2">
      <c r="F57" s="141"/>
      <c r="G57" s="94"/>
      <c r="H57" s="141"/>
      <c r="I57" s="94"/>
      <c r="J57" s="94"/>
    </row>
    <row r="58" spans="1:10" x14ac:dyDescent="0.2">
      <c r="F58" s="141"/>
      <c r="G58" s="94"/>
      <c r="H58" s="141"/>
      <c r="I58" s="94"/>
      <c r="J58" s="94"/>
    </row>
    <row r="59" spans="1:10" x14ac:dyDescent="0.2">
      <c r="F59" s="141"/>
      <c r="G59" s="94"/>
      <c r="H59" s="141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8"/>
  <sheetViews>
    <sheetView tabSelected="1" topLeftCell="A14" workbookViewId="0">
      <selection activeCell="A7" sqref="A7:E5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4" t="s">
        <v>6</v>
      </c>
      <c r="B1" s="244"/>
      <c r="C1" s="244"/>
      <c r="D1" s="244"/>
      <c r="E1" s="244"/>
      <c r="F1" s="244"/>
      <c r="G1" s="244"/>
      <c r="AE1" t="s">
        <v>71</v>
      </c>
    </row>
    <row r="2" spans="1:60" ht="24.95" customHeight="1" x14ac:dyDescent="0.2">
      <c r="A2" s="146" t="s">
        <v>70</v>
      </c>
      <c r="B2" s="144"/>
      <c r="C2" s="245" t="s">
        <v>46</v>
      </c>
      <c r="D2" s="246"/>
      <c r="E2" s="246"/>
      <c r="F2" s="246"/>
      <c r="G2" s="247"/>
      <c r="AE2" t="s">
        <v>72</v>
      </c>
    </row>
    <row r="3" spans="1:60" ht="24.95" customHeight="1" x14ac:dyDescent="0.2">
      <c r="A3" s="147" t="s">
        <v>7</v>
      </c>
      <c r="B3" s="145"/>
      <c r="C3" s="248" t="s">
        <v>43</v>
      </c>
      <c r="D3" s="249"/>
      <c r="E3" s="249"/>
      <c r="F3" s="249"/>
      <c r="G3" s="250"/>
      <c r="AE3" t="s">
        <v>73</v>
      </c>
    </row>
    <row r="4" spans="1:60" ht="24.95" hidden="1" customHeight="1" x14ac:dyDescent="0.2">
      <c r="A4" s="147" t="s">
        <v>8</v>
      </c>
      <c r="B4" s="145"/>
      <c r="C4" s="248"/>
      <c r="D4" s="249"/>
      <c r="E4" s="249"/>
      <c r="F4" s="249"/>
      <c r="G4" s="250"/>
      <c r="AE4" t="s">
        <v>74</v>
      </c>
    </row>
    <row r="5" spans="1:60" hidden="1" x14ac:dyDescent="0.2">
      <c r="A5" s="148" t="s">
        <v>75</v>
      </c>
      <c r="B5" s="149"/>
      <c r="C5" s="150"/>
      <c r="D5" s="151"/>
      <c r="E5" s="151"/>
      <c r="F5" s="151"/>
      <c r="G5" s="152"/>
      <c r="AE5" t="s">
        <v>76</v>
      </c>
    </row>
    <row r="7" spans="1:60" ht="38.25" x14ac:dyDescent="0.2">
      <c r="A7" s="157" t="s">
        <v>77</v>
      </c>
      <c r="B7" s="158" t="s">
        <v>78</v>
      </c>
      <c r="C7" s="158" t="s">
        <v>79</v>
      </c>
      <c r="D7" s="157" t="s">
        <v>80</v>
      </c>
      <c r="E7" s="157" t="s">
        <v>81</v>
      </c>
      <c r="F7" s="153" t="s">
        <v>82</v>
      </c>
      <c r="G7" s="173" t="s">
        <v>28</v>
      </c>
      <c r="H7" s="174" t="s">
        <v>29</v>
      </c>
      <c r="I7" s="174" t="s">
        <v>83</v>
      </c>
      <c r="J7" s="174" t="s">
        <v>30</v>
      </c>
      <c r="K7" s="174" t="s">
        <v>84</v>
      </c>
      <c r="L7" s="174" t="s">
        <v>85</v>
      </c>
      <c r="M7" s="174" t="s">
        <v>86</v>
      </c>
      <c r="N7" s="174" t="s">
        <v>87</v>
      </c>
      <c r="O7" s="174" t="s">
        <v>88</v>
      </c>
      <c r="P7" s="174" t="s">
        <v>89</v>
      </c>
      <c r="Q7" s="174" t="s">
        <v>90</v>
      </c>
      <c r="R7" s="174" t="s">
        <v>91</v>
      </c>
      <c r="S7" s="174" t="s">
        <v>92</v>
      </c>
      <c r="T7" s="174" t="s">
        <v>93</v>
      </c>
      <c r="U7" s="160" t="s">
        <v>94</v>
      </c>
    </row>
    <row r="8" spans="1:60" x14ac:dyDescent="0.2">
      <c r="A8" s="175" t="s">
        <v>95</v>
      </c>
      <c r="B8" s="176" t="s">
        <v>52</v>
      </c>
      <c r="C8" s="177" t="s">
        <v>53</v>
      </c>
      <c r="D8" s="178"/>
      <c r="E8" s="179"/>
      <c r="F8" s="180"/>
      <c r="G8" s="180">
        <f>SUMIF(AE9:AE9,"&lt;&gt;NOR",G9:G9)</f>
        <v>29760</v>
      </c>
      <c r="H8" s="180"/>
      <c r="I8" s="180">
        <f>SUM(I9:I9)</f>
        <v>0</v>
      </c>
      <c r="J8" s="180"/>
      <c r="K8" s="180">
        <f>SUM(K9:K9)</f>
        <v>29760</v>
      </c>
      <c r="L8" s="180"/>
      <c r="M8" s="180">
        <f>SUM(M9:M9)</f>
        <v>29760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75"/>
      <c r="U8" s="159">
        <f>SUM(U9:U9)</f>
        <v>40</v>
      </c>
      <c r="AE8" t="s">
        <v>96</v>
      </c>
    </row>
    <row r="9" spans="1:60" outlineLevel="1" x14ac:dyDescent="0.2">
      <c r="A9" s="155">
        <v>1</v>
      </c>
      <c r="B9" s="161" t="s">
        <v>97</v>
      </c>
      <c r="C9" s="188" t="s">
        <v>98</v>
      </c>
      <c r="D9" s="163" t="s">
        <v>99</v>
      </c>
      <c r="E9" s="169">
        <v>20</v>
      </c>
      <c r="F9" s="171">
        <v>1488</v>
      </c>
      <c r="G9" s="171">
        <v>29760</v>
      </c>
      <c r="H9" s="171">
        <v>0</v>
      </c>
      <c r="I9" s="171">
        <f>ROUND(E9*H9,2)</f>
        <v>0</v>
      </c>
      <c r="J9" s="171">
        <v>1488</v>
      </c>
      <c r="K9" s="171">
        <f>ROUND(E9*J9,2)</f>
        <v>29760</v>
      </c>
      <c r="L9" s="171">
        <v>0</v>
      </c>
      <c r="M9" s="171">
        <f>G9*(1+L9/100)</f>
        <v>29760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2</v>
      </c>
      <c r="U9" s="164">
        <f>ROUND(E9*T9,2)</f>
        <v>40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100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x14ac:dyDescent="0.2">
      <c r="A10" s="156" t="s">
        <v>95</v>
      </c>
      <c r="B10" s="162" t="s">
        <v>54</v>
      </c>
      <c r="C10" s="189" t="s">
        <v>55</v>
      </c>
      <c r="D10" s="166"/>
      <c r="E10" s="170"/>
      <c r="F10" s="172"/>
      <c r="G10" s="172">
        <f>SUMIF(AE11:AE25,"&lt;&gt;NOR",G11:G25)</f>
        <v>525743</v>
      </c>
      <c r="H10" s="172"/>
      <c r="I10" s="172">
        <f>SUM(I11:I25)</f>
        <v>20717.099999999999</v>
      </c>
      <c r="J10" s="172"/>
      <c r="K10" s="172">
        <f>SUM(K11:K25)</f>
        <v>505025.89999999997</v>
      </c>
      <c r="L10" s="172"/>
      <c r="M10" s="172">
        <f>SUM(M11:M25)</f>
        <v>525743</v>
      </c>
      <c r="N10" s="167"/>
      <c r="O10" s="167">
        <f>SUM(O11:O25)</f>
        <v>1.24E-3</v>
      </c>
      <c r="P10" s="167"/>
      <c r="Q10" s="167">
        <f>SUM(Q11:Q25)</f>
        <v>0</v>
      </c>
      <c r="R10" s="167"/>
      <c r="S10" s="167"/>
      <c r="T10" s="168"/>
      <c r="U10" s="167">
        <f>SUM(U11:U25)</f>
        <v>27.239999999999995</v>
      </c>
      <c r="AE10" t="s">
        <v>96</v>
      </c>
    </row>
    <row r="11" spans="1:60" outlineLevel="1" x14ac:dyDescent="0.2">
      <c r="A11" s="155">
        <v>2</v>
      </c>
      <c r="B11" s="161" t="s">
        <v>101</v>
      </c>
      <c r="C11" s="188" t="s">
        <v>102</v>
      </c>
      <c r="D11" s="163" t="s">
        <v>103</v>
      </c>
      <c r="E11" s="169">
        <v>1</v>
      </c>
      <c r="F11" s="171">
        <v>4890</v>
      </c>
      <c r="G11" s="171">
        <v>4890</v>
      </c>
      <c r="H11" s="171">
        <v>85.08</v>
      </c>
      <c r="I11" s="171">
        <f t="shared" ref="I11:I25" si="0">ROUND(E11*H11,2)</f>
        <v>85.08</v>
      </c>
      <c r="J11" s="171">
        <v>4804.92</v>
      </c>
      <c r="K11" s="171">
        <f t="shared" ref="K11:K25" si="1">ROUND(E11*J11,2)</f>
        <v>4804.92</v>
      </c>
      <c r="L11" s="171">
        <v>0</v>
      </c>
      <c r="M11" s="171">
        <f t="shared" ref="M11:M25" si="2">G11*(1+L11/100)</f>
        <v>4890</v>
      </c>
      <c r="N11" s="164">
        <v>6.2E-4</v>
      </c>
      <c r="O11" s="164">
        <f t="shared" ref="O11:O25" si="3">ROUND(E11*N11,5)</f>
        <v>6.2E-4</v>
      </c>
      <c r="P11" s="164">
        <v>0</v>
      </c>
      <c r="Q11" s="164">
        <f t="shared" ref="Q11:Q25" si="4">ROUND(E11*P11,5)</f>
        <v>0</v>
      </c>
      <c r="R11" s="164"/>
      <c r="S11" s="164"/>
      <c r="T11" s="165">
        <v>10.5261</v>
      </c>
      <c r="U11" s="164">
        <f t="shared" ref="U11:U25" si="5">ROUND(E11*T11,2)</f>
        <v>10.53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55">
        <v>3</v>
      </c>
      <c r="B12" s="161" t="s">
        <v>104</v>
      </c>
      <c r="C12" s="188" t="s">
        <v>105</v>
      </c>
      <c r="D12" s="163" t="s">
        <v>103</v>
      </c>
      <c r="E12" s="169">
        <v>1</v>
      </c>
      <c r="F12" s="171">
        <v>29400</v>
      </c>
      <c r="G12" s="171">
        <v>29400</v>
      </c>
      <c r="H12" s="171">
        <v>85.08</v>
      </c>
      <c r="I12" s="171">
        <f t="shared" si="0"/>
        <v>85.08</v>
      </c>
      <c r="J12" s="171">
        <v>29314.92</v>
      </c>
      <c r="K12" s="171">
        <f t="shared" si="1"/>
        <v>29314.92</v>
      </c>
      <c r="L12" s="171">
        <v>0</v>
      </c>
      <c r="M12" s="171">
        <f t="shared" si="2"/>
        <v>29400</v>
      </c>
      <c r="N12" s="164">
        <v>6.2E-4</v>
      </c>
      <c r="O12" s="164">
        <f t="shared" si="3"/>
        <v>6.2E-4</v>
      </c>
      <c r="P12" s="164">
        <v>0</v>
      </c>
      <c r="Q12" s="164">
        <f t="shared" si="4"/>
        <v>0</v>
      </c>
      <c r="R12" s="164"/>
      <c r="S12" s="164"/>
      <c r="T12" s="165">
        <v>10.5261</v>
      </c>
      <c r="U12" s="164">
        <f t="shared" si="5"/>
        <v>10.53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4</v>
      </c>
      <c r="B13" s="161" t="s">
        <v>106</v>
      </c>
      <c r="C13" s="188" t="s">
        <v>107</v>
      </c>
      <c r="D13" s="163" t="s">
        <v>108</v>
      </c>
      <c r="E13" s="169">
        <v>1</v>
      </c>
      <c r="F13" s="171">
        <v>88900</v>
      </c>
      <c r="G13" s="171">
        <v>88900</v>
      </c>
      <c r="H13" s="171">
        <v>0</v>
      </c>
      <c r="I13" s="171">
        <f t="shared" si="0"/>
        <v>0</v>
      </c>
      <c r="J13" s="171">
        <v>88900</v>
      </c>
      <c r="K13" s="171">
        <f t="shared" si="1"/>
        <v>88900</v>
      </c>
      <c r="L13" s="171">
        <v>0</v>
      </c>
      <c r="M13" s="171">
        <f t="shared" si="2"/>
        <v>88900</v>
      </c>
      <c r="N13" s="164">
        <v>0</v>
      </c>
      <c r="O13" s="164">
        <f t="shared" si="3"/>
        <v>0</v>
      </c>
      <c r="P13" s="164">
        <v>0</v>
      </c>
      <c r="Q13" s="164">
        <f t="shared" si="4"/>
        <v>0</v>
      </c>
      <c r="R13" s="164"/>
      <c r="S13" s="164"/>
      <c r="T13" s="165">
        <v>0</v>
      </c>
      <c r="U13" s="164">
        <f t="shared" si="5"/>
        <v>0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5</v>
      </c>
      <c r="B14" s="161" t="s">
        <v>109</v>
      </c>
      <c r="C14" s="188" t="s">
        <v>110</v>
      </c>
      <c r="D14" s="163" t="s">
        <v>108</v>
      </c>
      <c r="E14" s="169">
        <v>1</v>
      </c>
      <c r="F14" s="171">
        <v>4000</v>
      </c>
      <c r="G14" s="171">
        <v>4000</v>
      </c>
      <c r="H14" s="171">
        <v>0</v>
      </c>
      <c r="I14" s="171">
        <f t="shared" si="0"/>
        <v>0</v>
      </c>
      <c r="J14" s="171">
        <v>4000</v>
      </c>
      <c r="K14" s="171">
        <f t="shared" si="1"/>
        <v>4000</v>
      </c>
      <c r="L14" s="171">
        <v>0</v>
      </c>
      <c r="M14" s="171">
        <f t="shared" si="2"/>
        <v>4000</v>
      </c>
      <c r="N14" s="164">
        <v>0</v>
      </c>
      <c r="O14" s="164">
        <f t="shared" si="3"/>
        <v>0</v>
      </c>
      <c r="P14" s="164">
        <v>0</v>
      </c>
      <c r="Q14" s="164">
        <f t="shared" si="4"/>
        <v>0</v>
      </c>
      <c r="R14" s="164"/>
      <c r="S14" s="164"/>
      <c r="T14" s="165">
        <v>0</v>
      </c>
      <c r="U14" s="164">
        <f t="shared" si="5"/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100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61" t="s">
        <v>111</v>
      </c>
      <c r="C15" s="188" t="s">
        <v>112</v>
      </c>
      <c r="D15" s="163" t="s">
        <v>108</v>
      </c>
      <c r="E15" s="169">
        <v>1</v>
      </c>
      <c r="F15" s="171">
        <v>1500</v>
      </c>
      <c r="G15" s="171">
        <v>1500</v>
      </c>
      <c r="H15" s="171">
        <v>0</v>
      </c>
      <c r="I15" s="171">
        <f t="shared" si="0"/>
        <v>0</v>
      </c>
      <c r="J15" s="171">
        <v>1500</v>
      </c>
      <c r="K15" s="171">
        <f t="shared" si="1"/>
        <v>1500</v>
      </c>
      <c r="L15" s="171">
        <v>0</v>
      </c>
      <c r="M15" s="171">
        <f t="shared" si="2"/>
        <v>1500</v>
      </c>
      <c r="N15" s="164">
        <v>0</v>
      </c>
      <c r="O15" s="164">
        <f t="shared" si="3"/>
        <v>0</v>
      </c>
      <c r="P15" s="164">
        <v>0</v>
      </c>
      <c r="Q15" s="164">
        <f t="shared" si="4"/>
        <v>0</v>
      </c>
      <c r="R15" s="164"/>
      <c r="S15" s="164"/>
      <c r="T15" s="165">
        <v>0</v>
      </c>
      <c r="U15" s="164">
        <f t="shared" si="5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7</v>
      </c>
      <c r="B16" s="161" t="s">
        <v>113</v>
      </c>
      <c r="C16" s="188" t="s">
        <v>114</v>
      </c>
      <c r="D16" s="163" t="s">
        <v>115</v>
      </c>
      <c r="E16" s="169">
        <v>1</v>
      </c>
      <c r="F16" s="171">
        <v>317700</v>
      </c>
      <c r="G16" s="171">
        <v>317700</v>
      </c>
      <c r="H16" s="171">
        <v>0</v>
      </c>
      <c r="I16" s="171">
        <f t="shared" si="0"/>
        <v>0</v>
      </c>
      <c r="J16" s="171">
        <v>317700</v>
      </c>
      <c r="K16" s="171">
        <f t="shared" si="1"/>
        <v>317700</v>
      </c>
      <c r="L16" s="171">
        <v>0</v>
      </c>
      <c r="M16" s="171">
        <f t="shared" si="2"/>
        <v>317700</v>
      </c>
      <c r="N16" s="164">
        <v>0</v>
      </c>
      <c r="O16" s="164">
        <f t="shared" si="3"/>
        <v>0</v>
      </c>
      <c r="P16" s="164">
        <v>0</v>
      </c>
      <c r="Q16" s="164">
        <f t="shared" si="4"/>
        <v>0</v>
      </c>
      <c r="R16" s="164"/>
      <c r="S16" s="164"/>
      <c r="T16" s="165">
        <v>0</v>
      </c>
      <c r="U16" s="164">
        <f t="shared" si="5"/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100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8</v>
      </c>
      <c r="B17" s="161" t="s">
        <v>116</v>
      </c>
      <c r="C17" s="188" t="s">
        <v>117</v>
      </c>
      <c r="D17" s="163" t="s">
        <v>108</v>
      </c>
      <c r="E17" s="169">
        <v>1</v>
      </c>
      <c r="F17" s="171">
        <v>18000</v>
      </c>
      <c r="G17" s="171">
        <v>18000</v>
      </c>
      <c r="H17" s="171">
        <v>0</v>
      </c>
      <c r="I17" s="171">
        <f t="shared" si="0"/>
        <v>0</v>
      </c>
      <c r="J17" s="171">
        <v>18000</v>
      </c>
      <c r="K17" s="171">
        <f t="shared" si="1"/>
        <v>18000</v>
      </c>
      <c r="L17" s="171">
        <v>0</v>
      </c>
      <c r="M17" s="171">
        <f t="shared" si="2"/>
        <v>18000</v>
      </c>
      <c r="N17" s="164">
        <v>0</v>
      </c>
      <c r="O17" s="164">
        <f t="shared" si="3"/>
        <v>0</v>
      </c>
      <c r="P17" s="164">
        <v>0</v>
      </c>
      <c r="Q17" s="164">
        <f t="shared" si="4"/>
        <v>0</v>
      </c>
      <c r="R17" s="164"/>
      <c r="S17" s="164"/>
      <c r="T17" s="165">
        <v>0</v>
      </c>
      <c r="U17" s="164">
        <f t="shared" si="5"/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100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9</v>
      </c>
      <c r="B18" s="161" t="s">
        <v>118</v>
      </c>
      <c r="C18" s="188" t="s">
        <v>119</v>
      </c>
      <c r="D18" s="163" t="s">
        <v>108</v>
      </c>
      <c r="E18" s="169">
        <v>1</v>
      </c>
      <c r="F18" s="171">
        <v>7200</v>
      </c>
      <c r="G18" s="171">
        <v>7200</v>
      </c>
      <c r="H18" s="171">
        <v>0</v>
      </c>
      <c r="I18" s="171">
        <f t="shared" si="0"/>
        <v>0</v>
      </c>
      <c r="J18" s="171">
        <v>7200</v>
      </c>
      <c r="K18" s="171">
        <f t="shared" si="1"/>
        <v>7200</v>
      </c>
      <c r="L18" s="171">
        <v>0</v>
      </c>
      <c r="M18" s="171">
        <f t="shared" si="2"/>
        <v>7200</v>
      </c>
      <c r="N18" s="164">
        <v>0</v>
      </c>
      <c r="O18" s="164">
        <f t="shared" si="3"/>
        <v>0</v>
      </c>
      <c r="P18" s="164">
        <v>0</v>
      </c>
      <c r="Q18" s="164">
        <f t="shared" si="4"/>
        <v>0</v>
      </c>
      <c r="R18" s="164"/>
      <c r="S18" s="164"/>
      <c r="T18" s="165">
        <v>0</v>
      </c>
      <c r="U18" s="164">
        <f t="shared" si="5"/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10</v>
      </c>
      <c r="B19" s="161" t="s">
        <v>120</v>
      </c>
      <c r="C19" s="188" t="s">
        <v>121</v>
      </c>
      <c r="D19" s="163" t="s">
        <v>115</v>
      </c>
      <c r="E19" s="169">
        <v>1</v>
      </c>
      <c r="F19" s="171">
        <v>19600</v>
      </c>
      <c r="G19" s="171">
        <v>19600</v>
      </c>
      <c r="H19" s="171">
        <v>0</v>
      </c>
      <c r="I19" s="171">
        <f t="shared" si="0"/>
        <v>0</v>
      </c>
      <c r="J19" s="171">
        <v>19600</v>
      </c>
      <c r="K19" s="171">
        <f t="shared" si="1"/>
        <v>19600</v>
      </c>
      <c r="L19" s="171">
        <v>0</v>
      </c>
      <c r="M19" s="171">
        <f t="shared" si="2"/>
        <v>19600</v>
      </c>
      <c r="N19" s="164">
        <v>0</v>
      </c>
      <c r="O19" s="164">
        <f t="shared" si="3"/>
        <v>0</v>
      </c>
      <c r="P19" s="164">
        <v>0</v>
      </c>
      <c r="Q19" s="164">
        <f t="shared" si="4"/>
        <v>0</v>
      </c>
      <c r="R19" s="164"/>
      <c r="S19" s="164"/>
      <c r="T19" s="165">
        <v>0</v>
      </c>
      <c r="U19" s="164">
        <f t="shared" si="5"/>
        <v>0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100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11</v>
      </c>
      <c r="B20" s="161" t="s">
        <v>122</v>
      </c>
      <c r="C20" s="188" t="s">
        <v>123</v>
      </c>
      <c r="D20" s="163" t="s">
        <v>115</v>
      </c>
      <c r="E20" s="169">
        <v>1</v>
      </c>
      <c r="F20" s="171">
        <v>11500</v>
      </c>
      <c r="G20" s="171">
        <v>11500</v>
      </c>
      <c r="H20" s="171">
        <v>0</v>
      </c>
      <c r="I20" s="171">
        <f t="shared" si="0"/>
        <v>0</v>
      </c>
      <c r="J20" s="171">
        <v>11500</v>
      </c>
      <c r="K20" s="171">
        <f t="shared" si="1"/>
        <v>11500</v>
      </c>
      <c r="L20" s="171">
        <v>0</v>
      </c>
      <c r="M20" s="171">
        <f t="shared" si="2"/>
        <v>11500</v>
      </c>
      <c r="N20" s="164">
        <v>0</v>
      </c>
      <c r="O20" s="164">
        <f t="shared" si="3"/>
        <v>0</v>
      </c>
      <c r="P20" s="164">
        <v>0</v>
      </c>
      <c r="Q20" s="164">
        <f t="shared" si="4"/>
        <v>0</v>
      </c>
      <c r="R20" s="164"/>
      <c r="S20" s="164"/>
      <c r="T20" s="165">
        <v>0</v>
      </c>
      <c r="U20" s="164">
        <f t="shared" si="5"/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12</v>
      </c>
      <c r="B21" s="161" t="s">
        <v>124</v>
      </c>
      <c r="C21" s="188" t="s">
        <v>125</v>
      </c>
      <c r="D21" s="163" t="s">
        <v>126</v>
      </c>
      <c r="E21" s="169">
        <v>2</v>
      </c>
      <c r="F21" s="171">
        <v>429</v>
      </c>
      <c r="G21" s="171">
        <v>858</v>
      </c>
      <c r="H21" s="171">
        <v>346.14</v>
      </c>
      <c r="I21" s="171">
        <f t="shared" si="0"/>
        <v>692.28</v>
      </c>
      <c r="J21" s="171">
        <v>82.860000000000014</v>
      </c>
      <c r="K21" s="171">
        <f t="shared" si="1"/>
        <v>165.72</v>
      </c>
      <c r="L21" s="171">
        <v>0</v>
      </c>
      <c r="M21" s="171">
        <f t="shared" si="2"/>
        <v>858</v>
      </c>
      <c r="N21" s="164">
        <v>0</v>
      </c>
      <c r="O21" s="164">
        <f t="shared" si="3"/>
        <v>0</v>
      </c>
      <c r="P21" s="164">
        <v>0</v>
      </c>
      <c r="Q21" s="164">
        <f t="shared" si="4"/>
        <v>0</v>
      </c>
      <c r="R21" s="164"/>
      <c r="S21" s="164"/>
      <c r="T21" s="165">
        <v>0.2</v>
      </c>
      <c r="U21" s="164">
        <f t="shared" si="5"/>
        <v>0.4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100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13</v>
      </c>
      <c r="B22" s="161" t="s">
        <v>127</v>
      </c>
      <c r="C22" s="188" t="s">
        <v>128</v>
      </c>
      <c r="D22" s="163" t="s">
        <v>126</v>
      </c>
      <c r="E22" s="169">
        <v>2</v>
      </c>
      <c r="F22" s="171">
        <v>1342</v>
      </c>
      <c r="G22" s="171">
        <v>2684</v>
      </c>
      <c r="H22" s="171">
        <v>1246.71</v>
      </c>
      <c r="I22" s="171">
        <f t="shared" si="0"/>
        <v>2493.42</v>
      </c>
      <c r="J22" s="171">
        <v>95.289999999999964</v>
      </c>
      <c r="K22" s="171">
        <f t="shared" si="1"/>
        <v>190.58</v>
      </c>
      <c r="L22" s="171">
        <v>0</v>
      </c>
      <c r="M22" s="171">
        <f t="shared" si="2"/>
        <v>2684</v>
      </c>
      <c r="N22" s="164">
        <v>0</v>
      </c>
      <c r="O22" s="164">
        <f t="shared" si="3"/>
        <v>0</v>
      </c>
      <c r="P22" s="164">
        <v>0</v>
      </c>
      <c r="Q22" s="164">
        <f t="shared" si="4"/>
        <v>0</v>
      </c>
      <c r="R22" s="164"/>
      <c r="S22" s="164"/>
      <c r="T22" s="165">
        <v>0.23</v>
      </c>
      <c r="U22" s="164">
        <f t="shared" si="5"/>
        <v>0.46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100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14</v>
      </c>
      <c r="B23" s="161" t="s">
        <v>129</v>
      </c>
      <c r="C23" s="188" t="s">
        <v>130</v>
      </c>
      <c r="D23" s="163" t="s">
        <v>131</v>
      </c>
      <c r="E23" s="169">
        <v>2</v>
      </c>
      <c r="F23" s="171">
        <v>3185</v>
      </c>
      <c r="G23" s="171">
        <v>6370</v>
      </c>
      <c r="H23" s="171">
        <v>2832.82</v>
      </c>
      <c r="I23" s="171">
        <f t="shared" si="0"/>
        <v>5665.64</v>
      </c>
      <c r="J23" s="171">
        <v>352.17999999999984</v>
      </c>
      <c r="K23" s="171">
        <f t="shared" si="1"/>
        <v>704.36</v>
      </c>
      <c r="L23" s="171">
        <v>0</v>
      </c>
      <c r="M23" s="171">
        <f t="shared" si="2"/>
        <v>6370</v>
      </c>
      <c r="N23" s="164">
        <v>0</v>
      </c>
      <c r="O23" s="164">
        <f t="shared" si="3"/>
        <v>0</v>
      </c>
      <c r="P23" s="164">
        <v>0</v>
      </c>
      <c r="Q23" s="164">
        <f t="shared" si="4"/>
        <v>0</v>
      </c>
      <c r="R23" s="164"/>
      <c r="S23" s="164"/>
      <c r="T23" s="165">
        <v>0.85</v>
      </c>
      <c r="U23" s="164">
        <f t="shared" si="5"/>
        <v>1.7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15</v>
      </c>
      <c r="B24" s="161" t="s">
        <v>132</v>
      </c>
      <c r="C24" s="188" t="s">
        <v>133</v>
      </c>
      <c r="D24" s="163" t="s">
        <v>126</v>
      </c>
      <c r="E24" s="169">
        <v>10</v>
      </c>
      <c r="F24" s="171">
        <v>1269</v>
      </c>
      <c r="G24" s="171">
        <v>12690</v>
      </c>
      <c r="H24" s="171">
        <v>1169.56</v>
      </c>
      <c r="I24" s="171">
        <f t="shared" si="0"/>
        <v>11695.6</v>
      </c>
      <c r="J24" s="171">
        <v>99.440000000000055</v>
      </c>
      <c r="K24" s="171">
        <f t="shared" si="1"/>
        <v>994.4</v>
      </c>
      <c r="L24" s="171">
        <v>0</v>
      </c>
      <c r="M24" s="171">
        <f t="shared" si="2"/>
        <v>12690</v>
      </c>
      <c r="N24" s="164">
        <v>0</v>
      </c>
      <c r="O24" s="164">
        <f t="shared" si="3"/>
        <v>0</v>
      </c>
      <c r="P24" s="164">
        <v>0</v>
      </c>
      <c r="Q24" s="164">
        <f t="shared" si="4"/>
        <v>0</v>
      </c>
      <c r="R24" s="164"/>
      <c r="S24" s="164"/>
      <c r="T24" s="165">
        <v>0.24</v>
      </c>
      <c r="U24" s="164">
        <f t="shared" si="5"/>
        <v>2.4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100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16</v>
      </c>
      <c r="B25" s="161" t="s">
        <v>134</v>
      </c>
      <c r="C25" s="188" t="s">
        <v>135</v>
      </c>
      <c r="D25" s="163" t="s">
        <v>136</v>
      </c>
      <c r="E25" s="169">
        <v>0.1</v>
      </c>
      <c r="F25" s="171">
        <v>4510</v>
      </c>
      <c r="G25" s="171">
        <v>451</v>
      </c>
      <c r="H25" s="171">
        <v>0</v>
      </c>
      <c r="I25" s="171">
        <f t="shared" si="0"/>
        <v>0</v>
      </c>
      <c r="J25" s="171">
        <v>4510</v>
      </c>
      <c r="K25" s="171">
        <f t="shared" si="1"/>
        <v>451</v>
      </c>
      <c r="L25" s="171">
        <v>0</v>
      </c>
      <c r="M25" s="171">
        <f t="shared" si="2"/>
        <v>451</v>
      </c>
      <c r="N25" s="164">
        <v>0</v>
      </c>
      <c r="O25" s="164">
        <f t="shared" si="3"/>
        <v>0</v>
      </c>
      <c r="P25" s="164">
        <v>0</v>
      </c>
      <c r="Q25" s="164">
        <f t="shared" si="4"/>
        <v>0</v>
      </c>
      <c r="R25" s="164"/>
      <c r="S25" s="164"/>
      <c r="T25" s="165">
        <v>12.207000000000001</v>
      </c>
      <c r="U25" s="164">
        <f t="shared" si="5"/>
        <v>1.22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100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x14ac:dyDescent="0.2">
      <c r="A26" s="156" t="s">
        <v>95</v>
      </c>
      <c r="B26" s="162" t="s">
        <v>56</v>
      </c>
      <c r="C26" s="189" t="s">
        <v>57</v>
      </c>
      <c r="D26" s="166"/>
      <c r="E26" s="170"/>
      <c r="F26" s="172"/>
      <c r="G26" s="172">
        <f>SUMIF(AE27:AE29,"&lt;&gt;NOR",G27:G29)</f>
        <v>16149.14</v>
      </c>
      <c r="H26" s="172"/>
      <c r="I26" s="172">
        <f>SUM(I27:I29)</f>
        <v>15425.460000000001</v>
      </c>
      <c r="J26" s="172"/>
      <c r="K26" s="172">
        <f>SUM(K27:K29)</f>
        <v>723.68</v>
      </c>
      <c r="L26" s="172"/>
      <c r="M26" s="172">
        <f>SUM(M27:M29)</f>
        <v>16149.14</v>
      </c>
      <c r="N26" s="167"/>
      <c r="O26" s="167">
        <f>SUM(O27:O29)</f>
        <v>2.1839999999999998E-2</v>
      </c>
      <c r="P26" s="167"/>
      <c r="Q26" s="167">
        <f>SUM(Q27:Q29)</f>
        <v>0</v>
      </c>
      <c r="R26" s="167"/>
      <c r="S26" s="167"/>
      <c r="T26" s="168"/>
      <c r="U26" s="167">
        <f>SUM(U27:U29)</f>
        <v>1.75</v>
      </c>
      <c r="AE26" t="s">
        <v>96</v>
      </c>
    </row>
    <row r="27" spans="1:60" outlineLevel="1" x14ac:dyDescent="0.2">
      <c r="A27" s="155">
        <v>17</v>
      </c>
      <c r="B27" s="161" t="s">
        <v>137</v>
      </c>
      <c r="C27" s="188" t="s">
        <v>138</v>
      </c>
      <c r="D27" s="163" t="s">
        <v>103</v>
      </c>
      <c r="E27" s="169">
        <v>2</v>
      </c>
      <c r="F27" s="171">
        <v>1722</v>
      </c>
      <c r="G27" s="171">
        <v>3444</v>
      </c>
      <c r="H27" s="171">
        <v>1618.42</v>
      </c>
      <c r="I27" s="171">
        <f>ROUND(E27*H27,2)</f>
        <v>3236.84</v>
      </c>
      <c r="J27" s="171">
        <v>103.57999999999993</v>
      </c>
      <c r="K27" s="171">
        <f>ROUND(E27*J27,2)</f>
        <v>207.16</v>
      </c>
      <c r="L27" s="171">
        <v>0</v>
      </c>
      <c r="M27" s="171">
        <f>G27*(1+L27/100)</f>
        <v>3444</v>
      </c>
      <c r="N27" s="164">
        <v>7.5300000000000002E-3</v>
      </c>
      <c r="O27" s="164">
        <f>ROUND(E27*N27,5)</f>
        <v>1.506E-2</v>
      </c>
      <c r="P27" s="164">
        <v>0</v>
      </c>
      <c r="Q27" s="164">
        <f>ROUND(E27*P27,5)</f>
        <v>0</v>
      </c>
      <c r="R27" s="164"/>
      <c r="S27" s="164"/>
      <c r="T27" s="165">
        <v>0.25</v>
      </c>
      <c r="U27" s="164">
        <f>ROUND(E27*T27,2)</f>
        <v>0.5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18</v>
      </c>
      <c r="B28" s="161" t="s">
        <v>139</v>
      </c>
      <c r="C28" s="188" t="s">
        <v>140</v>
      </c>
      <c r="D28" s="163" t="s">
        <v>103</v>
      </c>
      <c r="E28" s="169">
        <v>2</v>
      </c>
      <c r="F28" s="171">
        <v>6340</v>
      </c>
      <c r="G28" s="171">
        <v>12680</v>
      </c>
      <c r="H28" s="171">
        <v>6094.31</v>
      </c>
      <c r="I28" s="171">
        <f>ROUND(E28*H28,2)</f>
        <v>12188.62</v>
      </c>
      <c r="J28" s="171">
        <v>245.6899999999996</v>
      </c>
      <c r="K28" s="171">
        <f>ROUND(E28*J28,2)</f>
        <v>491.38</v>
      </c>
      <c r="L28" s="171">
        <v>0</v>
      </c>
      <c r="M28" s="171">
        <f>G28*(1+L28/100)</f>
        <v>12680</v>
      </c>
      <c r="N28" s="164">
        <v>3.3899999999999998E-3</v>
      </c>
      <c r="O28" s="164">
        <f>ROUND(E28*N28,5)</f>
        <v>6.7799999999999996E-3</v>
      </c>
      <c r="P28" s="164">
        <v>0</v>
      </c>
      <c r="Q28" s="164">
        <f>ROUND(E28*P28,5)</f>
        <v>0</v>
      </c>
      <c r="R28" s="164"/>
      <c r="S28" s="164"/>
      <c r="T28" s="165">
        <v>0.59299999999999997</v>
      </c>
      <c r="U28" s="164">
        <f>ROUND(E28*T28,2)</f>
        <v>1.19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19</v>
      </c>
      <c r="B29" s="161" t="s">
        <v>141</v>
      </c>
      <c r="C29" s="188" t="s">
        <v>142</v>
      </c>
      <c r="D29" s="163" t="s">
        <v>136</v>
      </c>
      <c r="E29" s="169">
        <v>1.4999999999999999E-2</v>
      </c>
      <c r="F29" s="171">
        <v>1676</v>
      </c>
      <c r="G29" s="171">
        <v>25.14</v>
      </c>
      <c r="H29" s="171">
        <v>0</v>
      </c>
      <c r="I29" s="171">
        <f>ROUND(E29*H29,2)</f>
        <v>0</v>
      </c>
      <c r="J29" s="171">
        <v>1676</v>
      </c>
      <c r="K29" s="171">
        <f>ROUND(E29*J29,2)</f>
        <v>25.14</v>
      </c>
      <c r="L29" s="171">
        <v>0</v>
      </c>
      <c r="M29" s="171">
        <f>G29*(1+L29/100)</f>
        <v>25.14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4.093</v>
      </c>
      <c r="U29" s="164">
        <f>ROUND(E29*T29,2)</f>
        <v>0.06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156" t="s">
        <v>95</v>
      </c>
      <c r="B30" s="162" t="s">
        <v>58</v>
      </c>
      <c r="C30" s="189" t="s">
        <v>59</v>
      </c>
      <c r="D30" s="166"/>
      <c r="E30" s="170"/>
      <c r="F30" s="172"/>
      <c r="G30" s="172">
        <f>SUMIF(AE31:AE34,"&lt;&gt;NOR",G31:G34)</f>
        <v>121525</v>
      </c>
      <c r="H30" s="172"/>
      <c r="I30" s="172">
        <f>SUM(I31:I34)</f>
        <v>89976.5</v>
      </c>
      <c r="J30" s="172"/>
      <c r="K30" s="172">
        <f>SUM(K31:K34)</f>
        <v>31548.5</v>
      </c>
      <c r="L30" s="172"/>
      <c r="M30" s="172">
        <f>SUM(M31:M34)</f>
        <v>121525</v>
      </c>
      <c r="N30" s="167"/>
      <c r="O30" s="167">
        <f>SUM(O31:O34)</f>
        <v>0.28850000000000003</v>
      </c>
      <c r="P30" s="167"/>
      <c r="Q30" s="167">
        <f>SUM(Q31:Q34)</f>
        <v>0</v>
      </c>
      <c r="R30" s="167"/>
      <c r="S30" s="167"/>
      <c r="T30" s="168"/>
      <c r="U30" s="167">
        <f>SUM(U31:U34)</f>
        <v>73.11</v>
      </c>
      <c r="AE30" t="s">
        <v>96</v>
      </c>
    </row>
    <row r="31" spans="1:60" outlineLevel="1" x14ac:dyDescent="0.2">
      <c r="A31" s="155">
        <v>20</v>
      </c>
      <c r="B31" s="161" t="s">
        <v>143</v>
      </c>
      <c r="C31" s="188" t="s">
        <v>144</v>
      </c>
      <c r="D31" s="163" t="s">
        <v>145</v>
      </c>
      <c r="E31" s="169">
        <v>50</v>
      </c>
      <c r="F31" s="171">
        <v>578</v>
      </c>
      <c r="G31" s="171">
        <v>28900</v>
      </c>
      <c r="H31" s="171">
        <v>426.24</v>
      </c>
      <c r="I31" s="171">
        <f>ROUND(E31*H31,2)</f>
        <v>21312</v>
      </c>
      <c r="J31" s="171">
        <v>151.76</v>
      </c>
      <c r="K31" s="171">
        <f>ROUND(E31*J31,2)</f>
        <v>7588</v>
      </c>
      <c r="L31" s="171">
        <v>0</v>
      </c>
      <c r="M31" s="171">
        <f>G31*(1+L31/100)</f>
        <v>28900</v>
      </c>
      <c r="N31" s="164">
        <v>1.6000000000000001E-3</v>
      </c>
      <c r="O31" s="164">
        <f>ROUND(E31*N31,5)</f>
        <v>0.08</v>
      </c>
      <c r="P31" s="164">
        <v>0</v>
      </c>
      <c r="Q31" s="164">
        <f>ROUND(E31*P31,5)</f>
        <v>0</v>
      </c>
      <c r="R31" s="164"/>
      <c r="S31" s="164"/>
      <c r="T31" s="165">
        <v>0.33332000000000001</v>
      </c>
      <c r="U31" s="164">
        <f>ROUND(E31*T31,2)</f>
        <v>16.670000000000002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100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21</v>
      </c>
      <c r="B32" s="161" t="s">
        <v>146</v>
      </c>
      <c r="C32" s="188" t="s">
        <v>147</v>
      </c>
      <c r="D32" s="163" t="s">
        <v>145</v>
      </c>
      <c r="E32" s="169">
        <v>100</v>
      </c>
      <c r="F32" s="171">
        <v>729</v>
      </c>
      <c r="G32" s="171">
        <v>72900</v>
      </c>
      <c r="H32" s="171">
        <v>565.91999999999996</v>
      </c>
      <c r="I32" s="171">
        <f>ROUND(E32*H32,2)</f>
        <v>56592</v>
      </c>
      <c r="J32" s="171">
        <v>163.08000000000004</v>
      </c>
      <c r="K32" s="171">
        <f>ROUND(E32*J32,2)</f>
        <v>16308</v>
      </c>
      <c r="L32" s="171">
        <v>0</v>
      </c>
      <c r="M32" s="171">
        <f>G32*(1+L32/100)</f>
        <v>72900</v>
      </c>
      <c r="N32" s="164">
        <v>1.9599999999999999E-3</v>
      </c>
      <c r="O32" s="164">
        <f>ROUND(E32*N32,5)</f>
        <v>0.19600000000000001</v>
      </c>
      <c r="P32" s="164">
        <v>0</v>
      </c>
      <c r="Q32" s="164">
        <f>ROUND(E32*P32,5)</f>
        <v>0</v>
      </c>
      <c r="R32" s="164"/>
      <c r="S32" s="164"/>
      <c r="T32" s="165">
        <v>0.3579</v>
      </c>
      <c r="U32" s="164">
        <f>ROUND(E32*T32,2)</f>
        <v>35.79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100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 x14ac:dyDescent="0.2">
      <c r="A33" s="155">
        <v>22</v>
      </c>
      <c r="B33" s="161" t="s">
        <v>148</v>
      </c>
      <c r="C33" s="188" t="s">
        <v>149</v>
      </c>
      <c r="D33" s="163" t="s">
        <v>145</v>
      </c>
      <c r="E33" s="169">
        <v>50</v>
      </c>
      <c r="F33" s="171">
        <v>120.5</v>
      </c>
      <c r="G33" s="171">
        <v>6025</v>
      </c>
      <c r="H33" s="171">
        <v>72.69</v>
      </c>
      <c r="I33" s="171">
        <f>ROUND(E33*H33,2)</f>
        <v>3634.5</v>
      </c>
      <c r="J33" s="171">
        <v>47.81</v>
      </c>
      <c r="K33" s="171">
        <f>ROUND(E33*J33,2)</f>
        <v>2390.5</v>
      </c>
      <c r="L33" s="171">
        <v>0</v>
      </c>
      <c r="M33" s="171">
        <f>G33*(1+L33/100)</f>
        <v>6025</v>
      </c>
      <c r="N33" s="164">
        <v>9.0000000000000006E-5</v>
      </c>
      <c r="O33" s="164">
        <f>ROUND(E33*N33,5)</f>
        <v>4.4999999999999997E-3</v>
      </c>
      <c r="P33" s="164">
        <v>0</v>
      </c>
      <c r="Q33" s="164">
        <f>ROUND(E33*P33,5)</f>
        <v>0</v>
      </c>
      <c r="R33" s="164"/>
      <c r="S33" s="164"/>
      <c r="T33" s="165">
        <v>0.129</v>
      </c>
      <c r="U33" s="164">
        <f>ROUND(E33*T33,2)</f>
        <v>6.45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100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55">
        <v>23</v>
      </c>
      <c r="B34" s="161" t="s">
        <v>150</v>
      </c>
      <c r="C34" s="188" t="s">
        <v>151</v>
      </c>
      <c r="D34" s="163" t="s">
        <v>145</v>
      </c>
      <c r="E34" s="169">
        <v>100</v>
      </c>
      <c r="F34" s="171">
        <v>137</v>
      </c>
      <c r="G34" s="171">
        <v>13700</v>
      </c>
      <c r="H34" s="171">
        <v>84.38</v>
      </c>
      <c r="I34" s="171">
        <f>ROUND(E34*H34,2)</f>
        <v>8438</v>
      </c>
      <c r="J34" s="171">
        <v>52.620000000000005</v>
      </c>
      <c r="K34" s="171">
        <f>ROUND(E34*J34,2)</f>
        <v>5262</v>
      </c>
      <c r="L34" s="171">
        <v>0</v>
      </c>
      <c r="M34" s="171">
        <f>G34*(1+L34/100)</f>
        <v>13700</v>
      </c>
      <c r="N34" s="164">
        <v>8.0000000000000007E-5</v>
      </c>
      <c r="O34" s="164">
        <f>ROUND(E34*N34,5)</f>
        <v>8.0000000000000002E-3</v>
      </c>
      <c r="P34" s="164">
        <v>0</v>
      </c>
      <c r="Q34" s="164">
        <f>ROUND(E34*P34,5)</f>
        <v>0</v>
      </c>
      <c r="R34" s="164"/>
      <c r="S34" s="164"/>
      <c r="T34" s="165">
        <v>0.14199999999999999</v>
      </c>
      <c r="U34" s="164">
        <f>ROUND(E34*T34,2)</f>
        <v>14.2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100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x14ac:dyDescent="0.2">
      <c r="A35" s="156" t="s">
        <v>95</v>
      </c>
      <c r="B35" s="162" t="s">
        <v>60</v>
      </c>
      <c r="C35" s="189" t="s">
        <v>61</v>
      </c>
      <c r="D35" s="166"/>
      <c r="E35" s="170"/>
      <c r="F35" s="172"/>
      <c r="G35" s="172">
        <f>SUMIF(AE36:AE44,"&lt;&gt;NOR",G36:G44)</f>
        <v>19369</v>
      </c>
      <c r="H35" s="172"/>
      <c r="I35" s="172">
        <f>SUM(I36:I44)</f>
        <v>9631.0400000000009</v>
      </c>
      <c r="J35" s="172"/>
      <c r="K35" s="172">
        <f>SUM(K36:K44)</f>
        <v>9737.9600000000009</v>
      </c>
      <c r="L35" s="172"/>
      <c r="M35" s="172">
        <f>SUM(M36:M44)</f>
        <v>19369</v>
      </c>
      <c r="N35" s="167"/>
      <c r="O35" s="167">
        <f>SUM(O36:O44)</f>
        <v>8.6199999999999992E-3</v>
      </c>
      <c r="P35" s="167"/>
      <c r="Q35" s="167">
        <f>SUM(Q36:Q44)</f>
        <v>0</v>
      </c>
      <c r="R35" s="167"/>
      <c r="S35" s="167"/>
      <c r="T35" s="168"/>
      <c r="U35" s="167">
        <f>SUM(U36:U44)</f>
        <v>6.6100000000000012</v>
      </c>
      <c r="AE35" t="s">
        <v>96</v>
      </c>
    </row>
    <row r="36" spans="1:60" outlineLevel="1" x14ac:dyDescent="0.2">
      <c r="A36" s="155">
        <v>24</v>
      </c>
      <c r="B36" s="161" t="s">
        <v>152</v>
      </c>
      <c r="C36" s="188" t="s">
        <v>153</v>
      </c>
      <c r="D36" s="163" t="s">
        <v>126</v>
      </c>
      <c r="E36" s="169">
        <v>2</v>
      </c>
      <c r="F36" s="171">
        <v>365.5</v>
      </c>
      <c r="G36" s="171">
        <v>731</v>
      </c>
      <c r="H36" s="171">
        <v>276.01</v>
      </c>
      <c r="I36" s="171">
        <f t="shared" ref="I36:I44" si="6">ROUND(E36*H36,2)</f>
        <v>552.02</v>
      </c>
      <c r="J36" s="171">
        <v>89.490000000000009</v>
      </c>
      <c r="K36" s="171">
        <f t="shared" ref="K36:K44" si="7">ROUND(E36*J36,2)</f>
        <v>178.98</v>
      </c>
      <c r="L36" s="171">
        <v>0</v>
      </c>
      <c r="M36" s="171">
        <f t="shared" ref="M36:M44" si="8">G36*(1+L36/100)</f>
        <v>731</v>
      </c>
      <c r="N36" s="164">
        <v>0</v>
      </c>
      <c r="O36" s="164">
        <f t="shared" ref="O36:O44" si="9">ROUND(E36*N36,5)</f>
        <v>0</v>
      </c>
      <c r="P36" s="164">
        <v>0</v>
      </c>
      <c r="Q36" s="164">
        <f t="shared" ref="Q36:Q44" si="10">ROUND(E36*P36,5)</f>
        <v>0</v>
      </c>
      <c r="R36" s="164"/>
      <c r="S36" s="164"/>
      <c r="T36" s="165">
        <v>0.216</v>
      </c>
      <c r="U36" s="164">
        <f t="shared" ref="U36:U44" si="11">ROUND(E36*T36,2)</f>
        <v>0.43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100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25</v>
      </c>
      <c r="B37" s="161" t="s">
        <v>154</v>
      </c>
      <c r="C37" s="188" t="s">
        <v>155</v>
      </c>
      <c r="D37" s="163" t="s">
        <v>126</v>
      </c>
      <c r="E37" s="169">
        <v>10</v>
      </c>
      <c r="F37" s="171">
        <v>524</v>
      </c>
      <c r="G37" s="171">
        <v>5240</v>
      </c>
      <c r="H37" s="171">
        <v>412.55</v>
      </c>
      <c r="I37" s="171">
        <f t="shared" si="6"/>
        <v>4125.5</v>
      </c>
      <c r="J37" s="171">
        <v>111.44999999999999</v>
      </c>
      <c r="K37" s="171">
        <f t="shared" si="7"/>
        <v>1114.5</v>
      </c>
      <c r="L37" s="171">
        <v>0</v>
      </c>
      <c r="M37" s="171">
        <f t="shared" si="8"/>
        <v>5240</v>
      </c>
      <c r="N37" s="164">
        <v>5.1999999999999995E-4</v>
      </c>
      <c r="O37" s="164">
        <f t="shared" si="9"/>
        <v>5.1999999999999998E-3</v>
      </c>
      <c r="P37" s="164">
        <v>0</v>
      </c>
      <c r="Q37" s="164">
        <f t="shared" si="10"/>
        <v>0</v>
      </c>
      <c r="R37" s="164"/>
      <c r="S37" s="164"/>
      <c r="T37" s="165">
        <v>0.26900000000000002</v>
      </c>
      <c r="U37" s="164">
        <f t="shared" si="11"/>
        <v>2.69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100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26</v>
      </c>
      <c r="B38" s="161" t="s">
        <v>156</v>
      </c>
      <c r="C38" s="188" t="s">
        <v>157</v>
      </c>
      <c r="D38" s="163" t="s">
        <v>126</v>
      </c>
      <c r="E38" s="169">
        <v>2</v>
      </c>
      <c r="F38" s="171">
        <v>807</v>
      </c>
      <c r="G38" s="171">
        <v>1614</v>
      </c>
      <c r="H38" s="171">
        <v>661.57</v>
      </c>
      <c r="I38" s="171">
        <f t="shared" si="6"/>
        <v>1323.14</v>
      </c>
      <c r="J38" s="171">
        <v>145.42999999999995</v>
      </c>
      <c r="K38" s="171">
        <f t="shared" si="7"/>
        <v>290.86</v>
      </c>
      <c r="L38" s="171">
        <v>0</v>
      </c>
      <c r="M38" s="171">
        <f t="shared" si="8"/>
        <v>1614</v>
      </c>
      <c r="N38" s="164">
        <v>7.6999999999999996E-4</v>
      </c>
      <c r="O38" s="164">
        <f t="shared" si="9"/>
        <v>1.5399999999999999E-3</v>
      </c>
      <c r="P38" s="164">
        <v>0</v>
      </c>
      <c r="Q38" s="164">
        <f t="shared" si="10"/>
        <v>0</v>
      </c>
      <c r="R38" s="164"/>
      <c r="S38" s="164"/>
      <c r="T38" s="165">
        <v>0.35099999999999998</v>
      </c>
      <c r="U38" s="164">
        <f t="shared" si="11"/>
        <v>0.7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100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27</v>
      </c>
      <c r="B39" s="161" t="s">
        <v>158</v>
      </c>
      <c r="C39" s="188" t="s">
        <v>159</v>
      </c>
      <c r="D39" s="163" t="s">
        <v>126</v>
      </c>
      <c r="E39" s="169">
        <v>2</v>
      </c>
      <c r="F39" s="171">
        <v>1036</v>
      </c>
      <c r="G39" s="171">
        <v>2072</v>
      </c>
      <c r="H39" s="171">
        <v>924.55</v>
      </c>
      <c r="I39" s="171">
        <f t="shared" si="6"/>
        <v>1849.1</v>
      </c>
      <c r="J39" s="171">
        <v>111.45000000000005</v>
      </c>
      <c r="K39" s="171">
        <f t="shared" si="7"/>
        <v>222.9</v>
      </c>
      <c r="L39" s="171">
        <v>0</v>
      </c>
      <c r="M39" s="171">
        <f t="shared" si="8"/>
        <v>2072</v>
      </c>
      <c r="N39" s="164">
        <v>4.8000000000000001E-4</v>
      </c>
      <c r="O39" s="164">
        <f t="shared" si="9"/>
        <v>9.6000000000000002E-4</v>
      </c>
      <c r="P39" s="164">
        <v>0</v>
      </c>
      <c r="Q39" s="164">
        <f t="shared" si="10"/>
        <v>0</v>
      </c>
      <c r="R39" s="164"/>
      <c r="S39" s="164"/>
      <c r="T39" s="165">
        <v>0.26900000000000002</v>
      </c>
      <c r="U39" s="164">
        <f t="shared" si="11"/>
        <v>0.54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100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28</v>
      </c>
      <c r="B40" s="161" t="s">
        <v>160</v>
      </c>
      <c r="C40" s="188" t="s">
        <v>161</v>
      </c>
      <c r="D40" s="163" t="s">
        <v>126</v>
      </c>
      <c r="E40" s="169">
        <v>1</v>
      </c>
      <c r="F40" s="171">
        <v>157.5</v>
      </c>
      <c r="G40" s="171">
        <v>157.5</v>
      </c>
      <c r="H40" s="171">
        <v>12.34</v>
      </c>
      <c r="I40" s="171">
        <f t="shared" si="6"/>
        <v>12.34</v>
      </c>
      <c r="J40" s="171">
        <v>145.16</v>
      </c>
      <c r="K40" s="171">
        <f t="shared" si="7"/>
        <v>145.16</v>
      </c>
      <c r="L40" s="171">
        <v>0</v>
      </c>
      <c r="M40" s="171">
        <f t="shared" si="8"/>
        <v>157.5</v>
      </c>
      <c r="N40" s="164">
        <v>0</v>
      </c>
      <c r="O40" s="164">
        <f t="shared" si="9"/>
        <v>0</v>
      </c>
      <c r="P40" s="164">
        <v>0</v>
      </c>
      <c r="Q40" s="164">
        <f t="shared" si="10"/>
        <v>0</v>
      </c>
      <c r="R40" s="164"/>
      <c r="S40" s="164"/>
      <c r="T40" s="165">
        <v>0.35</v>
      </c>
      <c r="U40" s="164">
        <f t="shared" si="11"/>
        <v>0.35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100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29</v>
      </c>
      <c r="B41" s="161" t="s">
        <v>162</v>
      </c>
      <c r="C41" s="188" t="s">
        <v>163</v>
      </c>
      <c r="D41" s="163" t="s">
        <v>126</v>
      </c>
      <c r="E41" s="169">
        <v>2</v>
      </c>
      <c r="F41" s="171">
        <v>280.5</v>
      </c>
      <c r="G41" s="171">
        <v>561</v>
      </c>
      <c r="H41" s="171">
        <v>241.97</v>
      </c>
      <c r="I41" s="171">
        <f t="shared" si="6"/>
        <v>483.94</v>
      </c>
      <c r="J41" s="171">
        <v>38.53</v>
      </c>
      <c r="K41" s="171">
        <f t="shared" si="7"/>
        <v>77.06</v>
      </c>
      <c r="L41" s="171">
        <v>0</v>
      </c>
      <c r="M41" s="171">
        <f t="shared" si="8"/>
        <v>561</v>
      </c>
      <c r="N41" s="164">
        <v>0</v>
      </c>
      <c r="O41" s="164">
        <f t="shared" si="9"/>
        <v>0</v>
      </c>
      <c r="P41" s="164">
        <v>0</v>
      </c>
      <c r="Q41" s="164">
        <f t="shared" si="10"/>
        <v>0</v>
      </c>
      <c r="R41" s="164"/>
      <c r="S41" s="164"/>
      <c r="T41" s="165">
        <v>9.2999999999999999E-2</v>
      </c>
      <c r="U41" s="164">
        <f t="shared" si="11"/>
        <v>0.19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100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30</v>
      </c>
      <c r="B42" s="161" t="s">
        <v>164</v>
      </c>
      <c r="C42" s="188" t="s">
        <v>165</v>
      </c>
      <c r="D42" s="163" t="s">
        <v>126</v>
      </c>
      <c r="E42" s="169">
        <v>1</v>
      </c>
      <c r="F42" s="171">
        <v>391.5</v>
      </c>
      <c r="G42" s="171">
        <v>391.5</v>
      </c>
      <c r="H42" s="171">
        <v>314.44</v>
      </c>
      <c r="I42" s="171">
        <f t="shared" si="6"/>
        <v>314.44</v>
      </c>
      <c r="J42" s="171">
        <v>77.06</v>
      </c>
      <c r="K42" s="171">
        <f t="shared" si="7"/>
        <v>77.06</v>
      </c>
      <c r="L42" s="171">
        <v>0</v>
      </c>
      <c r="M42" s="171">
        <f t="shared" si="8"/>
        <v>391.5</v>
      </c>
      <c r="N42" s="164">
        <v>0</v>
      </c>
      <c r="O42" s="164">
        <f t="shared" si="9"/>
        <v>0</v>
      </c>
      <c r="P42" s="164">
        <v>0</v>
      </c>
      <c r="Q42" s="164">
        <f t="shared" si="10"/>
        <v>0</v>
      </c>
      <c r="R42" s="164"/>
      <c r="S42" s="164"/>
      <c r="T42" s="165">
        <v>0.186</v>
      </c>
      <c r="U42" s="164">
        <f t="shared" si="11"/>
        <v>0.19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100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31</v>
      </c>
      <c r="B43" s="161" t="s">
        <v>166</v>
      </c>
      <c r="C43" s="188" t="s">
        <v>167</v>
      </c>
      <c r="D43" s="163" t="s">
        <v>126</v>
      </c>
      <c r="E43" s="169">
        <v>4</v>
      </c>
      <c r="F43" s="171">
        <v>400.5</v>
      </c>
      <c r="G43" s="171">
        <v>1602</v>
      </c>
      <c r="H43" s="171">
        <v>242.64</v>
      </c>
      <c r="I43" s="171">
        <f t="shared" si="6"/>
        <v>970.56</v>
      </c>
      <c r="J43" s="171">
        <v>157.86000000000001</v>
      </c>
      <c r="K43" s="171">
        <f t="shared" si="7"/>
        <v>631.44000000000005</v>
      </c>
      <c r="L43" s="171">
        <v>0</v>
      </c>
      <c r="M43" s="171">
        <f t="shared" si="8"/>
        <v>1602</v>
      </c>
      <c r="N43" s="164">
        <v>2.3000000000000001E-4</v>
      </c>
      <c r="O43" s="164">
        <f t="shared" si="9"/>
        <v>9.2000000000000003E-4</v>
      </c>
      <c r="P43" s="164">
        <v>0</v>
      </c>
      <c r="Q43" s="164">
        <f t="shared" si="10"/>
        <v>0</v>
      </c>
      <c r="R43" s="164"/>
      <c r="S43" s="164"/>
      <c r="T43" s="165">
        <v>0.38100000000000001</v>
      </c>
      <c r="U43" s="164">
        <f t="shared" si="11"/>
        <v>1.52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100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32</v>
      </c>
      <c r="B44" s="161" t="s">
        <v>168</v>
      </c>
      <c r="C44" s="188" t="s">
        <v>169</v>
      </c>
      <c r="D44" s="163" t="s">
        <v>108</v>
      </c>
      <c r="E44" s="169">
        <v>1</v>
      </c>
      <c r="F44" s="171">
        <v>7000</v>
      </c>
      <c r="G44" s="171">
        <v>7000</v>
      </c>
      <c r="H44" s="171">
        <v>0</v>
      </c>
      <c r="I44" s="171">
        <f t="shared" si="6"/>
        <v>0</v>
      </c>
      <c r="J44" s="171">
        <v>7000</v>
      </c>
      <c r="K44" s="171">
        <f t="shared" si="7"/>
        <v>7000</v>
      </c>
      <c r="L44" s="171">
        <v>0</v>
      </c>
      <c r="M44" s="171">
        <f t="shared" si="8"/>
        <v>7000</v>
      </c>
      <c r="N44" s="164">
        <v>0</v>
      </c>
      <c r="O44" s="164">
        <f t="shared" si="9"/>
        <v>0</v>
      </c>
      <c r="P44" s="164">
        <v>0</v>
      </c>
      <c r="Q44" s="164">
        <f t="shared" si="10"/>
        <v>0</v>
      </c>
      <c r="R44" s="164"/>
      <c r="S44" s="164"/>
      <c r="T44" s="165">
        <v>0</v>
      </c>
      <c r="U44" s="164">
        <f t="shared" si="11"/>
        <v>0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100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x14ac:dyDescent="0.2">
      <c r="A45" s="156" t="s">
        <v>95</v>
      </c>
      <c r="B45" s="162" t="s">
        <v>62</v>
      </c>
      <c r="C45" s="189" t="s">
        <v>63</v>
      </c>
      <c r="D45" s="166"/>
      <c r="E45" s="170"/>
      <c r="F45" s="172"/>
      <c r="G45" s="172">
        <f>SUMIF(AE46:AE48,"&lt;&gt;NOR",G46:G48)</f>
        <v>30566</v>
      </c>
      <c r="H45" s="172"/>
      <c r="I45" s="172">
        <f>SUM(I46:I48)</f>
        <v>5995.85</v>
      </c>
      <c r="J45" s="172"/>
      <c r="K45" s="172">
        <f>SUM(K46:K48)</f>
        <v>24570.15</v>
      </c>
      <c r="L45" s="172"/>
      <c r="M45" s="172">
        <f>SUM(M46:M48)</f>
        <v>30566</v>
      </c>
      <c r="N45" s="167"/>
      <c r="O45" s="167">
        <f>SUM(O46:O48)</f>
        <v>0.13211999999999999</v>
      </c>
      <c r="P45" s="167"/>
      <c r="Q45" s="167">
        <f>SUM(Q46:Q48)</f>
        <v>0</v>
      </c>
      <c r="R45" s="167"/>
      <c r="S45" s="167"/>
      <c r="T45" s="168"/>
      <c r="U45" s="167">
        <f>SUM(U46:U48)</f>
        <v>4.1899999999999995</v>
      </c>
      <c r="AE45" t="s">
        <v>96</v>
      </c>
    </row>
    <row r="46" spans="1:60" outlineLevel="1" x14ac:dyDescent="0.2">
      <c r="A46" s="155">
        <v>33</v>
      </c>
      <c r="B46" s="161" t="s">
        <v>170</v>
      </c>
      <c r="C46" s="188" t="s">
        <v>171</v>
      </c>
      <c r="D46" s="163" t="s">
        <v>126</v>
      </c>
      <c r="E46" s="169">
        <v>1</v>
      </c>
      <c r="F46" s="171">
        <v>6060</v>
      </c>
      <c r="G46" s="171">
        <v>6060</v>
      </c>
      <c r="H46" s="171">
        <v>5663.17</v>
      </c>
      <c r="I46" s="171">
        <f>ROUND(E46*H46,2)</f>
        <v>5663.17</v>
      </c>
      <c r="J46" s="171">
        <v>396.82999999999993</v>
      </c>
      <c r="K46" s="171">
        <f>ROUND(E46*J46,2)</f>
        <v>396.83</v>
      </c>
      <c r="L46" s="171">
        <v>0</v>
      </c>
      <c r="M46" s="171">
        <f>G46*(1+L46/100)</f>
        <v>6060</v>
      </c>
      <c r="N46" s="164">
        <v>5.808E-2</v>
      </c>
      <c r="O46" s="164">
        <f>ROUND(E46*N46,5)</f>
        <v>5.808E-2</v>
      </c>
      <c r="P46" s="164">
        <v>0</v>
      </c>
      <c r="Q46" s="164">
        <f>ROUND(E46*P46,5)</f>
        <v>0</v>
      </c>
      <c r="R46" s="164"/>
      <c r="S46" s="164"/>
      <c r="T46" s="165">
        <v>1.127</v>
      </c>
      <c r="U46" s="164">
        <f>ROUND(E46*T46,2)</f>
        <v>1.1299999999999999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100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34</v>
      </c>
      <c r="B47" s="161" t="s">
        <v>172</v>
      </c>
      <c r="C47" s="188" t="s">
        <v>173</v>
      </c>
      <c r="D47" s="163" t="s">
        <v>103</v>
      </c>
      <c r="E47" s="169">
        <v>2</v>
      </c>
      <c r="F47" s="171">
        <v>753</v>
      </c>
      <c r="G47" s="171">
        <v>1506</v>
      </c>
      <c r="H47" s="171">
        <v>166.34</v>
      </c>
      <c r="I47" s="171">
        <f>ROUND(E47*H47,2)</f>
        <v>332.68</v>
      </c>
      <c r="J47" s="171">
        <v>586.66</v>
      </c>
      <c r="K47" s="171">
        <f>ROUND(E47*J47,2)</f>
        <v>1173.32</v>
      </c>
      <c r="L47" s="171">
        <v>0</v>
      </c>
      <c r="M47" s="171">
        <f>G47*(1+L47/100)</f>
        <v>1506</v>
      </c>
      <c r="N47" s="164">
        <v>3.7019999999999997E-2</v>
      </c>
      <c r="O47" s="164">
        <f>ROUND(E47*N47,5)</f>
        <v>7.4039999999999995E-2</v>
      </c>
      <c r="P47" s="164">
        <v>0</v>
      </c>
      <c r="Q47" s="164">
        <f>ROUND(E47*P47,5)</f>
        <v>0</v>
      </c>
      <c r="R47" s="164"/>
      <c r="S47" s="164"/>
      <c r="T47" s="165">
        <v>1.5289999999999999</v>
      </c>
      <c r="U47" s="164">
        <f>ROUND(E47*T47,2)</f>
        <v>3.06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100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35</v>
      </c>
      <c r="B48" s="161" t="s">
        <v>174</v>
      </c>
      <c r="C48" s="188" t="s">
        <v>175</v>
      </c>
      <c r="D48" s="163" t="s">
        <v>115</v>
      </c>
      <c r="E48" s="169">
        <v>1</v>
      </c>
      <c r="F48" s="171">
        <v>23000</v>
      </c>
      <c r="G48" s="171">
        <v>23000</v>
      </c>
      <c r="H48" s="171">
        <v>0</v>
      </c>
      <c r="I48" s="171">
        <f>ROUND(E48*H48,2)</f>
        <v>0</v>
      </c>
      <c r="J48" s="171">
        <v>23000</v>
      </c>
      <c r="K48" s="171">
        <f>ROUND(E48*J48,2)</f>
        <v>23000</v>
      </c>
      <c r="L48" s="171">
        <v>0</v>
      </c>
      <c r="M48" s="171">
        <f>G48*(1+L48/100)</f>
        <v>23000</v>
      </c>
      <c r="N48" s="164">
        <v>0</v>
      </c>
      <c r="O48" s="164">
        <f>ROUND(E48*N48,5)</f>
        <v>0</v>
      </c>
      <c r="P48" s="164">
        <v>0</v>
      </c>
      <c r="Q48" s="164">
        <f>ROUND(E48*P48,5)</f>
        <v>0</v>
      </c>
      <c r="R48" s="164"/>
      <c r="S48" s="164"/>
      <c r="T48" s="165">
        <v>0</v>
      </c>
      <c r="U48" s="164">
        <f>ROUND(E48*T48,2)</f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100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x14ac:dyDescent="0.2">
      <c r="A49" s="156" t="s">
        <v>95</v>
      </c>
      <c r="B49" s="162" t="s">
        <v>64</v>
      </c>
      <c r="C49" s="189" t="s">
        <v>65</v>
      </c>
      <c r="D49" s="166"/>
      <c r="E49" s="170"/>
      <c r="F49" s="172"/>
      <c r="G49" s="172">
        <f>SUMIF(AE50:AE50,"&lt;&gt;NOR",G50:G50)</f>
        <v>343824</v>
      </c>
      <c r="H49" s="172"/>
      <c r="I49" s="172">
        <f>SUM(I50:I50)</f>
        <v>137887.56</v>
      </c>
      <c r="J49" s="172"/>
      <c r="K49" s="172">
        <f>SUM(K50:K50)</f>
        <v>205936.44</v>
      </c>
      <c r="L49" s="172"/>
      <c r="M49" s="172">
        <f>SUM(M50:M50)</f>
        <v>343824</v>
      </c>
      <c r="N49" s="167"/>
      <c r="O49" s="167">
        <f>SUM(O50:O50)</f>
        <v>0.58596000000000004</v>
      </c>
      <c r="P49" s="167"/>
      <c r="Q49" s="167">
        <f>SUM(Q50:Q50)</f>
        <v>0</v>
      </c>
      <c r="R49" s="167"/>
      <c r="S49" s="167"/>
      <c r="T49" s="168"/>
      <c r="U49" s="167">
        <f>SUM(U50:U50)</f>
        <v>497.04</v>
      </c>
      <c r="AE49" t="s">
        <v>96</v>
      </c>
    </row>
    <row r="50" spans="1:60" outlineLevel="1" x14ac:dyDescent="0.2">
      <c r="A50" s="155">
        <v>36</v>
      </c>
      <c r="B50" s="161" t="s">
        <v>176</v>
      </c>
      <c r="C50" s="188" t="s">
        <v>177</v>
      </c>
      <c r="D50" s="163" t="s">
        <v>178</v>
      </c>
      <c r="E50" s="169">
        <v>228</v>
      </c>
      <c r="F50" s="171">
        <v>1508</v>
      </c>
      <c r="G50" s="171">
        <v>343824</v>
      </c>
      <c r="H50" s="171">
        <v>604.77</v>
      </c>
      <c r="I50" s="171">
        <f>ROUND(E50*H50,2)</f>
        <v>137887.56</v>
      </c>
      <c r="J50" s="171">
        <v>903.23</v>
      </c>
      <c r="K50" s="171">
        <f>ROUND(E50*J50,2)</f>
        <v>205936.44</v>
      </c>
      <c r="L50" s="171">
        <v>0</v>
      </c>
      <c r="M50" s="171">
        <f>G50*(1+L50/100)</f>
        <v>343824</v>
      </c>
      <c r="N50" s="164">
        <v>2.5699999999999998E-3</v>
      </c>
      <c r="O50" s="164">
        <f>ROUND(E50*N50,5)</f>
        <v>0.58596000000000004</v>
      </c>
      <c r="P50" s="164">
        <v>0</v>
      </c>
      <c r="Q50" s="164">
        <f>ROUND(E50*P50,5)</f>
        <v>0</v>
      </c>
      <c r="R50" s="164"/>
      <c r="S50" s="164"/>
      <c r="T50" s="165">
        <v>2.1800000000000002</v>
      </c>
      <c r="U50" s="164">
        <f>ROUND(E50*T50,2)</f>
        <v>497.04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100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x14ac:dyDescent="0.2">
      <c r="A51" s="156" t="s">
        <v>95</v>
      </c>
      <c r="B51" s="162" t="s">
        <v>66</v>
      </c>
      <c r="C51" s="189" t="s">
        <v>67</v>
      </c>
      <c r="D51" s="166"/>
      <c r="E51" s="170"/>
      <c r="F51" s="172"/>
      <c r="G51" s="172">
        <f>SUMIF(AE52:AE52,"&lt;&gt;NOR",G52:G52)</f>
        <v>9150</v>
      </c>
      <c r="H51" s="172"/>
      <c r="I51" s="172">
        <f>SUM(I52:I52)</f>
        <v>699</v>
      </c>
      <c r="J51" s="172"/>
      <c r="K51" s="172">
        <f>SUM(K52:K52)</f>
        <v>8451</v>
      </c>
      <c r="L51" s="172"/>
      <c r="M51" s="172">
        <f>SUM(M52:M52)</f>
        <v>9150</v>
      </c>
      <c r="N51" s="167"/>
      <c r="O51" s="167">
        <f>SUM(O52:O52)</f>
        <v>3.0000000000000001E-3</v>
      </c>
      <c r="P51" s="167"/>
      <c r="Q51" s="167">
        <f>SUM(Q52:Q52)</f>
        <v>0</v>
      </c>
      <c r="R51" s="167"/>
      <c r="S51" s="167"/>
      <c r="T51" s="168"/>
      <c r="U51" s="167">
        <f>SUM(U52:U52)</f>
        <v>21.3</v>
      </c>
      <c r="AE51" t="s">
        <v>96</v>
      </c>
    </row>
    <row r="52" spans="1:60" outlineLevel="1" x14ac:dyDescent="0.2">
      <c r="A52" s="155">
        <v>37</v>
      </c>
      <c r="B52" s="161" t="s">
        <v>179</v>
      </c>
      <c r="C52" s="188" t="s">
        <v>180</v>
      </c>
      <c r="D52" s="163" t="s">
        <v>181</v>
      </c>
      <c r="E52" s="169">
        <v>50</v>
      </c>
      <c r="F52" s="171">
        <v>183</v>
      </c>
      <c r="G52" s="171">
        <v>9150</v>
      </c>
      <c r="H52" s="171">
        <v>13.98</v>
      </c>
      <c r="I52" s="171">
        <f>ROUND(E52*H52,2)</f>
        <v>699</v>
      </c>
      <c r="J52" s="171">
        <v>169.02</v>
      </c>
      <c r="K52" s="171">
        <f>ROUND(E52*J52,2)</f>
        <v>8451</v>
      </c>
      <c r="L52" s="171">
        <v>0</v>
      </c>
      <c r="M52" s="171">
        <f>G52*(1+L52/100)</f>
        <v>9150</v>
      </c>
      <c r="N52" s="164">
        <v>6.0000000000000002E-5</v>
      </c>
      <c r="O52" s="164">
        <f>ROUND(E52*N52,5)</f>
        <v>3.0000000000000001E-3</v>
      </c>
      <c r="P52" s="164">
        <v>0</v>
      </c>
      <c r="Q52" s="164">
        <f>ROUND(E52*P52,5)</f>
        <v>0</v>
      </c>
      <c r="R52" s="164"/>
      <c r="S52" s="164"/>
      <c r="T52" s="165">
        <v>0.42599999999999999</v>
      </c>
      <c r="U52" s="164">
        <f>ROUND(E52*T52,2)</f>
        <v>21.3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100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x14ac:dyDescent="0.2">
      <c r="A53" s="156" t="s">
        <v>95</v>
      </c>
      <c r="B53" s="162" t="s">
        <v>68</v>
      </c>
      <c r="C53" s="189" t="s">
        <v>26</v>
      </c>
      <c r="D53" s="166"/>
      <c r="E53" s="170"/>
      <c r="F53" s="172"/>
      <c r="G53" s="172">
        <f>SUMIF(AE54:AE56,"&lt;&gt;NOR",G54:G56)</f>
        <v>25000</v>
      </c>
      <c r="H53" s="172"/>
      <c r="I53" s="172">
        <f>SUM(I54:I56)</f>
        <v>0</v>
      </c>
      <c r="J53" s="172"/>
      <c r="K53" s="172">
        <f>SUM(K54:K56)</f>
        <v>25000</v>
      </c>
      <c r="L53" s="172"/>
      <c r="M53" s="172">
        <f>SUM(M54:M56)</f>
        <v>25000</v>
      </c>
      <c r="N53" s="167"/>
      <c r="O53" s="167">
        <f>SUM(O54:O56)</f>
        <v>0</v>
      </c>
      <c r="P53" s="167"/>
      <c r="Q53" s="167">
        <f>SUM(Q54:Q56)</f>
        <v>0</v>
      </c>
      <c r="R53" s="167"/>
      <c r="S53" s="167"/>
      <c r="T53" s="168"/>
      <c r="U53" s="167">
        <f>SUM(U54:U56)</f>
        <v>0</v>
      </c>
      <c r="AE53" t="s">
        <v>96</v>
      </c>
    </row>
    <row r="54" spans="1:60" outlineLevel="1" x14ac:dyDescent="0.2">
      <c r="A54" s="155">
        <v>38</v>
      </c>
      <c r="B54" s="161" t="s">
        <v>182</v>
      </c>
      <c r="C54" s="188" t="s">
        <v>183</v>
      </c>
      <c r="D54" s="163" t="s">
        <v>184</v>
      </c>
      <c r="E54" s="169">
        <v>1</v>
      </c>
      <c r="F54" s="171">
        <v>5000</v>
      </c>
      <c r="G54" s="171">
        <v>5000</v>
      </c>
      <c r="H54" s="171">
        <v>0</v>
      </c>
      <c r="I54" s="171">
        <f>ROUND(E54*H54,2)</f>
        <v>0</v>
      </c>
      <c r="J54" s="171">
        <v>5000</v>
      </c>
      <c r="K54" s="171">
        <f>ROUND(E54*J54,2)</f>
        <v>5000</v>
      </c>
      <c r="L54" s="171">
        <v>0</v>
      </c>
      <c r="M54" s="171">
        <f>G54*(1+L54/100)</f>
        <v>5000</v>
      </c>
      <c r="N54" s="164">
        <v>0</v>
      </c>
      <c r="O54" s="164">
        <f>ROUND(E54*N54,5)</f>
        <v>0</v>
      </c>
      <c r="P54" s="164">
        <v>0</v>
      </c>
      <c r="Q54" s="164">
        <f>ROUND(E54*P54,5)</f>
        <v>0</v>
      </c>
      <c r="R54" s="164"/>
      <c r="S54" s="164"/>
      <c r="T54" s="165">
        <v>0</v>
      </c>
      <c r="U54" s="164">
        <f>ROUND(E54*T54,2)</f>
        <v>0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185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39</v>
      </c>
      <c r="B55" s="161" t="s">
        <v>186</v>
      </c>
      <c r="C55" s="188" t="s">
        <v>187</v>
      </c>
      <c r="D55" s="163" t="s">
        <v>184</v>
      </c>
      <c r="E55" s="169">
        <v>1</v>
      </c>
      <c r="F55" s="171">
        <v>10000</v>
      </c>
      <c r="G55" s="171">
        <v>10000</v>
      </c>
      <c r="H55" s="171">
        <v>0</v>
      </c>
      <c r="I55" s="171">
        <f>ROUND(E55*H55,2)</f>
        <v>0</v>
      </c>
      <c r="J55" s="171">
        <v>10000</v>
      </c>
      <c r="K55" s="171">
        <f>ROUND(E55*J55,2)</f>
        <v>10000</v>
      </c>
      <c r="L55" s="171">
        <v>0</v>
      </c>
      <c r="M55" s="171">
        <f>G55*(1+L55/100)</f>
        <v>10000</v>
      </c>
      <c r="N55" s="164">
        <v>0</v>
      </c>
      <c r="O55" s="164">
        <f>ROUND(E55*N55,5)</f>
        <v>0</v>
      </c>
      <c r="P55" s="164">
        <v>0</v>
      </c>
      <c r="Q55" s="164">
        <f>ROUND(E55*P55,5)</f>
        <v>0</v>
      </c>
      <c r="R55" s="164"/>
      <c r="S55" s="164"/>
      <c r="T55" s="165">
        <v>0</v>
      </c>
      <c r="U55" s="164">
        <f>ROUND(E55*T55,2)</f>
        <v>0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185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81">
        <v>40</v>
      </c>
      <c r="B56" s="182" t="s">
        <v>188</v>
      </c>
      <c r="C56" s="190" t="s">
        <v>189</v>
      </c>
      <c r="D56" s="183" t="s">
        <v>184</v>
      </c>
      <c r="E56" s="184">
        <v>1</v>
      </c>
      <c r="F56" s="185">
        <v>10000</v>
      </c>
      <c r="G56" s="185">
        <v>10000</v>
      </c>
      <c r="H56" s="185">
        <v>0</v>
      </c>
      <c r="I56" s="185">
        <f>ROUND(E56*H56,2)</f>
        <v>0</v>
      </c>
      <c r="J56" s="185">
        <v>10000</v>
      </c>
      <c r="K56" s="185">
        <f>ROUND(E56*J56,2)</f>
        <v>10000</v>
      </c>
      <c r="L56" s="185">
        <v>0</v>
      </c>
      <c r="M56" s="185">
        <f>G56*(1+L56/100)</f>
        <v>10000</v>
      </c>
      <c r="N56" s="186">
        <v>0</v>
      </c>
      <c r="O56" s="186">
        <f>ROUND(E56*N56,5)</f>
        <v>0</v>
      </c>
      <c r="P56" s="186">
        <v>0</v>
      </c>
      <c r="Q56" s="186">
        <f>ROUND(E56*P56,5)</f>
        <v>0</v>
      </c>
      <c r="R56" s="186"/>
      <c r="S56" s="186"/>
      <c r="T56" s="187">
        <v>0</v>
      </c>
      <c r="U56" s="186">
        <f>ROUND(E56*T56,2)</f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185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x14ac:dyDescent="0.2">
      <c r="A57" s="6"/>
      <c r="B57" s="7" t="s">
        <v>190</v>
      </c>
      <c r="C57" s="191" t="s">
        <v>190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 x14ac:dyDescent="0.2">
      <c r="C58" s="192"/>
      <c r="AE58" t="s">
        <v>191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Dudek</dc:creator>
  <cp:lastModifiedBy>Jiří Dudek</cp:lastModifiedBy>
  <cp:lastPrinted>2014-02-28T09:52:57Z</cp:lastPrinted>
  <dcterms:created xsi:type="dcterms:W3CDTF">2009-04-08T07:15:50Z</dcterms:created>
  <dcterms:modified xsi:type="dcterms:W3CDTF">2018-10-29T10:00:39Z</dcterms:modified>
</cp:coreProperties>
</file>