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G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G25" i="12"/>
  <c r="I26" i="12"/>
  <c r="K26" i="12"/>
  <c r="K25" i="12" s="1"/>
  <c r="M26" i="12"/>
  <c r="M25" i="12" s="1"/>
  <c r="O26" i="12"/>
  <c r="Q26" i="12"/>
  <c r="U26" i="12"/>
  <c r="I27" i="12"/>
  <c r="K27" i="12"/>
  <c r="M27" i="12"/>
  <c r="O27" i="12"/>
  <c r="O25" i="12" s="1"/>
  <c r="Q27" i="12"/>
  <c r="U27" i="12"/>
  <c r="I28" i="12"/>
  <c r="K28" i="12"/>
  <c r="M28" i="12"/>
  <c r="O28" i="12"/>
  <c r="Q28" i="12"/>
  <c r="U28" i="12"/>
  <c r="U25" i="12" s="1"/>
  <c r="I29" i="12"/>
  <c r="K29" i="12"/>
  <c r="M29" i="12"/>
  <c r="O29" i="12"/>
  <c r="Q29" i="12"/>
  <c r="U29" i="12"/>
  <c r="G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G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G43" i="12"/>
  <c r="I44" i="12"/>
  <c r="K44" i="12"/>
  <c r="M44" i="12"/>
  <c r="O44" i="12"/>
  <c r="O43" i="12" s="1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G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U48" i="12" s="1"/>
  <c r="I51" i="12"/>
  <c r="K51" i="12"/>
  <c r="M51" i="12"/>
  <c r="O51" i="12"/>
  <c r="Q51" i="12"/>
  <c r="U51" i="12"/>
  <c r="I52" i="12"/>
  <c r="I48" i="12" s="1"/>
  <c r="K52" i="12"/>
  <c r="K48" i="12" s="1"/>
  <c r="M52" i="12"/>
  <c r="O52" i="12"/>
  <c r="Q52" i="12"/>
  <c r="U52" i="12"/>
  <c r="I53" i="12"/>
  <c r="K53" i="12"/>
  <c r="M53" i="12"/>
  <c r="O53" i="12"/>
  <c r="Q53" i="12"/>
  <c r="U53" i="12"/>
  <c r="I54" i="1"/>
  <c r="F40" i="1"/>
  <c r="G40" i="1"/>
  <c r="H40" i="1"/>
  <c r="I40" i="1"/>
  <c r="J39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Q25" i="12" l="1"/>
  <c r="I25" i="12"/>
  <c r="U10" i="12"/>
  <c r="M43" i="12"/>
  <c r="I10" i="12"/>
  <c r="Q10" i="12"/>
  <c r="I43" i="12"/>
  <c r="Q43" i="12"/>
  <c r="U43" i="12"/>
  <c r="K43" i="12"/>
  <c r="K10" i="12"/>
  <c r="O10" i="12"/>
  <c r="M48" i="12"/>
  <c r="O36" i="12"/>
  <c r="K36" i="12"/>
  <c r="U36" i="12"/>
  <c r="M10" i="12"/>
  <c r="M36" i="12"/>
  <c r="I36" i="12"/>
  <c r="Q36" i="12"/>
  <c r="O30" i="12"/>
  <c r="I30" i="12"/>
  <c r="Q30" i="12"/>
  <c r="M30" i="12"/>
  <c r="Q48" i="12"/>
  <c r="U30" i="12"/>
  <c r="K30" i="12"/>
  <c r="O4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<sst xmlns="http://schemas.openxmlformats.org/spreadsheetml/2006/main" count="310" uniqueCount="184">
  <si>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</si>
  <si>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</si>
  <si>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</si>
  <si>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</si>
  <si>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</si>
  <si>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</si>
  <si>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</si>
  <si>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</si>
  <si>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</si>
  <si>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</si>
  <si>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</si>
  <si>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</si>
  <si>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</si>
  <si>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</si>
  <si>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</si>
  <si>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</si>
  <si>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</si>
  <si>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</si>
  <si>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</si>
  <si>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</si>
  <si>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</si>
  <si>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</si>
  <si>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</si>
  <si>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</si>
  <si>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</si>
  <si>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</si>
  <si>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</si>
  <si>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</si>
  <si>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</si>
  <si>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</si>
  <si>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</si>
  <si>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</si>
  <si>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</si>
  <si>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</si>
  <si>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</si>
  <si>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</si>
  <si>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</si>
  <si>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</si>
  <si>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</si>
  <si>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</si>
  <si>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</si>
  <si>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</si>
  <si>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</si>
  <si>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Kuřim</t>
  </si>
  <si>
    <t>Rozpočet:</t>
  </si>
  <si>
    <t>Misto</t>
  </si>
  <si>
    <t>Intemac ÚT - stávající kotelna</t>
  </si>
  <si>
    <t>Rozpočet</t>
  </si>
  <si>
    <t>Celkem za stavbu</t>
  </si>
  <si>
    <t>CZK</t>
  </si>
  <si>
    <t>Rekapitulace dílů</t>
  </si>
  <si>
    <t>Typ dílu</t>
  </si>
  <si>
    <t>94</t>
  </si>
  <si>
    <t>Lešení a stavební výtahy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</si>
  <si>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</si>
  <si>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</si>
  <si>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</si>
  <si>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</si>
  <si>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</si>
  <si>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</si>
  <si>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</si>
  <si>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</si>
  <si>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VN</t>
  </si>
  <si>
    <t>738</t>
  </si>
  <si>
    <t>Solární termické systémy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</si>
  <si>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</si>
  <si>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</si>
  <si>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</si>
  <si>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</si>
  <si>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</si>
  <si>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</si>
  <si>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</si>
  <si>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</si>
  <si>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</si>
  <si>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</si>
  <si>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</si>
  <si>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</si>
  <si>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</si>
  <si>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</si>
  <si>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</si>
  <si>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</si>
  <si>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</si>
  <si>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</si>
  <si>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</si>
  <si>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</si>
  <si>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</si>
  <si>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</si>
  <si>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</si>
  <si>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</si>
  <si>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</si>
  <si>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</si>
  <si>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</si>
  <si>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</si>
  <si>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949942101R00</t>
  </si>
  <si>
    <t>Nájem za hydraulickou zvedací plošinu, H do 27 m</t>
  </si>
  <si>
    <t>h</t>
  </si>
  <si>
    <t>POL1_0</t>
  </si>
  <si>
    <t>731200826R00</t>
  </si>
  <si>
    <t>Demontáž kotle ocel.,kapal./plyn, do 60 kW</t>
  </si>
  <si>
    <t>kus</t>
  </si>
  <si>
    <t>371509999</t>
  </si>
  <si>
    <t>Demontáž ocelového komína a kouřovodu</t>
  </si>
  <si>
    <t>soub</t>
  </si>
  <si>
    <t>731249129R00</t>
  </si>
  <si>
    <t>Montáž kotle ocel.teplov.,kapalina/plyn do 100 kW</t>
  </si>
  <si>
    <t>soubor</t>
  </si>
  <si>
    <t>S1.1</t>
  </si>
  <si>
    <t>kotel zdvojený 2x 49 kW - kondenzační</t>
  </si>
  <si>
    <t>ks</t>
  </si>
  <si>
    <t>S1.2</t>
  </si>
  <si>
    <t>Rám pro zavěšení kotle 100/75 kW</t>
  </si>
  <si>
    <t>S1.3</t>
  </si>
  <si>
    <t>Hydraulický rozdělovač 75-100 kW</t>
  </si>
  <si>
    <t>Deska regulace pro hlášení poruchy</t>
  </si>
  <si>
    <t>731412243R01</t>
  </si>
  <si>
    <t>Adaptér spalinový 80/125 mm PP</t>
  </si>
  <si>
    <t>731412265R01</t>
  </si>
  <si>
    <t>T-kus revizní 87° 80/125 mm PP</t>
  </si>
  <si>
    <t>731412252R01</t>
  </si>
  <si>
    <t>Kus prodlužovací odkouření 80/125 mm PP dl. 1,0 m, nerez</t>
  </si>
  <si>
    <t>731412263R01</t>
  </si>
  <si>
    <t>Koleno 87° 80/125 mm PP, nerez</t>
  </si>
  <si>
    <t>731412211R01</t>
  </si>
  <si>
    <t>Odkouř. koax.svislé 80/125 PP, nerez</t>
  </si>
  <si>
    <t>sada</t>
  </si>
  <si>
    <t>731412258R01</t>
  </si>
  <si>
    <t>Třmen trubkový upevňovací 80/125 mm</t>
  </si>
  <si>
    <t>998731101R00</t>
  </si>
  <si>
    <t>Přesun hmot pro kotelny, výšky do 6 m</t>
  </si>
  <si>
    <t>t</t>
  </si>
  <si>
    <t>732211813R00</t>
  </si>
  <si>
    <t>Demontáž ohříváků zásobníkových ležatých do 630 l</t>
  </si>
  <si>
    <t>732219315R01</t>
  </si>
  <si>
    <t>Montáž ohříváků vody stojat. do 1000 l</t>
  </si>
  <si>
    <t>S2.1</t>
  </si>
  <si>
    <t>998732101R00</t>
  </si>
  <si>
    <t>Přesun hmot pro strojovny, výšky do 6 m</t>
  </si>
  <si>
    <t>733110808R00</t>
  </si>
  <si>
    <t>Demontáž potrubí ocelového závitového do DN 32-50</t>
  </si>
  <si>
    <t>m</t>
  </si>
  <si>
    <t>733163104R00</t>
  </si>
  <si>
    <t>Potrubí z měděných trubek vytápění D 22 x 1 ,0mm</t>
  </si>
  <si>
    <t>733163107R00</t>
  </si>
  <si>
    <t>Potrubí z měděných trubek vytápění D 42 x 1,5 mm</t>
  </si>
  <si>
    <t>733181215R01</t>
  </si>
  <si>
    <t>Izolace návleková  tl. stěny 25 mm, vnitřní průměr 40 mm</t>
  </si>
  <si>
    <t>733181214R01</t>
  </si>
  <si>
    <t>Izolace návleková  tl. stěny 20 mm, vnitřní průměr 22 mm</t>
  </si>
  <si>
    <t>734200824R00</t>
  </si>
  <si>
    <t>Demontáž armatur se 2závity do G 2</t>
  </si>
  <si>
    <t>734233115R00</t>
  </si>
  <si>
    <t>Kohout kulový, vnitř.-vnitř.z. DN 40</t>
  </si>
  <si>
    <t>734209117R00</t>
  </si>
  <si>
    <t>Montáž armatur závitových,se 2závity, G 6/4</t>
  </si>
  <si>
    <t>734413124R00</t>
  </si>
  <si>
    <t>Teploměr  D 63 / dl.jímky 100 mm</t>
  </si>
  <si>
    <t>S3.1</t>
  </si>
  <si>
    <t>Separační magnetický filr 6/4"</t>
  </si>
  <si>
    <t>998734101R00</t>
  </si>
  <si>
    <t>Přesun hmot pro armatury, výšky do 6 m</t>
  </si>
  <si>
    <t>vn1</t>
  </si>
  <si>
    <t>zprovoznění kotle a zaškolení obsluhy</t>
  </si>
  <si>
    <t>-</t>
  </si>
  <si>
    <t>vn2</t>
  </si>
  <si>
    <t>Zprovoznění ohřívače TV a zaškolení obsluhy</t>
  </si>
  <si>
    <t>vn3</t>
  </si>
  <si>
    <t>Zařízení staveniště a režijní náklady</t>
  </si>
  <si>
    <t>vn4</t>
  </si>
  <si>
    <t>Stavební pomocné práce</t>
  </si>
  <si>
    <t>POL99_0</t>
  </si>
  <si>
    <t>738122633R00</t>
  </si>
  <si>
    <t>Solární panel horiz. 4 panely mtž. na plochou stř.</t>
  </si>
  <si>
    <t>738129125R00</t>
  </si>
  <si>
    <t>Jednotka čerpadlová dvoutrubková</t>
  </si>
  <si>
    <t>738129414R00</t>
  </si>
  <si>
    <t>Nádoba expanzní  Solární 25l</t>
  </si>
  <si>
    <t>998738102R00</t>
  </si>
  <si>
    <t>Přesun hmot pro solární systémy, výšky do 12 m</t>
  </si>
  <si>
    <t>s4.1</t>
  </si>
  <si>
    <t>Solární kapalina</t>
  </si>
  <si>
    <t>l</t>
  </si>
  <si>
    <t/>
  </si>
  <si>
    <t>END</t>
  </si>
  <si>
    <t>Zásobníkový ohřívač TV s TČ vzduch/voda, 400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</si>
</sst>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37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F41" sqref="F4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4" t="s">
        <v>42</v>
      </c>
      <c r="C1" s="195"/>
      <c r="D1" s="195"/>
      <c r="E1" s="195"/>
      <c r="F1" s="195"/>
      <c r="G1" s="195"/>
      <c r="H1" s="195"/>
      <c r="I1" s="195"/>
      <c r="J1" s="196"/>
    </row>
    <row r="2" spans="1:15" ht="23.25" customHeight="1" x14ac:dyDescent="0.2">
      <c r="A2" s="4"/>
      <c r="B2" s="81" t="s">
        <v>40</v>
      </c>
      <c r="C2" s="82"/>
      <c r="D2" s="220" t="s">
        <v>46</v>
      </c>
      <c r="E2" s="221"/>
      <c r="F2" s="221"/>
      <c r="G2" s="221"/>
      <c r="H2" s="221"/>
      <c r="I2" s="221"/>
      <c r="J2" s="222"/>
      <c r="O2" s="2"/>
    </row>
    <row r="3" spans="1:15" ht="23.25" customHeight="1" x14ac:dyDescent="0.2">
      <c r="A3" s="4"/>
      <c r="B3" s="83" t="s">
        <v>45</v>
      </c>
      <c r="C3" s="84"/>
      <c r="D3" s="213" t="s">
        <v>43</v>
      </c>
      <c r="E3" s="214"/>
      <c r="F3" s="214"/>
      <c r="G3" s="214"/>
      <c r="H3" s="214"/>
      <c r="I3" s="214"/>
      <c r="J3" s="21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4"/>
      <c r="E11" s="224"/>
      <c r="F11" s="224"/>
      <c r="G11" s="224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11"/>
      <c r="E12" s="211"/>
      <c r="F12" s="211"/>
      <c r="G12" s="211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/>
      <c r="D13" s="212"/>
      <c r="E13" s="212"/>
      <c r="F13" s="212"/>
      <c r="G13" s="212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3"/>
      <c r="F15" s="223"/>
      <c r="G15" s="208"/>
      <c r="H15" s="208"/>
      <c r="I15" s="208" t="s">
        <v>28</v>
      </c>
      <c r="J15" s="209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03"/>
      <c r="F16" s="210"/>
      <c r="G16" s="203"/>
      <c r="H16" s="210"/>
      <c r="I16" s="203">
        <v>178765</v>
      </c>
      <c r="J16" s="204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03"/>
      <c r="F17" s="210"/>
      <c r="G17" s="203"/>
      <c r="H17" s="210"/>
      <c r="I17" s="203">
        <v>353697.9</v>
      </c>
      <c r="J17" s="204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03"/>
      <c r="F18" s="210"/>
      <c r="G18" s="203"/>
      <c r="H18" s="210"/>
      <c r="I18" s="203">
        <v>0</v>
      </c>
      <c r="J18" s="204"/>
    </row>
    <row r="19" spans="1:10" ht="23.25" customHeight="1" x14ac:dyDescent="0.2">
      <c r="A19" s="142" t="s">
        <v>62</v>
      </c>
      <c r="B19" s="143" t="s">
        <v>26</v>
      </c>
      <c r="C19" s="58"/>
      <c r="D19" s="59"/>
      <c r="E19" s="203"/>
      <c r="F19" s="210"/>
      <c r="G19" s="203"/>
      <c r="H19" s="210"/>
      <c r="I19" s="203">
        <v>30000</v>
      </c>
      <c r="J19" s="204"/>
    </row>
    <row r="20" spans="1:10" ht="23.25" customHeight="1" x14ac:dyDescent="0.2">
      <c r="A20" s="142" t="s">
        <v>65</v>
      </c>
      <c r="B20" s="143" t="s">
        <v>27</v>
      </c>
      <c r="C20" s="58"/>
      <c r="D20" s="59"/>
      <c r="E20" s="203"/>
      <c r="F20" s="210"/>
      <c r="G20" s="203"/>
      <c r="H20" s="210"/>
      <c r="I20" s="203">
        <v>0</v>
      </c>
      <c r="J20" s="204"/>
    </row>
    <row r="21" spans="1:10" ht="23.25" customHeight="1" x14ac:dyDescent="0.2">
      <c r="A21" s="4"/>
      <c r="B21" s="74" t="s">
        <v>28</v>
      </c>
      <c r="C21" s="75"/>
      <c r="D21" s="76"/>
      <c r="E21" s="205"/>
      <c r="F21" s="206"/>
      <c r="G21" s="205"/>
      <c r="H21" s="206"/>
      <c r="I21" s="205">
        <f>SUM(I16:J20)</f>
        <v>562462.9</v>
      </c>
      <c r="J21" s="21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1">
        <v>0</v>
      </c>
      <c r="H23" s="202"/>
      <c r="I23" s="20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6">
        <v>0</v>
      </c>
      <c r="H24" s="227"/>
      <c r="I24" s="227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01">
        <v>0</v>
      </c>
      <c r="H25" s="202"/>
      <c r="I25" s="20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7">
        <v>0</v>
      </c>
      <c r="H26" s="198"/>
      <c r="I26" s="198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199">
        <v>9.9999999976716894E-2</v>
      </c>
      <c r="H27" s="199"/>
      <c r="I27" s="199"/>
      <c r="J27" s="63" t="str">
        <f t="shared" si="0"/>
        <v>CZK</v>
      </c>
    </row>
    <row r="28" spans="1:10" ht="27.75" customHeight="1" thickBot="1" x14ac:dyDescent="0.25">
      <c r="A28" s="4"/>
      <c r="B28" s="114" t="s">
        <v>22</v>
      </c>
      <c r="C28" s="115"/>
      <c r="D28" s="115"/>
      <c r="E28" s="116"/>
      <c r="F28" s="117"/>
      <c r="G28" s="200">
        <v>0</v>
      </c>
      <c r="H28" s="207"/>
      <c r="I28" s="207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00">
        <v>562463</v>
      </c>
      <c r="H29" s="200"/>
      <c r="I29" s="200"/>
      <c r="J29" s="120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43402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">
      <c r="A39" s="95">
        <v>0</v>
      </c>
      <c r="B39" s="101" t="s">
        <v>47</v>
      </c>
      <c r="C39" s="228" t="s">
        <v>46</v>
      </c>
      <c r="D39" s="229"/>
      <c r="E39" s="229"/>
      <c r="F39" s="107">
        <v>0</v>
      </c>
      <c r="G39" s="108">
        <v>0</v>
      </c>
      <c r="H39" s="109"/>
      <c r="I39" s="110">
        <v>562462.9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30" t="s">
        <v>48</v>
      </c>
      <c r="C40" s="231"/>
      <c r="D40" s="231"/>
      <c r="E40" s="23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50</v>
      </c>
    </row>
    <row r="46" spans="1:10" ht="25.5" customHeight="1" x14ac:dyDescent="0.2">
      <c r="A46" s="122"/>
      <c r="B46" s="126" t="s">
        <v>16</v>
      </c>
      <c r="C46" s="126" t="s">
        <v>5</v>
      </c>
      <c r="D46" s="127"/>
      <c r="E46" s="127"/>
      <c r="F46" s="130" t="s">
        <v>51</v>
      </c>
      <c r="G46" s="130"/>
      <c r="H46" s="130"/>
      <c r="I46" s="232" t="s">
        <v>28</v>
      </c>
      <c r="J46" s="232"/>
    </row>
    <row r="47" spans="1:10" ht="25.5" customHeight="1" x14ac:dyDescent="0.2">
      <c r="A47" s="123"/>
      <c r="B47" s="131" t="s">
        <v>52</v>
      </c>
      <c r="C47" s="234" t="s">
        <v>53</v>
      </c>
      <c r="D47" s="235"/>
      <c r="E47" s="235"/>
      <c r="F47" s="133" t="s">
        <v>23</v>
      </c>
      <c r="G47" s="134"/>
      <c r="H47" s="134"/>
      <c r="I47" s="233">
        <v>29760</v>
      </c>
      <c r="J47" s="233"/>
    </row>
    <row r="48" spans="1:10" ht="25.5" customHeight="1" x14ac:dyDescent="0.2">
      <c r="A48" s="123"/>
      <c r="B48" s="125" t="s">
        <v>54</v>
      </c>
      <c r="C48" s="218" t="s">
        <v>55</v>
      </c>
      <c r="D48" s="219"/>
      <c r="E48" s="219"/>
      <c r="F48" s="135" t="s">
        <v>24</v>
      </c>
      <c r="G48" s="136"/>
      <c r="H48" s="136"/>
      <c r="I48" s="217">
        <v>203611.5</v>
      </c>
      <c r="J48" s="217"/>
    </row>
    <row r="49" spans="1:10" ht="25.5" customHeight="1" x14ac:dyDescent="0.2">
      <c r="A49" s="123"/>
      <c r="B49" s="125" t="s">
        <v>56</v>
      </c>
      <c r="C49" s="218" t="s">
        <v>57</v>
      </c>
      <c r="D49" s="219"/>
      <c r="E49" s="219"/>
      <c r="F49" s="135" t="s">
        <v>24</v>
      </c>
      <c r="G49" s="136"/>
      <c r="H49" s="136"/>
      <c r="I49" s="217">
        <v>75422.5</v>
      </c>
      <c r="J49" s="217"/>
    </row>
    <row r="50" spans="1:10" ht="25.5" customHeight="1" x14ac:dyDescent="0.2">
      <c r="A50" s="123"/>
      <c r="B50" s="125" t="s">
        <v>58</v>
      </c>
      <c r="C50" s="218" t="s">
        <v>59</v>
      </c>
      <c r="D50" s="219"/>
      <c r="E50" s="219"/>
      <c r="F50" s="135" t="s">
        <v>24</v>
      </c>
      <c r="G50" s="136"/>
      <c r="H50" s="136"/>
      <c r="I50" s="217">
        <v>62342</v>
      </c>
      <c r="J50" s="217"/>
    </row>
    <row r="51" spans="1:10" ht="25.5" customHeight="1" x14ac:dyDescent="0.2">
      <c r="A51" s="123"/>
      <c r="B51" s="125" t="s">
        <v>60</v>
      </c>
      <c r="C51" s="218" t="s">
        <v>61</v>
      </c>
      <c r="D51" s="219"/>
      <c r="E51" s="219"/>
      <c r="F51" s="135" t="s">
        <v>24</v>
      </c>
      <c r="G51" s="136"/>
      <c r="H51" s="136"/>
      <c r="I51" s="217">
        <v>12321.9</v>
      </c>
      <c r="J51" s="217"/>
    </row>
    <row r="52" spans="1:10" ht="25.5" customHeight="1" x14ac:dyDescent="0.2">
      <c r="A52" s="123"/>
      <c r="B52" s="125" t="s">
        <v>62</v>
      </c>
      <c r="C52" s="218" t="s">
        <v>26</v>
      </c>
      <c r="D52" s="219"/>
      <c r="E52" s="219"/>
      <c r="F52" s="135" t="s">
        <v>62</v>
      </c>
      <c r="G52" s="136"/>
      <c r="H52" s="136"/>
      <c r="I52" s="217">
        <v>30000</v>
      </c>
      <c r="J52" s="217"/>
    </row>
    <row r="53" spans="1:10" ht="25.5" customHeight="1" x14ac:dyDescent="0.2">
      <c r="A53" s="123"/>
      <c r="B53" s="132" t="s">
        <v>63</v>
      </c>
      <c r="C53" s="237" t="s">
        <v>64</v>
      </c>
      <c r="D53" s="238"/>
      <c r="E53" s="238"/>
      <c r="F53" s="137" t="s">
        <v>23</v>
      </c>
      <c r="G53" s="138"/>
      <c r="H53" s="138"/>
      <c r="I53" s="236">
        <v>149005</v>
      </c>
      <c r="J53" s="236"/>
    </row>
    <row r="54" spans="1:10" ht="25.5" customHeight="1" x14ac:dyDescent="0.2">
      <c r="A54" s="124"/>
      <c r="B54" s="128" t="s">
        <v>1</v>
      </c>
      <c r="C54" s="128"/>
      <c r="D54" s="129"/>
      <c r="E54" s="129"/>
      <c r="F54" s="139"/>
      <c r="G54" s="140"/>
      <c r="H54" s="140"/>
      <c r="I54" s="239">
        <f>SUM(I47:I53)</f>
        <v>562462.9</v>
      </c>
      <c r="J54" s="239"/>
    </row>
    <row r="55" spans="1:10" x14ac:dyDescent="0.2">
      <c r="F55" s="141"/>
      <c r="G55" s="94"/>
      <c r="H55" s="141"/>
      <c r="I55" s="94"/>
      <c r="J55" s="94"/>
    </row>
    <row r="56" spans="1:10" x14ac:dyDescent="0.2">
      <c r="F56" s="141"/>
      <c r="G56" s="94"/>
      <c r="H56" s="141"/>
      <c r="I56" s="94"/>
      <c r="J56" s="94"/>
    </row>
    <row r="57" spans="1:10" x14ac:dyDescent="0.2">
      <c r="F57" s="141"/>
      <c r="G57" s="94"/>
      <c r="H57" s="141"/>
      <c r="I57" s="94"/>
      <c r="J5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9" t="s">
        <v>41</v>
      </c>
      <c r="B2" s="78"/>
      <c r="C2" s="242"/>
      <c r="D2" s="242"/>
      <c r="E2" s="242"/>
      <c r="F2" s="242"/>
      <c r="G2" s="243"/>
    </row>
    <row r="3" spans="1:7" ht="24.95" hidden="1" customHeight="1" x14ac:dyDescent="0.2">
      <c r="A3" s="79" t="s">
        <v>7</v>
      </c>
      <c r="B3" s="78"/>
      <c r="C3" s="242"/>
      <c r="D3" s="242"/>
      <c r="E3" s="242"/>
      <c r="F3" s="242"/>
      <c r="G3" s="243"/>
    </row>
    <row r="4" spans="1:7" ht="24.95" hidden="1" customHeight="1" x14ac:dyDescent="0.2">
      <c r="A4" s="79" t="s">
        <v>8</v>
      </c>
      <c r="B4" s="78"/>
      <c r="C4" s="242"/>
      <c r="D4" s="242"/>
      <c r="E4" s="242"/>
      <c r="F4" s="242"/>
      <c r="G4" s="24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5"/>
  <sheetViews>
    <sheetView tabSelected="1" topLeftCell="A12" workbookViewId="0">
      <selection activeCell="C28" sqref="C28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4" t="s">
        <v>6</v>
      </c>
      <c r="B1" s="244"/>
      <c r="C1" s="244"/>
      <c r="D1" s="244"/>
      <c r="E1" s="244"/>
      <c r="F1" s="244"/>
      <c r="G1" s="244"/>
      <c r="AE1" t="s">
        <v>67</v>
      </c>
    </row>
    <row r="2" spans="1:60" ht="24.95" customHeight="1" x14ac:dyDescent="0.2">
      <c r="A2" s="146" t="s">
        <v>66</v>
      </c>
      <c r="B2" s="144"/>
      <c r="C2" s="245" t="s">
        <v>46</v>
      </c>
      <c r="D2" s="246"/>
      <c r="E2" s="246"/>
      <c r="F2" s="246"/>
      <c r="G2" s="247"/>
      <c r="AE2" t="s">
        <v>68</v>
      </c>
    </row>
    <row r="3" spans="1:60" ht="24.95" customHeight="1" x14ac:dyDescent="0.2">
      <c r="A3" s="147" t="s">
        <v>7</v>
      </c>
      <c r="B3" s="145"/>
      <c r="C3" s="248" t="s">
        <v>43</v>
      </c>
      <c r="D3" s="249"/>
      <c r="E3" s="249"/>
      <c r="F3" s="249"/>
      <c r="G3" s="250"/>
      <c r="AE3" t="s">
        <v>69</v>
      </c>
    </row>
    <row r="4" spans="1:60" ht="24.95" hidden="1" customHeight="1" x14ac:dyDescent="0.2">
      <c r="A4" s="147" t="s">
        <v>8</v>
      </c>
      <c r="B4" s="145"/>
      <c r="C4" s="248"/>
      <c r="D4" s="249"/>
      <c r="E4" s="249"/>
      <c r="F4" s="249"/>
      <c r="G4" s="250"/>
      <c r="AE4" t="s">
        <v>70</v>
      </c>
    </row>
    <row r="5" spans="1:60" hidden="1" x14ac:dyDescent="0.2">
      <c r="A5" s="148" t="s">
        <v>71</v>
      </c>
      <c r="B5" s="149"/>
      <c r="C5" s="150"/>
      <c r="D5" s="151"/>
      <c r="E5" s="151"/>
      <c r="F5" s="151"/>
      <c r="G5" s="152"/>
      <c r="AE5" t="s">
        <v>72</v>
      </c>
    </row>
    <row r="7" spans="1:60" ht="38.25" x14ac:dyDescent="0.2">
      <c r="A7" s="157" t="s">
        <v>73</v>
      </c>
      <c r="B7" s="158" t="s">
        <v>74</v>
      </c>
      <c r="C7" s="158" t="s">
        <v>75</v>
      </c>
      <c r="D7" s="157" t="s">
        <v>76</v>
      </c>
      <c r="E7" s="157" t="s">
        <v>77</v>
      </c>
      <c r="F7" s="153" t="s">
        <v>78</v>
      </c>
      <c r="G7" s="173" t="s">
        <v>28</v>
      </c>
      <c r="H7" s="174" t="s">
        <v>29</v>
      </c>
      <c r="I7" s="174" t="s">
        <v>79</v>
      </c>
      <c r="J7" s="174" t="s">
        <v>30</v>
      </c>
      <c r="K7" s="174" t="s">
        <v>80</v>
      </c>
      <c r="L7" s="174" t="s">
        <v>81</v>
      </c>
      <c r="M7" s="174" t="s">
        <v>82</v>
      </c>
      <c r="N7" s="174" t="s">
        <v>83</v>
      </c>
      <c r="O7" s="174" t="s">
        <v>84</v>
      </c>
      <c r="P7" s="174" t="s">
        <v>85</v>
      </c>
      <c r="Q7" s="174" t="s">
        <v>86</v>
      </c>
      <c r="R7" s="174" t="s">
        <v>87</v>
      </c>
      <c r="S7" s="174" t="s">
        <v>88</v>
      </c>
      <c r="T7" s="174" t="s">
        <v>89</v>
      </c>
      <c r="U7" s="160" t="s">
        <v>90</v>
      </c>
    </row>
    <row r="8" spans="1:60" x14ac:dyDescent="0.2">
      <c r="A8" s="175" t="s">
        <v>91</v>
      </c>
      <c r="B8" s="176" t="s">
        <v>52</v>
      </c>
      <c r="C8" s="177" t="s">
        <v>53</v>
      </c>
      <c r="D8" s="178"/>
      <c r="E8" s="179"/>
      <c r="F8" s="180"/>
      <c r="G8" s="180">
        <f>SUMIF(AE9:AE9,"&lt;&gt;NOR",G9:G9)</f>
        <v>29760</v>
      </c>
      <c r="H8" s="180"/>
      <c r="I8" s="180">
        <f>SUM(I9:I9)</f>
        <v>0</v>
      </c>
      <c r="J8" s="180"/>
      <c r="K8" s="180">
        <f>SUM(K9:K9)</f>
        <v>29760</v>
      </c>
      <c r="L8" s="180"/>
      <c r="M8" s="180">
        <f>SUM(M9:M9)</f>
        <v>29760</v>
      </c>
      <c r="N8" s="159"/>
      <c r="O8" s="159">
        <f>SUM(O9:O9)</f>
        <v>0</v>
      </c>
      <c r="P8" s="159"/>
      <c r="Q8" s="159">
        <f>SUM(Q9:Q9)</f>
        <v>0</v>
      </c>
      <c r="R8" s="159"/>
      <c r="S8" s="159"/>
      <c r="T8" s="175"/>
      <c r="U8" s="159">
        <f>SUM(U9:U9)</f>
        <v>40</v>
      </c>
      <c r="AE8" t="s">
        <v>92</v>
      </c>
    </row>
    <row r="9" spans="1:60" outlineLevel="1" x14ac:dyDescent="0.2">
      <c r="A9" s="155">
        <v>1</v>
      </c>
      <c r="B9" s="161" t="s">
        <v>93</v>
      </c>
      <c r="C9" s="188" t="s">
        <v>94</v>
      </c>
      <c r="D9" s="163" t="s">
        <v>95</v>
      </c>
      <c r="E9" s="169">
        <v>20</v>
      </c>
      <c r="F9" s="171">
        <v>1488</v>
      </c>
      <c r="G9" s="171">
        <v>29760</v>
      </c>
      <c r="H9" s="171">
        <v>0</v>
      </c>
      <c r="I9" s="171">
        <f>ROUND(E9*H9,2)</f>
        <v>0</v>
      </c>
      <c r="J9" s="171">
        <v>1488</v>
      </c>
      <c r="K9" s="171">
        <f>ROUND(E9*J9,2)</f>
        <v>29760</v>
      </c>
      <c r="L9" s="171">
        <v>0</v>
      </c>
      <c r="M9" s="171">
        <f>G9*(1+L9/100)</f>
        <v>29760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2</v>
      </c>
      <c r="U9" s="164">
        <f>ROUND(E9*T9,2)</f>
        <v>40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96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x14ac:dyDescent="0.2">
      <c r="A10" s="156" t="s">
        <v>91</v>
      </c>
      <c r="B10" s="162" t="s">
        <v>54</v>
      </c>
      <c r="C10" s="189" t="s">
        <v>55</v>
      </c>
      <c r="D10" s="166"/>
      <c r="E10" s="170"/>
      <c r="F10" s="172"/>
      <c r="G10" s="172">
        <f>SUMIF(AE11:AE24,"&lt;&gt;NOR",G11:G24)</f>
        <v>203611.5</v>
      </c>
      <c r="H10" s="172"/>
      <c r="I10" s="172">
        <f>SUM(I11:I24)</f>
        <v>39156.180000000008</v>
      </c>
      <c r="J10" s="172"/>
      <c r="K10" s="172">
        <f>SUM(K11:K24)</f>
        <v>164455.31999999998</v>
      </c>
      <c r="L10" s="172"/>
      <c r="M10" s="172">
        <f>SUM(M11:M24)</f>
        <v>203611.5</v>
      </c>
      <c r="N10" s="167"/>
      <c r="O10" s="167">
        <f>SUM(O11:O24)</f>
        <v>1.0200000000000001E-3</v>
      </c>
      <c r="P10" s="167"/>
      <c r="Q10" s="167">
        <f>SUM(Q11:Q24)</f>
        <v>0.71250000000000002</v>
      </c>
      <c r="R10" s="167"/>
      <c r="S10" s="167"/>
      <c r="T10" s="168"/>
      <c r="U10" s="167">
        <f>SUM(U11:U24)</f>
        <v>29.55</v>
      </c>
      <c r="AE10" t="s">
        <v>92</v>
      </c>
    </row>
    <row r="11" spans="1:60" outlineLevel="1" x14ac:dyDescent="0.2">
      <c r="A11" s="155">
        <v>2</v>
      </c>
      <c r="B11" s="161" t="s">
        <v>97</v>
      </c>
      <c r="C11" s="188" t="s">
        <v>98</v>
      </c>
      <c r="D11" s="163" t="s">
        <v>99</v>
      </c>
      <c r="E11" s="169">
        <v>2</v>
      </c>
      <c r="F11" s="171">
        <v>1220</v>
      </c>
      <c r="G11" s="171">
        <v>2440</v>
      </c>
      <c r="H11" s="171">
        <v>12.11</v>
      </c>
      <c r="I11" s="171">
        <f t="shared" ref="I11:I24" si="0">ROUND(E11*H11,2)</f>
        <v>24.22</v>
      </c>
      <c r="J11" s="171">
        <v>1207.8900000000001</v>
      </c>
      <c r="K11" s="171">
        <f t="shared" ref="K11:K24" si="1">ROUND(E11*J11,2)</f>
        <v>2415.7800000000002</v>
      </c>
      <c r="L11" s="171">
        <v>0</v>
      </c>
      <c r="M11" s="171">
        <f t="shared" ref="M11:M24" si="2">G11*(1+L11/100)</f>
        <v>2440</v>
      </c>
      <c r="N11" s="164">
        <v>2.0000000000000001E-4</v>
      </c>
      <c r="O11" s="164">
        <f t="shared" ref="O11:O24" si="3">ROUND(E11*N11,5)</f>
        <v>4.0000000000000002E-4</v>
      </c>
      <c r="P11" s="164">
        <v>0.35625000000000001</v>
      </c>
      <c r="Q11" s="164">
        <f t="shared" ref="Q11:Q24" si="4">ROUND(E11*P11,5)</f>
        <v>0.71250000000000002</v>
      </c>
      <c r="R11" s="164"/>
      <c r="S11" s="164"/>
      <c r="T11" s="165">
        <v>2.915</v>
      </c>
      <c r="U11" s="164">
        <f t="shared" ref="U11:U24" si="5">ROUND(E11*T11,2)</f>
        <v>5.83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96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3</v>
      </c>
      <c r="B12" s="161" t="s">
        <v>100</v>
      </c>
      <c r="C12" s="188" t="s">
        <v>101</v>
      </c>
      <c r="D12" s="163" t="s">
        <v>102</v>
      </c>
      <c r="E12" s="169">
        <v>1</v>
      </c>
      <c r="F12" s="171">
        <v>3000</v>
      </c>
      <c r="G12" s="171">
        <v>3000</v>
      </c>
      <c r="H12" s="171">
        <v>0</v>
      </c>
      <c r="I12" s="171">
        <f t="shared" si="0"/>
        <v>0</v>
      </c>
      <c r="J12" s="171">
        <v>3000</v>
      </c>
      <c r="K12" s="171">
        <f t="shared" si="1"/>
        <v>3000</v>
      </c>
      <c r="L12" s="171">
        <v>0</v>
      </c>
      <c r="M12" s="171">
        <f t="shared" si="2"/>
        <v>3000</v>
      </c>
      <c r="N12" s="164">
        <v>0</v>
      </c>
      <c r="O12" s="164">
        <f t="shared" si="3"/>
        <v>0</v>
      </c>
      <c r="P12" s="164">
        <v>0</v>
      </c>
      <c r="Q12" s="164">
        <f t="shared" si="4"/>
        <v>0</v>
      </c>
      <c r="R12" s="164"/>
      <c r="S12" s="164"/>
      <c r="T12" s="165">
        <v>0</v>
      </c>
      <c r="U12" s="164">
        <f t="shared" si="5"/>
        <v>0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96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4</v>
      </c>
      <c r="B13" s="161" t="s">
        <v>103</v>
      </c>
      <c r="C13" s="188" t="s">
        <v>104</v>
      </c>
      <c r="D13" s="163" t="s">
        <v>105</v>
      </c>
      <c r="E13" s="169">
        <v>1</v>
      </c>
      <c r="F13" s="171">
        <v>4890</v>
      </c>
      <c r="G13" s="171">
        <v>4890</v>
      </c>
      <c r="H13" s="171">
        <v>85.08</v>
      </c>
      <c r="I13" s="171">
        <f t="shared" si="0"/>
        <v>85.08</v>
      </c>
      <c r="J13" s="171">
        <v>4804.92</v>
      </c>
      <c r="K13" s="171">
        <f t="shared" si="1"/>
        <v>4804.92</v>
      </c>
      <c r="L13" s="171">
        <v>0</v>
      </c>
      <c r="M13" s="171">
        <f t="shared" si="2"/>
        <v>4890</v>
      </c>
      <c r="N13" s="164">
        <v>6.2E-4</v>
      </c>
      <c r="O13" s="164">
        <f t="shared" si="3"/>
        <v>6.2E-4</v>
      </c>
      <c r="P13" s="164">
        <v>0</v>
      </c>
      <c r="Q13" s="164">
        <f t="shared" si="4"/>
        <v>0</v>
      </c>
      <c r="R13" s="164"/>
      <c r="S13" s="164"/>
      <c r="T13" s="165">
        <v>10.5261</v>
      </c>
      <c r="U13" s="164">
        <f t="shared" si="5"/>
        <v>10.53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96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5</v>
      </c>
      <c r="B14" s="161" t="s">
        <v>106</v>
      </c>
      <c r="C14" s="188" t="s">
        <v>107</v>
      </c>
      <c r="D14" s="163" t="s">
        <v>108</v>
      </c>
      <c r="E14" s="169">
        <v>1</v>
      </c>
      <c r="F14" s="171">
        <v>108990</v>
      </c>
      <c r="G14" s="171">
        <v>108990</v>
      </c>
      <c r="H14" s="171">
        <v>0</v>
      </c>
      <c r="I14" s="171">
        <f t="shared" si="0"/>
        <v>0</v>
      </c>
      <c r="J14" s="171">
        <v>108990</v>
      </c>
      <c r="K14" s="171">
        <f t="shared" si="1"/>
        <v>108990</v>
      </c>
      <c r="L14" s="171">
        <v>0</v>
      </c>
      <c r="M14" s="171">
        <f t="shared" si="2"/>
        <v>108990</v>
      </c>
      <c r="N14" s="164">
        <v>0</v>
      </c>
      <c r="O14" s="164">
        <f t="shared" si="3"/>
        <v>0</v>
      </c>
      <c r="P14" s="164">
        <v>0</v>
      </c>
      <c r="Q14" s="164">
        <f t="shared" si="4"/>
        <v>0</v>
      </c>
      <c r="R14" s="164"/>
      <c r="S14" s="164"/>
      <c r="T14" s="165">
        <v>0</v>
      </c>
      <c r="U14" s="164">
        <f t="shared" si="5"/>
        <v>0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96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6</v>
      </c>
      <c r="B15" s="161" t="s">
        <v>109</v>
      </c>
      <c r="C15" s="188" t="s">
        <v>110</v>
      </c>
      <c r="D15" s="163" t="s">
        <v>108</v>
      </c>
      <c r="E15" s="169">
        <v>1</v>
      </c>
      <c r="F15" s="171">
        <v>6400</v>
      </c>
      <c r="G15" s="171">
        <v>6400</v>
      </c>
      <c r="H15" s="171">
        <v>0</v>
      </c>
      <c r="I15" s="171">
        <f t="shared" si="0"/>
        <v>0</v>
      </c>
      <c r="J15" s="171">
        <v>6400</v>
      </c>
      <c r="K15" s="171">
        <f t="shared" si="1"/>
        <v>6400</v>
      </c>
      <c r="L15" s="171">
        <v>0</v>
      </c>
      <c r="M15" s="171">
        <f t="shared" si="2"/>
        <v>6400</v>
      </c>
      <c r="N15" s="164">
        <v>0</v>
      </c>
      <c r="O15" s="164">
        <f t="shared" si="3"/>
        <v>0</v>
      </c>
      <c r="P15" s="164">
        <v>0</v>
      </c>
      <c r="Q15" s="164">
        <f t="shared" si="4"/>
        <v>0</v>
      </c>
      <c r="R15" s="164"/>
      <c r="S15" s="164"/>
      <c r="T15" s="165">
        <v>0</v>
      </c>
      <c r="U15" s="164">
        <f t="shared" si="5"/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96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>
        <v>7</v>
      </c>
      <c r="B16" s="161" t="s">
        <v>111</v>
      </c>
      <c r="C16" s="188" t="s">
        <v>112</v>
      </c>
      <c r="D16" s="163" t="s">
        <v>108</v>
      </c>
      <c r="E16" s="169">
        <v>1</v>
      </c>
      <c r="F16" s="171">
        <v>4000</v>
      </c>
      <c r="G16" s="171">
        <v>4000</v>
      </c>
      <c r="H16" s="171">
        <v>0</v>
      </c>
      <c r="I16" s="171">
        <f t="shared" si="0"/>
        <v>0</v>
      </c>
      <c r="J16" s="171">
        <v>4000</v>
      </c>
      <c r="K16" s="171">
        <f t="shared" si="1"/>
        <v>4000</v>
      </c>
      <c r="L16" s="171">
        <v>0</v>
      </c>
      <c r="M16" s="171">
        <f t="shared" si="2"/>
        <v>4000</v>
      </c>
      <c r="N16" s="164">
        <v>0</v>
      </c>
      <c r="O16" s="164">
        <f t="shared" si="3"/>
        <v>0</v>
      </c>
      <c r="P16" s="164">
        <v>0</v>
      </c>
      <c r="Q16" s="164">
        <f t="shared" si="4"/>
        <v>0</v>
      </c>
      <c r="R16" s="164"/>
      <c r="S16" s="164"/>
      <c r="T16" s="165">
        <v>0</v>
      </c>
      <c r="U16" s="164">
        <f t="shared" si="5"/>
        <v>0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96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8</v>
      </c>
      <c r="B17" s="161" t="s">
        <v>106</v>
      </c>
      <c r="C17" s="188" t="s">
        <v>113</v>
      </c>
      <c r="D17" s="163" t="s">
        <v>108</v>
      </c>
      <c r="E17" s="169">
        <v>1</v>
      </c>
      <c r="F17" s="171">
        <v>1500</v>
      </c>
      <c r="G17" s="171">
        <v>1500</v>
      </c>
      <c r="H17" s="171">
        <v>0</v>
      </c>
      <c r="I17" s="171">
        <f t="shared" si="0"/>
        <v>0</v>
      </c>
      <c r="J17" s="171">
        <v>1500</v>
      </c>
      <c r="K17" s="171">
        <f t="shared" si="1"/>
        <v>1500</v>
      </c>
      <c r="L17" s="171">
        <v>0</v>
      </c>
      <c r="M17" s="171">
        <f t="shared" si="2"/>
        <v>1500</v>
      </c>
      <c r="N17" s="164">
        <v>0</v>
      </c>
      <c r="O17" s="164">
        <f t="shared" si="3"/>
        <v>0</v>
      </c>
      <c r="P17" s="164">
        <v>0</v>
      </c>
      <c r="Q17" s="164">
        <f t="shared" si="4"/>
        <v>0</v>
      </c>
      <c r="R17" s="164"/>
      <c r="S17" s="164"/>
      <c r="T17" s="165">
        <v>0</v>
      </c>
      <c r="U17" s="164">
        <f t="shared" si="5"/>
        <v>0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96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9</v>
      </c>
      <c r="B18" s="161" t="s">
        <v>114</v>
      </c>
      <c r="C18" s="188" t="s">
        <v>115</v>
      </c>
      <c r="D18" s="163" t="s">
        <v>99</v>
      </c>
      <c r="E18" s="169">
        <v>2</v>
      </c>
      <c r="F18" s="171">
        <v>429</v>
      </c>
      <c r="G18" s="171">
        <v>858</v>
      </c>
      <c r="H18" s="171">
        <v>346.14</v>
      </c>
      <c r="I18" s="171">
        <f t="shared" si="0"/>
        <v>692.28</v>
      </c>
      <c r="J18" s="171">
        <v>82.860000000000014</v>
      </c>
      <c r="K18" s="171">
        <f t="shared" si="1"/>
        <v>165.72</v>
      </c>
      <c r="L18" s="171">
        <v>0</v>
      </c>
      <c r="M18" s="171">
        <f t="shared" si="2"/>
        <v>858</v>
      </c>
      <c r="N18" s="164">
        <v>0</v>
      </c>
      <c r="O18" s="164">
        <f t="shared" si="3"/>
        <v>0</v>
      </c>
      <c r="P18" s="164">
        <v>0</v>
      </c>
      <c r="Q18" s="164">
        <f t="shared" si="4"/>
        <v>0</v>
      </c>
      <c r="R18" s="164"/>
      <c r="S18" s="164"/>
      <c r="T18" s="165">
        <v>0.2</v>
      </c>
      <c r="U18" s="164">
        <f t="shared" si="5"/>
        <v>0.4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96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10</v>
      </c>
      <c r="B19" s="161" t="s">
        <v>116</v>
      </c>
      <c r="C19" s="188" t="s">
        <v>117</v>
      </c>
      <c r="D19" s="163" t="s">
        <v>99</v>
      </c>
      <c r="E19" s="169">
        <v>2</v>
      </c>
      <c r="F19" s="171">
        <v>2365</v>
      </c>
      <c r="G19" s="171">
        <v>4730</v>
      </c>
      <c r="H19" s="171">
        <v>2277.9899999999998</v>
      </c>
      <c r="I19" s="171">
        <f t="shared" si="0"/>
        <v>4555.9799999999996</v>
      </c>
      <c r="J19" s="171">
        <v>87.010000000000218</v>
      </c>
      <c r="K19" s="171">
        <f t="shared" si="1"/>
        <v>174.02</v>
      </c>
      <c r="L19" s="171">
        <v>0</v>
      </c>
      <c r="M19" s="171">
        <f t="shared" si="2"/>
        <v>4730</v>
      </c>
      <c r="N19" s="164">
        <v>0</v>
      </c>
      <c r="O19" s="164">
        <f t="shared" si="3"/>
        <v>0</v>
      </c>
      <c r="P19" s="164">
        <v>0</v>
      </c>
      <c r="Q19" s="164">
        <f t="shared" si="4"/>
        <v>0</v>
      </c>
      <c r="R19" s="164"/>
      <c r="S19" s="164"/>
      <c r="T19" s="165">
        <v>0.21</v>
      </c>
      <c r="U19" s="164">
        <f t="shared" si="5"/>
        <v>0.42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96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ht="22.5" outlineLevel="1" x14ac:dyDescent="0.2">
      <c r="A20" s="155">
        <v>11</v>
      </c>
      <c r="B20" s="161" t="s">
        <v>118</v>
      </c>
      <c r="C20" s="188" t="s">
        <v>119</v>
      </c>
      <c r="D20" s="163" t="s">
        <v>99</v>
      </c>
      <c r="E20" s="169">
        <v>20</v>
      </c>
      <c r="F20" s="171">
        <v>2269</v>
      </c>
      <c r="G20" s="171">
        <v>45380</v>
      </c>
      <c r="H20" s="171">
        <v>1169.56</v>
      </c>
      <c r="I20" s="171">
        <f t="shared" si="0"/>
        <v>23391.200000000001</v>
      </c>
      <c r="J20" s="171">
        <v>1099.44</v>
      </c>
      <c r="K20" s="171">
        <f t="shared" si="1"/>
        <v>21988.799999999999</v>
      </c>
      <c r="L20" s="171">
        <v>0</v>
      </c>
      <c r="M20" s="171">
        <f t="shared" si="2"/>
        <v>45380</v>
      </c>
      <c r="N20" s="164">
        <v>0</v>
      </c>
      <c r="O20" s="164">
        <f t="shared" si="3"/>
        <v>0</v>
      </c>
      <c r="P20" s="164">
        <v>0</v>
      </c>
      <c r="Q20" s="164">
        <f t="shared" si="4"/>
        <v>0</v>
      </c>
      <c r="R20" s="164"/>
      <c r="S20" s="164"/>
      <c r="T20" s="165">
        <v>0.24</v>
      </c>
      <c r="U20" s="164">
        <f t="shared" si="5"/>
        <v>4.8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96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12</v>
      </c>
      <c r="B21" s="161" t="s">
        <v>120</v>
      </c>
      <c r="C21" s="188" t="s">
        <v>121</v>
      </c>
      <c r="D21" s="163" t="s">
        <v>99</v>
      </c>
      <c r="E21" s="169">
        <v>2</v>
      </c>
      <c r="F21" s="171">
        <v>1918</v>
      </c>
      <c r="G21" s="171">
        <v>3836</v>
      </c>
      <c r="H21" s="171">
        <v>830.99</v>
      </c>
      <c r="I21" s="171">
        <f t="shared" si="0"/>
        <v>1661.98</v>
      </c>
      <c r="J21" s="171">
        <v>1087.01</v>
      </c>
      <c r="K21" s="171">
        <f t="shared" si="1"/>
        <v>2174.02</v>
      </c>
      <c r="L21" s="171">
        <v>0</v>
      </c>
      <c r="M21" s="171">
        <f t="shared" si="2"/>
        <v>3836</v>
      </c>
      <c r="N21" s="164">
        <v>0</v>
      </c>
      <c r="O21" s="164">
        <f t="shared" si="3"/>
        <v>0</v>
      </c>
      <c r="P21" s="164">
        <v>0</v>
      </c>
      <c r="Q21" s="164">
        <f t="shared" si="4"/>
        <v>0</v>
      </c>
      <c r="R21" s="164"/>
      <c r="S21" s="164"/>
      <c r="T21" s="165">
        <v>0.21</v>
      </c>
      <c r="U21" s="164">
        <f t="shared" si="5"/>
        <v>0.42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96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13</v>
      </c>
      <c r="B22" s="161" t="s">
        <v>122</v>
      </c>
      <c r="C22" s="188" t="s">
        <v>123</v>
      </c>
      <c r="D22" s="163" t="s">
        <v>124</v>
      </c>
      <c r="E22" s="169">
        <v>2</v>
      </c>
      <c r="F22" s="171">
        <v>4185</v>
      </c>
      <c r="G22" s="171">
        <v>8370</v>
      </c>
      <c r="H22" s="171">
        <v>2832.82</v>
      </c>
      <c r="I22" s="171">
        <f t="shared" si="0"/>
        <v>5665.64</v>
      </c>
      <c r="J22" s="171">
        <v>1352.1799999999998</v>
      </c>
      <c r="K22" s="171">
        <f t="shared" si="1"/>
        <v>2704.36</v>
      </c>
      <c r="L22" s="171">
        <v>0</v>
      </c>
      <c r="M22" s="171">
        <f t="shared" si="2"/>
        <v>8370</v>
      </c>
      <c r="N22" s="164">
        <v>0</v>
      </c>
      <c r="O22" s="164">
        <f t="shared" si="3"/>
        <v>0</v>
      </c>
      <c r="P22" s="164">
        <v>0</v>
      </c>
      <c r="Q22" s="164">
        <f t="shared" si="4"/>
        <v>0</v>
      </c>
      <c r="R22" s="164"/>
      <c r="S22" s="164"/>
      <c r="T22" s="165">
        <v>0.85</v>
      </c>
      <c r="U22" s="164">
        <f t="shared" si="5"/>
        <v>1.7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96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14</v>
      </c>
      <c r="B23" s="161" t="s">
        <v>125</v>
      </c>
      <c r="C23" s="188" t="s">
        <v>126</v>
      </c>
      <c r="D23" s="163" t="s">
        <v>99</v>
      </c>
      <c r="E23" s="169">
        <v>20</v>
      </c>
      <c r="F23" s="171">
        <v>412</v>
      </c>
      <c r="G23" s="171">
        <v>8240</v>
      </c>
      <c r="H23" s="171">
        <v>153.99</v>
      </c>
      <c r="I23" s="171">
        <f t="shared" si="0"/>
        <v>3079.8</v>
      </c>
      <c r="J23" s="171">
        <v>258.01</v>
      </c>
      <c r="K23" s="171">
        <f t="shared" si="1"/>
        <v>5160.2</v>
      </c>
      <c r="L23" s="171">
        <v>0</v>
      </c>
      <c r="M23" s="171">
        <f t="shared" si="2"/>
        <v>8240</v>
      </c>
      <c r="N23" s="164">
        <v>0</v>
      </c>
      <c r="O23" s="164">
        <f t="shared" si="3"/>
        <v>0</v>
      </c>
      <c r="P23" s="164">
        <v>0</v>
      </c>
      <c r="Q23" s="164">
        <f t="shared" si="4"/>
        <v>0</v>
      </c>
      <c r="R23" s="164"/>
      <c r="S23" s="164"/>
      <c r="T23" s="165">
        <v>0.14000000000000001</v>
      </c>
      <c r="U23" s="164">
        <f t="shared" si="5"/>
        <v>2.8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96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15</v>
      </c>
      <c r="B24" s="161" t="s">
        <v>127</v>
      </c>
      <c r="C24" s="188" t="s">
        <v>128</v>
      </c>
      <c r="D24" s="163" t="s">
        <v>129</v>
      </c>
      <c r="E24" s="169">
        <v>0.25</v>
      </c>
      <c r="F24" s="171">
        <v>3910</v>
      </c>
      <c r="G24" s="171">
        <v>977.5</v>
      </c>
      <c r="H24" s="171">
        <v>0</v>
      </c>
      <c r="I24" s="171">
        <f t="shared" si="0"/>
        <v>0</v>
      </c>
      <c r="J24" s="171">
        <v>3910</v>
      </c>
      <c r="K24" s="171">
        <f t="shared" si="1"/>
        <v>977.5</v>
      </c>
      <c r="L24" s="171">
        <v>0</v>
      </c>
      <c r="M24" s="171">
        <f t="shared" si="2"/>
        <v>977.5</v>
      </c>
      <c r="N24" s="164">
        <v>0</v>
      </c>
      <c r="O24" s="164">
        <f t="shared" si="3"/>
        <v>0</v>
      </c>
      <c r="P24" s="164">
        <v>0</v>
      </c>
      <c r="Q24" s="164">
        <f t="shared" si="4"/>
        <v>0</v>
      </c>
      <c r="R24" s="164"/>
      <c r="S24" s="164"/>
      <c r="T24" s="165">
        <v>10.582000000000001</v>
      </c>
      <c r="U24" s="164">
        <f t="shared" si="5"/>
        <v>2.65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96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x14ac:dyDescent="0.2">
      <c r="A25" s="156" t="s">
        <v>91</v>
      </c>
      <c r="B25" s="162" t="s">
        <v>56</v>
      </c>
      <c r="C25" s="189" t="s">
        <v>57</v>
      </c>
      <c r="D25" s="166"/>
      <c r="E25" s="170"/>
      <c r="F25" s="172"/>
      <c r="G25" s="172">
        <f>SUMIF(AE26:AE29,"&lt;&gt;NOR",G26:G29)</f>
        <v>75422.5</v>
      </c>
      <c r="H25" s="172"/>
      <c r="I25" s="172">
        <f>SUM(I26:I29)</f>
        <v>3394.54</v>
      </c>
      <c r="J25" s="172"/>
      <c r="K25" s="172">
        <f>SUM(K26:K29)</f>
        <v>72027.960000000006</v>
      </c>
      <c r="L25" s="172"/>
      <c r="M25" s="172">
        <f>SUM(M26:M29)</f>
        <v>75422.5</v>
      </c>
      <c r="N25" s="167"/>
      <c r="O25" s="167">
        <f>SUM(O26:O29)</f>
        <v>9.3200000000000002E-3</v>
      </c>
      <c r="P25" s="167"/>
      <c r="Q25" s="167">
        <f>SUM(Q26:Q29)</f>
        <v>0.29980000000000001</v>
      </c>
      <c r="R25" s="167"/>
      <c r="S25" s="167"/>
      <c r="T25" s="168"/>
      <c r="U25" s="167">
        <f>SUM(U26:U29)</f>
        <v>10.049999999999999</v>
      </c>
      <c r="AE25" t="s">
        <v>92</v>
      </c>
    </row>
    <row r="26" spans="1:60" outlineLevel="1" x14ac:dyDescent="0.2">
      <c r="A26" s="155">
        <v>16</v>
      </c>
      <c r="B26" s="161" t="s">
        <v>130</v>
      </c>
      <c r="C26" s="188" t="s">
        <v>131</v>
      </c>
      <c r="D26" s="163" t="s">
        <v>99</v>
      </c>
      <c r="E26" s="169">
        <v>1</v>
      </c>
      <c r="F26" s="171">
        <v>903</v>
      </c>
      <c r="G26" s="171">
        <v>903</v>
      </c>
      <c r="H26" s="171">
        <v>0</v>
      </c>
      <c r="I26" s="171">
        <f>ROUND(E26*H26,2)</f>
        <v>0</v>
      </c>
      <c r="J26" s="171">
        <v>903</v>
      </c>
      <c r="K26" s="171">
        <f>ROUND(E26*J26,2)</f>
        <v>903</v>
      </c>
      <c r="L26" s="171">
        <v>0</v>
      </c>
      <c r="M26" s="171">
        <f>G26*(1+L26/100)</f>
        <v>903</v>
      </c>
      <c r="N26" s="164">
        <v>0</v>
      </c>
      <c r="O26" s="164">
        <f>ROUND(E26*N26,5)</f>
        <v>0</v>
      </c>
      <c r="P26" s="164">
        <v>0.29980000000000001</v>
      </c>
      <c r="Q26" s="164">
        <f>ROUND(E26*P26,5)</f>
        <v>0.29980000000000001</v>
      </c>
      <c r="R26" s="164"/>
      <c r="S26" s="164"/>
      <c r="T26" s="165">
        <v>2.3069999999999999</v>
      </c>
      <c r="U26" s="164">
        <f>ROUND(E26*T26,2)</f>
        <v>2.31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96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17</v>
      </c>
      <c r="B27" s="161" t="s">
        <v>132</v>
      </c>
      <c r="C27" s="188" t="s">
        <v>133</v>
      </c>
      <c r="D27" s="163" t="s">
        <v>105</v>
      </c>
      <c r="E27" s="169">
        <v>1</v>
      </c>
      <c r="F27" s="171">
        <v>5805</v>
      </c>
      <c r="G27" s="171">
        <v>5805</v>
      </c>
      <c r="H27" s="171">
        <v>3394.54</v>
      </c>
      <c r="I27" s="171">
        <f>ROUND(E27*H27,2)</f>
        <v>3394.54</v>
      </c>
      <c r="J27" s="171">
        <v>2410.46</v>
      </c>
      <c r="K27" s="171">
        <f>ROUND(E27*J27,2)</f>
        <v>2410.46</v>
      </c>
      <c r="L27" s="171">
        <v>0</v>
      </c>
      <c r="M27" s="171">
        <f>G27*(1+L27/100)</f>
        <v>5805</v>
      </c>
      <c r="N27" s="164">
        <v>9.3200000000000002E-3</v>
      </c>
      <c r="O27" s="164">
        <f>ROUND(E27*N27,5)</f>
        <v>9.3200000000000002E-3</v>
      </c>
      <c r="P27" s="164">
        <v>0</v>
      </c>
      <c r="Q27" s="164">
        <f>ROUND(E27*P27,5)</f>
        <v>0</v>
      </c>
      <c r="R27" s="164"/>
      <c r="S27" s="164"/>
      <c r="T27" s="165">
        <v>5.7240000000000002</v>
      </c>
      <c r="U27" s="164">
        <f>ROUND(E27*T27,2)</f>
        <v>5.72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96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18</v>
      </c>
      <c r="B28" s="161" t="s">
        <v>134</v>
      </c>
      <c r="C28" s="188" t="s">
        <v>183</v>
      </c>
      <c r="D28" s="163" t="s">
        <v>108</v>
      </c>
      <c r="E28" s="169">
        <v>1</v>
      </c>
      <c r="F28" s="171">
        <v>67900</v>
      </c>
      <c r="G28" s="171">
        <v>67900</v>
      </c>
      <c r="H28" s="171">
        <v>0</v>
      </c>
      <c r="I28" s="171">
        <f>ROUND(E28*H28,2)</f>
        <v>0</v>
      </c>
      <c r="J28" s="171">
        <v>67900</v>
      </c>
      <c r="K28" s="171">
        <f>ROUND(E28*J28,2)</f>
        <v>67900</v>
      </c>
      <c r="L28" s="171">
        <v>0</v>
      </c>
      <c r="M28" s="171">
        <f>G28*(1+L28/100)</f>
        <v>67900</v>
      </c>
      <c r="N28" s="164">
        <v>0</v>
      </c>
      <c r="O28" s="164">
        <f>ROUND(E28*N28,5)</f>
        <v>0</v>
      </c>
      <c r="P28" s="164">
        <v>0</v>
      </c>
      <c r="Q28" s="164">
        <f>ROUND(E28*P28,5)</f>
        <v>0</v>
      </c>
      <c r="R28" s="164"/>
      <c r="S28" s="164"/>
      <c r="T28" s="165">
        <v>0</v>
      </c>
      <c r="U28" s="164">
        <f>ROUND(E28*T28,2)</f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96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19</v>
      </c>
      <c r="B29" s="161" t="s">
        <v>135</v>
      </c>
      <c r="C29" s="188" t="s">
        <v>136</v>
      </c>
      <c r="D29" s="163" t="s">
        <v>129</v>
      </c>
      <c r="E29" s="169">
        <v>0.5</v>
      </c>
      <c r="F29" s="171">
        <v>1629</v>
      </c>
      <c r="G29" s="171">
        <v>814.5</v>
      </c>
      <c r="H29" s="171">
        <v>0</v>
      </c>
      <c r="I29" s="171">
        <f>ROUND(E29*H29,2)</f>
        <v>0</v>
      </c>
      <c r="J29" s="171">
        <v>1629</v>
      </c>
      <c r="K29" s="171">
        <f>ROUND(E29*J29,2)</f>
        <v>814.5</v>
      </c>
      <c r="L29" s="171">
        <v>0</v>
      </c>
      <c r="M29" s="171">
        <f>G29*(1+L29/100)</f>
        <v>814.5</v>
      </c>
      <c r="N29" s="164">
        <v>0</v>
      </c>
      <c r="O29" s="164">
        <f>ROUND(E29*N29,5)</f>
        <v>0</v>
      </c>
      <c r="P29" s="164">
        <v>0</v>
      </c>
      <c r="Q29" s="164">
        <f>ROUND(E29*P29,5)</f>
        <v>0</v>
      </c>
      <c r="R29" s="164"/>
      <c r="S29" s="164"/>
      <c r="T29" s="165">
        <v>4.0430000000000001</v>
      </c>
      <c r="U29" s="164">
        <f>ROUND(E29*T29,2)</f>
        <v>2.02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96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x14ac:dyDescent="0.2">
      <c r="A30" s="156" t="s">
        <v>91</v>
      </c>
      <c r="B30" s="162" t="s">
        <v>58</v>
      </c>
      <c r="C30" s="189" t="s">
        <v>59</v>
      </c>
      <c r="D30" s="166"/>
      <c r="E30" s="170"/>
      <c r="F30" s="172"/>
      <c r="G30" s="172">
        <f>SUMIF(AE31:AE35,"&lt;&gt;NOR",G31:G35)</f>
        <v>62342</v>
      </c>
      <c r="H30" s="172"/>
      <c r="I30" s="172">
        <f>SUM(I31:I35)</f>
        <v>38855.300000000003</v>
      </c>
      <c r="J30" s="172"/>
      <c r="K30" s="172">
        <f>SUM(K31:K35)</f>
        <v>23486.700000000004</v>
      </c>
      <c r="L30" s="172"/>
      <c r="M30" s="172">
        <f>SUM(M31:M35)</f>
        <v>62342</v>
      </c>
      <c r="N30" s="167"/>
      <c r="O30" s="167">
        <f>SUM(O31:O35)</f>
        <v>0.13662000000000002</v>
      </c>
      <c r="P30" s="167"/>
      <c r="Q30" s="167">
        <f>SUM(Q31:Q35)</f>
        <v>5.3199999999999997E-2</v>
      </c>
      <c r="R30" s="167"/>
      <c r="S30" s="167"/>
      <c r="T30" s="168"/>
      <c r="U30" s="167">
        <f>SUM(U31:U35)</f>
        <v>54.66</v>
      </c>
      <c r="AE30" t="s">
        <v>92</v>
      </c>
    </row>
    <row r="31" spans="1:60" ht="22.5" outlineLevel="1" x14ac:dyDescent="0.2">
      <c r="A31" s="155">
        <v>20</v>
      </c>
      <c r="B31" s="161" t="s">
        <v>137</v>
      </c>
      <c r="C31" s="188" t="s">
        <v>138</v>
      </c>
      <c r="D31" s="163" t="s">
        <v>139</v>
      </c>
      <c r="E31" s="169">
        <v>10</v>
      </c>
      <c r="F31" s="171">
        <v>49.3</v>
      </c>
      <c r="G31" s="171">
        <v>493</v>
      </c>
      <c r="H31" s="171">
        <v>11.14</v>
      </c>
      <c r="I31" s="171">
        <f>ROUND(E31*H31,2)</f>
        <v>111.4</v>
      </c>
      <c r="J31" s="171">
        <v>38.159999999999997</v>
      </c>
      <c r="K31" s="171">
        <f>ROUND(E31*J31,2)</f>
        <v>381.6</v>
      </c>
      <c r="L31" s="171">
        <v>0</v>
      </c>
      <c r="M31" s="171">
        <f>G31*(1+L31/100)</f>
        <v>493</v>
      </c>
      <c r="N31" s="164">
        <v>5.0000000000000002E-5</v>
      </c>
      <c r="O31" s="164">
        <f>ROUND(E31*N31,5)</f>
        <v>5.0000000000000001E-4</v>
      </c>
      <c r="P31" s="164">
        <v>5.3200000000000001E-3</v>
      </c>
      <c r="Q31" s="164">
        <f>ROUND(E31*P31,5)</f>
        <v>5.3199999999999997E-2</v>
      </c>
      <c r="R31" s="164"/>
      <c r="S31" s="164"/>
      <c r="T31" s="165">
        <v>0.10299999999999999</v>
      </c>
      <c r="U31" s="164">
        <f>ROUND(E31*T31,2)</f>
        <v>1.03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96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>
        <v>21</v>
      </c>
      <c r="B32" s="161" t="s">
        <v>140</v>
      </c>
      <c r="C32" s="188" t="s">
        <v>141</v>
      </c>
      <c r="D32" s="163" t="s">
        <v>139</v>
      </c>
      <c r="E32" s="169">
        <v>110</v>
      </c>
      <c r="F32" s="171">
        <v>393</v>
      </c>
      <c r="G32" s="171">
        <v>43230</v>
      </c>
      <c r="H32" s="171">
        <v>248.56</v>
      </c>
      <c r="I32" s="171">
        <f>ROUND(E32*H32,2)</f>
        <v>27341.599999999999</v>
      </c>
      <c r="J32" s="171">
        <v>144.44</v>
      </c>
      <c r="K32" s="171">
        <f>ROUND(E32*J32,2)</f>
        <v>15888.4</v>
      </c>
      <c r="L32" s="171">
        <v>0</v>
      </c>
      <c r="M32" s="171">
        <f>G32*(1+L32/100)</f>
        <v>43230</v>
      </c>
      <c r="N32" s="164">
        <v>1.01E-3</v>
      </c>
      <c r="O32" s="164">
        <f>ROUND(E32*N32,5)</f>
        <v>0.1111</v>
      </c>
      <c r="P32" s="164">
        <v>0</v>
      </c>
      <c r="Q32" s="164">
        <f>ROUND(E32*P32,5)</f>
        <v>0</v>
      </c>
      <c r="R32" s="164"/>
      <c r="S32" s="164"/>
      <c r="T32" s="165">
        <v>0.31738</v>
      </c>
      <c r="U32" s="164">
        <f>ROUND(E32*T32,2)</f>
        <v>34.909999999999997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96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22</v>
      </c>
      <c r="B33" s="161" t="s">
        <v>142</v>
      </c>
      <c r="C33" s="188" t="s">
        <v>143</v>
      </c>
      <c r="D33" s="163" t="s">
        <v>139</v>
      </c>
      <c r="E33" s="169">
        <v>8</v>
      </c>
      <c r="F33" s="171">
        <v>919</v>
      </c>
      <c r="G33" s="171">
        <v>7352</v>
      </c>
      <c r="H33" s="171">
        <v>732.49</v>
      </c>
      <c r="I33" s="171">
        <f>ROUND(E33*H33,2)</f>
        <v>5859.92</v>
      </c>
      <c r="J33" s="171">
        <v>186.51</v>
      </c>
      <c r="K33" s="171">
        <f>ROUND(E33*J33,2)</f>
        <v>1492.08</v>
      </c>
      <c r="L33" s="171">
        <v>0</v>
      </c>
      <c r="M33" s="171">
        <f>G33*(1+L33/100)</f>
        <v>7352</v>
      </c>
      <c r="N33" s="164">
        <v>2.31E-3</v>
      </c>
      <c r="O33" s="164">
        <f>ROUND(E33*N33,5)</f>
        <v>1.848E-2</v>
      </c>
      <c r="P33" s="164">
        <v>0</v>
      </c>
      <c r="Q33" s="164">
        <f>ROUND(E33*P33,5)</f>
        <v>0</v>
      </c>
      <c r="R33" s="164"/>
      <c r="S33" s="164"/>
      <c r="T33" s="165">
        <v>0.4088</v>
      </c>
      <c r="U33" s="164">
        <f>ROUND(E33*T33,2)</f>
        <v>3.27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96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 x14ac:dyDescent="0.2">
      <c r="A34" s="155">
        <v>23</v>
      </c>
      <c r="B34" s="161" t="s">
        <v>144</v>
      </c>
      <c r="C34" s="188" t="s">
        <v>145</v>
      </c>
      <c r="D34" s="163" t="s">
        <v>139</v>
      </c>
      <c r="E34" s="169">
        <v>8</v>
      </c>
      <c r="F34" s="171">
        <v>147.5</v>
      </c>
      <c r="G34" s="171">
        <v>1180</v>
      </c>
      <c r="H34" s="171">
        <v>89.31</v>
      </c>
      <c r="I34" s="171">
        <f>ROUND(E34*H34,2)</f>
        <v>714.48</v>
      </c>
      <c r="J34" s="171">
        <v>58.19</v>
      </c>
      <c r="K34" s="171">
        <f>ROUND(E34*J34,2)</f>
        <v>465.52</v>
      </c>
      <c r="L34" s="171">
        <v>0</v>
      </c>
      <c r="M34" s="171">
        <f>G34*(1+L34/100)</f>
        <v>1180</v>
      </c>
      <c r="N34" s="164">
        <v>1.2999999999999999E-4</v>
      </c>
      <c r="O34" s="164">
        <f>ROUND(E34*N34,5)</f>
        <v>1.0399999999999999E-3</v>
      </c>
      <c r="P34" s="164">
        <v>0</v>
      </c>
      <c r="Q34" s="164">
        <f>ROUND(E34*P34,5)</f>
        <v>0</v>
      </c>
      <c r="R34" s="164"/>
      <c r="S34" s="164"/>
      <c r="T34" s="165">
        <v>0.157</v>
      </c>
      <c r="U34" s="164">
        <f>ROUND(E34*T34,2)</f>
        <v>1.26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96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22.5" outlineLevel="1" x14ac:dyDescent="0.2">
      <c r="A35" s="155">
        <v>24</v>
      </c>
      <c r="B35" s="161" t="s">
        <v>146</v>
      </c>
      <c r="C35" s="188" t="s">
        <v>147</v>
      </c>
      <c r="D35" s="163" t="s">
        <v>139</v>
      </c>
      <c r="E35" s="169">
        <v>110</v>
      </c>
      <c r="F35" s="171">
        <v>91.7</v>
      </c>
      <c r="G35" s="171">
        <v>10087</v>
      </c>
      <c r="H35" s="171">
        <v>43.89</v>
      </c>
      <c r="I35" s="171">
        <f>ROUND(E35*H35,2)</f>
        <v>4827.8999999999996</v>
      </c>
      <c r="J35" s="171">
        <v>47.81</v>
      </c>
      <c r="K35" s="171">
        <f>ROUND(E35*J35,2)</f>
        <v>5259.1</v>
      </c>
      <c r="L35" s="171">
        <v>0</v>
      </c>
      <c r="M35" s="171">
        <f>G35*(1+L35/100)</f>
        <v>10087</v>
      </c>
      <c r="N35" s="164">
        <v>5.0000000000000002E-5</v>
      </c>
      <c r="O35" s="164">
        <f>ROUND(E35*N35,5)</f>
        <v>5.4999999999999997E-3</v>
      </c>
      <c r="P35" s="164">
        <v>0</v>
      </c>
      <c r="Q35" s="164">
        <f>ROUND(E35*P35,5)</f>
        <v>0</v>
      </c>
      <c r="R35" s="164"/>
      <c r="S35" s="164"/>
      <c r="T35" s="165">
        <v>0.129</v>
      </c>
      <c r="U35" s="164">
        <f>ROUND(E35*T35,2)</f>
        <v>14.19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96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x14ac:dyDescent="0.2">
      <c r="A36" s="156" t="s">
        <v>91</v>
      </c>
      <c r="B36" s="162" t="s">
        <v>60</v>
      </c>
      <c r="C36" s="189" t="s">
        <v>61</v>
      </c>
      <c r="D36" s="166"/>
      <c r="E36" s="170"/>
      <c r="F36" s="172"/>
      <c r="G36" s="172">
        <f>SUMIF(AE37:AE42,"&lt;&gt;NOR",G37:G42)</f>
        <v>12321.9</v>
      </c>
      <c r="H36" s="172"/>
      <c r="I36" s="172">
        <f>SUM(I37:I42)</f>
        <v>3400.6400000000003</v>
      </c>
      <c r="J36" s="172"/>
      <c r="K36" s="172">
        <f>SUM(K37:K42)</f>
        <v>8921.26</v>
      </c>
      <c r="L36" s="172"/>
      <c r="M36" s="172">
        <f>SUM(M37:M42)</f>
        <v>12321.9</v>
      </c>
      <c r="N36" s="167"/>
      <c r="O36" s="167">
        <f>SUM(O37:O42)</f>
        <v>4.8000000000000004E-3</v>
      </c>
      <c r="P36" s="167"/>
      <c r="Q36" s="167">
        <f>SUM(Q37:Q42)</f>
        <v>2.1000000000000001E-2</v>
      </c>
      <c r="R36" s="167"/>
      <c r="S36" s="167"/>
      <c r="T36" s="168"/>
      <c r="U36" s="167">
        <f>SUM(U37:U42)</f>
        <v>4.88</v>
      </c>
      <c r="AE36" t="s">
        <v>92</v>
      </c>
    </row>
    <row r="37" spans="1:60" outlineLevel="1" x14ac:dyDescent="0.2">
      <c r="A37" s="155">
        <v>25</v>
      </c>
      <c r="B37" s="161" t="s">
        <v>148</v>
      </c>
      <c r="C37" s="188" t="s">
        <v>149</v>
      </c>
      <c r="D37" s="163" t="s">
        <v>99</v>
      </c>
      <c r="E37" s="169">
        <v>6</v>
      </c>
      <c r="F37" s="171">
        <v>181.5</v>
      </c>
      <c r="G37" s="171">
        <v>1089</v>
      </c>
      <c r="H37" s="171">
        <v>42.79</v>
      </c>
      <c r="I37" s="171">
        <f t="shared" ref="I37:I42" si="6">ROUND(E37*H37,2)</f>
        <v>256.74</v>
      </c>
      <c r="J37" s="171">
        <v>138.71</v>
      </c>
      <c r="K37" s="171">
        <f t="shared" ref="K37:K42" si="7">ROUND(E37*J37,2)</f>
        <v>832.26</v>
      </c>
      <c r="L37" s="171">
        <v>0</v>
      </c>
      <c r="M37" s="171">
        <f t="shared" ref="M37:M42" si="8">G37*(1+L37/100)</f>
        <v>1089</v>
      </c>
      <c r="N37" s="164">
        <v>2.1000000000000001E-4</v>
      </c>
      <c r="O37" s="164">
        <f t="shared" ref="O37:O42" si="9">ROUND(E37*N37,5)</f>
        <v>1.2600000000000001E-3</v>
      </c>
      <c r="P37" s="164">
        <v>3.5000000000000001E-3</v>
      </c>
      <c r="Q37" s="164">
        <f t="shared" ref="Q37:Q42" si="10">ROUND(E37*P37,5)</f>
        <v>2.1000000000000001E-2</v>
      </c>
      <c r="R37" s="164"/>
      <c r="S37" s="164"/>
      <c r="T37" s="165">
        <v>0.374</v>
      </c>
      <c r="U37" s="164">
        <f t="shared" ref="U37:U42" si="11">ROUND(E37*T37,2)</f>
        <v>2.2400000000000002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96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26</v>
      </c>
      <c r="B38" s="161" t="s">
        <v>150</v>
      </c>
      <c r="C38" s="188" t="s">
        <v>151</v>
      </c>
      <c r="D38" s="163" t="s">
        <v>99</v>
      </c>
      <c r="E38" s="169">
        <v>4</v>
      </c>
      <c r="F38" s="171">
        <v>807</v>
      </c>
      <c r="G38" s="171">
        <v>3228</v>
      </c>
      <c r="H38" s="171">
        <v>661.57</v>
      </c>
      <c r="I38" s="171">
        <f t="shared" si="6"/>
        <v>2646.28</v>
      </c>
      <c r="J38" s="171">
        <v>145.42999999999995</v>
      </c>
      <c r="K38" s="171">
        <f t="shared" si="7"/>
        <v>581.72</v>
      </c>
      <c r="L38" s="171">
        <v>0</v>
      </c>
      <c r="M38" s="171">
        <f t="shared" si="8"/>
        <v>3228</v>
      </c>
      <c r="N38" s="164">
        <v>7.6999999999999996E-4</v>
      </c>
      <c r="O38" s="164">
        <f t="shared" si="9"/>
        <v>3.0799999999999998E-3</v>
      </c>
      <c r="P38" s="164">
        <v>0</v>
      </c>
      <c r="Q38" s="164">
        <f t="shared" si="10"/>
        <v>0</v>
      </c>
      <c r="R38" s="164"/>
      <c r="S38" s="164"/>
      <c r="T38" s="165">
        <v>0.35099999999999998</v>
      </c>
      <c r="U38" s="164">
        <f t="shared" si="11"/>
        <v>1.4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96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27</v>
      </c>
      <c r="B39" s="161" t="s">
        <v>152</v>
      </c>
      <c r="C39" s="188" t="s">
        <v>153</v>
      </c>
      <c r="D39" s="163" t="s">
        <v>99</v>
      </c>
      <c r="E39" s="169">
        <v>1</v>
      </c>
      <c r="F39" s="171">
        <v>157.5</v>
      </c>
      <c r="G39" s="171">
        <v>157.5</v>
      </c>
      <c r="H39" s="171">
        <v>12.34</v>
      </c>
      <c r="I39" s="171">
        <f t="shared" si="6"/>
        <v>12.34</v>
      </c>
      <c r="J39" s="171">
        <v>145.16</v>
      </c>
      <c r="K39" s="171">
        <f t="shared" si="7"/>
        <v>145.16</v>
      </c>
      <c r="L39" s="171">
        <v>0</v>
      </c>
      <c r="M39" s="171">
        <f t="shared" si="8"/>
        <v>157.5</v>
      </c>
      <c r="N39" s="164">
        <v>0</v>
      </c>
      <c r="O39" s="164">
        <f t="shared" si="9"/>
        <v>0</v>
      </c>
      <c r="P39" s="164">
        <v>0</v>
      </c>
      <c r="Q39" s="164">
        <f t="shared" si="10"/>
        <v>0</v>
      </c>
      <c r="R39" s="164"/>
      <c r="S39" s="164"/>
      <c r="T39" s="165">
        <v>0.35</v>
      </c>
      <c r="U39" s="164">
        <f t="shared" si="11"/>
        <v>0.35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96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28</v>
      </c>
      <c r="B40" s="161" t="s">
        <v>154</v>
      </c>
      <c r="C40" s="188" t="s">
        <v>155</v>
      </c>
      <c r="D40" s="163" t="s">
        <v>99</v>
      </c>
      <c r="E40" s="169">
        <v>2</v>
      </c>
      <c r="F40" s="171">
        <v>400.5</v>
      </c>
      <c r="G40" s="171">
        <v>801</v>
      </c>
      <c r="H40" s="171">
        <v>242.64</v>
      </c>
      <c r="I40" s="171">
        <f t="shared" si="6"/>
        <v>485.28</v>
      </c>
      <c r="J40" s="171">
        <v>157.86000000000001</v>
      </c>
      <c r="K40" s="171">
        <f t="shared" si="7"/>
        <v>315.72000000000003</v>
      </c>
      <c r="L40" s="171">
        <v>0</v>
      </c>
      <c r="M40" s="171">
        <f t="shared" si="8"/>
        <v>801</v>
      </c>
      <c r="N40" s="164">
        <v>2.3000000000000001E-4</v>
      </c>
      <c r="O40" s="164">
        <f t="shared" si="9"/>
        <v>4.6000000000000001E-4</v>
      </c>
      <c r="P40" s="164">
        <v>0</v>
      </c>
      <c r="Q40" s="164">
        <f t="shared" si="10"/>
        <v>0</v>
      </c>
      <c r="R40" s="164"/>
      <c r="S40" s="164"/>
      <c r="T40" s="165">
        <v>0.38100000000000001</v>
      </c>
      <c r="U40" s="164">
        <f t="shared" si="11"/>
        <v>0.76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96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29</v>
      </c>
      <c r="B41" s="161" t="s">
        <v>156</v>
      </c>
      <c r="C41" s="188" t="s">
        <v>157</v>
      </c>
      <c r="D41" s="163" t="s">
        <v>108</v>
      </c>
      <c r="E41" s="169">
        <v>1</v>
      </c>
      <c r="F41" s="171">
        <v>7000</v>
      </c>
      <c r="G41" s="171">
        <v>7000</v>
      </c>
      <c r="H41" s="171">
        <v>0</v>
      </c>
      <c r="I41" s="171">
        <f t="shared" si="6"/>
        <v>0</v>
      </c>
      <c r="J41" s="171">
        <v>7000</v>
      </c>
      <c r="K41" s="171">
        <f t="shared" si="7"/>
        <v>7000</v>
      </c>
      <c r="L41" s="171">
        <v>0</v>
      </c>
      <c r="M41" s="171">
        <f t="shared" si="8"/>
        <v>7000</v>
      </c>
      <c r="N41" s="164">
        <v>0</v>
      </c>
      <c r="O41" s="164">
        <f t="shared" si="9"/>
        <v>0</v>
      </c>
      <c r="P41" s="164">
        <v>0</v>
      </c>
      <c r="Q41" s="164">
        <f t="shared" si="10"/>
        <v>0</v>
      </c>
      <c r="R41" s="164"/>
      <c r="S41" s="164"/>
      <c r="T41" s="165">
        <v>0</v>
      </c>
      <c r="U41" s="164">
        <f t="shared" si="11"/>
        <v>0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96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>
        <v>30</v>
      </c>
      <c r="B42" s="161" t="s">
        <v>158</v>
      </c>
      <c r="C42" s="188" t="s">
        <v>159</v>
      </c>
      <c r="D42" s="163" t="s">
        <v>129</v>
      </c>
      <c r="E42" s="169">
        <v>0.05</v>
      </c>
      <c r="F42" s="171">
        <v>928</v>
      </c>
      <c r="G42" s="171">
        <v>46.4</v>
      </c>
      <c r="H42" s="171">
        <v>0</v>
      </c>
      <c r="I42" s="171">
        <f t="shared" si="6"/>
        <v>0</v>
      </c>
      <c r="J42" s="171">
        <v>928</v>
      </c>
      <c r="K42" s="171">
        <f t="shared" si="7"/>
        <v>46.4</v>
      </c>
      <c r="L42" s="171">
        <v>0</v>
      </c>
      <c r="M42" s="171">
        <f t="shared" si="8"/>
        <v>46.4</v>
      </c>
      <c r="N42" s="164">
        <v>0</v>
      </c>
      <c r="O42" s="164">
        <f t="shared" si="9"/>
        <v>0</v>
      </c>
      <c r="P42" s="164">
        <v>0</v>
      </c>
      <c r="Q42" s="164">
        <f t="shared" si="10"/>
        <v>0</v>
      </c>
      <c r="R42" s="164"/>
      <c r="S42" s="164"/>
      <c r="T42" s="165">
        <v>2.5750000000000002</v>
      </c>
      <c r="U42" s="164">
        <f t="shared" si="11"/>
        <v>0.13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96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x14ac:dyDescent="0.2">
      <c r="A43" s="156" t="s">
        <v>91</v>
      </c>
      <c r="B43" s="162" t="s">
        <v>62</v>
      </c>
      <c r="C43" s="189" t="s">
        <v>26</v>
      </c>
      <c r="D43" s="166"/>
      <c r="E43" s="170"/>
      <c r="F43" s="172"/>
      <c r="G43" s="172">
        <f>SUMIF(AE44:AE47,"&lt;&gt;NOR",G44:G47)</f>
        <v>30000</v>
      </c>
      <c r="H43" s="172"/>
      <c r="I43" s="172">
        <f>SUM(I44:I47)</f>
        <v>0</v>
      </c>
      <c r="J43" s="172"/>
      <c r="K43" s="172">
        <f>SUM(K44:K47)</f>
        <v>30000</v>
      </c>
      <c r="L43" s="172"/>
      <c r="M43" s="172">
        <f>SUM(M44:M47)</f>
        <v>30000</v>
      </c>
      <c r="N43" s="167"/>
      <c r="O43" s="167">
        <f>SUM(O44:O47)</f>
        <v>0</v>
      </c>
      <c r="P43" s="167"/>
      <c r="Q43" s="167">
        <f>SUM(Q44:Q47)</f>
        <v>0</v>
      </c>
      <c r="R43" s="167"/>
      <c r="S43" s="167"/>
      <c r="T43" s="168"/>
      <c r="U43" s="167">
        <f>SUM(U44:U47)</f>
        <v>0</v>
      </c>
      <c r="AE43" t="s">
        <v>92</v>
      </c>
    </row>
    <row r="44" spans="1:60" outlineLevel="1" x14ac:dyDescent="0.2">
      <c r="A44" s="155">
        <v>31</v>
      </c>
      <c r="B44" s="161" t="s">
        <v>160</v>
      </c>
      <c r="C44" s="188" t="s">
        <v>161</v>
      </c>
      <c r="D44" s="163" t="s">
        <v>162</v>
      </c>
      <c r="E44" s="169">
        <v>1</v>
      </c>
      <c r="F44" s="171">
        <v>5000</v>
      </c>
      <c r="G44" s="171">
        <v>5000</v>
      </c>
      <c r="H44" s="171">
        <v>0</v>
      </c>
      <c r="I44" s="171">
        <f>ROUND(E44*H44,2)</f>
        <v>0</v>
      </c>
      <c r="J44" s="171">
        <v>5000</v>
      </c>
      <c r="K44" s="171">
        <f>ROUND(E44*J44,2)</f>
        <v>5000</v>
      </c>
      <c r="L44" s="171">
        <v>0</v>
      </c>
      <c r="M44" s="171">
        <f>G44*(1+L44/100)</f>
        <v>5000</v>
      </c>
      <c r="N44" s="164">
        <v>0</v>
      </c>
      <c r="O44" s="164">
        <f>ROUND(E44*N44,5)</f>
        <v>0</v>
      </c>
      <c r="P44" s="164">
        <v>0</v>
      </c>
      <c r="Q44" s="164">
        <f>ROUND(E44*P44,5)</f>
        <v>0</v>
      </c>
      <c r="R44" s="164"/>
      <c r="S44" s="164"/>
      <c r="T44" s="165">
        <v>0</v>
      </c>
      <c r="U44" s="164">
        <f>ROUND(E44*T44,2)</f>
        <v>0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96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>
        <v>32</v>
      </c>
      <c r="B45" s="161" t="s">
        <v>163</v>
      </c>
      <c r="C45" s="188" t="s">
        <v>164</v>
      </c>
      <c r="D45" s="163" t="s">
        <v>162</v>
      </c>
      <c r="E45" s="169">
        <v>1</v>
      </c>
      <c r="F45" s="171">
        <v>5000</v>
      </c>
      <c r="G45" s="171">
        <v>5000</v>
      </c>
      <c r="H45" s="171">
        <v>0</v>
      </c>
      <c r="I45" s="171">
        <f>ROUND(E45*H45,2)</f>
        <v>0</v>
      </c>
      <c r="J45" s="171">
        <v>5000</v>
      </c>
      <c r="K45" s="171">
        <f>ROUND(E45*J45,2)</f>
        <v>5000</v>
      </c>
      <c r="L45" s="171">
        <v>0</v>
      </c>
      <c r="M45" s="171">
        <f>G45*(1+L45/100)</f>
        <v>5000</v>
      </c>
      <c r="N45" s="164">
        <v>0</v>
      </c>
      <c r="O45" s="164">
        <f>ROUND(E45*N45,5)</f>
        <v>0</v>
      </c>
      <c r="P45" s="164">
        <v>0</v>
      </c>
      <c r="Q45" s="164">
        <f>ROUND(E45*P45,5)</f>
        <v>0</v>
      </c>
      <c r="R45" s="164"/>
      <c r="S45" s="164"/>
      <c r="T45" s="165">
        <v>0</v>
      </c>
      <c r="U45" s="164">
        <f>ROUND(E45*T45,2)</f>
        <v>0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96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>
        <v>33</v>
      </c>
      <c r="B46" s="161" t="s">
        <v>165</v>
      </c>
      <c r="C46" s="188" t="s">
        <v>166</v>
      </c>
      <c r="D46" s="163" t="s">
        <v>162</v>
      </c>
      <c r="E46" s="169">
        <v>1</v>
      </c>
      <c r="F46" s="171">
        <v>10000</v>
      </c>
      <c r="G46" s="171">
        <v>10000</v>
      </c>
      <c r="H46" s="171">
        <v>0</v>
      </c>
      <c r="I46" s="171">
        <f>ROUND(E46*H46,2)</f>
        <v>0</v>
      </c>
      <c r="J46" s="171">
        <v>10000</v>
      </c>
      <c r="K46" s="171">
        <f>ROUND(E46*J46,2)</f>
        <v>10000</v>
      </c>
      <c r="L46" s="171">
        <v>0</v>
      </c>
      <c r="M46" s="171">
        <f>G46*(1+L46/100)</f>
        <v>10000</v>
      </c>
      <c r="N46" s="164">
        <v>0</v>
      </c>
      <c r="O46" s="164">
        <f>ROUND(E46*N46,5)</f>
        <v>0</v>
      </c>
      <c r="P46" s="164">
        <v>0</v>
      </c>
      <c r="Q46" s="164">
        <f>ROUND(E46*P46,5)</f>
        <v>0</v>
      </c>
      <c r="R46" s="164"/>
      <c r="S46" s="164"/>
      <c r="T46" s="165">
        <v>0</v>
      </c>
      <c r="U46" s="164">
        <f>ROUND(E46*T46,2)</f>
        <v>0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96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>
        <v>34</v>
      </c>
      <c r="B47" s="161" t="s">
        <v>167</v>
      </c>
      <c r="C47" s="188" t="s">
        <v>168</v>
      </c>
      <c r="D47" s="163" t="s">
        <v>162</v>
      </c>
      <c r="E47" s="169">
        <v>1</v>
      </c>
      <c r="F47" s="171">
        <v>10000</v>
      </c>
      <c r="G47" s="171">
        <v>10000</v>
      </c>
      <c r="H47" s="171">
        <v>0</v>
      </c>
      <c r="I47" s="171">
        <f>ROUND(E47*H47,2)</f>
        <v>0</v>
      </c>
      <c r="J47" s="171">
        <v>10000</v>
      </c>
      <c r="K47" s="171">
        <f>ROUND(E47*J47,2)</f>
        <v>10000</v>
      </c>
      <c r="L47" s="171">
        <v>0</v>
      </c>
      <c r="M47" s="171">
        <f>G47*(1+L47/100)</f>
        <v>10000</v>
      </c>
      <c r="N47" s="164">
        <v>0</v>
      </c>
      <c r="O47" s="164">
        <f>ROUND(E47*N47,5)</f>
        <v>0</v>
      </c>
      <c r="P47" s="164">
        <v>0</v>
      </c>
      <c r="Q47" s="164">
        <f>ROUND(E47*P47,5)</f>
        <v>0</v>
      </c>
      <c r="R47" s="164"/>
      <c r="S47" s="164"/>
      <c r="T47" s="165">
        <v>0</v>
      </c>
      <c r="U47" s="164">
        <f>ROUND(E47*T47,2)</f>
        <v>0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169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x14ac:dyDescent="0.2">
      <c r="A48" s="156" t="s">
        <v>91</v>
      </c>
      <c r="B48" s="162" t="s">
        <v>63</v>
      </c>
      <c r="C48" s="189" t="s">
        <v>64</v>
      </c>
      <c r="D48" s="166"/>
      <c r="E48" s="170"/>
      <c r="F48" s="172"/>
      <c r="G48" s="172">
        <f>SUMIF(AE49:AE53,"&lt;&gt;NOR",G49:G53)</f>
        <v>149005</v>
      </c>
      <c r="H48" s="172"/>
      <c r="I48" s="172">
        <f>SUM(I49:I53)</f>
        <v>143059.24000000002</v>
      </c>
      <c r="J48" s="172"/>
      <c r="K48" s="172">
        <f>SUM(K49:K53)</f>
        <v>5945.76</v>
      </c>
      <c r="L48" s="172"/>
      <c r="M48" s="172">
        <f>SUM(M49:M53)</f>
        <v>149005</v>
      </c>
      <c r="N48" s="167"/>
      <c r="O48" s="167">
        <f>SUM(O49:O53)</f>
        <v>0.27177999999999997</v>
      </c>
      <c r="P48" s="167"/>
      <c r="Q48" s="167">
        <f>SUM(Q49:Q53)</f>
        <v>0</v>
      </c>
      <c r="R48" s="167"/>
      <c r="S48" s="167"/>
      <c r="T48" s="168"/>
      <c r="U48" s="167">
        <f>SUM(U49:U53)</f>
        <v>7.82</v>
      </c>
      <c r="AE48" t="s">
        <v>92</v>
      </c>
    </row>
    <row r="49" spans="1:60" outlineLevel="1" x14ac:dyDescent="0.2">
      <c r="A49" s="155">
        <v>35</v>
      </c>
      <c r="B49" s="161" t="s">
        <v>170</v>
      </c>
      <c r="C49" s="188" t="s">
        <v>171</v>
      </c>
      <c r="D49" s="163" t="s">
        <v>105</v>
      </c>
      <c r="E49" s="169">
        <v>1</v>
      </c>
      <c r="F49" s="171">
        <v>123590</v>
      </c>
      <c r="G49" s="171">
        <v>123590</v>
      </c>
      <c r="H49" s="171">
        <v>121020.62</v>
      </c>
      <c r="I49" s="171">
        <f>ROUND(E49*H49,2)</f>
        <v>121020.62</v>
      </c>
      <c r="J49" s="171">
        <v>2569.3800000000047</v>
      </c>
      <c r="K49" s="171">
        <f>ROUND(E49*J49,2)</f>
        <v>2569.38</v>
      </c>
      <c r="L49" s="171">
        <v>0</v>
      </c>
      <c r="M49" s="171">
        <f>G49*(1+L49/100)</f>
        <v>123590</v>
      </c>
      <c r="N49" s="164">
        <v>0.25897999999999999</v>
      </c>
      <c r="O49" s="164">
        <f>ROUND(E49*N49,5)</f>
        <v>0.25897999999999999</v>
      </c>
      <c r="P49" s="164">
        <v>0</v>
      </c>
      <c r="Q49" s="164">
        <f>ROUND(E49*P49,5)</f>
        <v>0</v>
      </c>
      <c r="R49" s="164"/>
      <c r="S49" s="164"/>
      <c r="T49" s="165">
        <v>6</v>
      </c>
      <c r="U49" s="164">
        <f>ROUND(E49*T49,2)</f>
        <v>6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96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>
        <v>36</v>
      </c>
      <c r="B50" s="161" t="s">
        <v>172</v>
      </c>
      <c r="C50" s="188" t="s">
        <v>173</v>
      </c>
      <c r="D50" s="163" t="s">
        <v>99</v>
      </c>
      <c r="E50" s="169">
        <v>1</v>
      </c>
      <c r="F50" s="171">
        <v>19990</v>
      </c>
      <c r="G50" s="171">
        <v>19990</v>
      </c>
      <c r="H50" s="171">
        <v>19822.2</v>
      </c>
      <c r="I50" s="171">
        <f>ROUND(E50*H50,2)</f>
        <v>19822.2</v>
      </c>
      <c r="J50" s="171">
        <v>167.79999999999927</v>
      </c>
      <c r="K50" s="171">
        <f>ROUND(E50*J50,2)</f>
        <v>167.8</v>
      </c>
      <c r="L50" s="171">
        <v>0</v>
      </c>
      <c r="M50" s="171">
        <f>G50*(1+L50/100)</f>
        <v>19990</v>
      </c>
      <c r="N50" s="164">
        <v>7.3000000000000001E-3</v>
      </c>
      <c r="O50" s="164">
        <f>ROUND(E50*N50,5)</f>
        <v>7.3000000000000001E-3</v>
      </c>
      <c r="P50" s="164">
        <v>0</v>
      </c>
      <c r="Q50" s="164">
        <f>ROUND(E50*P50,5)</f>
        <v>0</v>
      </c>
      <c r="R50" s="164"/>
      <c r="S50" s="164"/>
      <c r="T50" s="165">
        <v>0.40500000000000003</v>
      </c>
      <c r="U50" s="164">
        <f>ROUND(E50*T50,2)</f>
        <v>0.41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96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>
        <v>37</v>
      </c>
      <c r="B51" s="161" t="s">
        <v>174</v>
      </c>
      <c r="C51" s="188" t="s">
        <v>175</v>
      </c>
      <c r="D51" s="163" t="s">
        <v>99</v>
      </c>
      <c r="E51" s="169">
        <v>1</v>
      </c>
      <c r="F51" s="171">
        <v>2320</v>
      </c>
      <c r="G51" s="171">
        <v>2320</v>
      </c>
      <c r="H51" s="171">
        <v>2216.42</v>
      </c>
      <c r="I51" s="171">
        <f>ROUND(E51*H51,2)</f>
        <v>2216.42</v>
      </c>
      <c r="J51" s="171">
        <v>103.57999999999993</v>
      </c>
      <c r="K51" s="171">
        <f>ROUND(E51*J51,2)</f>
        <v>103.58</v>
      </c>
      <c r="L51" s="171">
        <v>0</v>
      </c>
      <c r="M51" s="171">
        <f>G51*(1+L51/100)</f>
        <v>2320</v>
      </c>
      <c r="N51" s="164">
        <v>5.4999999999999997E-3</v>
      </c>
      <c r="O51" s="164">
        <f>ROUND(E51*N51,5)</f>
        <v>5.4999999999999997E-3</v>
      </c>
      <c r="P51" s="164">
        <v>0</v>
      </c>
      <c r="Q51" s="164">
        <f>ROUND(E51*P51,5)</f>
        <v>0</v>
      </c>
      <c r="R51" s="164"/>
      <c r="S51" s="164"/>
      <c r="T51" s="165">
        <v>0.25</v>
      </c>
      <c r="U51" s="164">
        <f>ROUND(E51*T51,2)</f>
        <v>0.25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96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>
        <v>38</v>
      </c>
      <c r="B52" s="161" t="s">
        <v>176</v>
      </c>
      <c r="C52" s="188" t="s">
        <v>177</v>
      </c>
      <c r="D52" s="163" t="s">
        <v>129</v>
      </c>
      <c r="E52" s="169">
        <v>0.3</v>
      </c>
      <c r="F52" s="171">
        <v>2350</v>
      </c>
      <c r="G52" s="171">
        <v>705</v>
      </c>
      <c r="H52" s="171">
        <v>0</v>
      </c>
      <c r="I52" s="171">
        <f>ROUND(E52*H52,2)</f>
        <v>0</v>
      </c>
      <c r="J52" s="171">
        <v>2350</v>
      </c>
      <c r="K52" s="171">
        <f>ROUND(E52*J52,2)</f>
        <v>705</v>
      </c>
      <c r="L52" s="171">
        <v>0</v>
      </c>
      <c r="M52" s="171">
        <f>G52*(1+L52/100)</f>
        <v>705</v>
      </c>
      <c r="N52" s="164">
        <v>0</v>
      </c>
      <c r="O52" s="164">
        <f>ROUND(E52*N52,5)</f>
        <v>0</v>
      </c>
      <c r="P52" s="164">
        <v>0</v>
      </c>
      <c r="Q52" s="164">
        <f>ROUND(E52*P52,5)</f>
        <v>0</v>
      </c>
      <c r="R52" s="164"/>
      <c r="S52" s="164"/>
      <c r="T52" s="165">
        <v>3.8660000000000001</v>
      </c>
      <c r="U52" s="164">
        <f>ROUND(E52*T52,2)</f>
        <v>1.1599999999999999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96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81">
        <v>39</v>
      </c>
      <c r="B53" s="182" t="s">
        <v>178</v>
      </c>
      <c r="C53" s="190" t="s">
        <v>179</v>
      </c>
      <c r="D53" s="183" t="s">
        <v>180</v>
      </c>
      <c r="E53" s="184">
        <v>30</v>
      </c>
      <c r="F53" s="185">
        <v>80</v>
      </c>
      <c r="G53" s="185">
        <v>2400</v>
      </c>
      <c r="H53" s="185">
        <v>0</v>
      </c>
      <c r="I53" s="185">
        <f>ROUND(E53*H53,2)</f>
        <v>0</v>
      </c>
      <c r="J53" s="185">
        <v>80</v>
      </c>
      <c r="K53" s="185">
        <f>ROUND(E53*J53,2)</f>
        <v>2400</v>
      </c>
      <c r="L53" s="185">
        <v>0</v>
      </c>
      <c r="M53" s="185">
        <f>G53*(1+L53/100)</f>
        <v>2400</v>
      </c>
      <c r="N53" s="186">
        <v>0</v>
      </c>
      <c r="O53" s="186">
        <f>ROUND(E53*N53,5)</f>
        <v>0</v>
      </c>
      <c r="P53" s="186">
        <v>0</v>
      </c>
      <c r="Q53" s="186">
        <f>ROUND(E53*P53,5)</f>
        <v>0</v>
      </c>
      <c r="R53" s="186"/>
      <c r="S53" s="186"/>
      <c r="T53" s="187">
        <v>0</v>
      </c>
      <c r="U53" s="186">
        <f>ROUND(E53*T53,2)</f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96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x14ac:dyDescent="0.2">
      <c r="A54" s="6"/>
      <c r="B54" s="7" t="s">
        <v>181</v>
      </c>
      <c r="C54" s="191" t="s">
        <v>181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v>15</v>
      </c>
      <c r="AD54">
        <v>21</v>
      </c>
    </row>
    <row r="55" spans="1:60" x14ac:dyDescent="0.2">
      <c r="C55" s="192"/>
      <c r="AE55" t="s">
        <v>182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Dudek</dc:creator>
  <cp:lastModifiedBy>Jiří Dudek</cp:lastModifiedBy>
  <cp:lastPrinted>2014-02-28T09:52:57Z</cp:lastPrinted>
  <dcterms:created xsi:type="dcterms:W3CDTF">2009-04-08T07:15:50Z</dcterms:created>
  <dcterms:modified xsi:type="dcterms:W3CDTF">2018-10-29T10:02:25Z</dcterms:modified>
</cp:coreProperties>
</file>