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20520" windowHeight="1152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'Rekapitulace'!$G$16</definedName>
    <definedName name="Dodavka0">'Položky'!#REF!</definedName>
    <definedName name="HSV">'Rekapitulace'!$E$16</definedName>
    <definedName name="HSV0">'Položky'!#REF!</definedName>
    <definedName name="HZS">'Rekapitulace'!$I$16</definedName>
    <definedName name="HZS0">'Položky'!#REF!</definedName>
    <definedName name="JKSO">'Krycí list'!$G$2</definedName>
    <definedName name="MJ">'Krycí list'!$G$5</definedName>
    <definedName name="Mont">'Rekapitulace'!$H$16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'Položky'!$A$1:$G$80</definedName>
    <definedName name="_xlnm.Print_Area" localSheetId="1">'Rekapitulace'!$A$1:$I$30</definedName>
    <definedName name="PocetMJ">'Krycí list'!$G$6</definedName>
    <definedName name="Poznamka">'Krycí list'!$B$37</definedName>
    <definedName name="Projektant">'Krycí list'!$C$8</definedName>
    <definedName name="PSV">'Rekapitulace'!$F$16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<sst xmlns="http://schemas.openxmlformats.org/spreadsheetml/2006/main" count="335" uniqueCount="222">
  <si>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</si>
  <si>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</si>
  <si>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</si>
  <si>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</si>
  <si>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</si>
  <si>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</si>
  <si>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</si>
  <si>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</si>
  <si>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</si>
  <si>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</si>
  <si>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</si>
  <si>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</si>
  <si>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</si>
  <si>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</si>
  <si>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</si>
  <si>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</si>
  <si>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</si>
  <si>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</si>
  <si>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</si>
  <si>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</si>
  <si>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</si>
  <si>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</si>
  <si>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</si>
  <si>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</si>
  <si>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</si>
  <si>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</si>
  <si>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</si>
  <si>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</si>
  <si>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</si>
  <si>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</si>
  <si>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</si>
  <si>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</si>
  <si>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</si>
  <si>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</si>
  <si>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</si>
  <si>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</si>
  <si>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</si>
  <si>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</si>
  <si>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</si>
  <si>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</si>
  <si>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</si>
  <si>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</si>
  <si>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</si>
  <si>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</si>
  <si>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</si>
  <si>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</si>
  <si>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</si>
  <si>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</si>
  <si>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</si>
  <si>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</si>
  <si>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</si>
  <si>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</si>
  <si>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</si>
  <si>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</si>
  <si>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</si>
  <si>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</si>
  <si>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</si>
  <si>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</si>
  <si>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</si>
  <si>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</si>
  <si>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</si>
  <si>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</si>
  <si>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</si>
  <si>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</si>
  <si>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</si>
  <si>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</si>
  <si>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</si>
  <si>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</si>
  <si>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</si>
  <si>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</si>
  <si>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</si>
  <si>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</si>
  <si>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</si>
  <si>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</si>
  <si>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01.1</t>
  </si>
  <si>
    <t>t</t>
  </si>
  <si>
    <t>kus</t>
  </si>
  <si>
    <t>m</t>
  </si>
  <si>
    <t>712</t>
  </si>
  <si>
    <t>Živičné krytiny</t>
  </si>
  <si>
    <t>712871801R00</t>
  </si>
  <si>
    <t xml:space="preserve">Samostatné vytažení izolace, fólií PVC polož.volně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</si>
  <si>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</si>
  <si>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</si>
  <si>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</si>
  <si>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</si>
  <si>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</si>
  <si>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</si>
  <si>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</si>
  <si>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</si>
  <si>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ISŠ Hodonín</t>
  </si>
  <si>
    <t>95</t>
  </si>
  <si>
    <t>Dokončovací kce na pozem. stav.</t>
  </si>
  <si>
    <t>Montáž betonových dlaždic volně na střechu 50 x 50 x 6 cm</t>
  </si>
  <si>
    <t>Příplatek za separační čtverce pod dlažbu k -1115</t>
  </si>
  <si>
    <t>953921115R00</t>
  </si>
  <si>
    <t>953921116R00</t>
  </si>
  <si>
    <t>99</t>
  </si>
  <si>
    <t>Přesun hmot</t>
  </si>
  <si>
    <t>712371801R00</t>
  </si>
  <si>
    <t>712391175R00</t>
  </si>
  <si>
    <t>712391171R00</t>
  </si>
  <si>
    <t xml:space="preserve">Povlaková krytina střech do 10 st., fólií PVC </t>
  </si>
  <si>
    <t xml:space="preserve">Připevnění izolace kotvícími pásky, úhelníky </t>
  </si>
  <si>
    <t xml:space="preserve">Povlaková krytina střech do 10 st., podkl. textil. </t>
  </si>
  <si>
    <t>Zdravotně technické instalace budov</t>
  </si>
  <si>
    <t>721</t>
  </si>
  <si>
    <t>Elektromontáže</t>
  </si>
  <si>
    <t>M21</t>
  </si>
  <si>
    <t>721233116R00</t>
  </si>
  <si>
    <t>712310915R00</t>
  </si>
  <si>
    <t>SO 01 Pavilon učeben</t>
  </si>
  <si>
    <t>ISŠ Hodonín, Lipová alej 21, Hodonín</t>
  </si>
  <si>
    <t>712811101R00</t>
  </si>
  <si>
    <t>712841559R00</t>
  </si>
  <si>
    <t>712391172R00</t>
  </si>
  <si>
    <t>998712103R00</t>
  </si>
  <si>
    <t xml:space="preserve">Samostatné vytažení izolace, za studena ALP </t>
  </si>
  <si>
    <t xml:space="preserve">Samostatné vytažení izolace, pásy přitavením </t>
  </si>
  <si>
    <t xml:space="preserve">Povlaková krytina střech do 10st., ochran. textil. </t>
  </si>
  <si>
    <t>Opracování střešních prostupů fólií PVC</t>
  </si>
  <si>
    <t>Opracování střešního výlezu fólií PVC</t>
  </si>
  <si>
    <t>Přesun hmot pro povlakové krytiny, výšky do 24 m</t>
  </si>
  <si>
    <t>713</t>
  </si>
  <si>
    <t>Izolace tepelné</t>
  </si>
  <si>
    <t>713141151R00</t>
  </si>
  <si>
    <t>998713103R00</t>
  </si>
  <si>
    <t xml:space="preserve">Izolace tepelná střech kladená na sucho 1vrstvá </t>
  </si>
  <si>
    <t>Přesun hmot pro izolace tepelné, výšky do 24 m</t>
  </si>
  <si>
    <t>721210823R00</t>
  </si>
  <si>
    <t>998721103R00</t>
  </si>
  <si>
    <t>Demontáž střešní vpusti DN 125</t>
  </si>
  <si>
    <t>Přesun hmot pro vnitřní kanalizaci, výšky do 24 m</t>
  </si>
  <si>
    <t>762</t>
  </si>
  <si>
    <t>Konstrukce tesařské</t>
  </si>
  <si>
    <t>762332120R00</t>
  </si>
  <si>
    <t>Přesun hmot pro tesařské konstrukce, výšky do 24 m</t>
  </si>
  <si>
    <t>998762103R00</t>
  </si>
  <si>
    <t xml:space="preserve">Montáž vázaných hranolů pravidelných do 224 cm2 </t>
  </si>
  <si>
    <t>764</t>
  </si>
  <si>
    <t>Konstrukce klempířské</t>
  </si>
  <si>
    <t>764430850R00</t>
  </si>
  <si>
    <t>998764103R00</t>
  </si>
  <si>
    <t xml:space="preserve">Demontáž oplechování zdí,rš 600 mm </t>
  </si>
  <si>
    <t>Přesun hmot pro klempířské konstr., výšky do 24 m</t>
  </si>
  <si>
    <t>783</t>
  </si>
  <si>
    <t>783782205R00</t>
  </si>
  <si>
    <t>Nátěry</t>
  </si>
  <si>
    <t xml:space="preserve">Přesun hmot pro opravy a údržbu do výšky 25 m </t>
  </si>
  <si>
    <t>999281111R00</t>
  </si>
  <si>
    <t>Údržba - příplatek za správkový kus NAIP</t>
  </si>
  <si>
    <t>m2</t>
  </si>
  <si>
    <t>Asfaltový lak ALP-M plechovky 9 kg</t>
  </si>
  <si>
    <t>Střešní hydroizolační fólie PVC-P tl. 1,5 mm šedá</t>
  </si>
  <si>
    <t>Pás asfaltovaný těžký G200 S40 natavitelný</t>
  </si>
  <si>
    <t>Střešní hydroizolační fólie na detaily tl. 1,5 mm šedá</t>
  </si>
  <si>
    <t>Polyuretanový těsnící tmel, kartuše 310 ml</t>
  </si>
  <si>
    <t>Tmelení spár š. 1 cm, hl. 0,7 cm, tmel Soudalseal</t>
  </si>
  <si>
    <t>Odstranění tepelné izolace, polystyrén tl. nad 5cm</t>
  </si>
  <si>
    <t>Izolace tepelná stěn lepením</t>
  </si>
  <si>
    <t>713131131R00</t>
  </si>
  <si>
    <t>Deska střešní polystyrenová EPS 100 S tl. 50 mm</t>
  </si>
  <si>
    <t>Vtok střešní PVC DN 125</t>
  </si>
  <si>
    <t>Hranol SM/JD 1 12x12 délka 300-600 cm</t>
  </si>
  <si>
    <t>762341630R00</t>
  </si>
  <si>
    <t>Bednění zhlaví atik z desek tvrdých</t>
  </si>
  <si>
    <t>712361114R00</t>
  </si>
  <si>
    <t>Montáž spádových klínů zhlaví atik</t>
  </si>
  <si>
    <t>Hranolek SM/JD 1 25-75 cm2 dl. 400-600 cm</t>
  </si>
  <si>
    <t>713100813R00</t>
  </si>
  <si>
    <t>762395000R00</t>
  </si>
  <si>
    <t>Spojovací a ochranné prostředky pro střechy</t>
  </si>
  <si>
    <t>m3</t>
  </si>
  <si>
    <t>764530460R00</t>
  </si>
  <si>
    <t>Oplechování zdí z Ti Zn plechu, rš 750 mm</t>
  </si>
  <si>
    <t>Nátěr tesařských konstrukcí Bochemitem QB 2x</t>
  </si>
  <si>
    <t>952903001U0J</t>
  </si>
  <si>
    <t>Očištění střech - běžný stupeň znečištění</t>
  </si>
  <si>
    <t>624602111R00</t>
  </si>
  <si>
    <t>Demontáž vodiče AlMgSi 8 vč. podpěr</t>
  </si>
  <si>
    <t>Demontáž jímací tyče</t>
  </si>
  <si>
    <t>Demontáž svorek spojovacích, univerzálních, okapových</t>
  </si>
  <si>
    <t>Demontáž svorek křížových</t>
  </si>
  <si>
    <t>Demontáž svorek JT</t>
  </si>
  <si>
    <t>712-PC01</t>
  </si>
  <si>
    <t>712-PC02</t>
  </si>
  <si>
    <t>283-PC01</t>
  </si>
  <si>
    <t>283-PC02</t>
  </si>
  <si>
    <t>210-PC01</t>
  </si>
  <si>
    <t>210-PC02</t>
  </si>
  <si>
    <t>210-PC03</t>
  </si>
  <si>
    <t>210-PC04</t>
  </si>
  <si>
    <t>210-PC05</t>
  </si>
  <si>
    <t>210-PC06</t>
  </si>
  <si>
    <t>210-PC07</t>
  </si>
  <si>
    <t>210-PC08</t>
  </si>
  <si>
    <t>210-PC09</t>
  </si>
  <si>
    <t>210-PC10</t>
  </si>
  <si>
    <t>210-PC11</t>
  </si>
  <si>
    <t>Revizní zpráva hromosvodu</t>
  </si>
  <si>
    <t>Zpětná montáž vodiče AlMgSi 8 vč. podpěr</t>
  </si>
  <si>
    <t>Zpětná montáž svorek křížových</t>
  </si>
  <si>
    <t>Zpětná montáž jímací tyče</t>
  </si>
  <si>
    <t>Zpětná montáž svorek JT</t>
  </si>
  <si>
    <t>Zpětná montáž svorek spojovacích, univerzálních, okapových</t>
  </si>
  <si>
    <t>Deska dřevoštěpková OSB 3 N - 4PD tl. 18 mm</t>
  </si>
  <si>
    <t>11163160</t>
  </si>
  <si>
    <t xml:space="preserve">62833158 </t>
  </si>
  <si>
    <t>28322103A</t>
  </si>
  <si>
    <t>67390872</t>
  </si>
  <si>
    <t>28375945</t>
  </si>
  <si>
    <t>60515212</t>
  </si>
  <si>
    <t>60726014A</t>
  </si>
  <si>
    <t>60515002</t>
  </si>
  <si>
    <t>762311103R00</t>
  </si>
  <si>
    <t>Montáž kotevních želez, příložek, patek, táhel</t>
  </si>
  <si>
    <r>
      <t>Sklovláknitá netkaná textílie 120 g/m</t>
    </r>
    <r>
      <rPr>
        <vertAlign val="superscript"/>
        <sz val="8"/>
        <rFont val="Arial"/>
        <family val="2"/>
      </rPr>
      <t>2</t>
    </r>
  </si>
  <si>
    <r>
      <t>Polypropylenová netkaná textílie 300 g/m</t>
    </r>
    <r>
      <rPr>
        <vertAlign val="superscript"/>
        <sz val="8"/>
        <rFont val="Arial"/>
        <family val="2"/>
      </rPr>
      <t>2</t>
    </r>
  </si>
  <si>
    <t>POLOŽKOVÝ ROZPOČET</t>
  </si>
  <si>
    <t>Položkový rozpočet</t>
  </si>
  <si>
    <t>Ing. František Minařík</t>
  </si>
  <si>
    <t>Jméno : Ing. František Minařík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</si>
</sst>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vertAlign val="superscript"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49" fontId="26" fillId="18" borderId="13" xfId="0" applyNumberFormat="1" applyFont="1" applyFill="1" applyBorder="1" applyAlignment="1">
      <alignment horizontal="left"/>
    </xf>
    <xf numFmtId="49" fontId="25" fillId="18" borderId="12" xfId="0" applyNumberFormat="1" applyFont="1" applyFill="1" applyBorder="1" applyAlignment="1">
      <alignment horizontal="centerContinuous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49" fontId="25" fillId="0" borderId="18" xfId="0" applyNumberFormat="1" applyFont="1" applyBorder="1" applyAlignment="1">
      <alignment/>
    </xf>
    <xf numFmtId="49" fontId="25" fillId="0" borderId="17" xfId="0" applyNumberFormat="1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49" fontId="24" fillId="18" borderId="18" xfId="0" applyNumberFormat="1" applyFont="1" applyFill="1" applyBorder="1" applyAlignment="1">
      <alignment/>
    </xf>
    <xf numFmtId="49" fontId="23" fillId="18" borderId="18" xfId="0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49" fontId="24" fillId="18" borderId="0" xfId="0" applyNumberFormat="1" applyFont="1" applyFill="1" applyBorder="1" applyAlignment="1">
      <alignment/>
    </xf>
    <xf numFmtId="49" fontId="23" fillId="18" borderId="0" xfId="0" applyNumberFormat="1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NumberFormat="1" applyFont="1" applyBorder="1" applyAlignment="1">
      <alignment/>
    </xf>
    <xf numFmtId="0" fontId="2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7" fillId="0" borderId="27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4" fillId="18" borderId="29" xfId="0" applyFont="1" applyFill="1" applyBorder="1" applyAlignment="1">
      <alignment horizontal="left"/>
    </xf>
    <xf numFmtId="0" fontId="23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centerContinuous"/>
    </xf>
    <xf numFmtId="0" fontId="24" fillId="18" borderId="30" xfId="0" applyFont="1" applyFill="1" applyBorder="1" applyAlignment="1">
      <alignment horizontal="centerContinuous"/>
    </xf>
    <xf numFmtId="0" fontId="23" fillId="18" borderId="30" xfId="0" applyFont="1" applyFill="1" applyBorder="1" applyAlignment="1">
      <alignment horizontal="centerContinuous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3" xfId="0" applyFont="1" applyBorder="1" applyAlignment="1">
      <alignment shrinkToFit="1"/>
    </xf>
    <xf numFmtId="0" fontId="23" fillId="0" borderId="35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36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38" xfId="0" applyNumberFormat="1" applyFont="1" applyBorder="1" applyAlignment="1">
      <alignment/>
    </xf>
    <xf numFmtId="0" fontId="23" fillId="0" borderId="39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4" fillId="18" borderId="41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166" fontId="23" fillId="0" borderId="48" xfId="0" applyNumberFormat="1" applyFont="1" applyBorder="1" applyAlignment="1">
      <alignment horizontal="right"/>
    </xf>
    <xf numFmtId="0" fontId="23" fillId="0" borderId="48" xfId="0" applyFont="1" applyBorder="1" applyAlignment="1">
      <alignment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7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0" fontId="27" fillId="18" borderId="39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24" fillId="0" borderId="49" xfId="47" applyNumberFormat="1" applyFont="1" applyBorder="1">
      <alignment/>
      <protection/>
    </xf>
    <xf numFmtId="49" fontId="23" fillId="0" borderId="49" xfId="47" applyNumberFormat="1" applyFont="1" applyBorder="1">
      <alignment/>
      <protection/>
    </xf>
    <xf numFmtId="49" fontId="23" fillId="0" borderId="49" xfId="47" applyNumberFormat="1" applyFont="1" applyBorder="1" applyAlignment="1">
      <alignment horizontal="right"/>
      <protection/>
    </xf>
    <xf numFmtId="0" fontId="23" fillId="0" borderId="50" xfId="47" applyFont="1" applyBorder="1">
      <alignment/>
      <protection/>
    </xf>
    <xf numFmtId="49" fontId="23" fillId="0" borderId="49" xfId="0" applyNumberFormat="1" applyFont="1" applyBorder="1" applyAlignment="1">
      <alignment horizontal="left"/>
    </xf>
    <xf numFmtId="0" fontId="23" fillId="0" borderId="51" xfId="0" applyNumberFormat="1" applyFont="1" applyBorder="1" applyAlignment="1">
      <alignment/>
    </xf>
    <xf numFmtId="49" fontId="24" fillId="0" borderId="52" xfId="47" applyNumberFormat="1" applyFont="1" applyBorder="1">
      <alignment/>
      <protection/>
    </xf>
    <xf numFmtId="49" fontId="23" fillId="0" borderId="52" xfId="47" applyNumberFormat="1" applyFont="1" applyBorder="1">
      <alignment/>
      <protection/>
    </xf>
    <xf numFmtId="49" fontId="23" fillId="0" borderId="52" xfId="47" applyNumberFormat="1" applyFont="1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29" xfId="0" applyNumberFormat="1" applyFont="1" applyFill="1" applyBorder="1" applyAlignment="1">
      <alignment horizontal="center"/>
    </xf>
    <xf numFmtId="0" fontId="24" fillId="18" borderId="30" xfId="0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53" xfId="0" applyFont="1" applyFill="1" applyBorder="1" applyAlignment="1">
      <alignment horizontal="center"/>
    </xf>
    <xf numFmtId="0" fontId="24" fillId="18" borderId="54" xfId="0" applyFont="1" applyFill="1" applyBorder="1" applyAlignment="1">
      <alignment horizontal="center"/>
    </xf>
    <xf numFmtId="0" fontId="24" fillId="18" borderId="55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3" xfId="0" applyNumberFormat="1" applyFont="1" applyBorder="1" applyAlignment="1">
      <alignment/>
    </xf>
    <xf numFmtId="0" fontId="24" fillId="18" borderId="29" xfId="0" applyFont="1" applyFill="1" applyBorder="1" applyAlignment="1">
      <alignment/>
    </xf>
    <xf numFmtId="0" fontId="24" fillId="18" borderId="30" xfId="0" applyFont="1" applyFill="1" applyBorder="1" applyAlignment="1">
      <alignment/>
    </xf>
    <xf numFmtId="3" fontId="24" fillId="18" borderId="31" xfId="0" applyNumberFormat="1" applyFont="1" applyFill="1" applyBorder="1" applyAlignment="1">
      <alignment/>
    </xf>
    <xf numFmtId="3" fontId="24" fillId="18" borderId="53" xfId="0" applyNumberFormat="1" applyFont="1" applyFill="1" applyBorder="1" applyAlignment="1">
      <alignment/>
    </xf>
    <xf numFmtId="3" fontId="24" fillId="18" borderId="54" xfId="0" applyNumberFormat="1" applyFont="1" applyFill="1" applyBorder="1" applyAlignment="1">
      <alignment/>
    </xf>
    <xf numFmtId="3" fontId="24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1" xfId="0" applyFont="1" applyFill="1" applyBorder="1" applyAlignment="1">
      <alignment/>
    </xf>
    <xf numFmtId="0" fontId="24" fillId="18" borderId="56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1" xfId="0" applyNumberFormat="1" applyFont="1" applyFill="1" applyBorder="1" applyAlignment="1">
      <alignment horizontal="right"/>
    </xf>
    <xf numFmtId="0" fontId="23" fillId="0" borderId="25" xfId="0" applyFont="1" applyBorder="1" applyAlignment="1">
      <alignment/>
    </xf>
    <xf numFmtId="3" fontId="23" fillId="0" borderId="34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4" xfId="0" applyNumberFormat="1" applyFont="1" applyBorder="1" applyAlignment="1">
      <alignment horizontal="right"/>
    </xf>
    <xf numFmtId="4" fontId="23" fillId="0" borderId="33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4" fillId="18" borderId="38" xfId="0" applyFont="1" applyFill="1" applyBorder="1" applyAlignment="1">
      <alignment/>
    </xf>
    <xf numFmtId="0" fontId="23" fillId="18" borderId="38" xfId="0" applyFont="1" applyFill="1" applyBorder="1" applyAlignment="1">
      <alignment/>
    </xf>
    <xf numFmtId="4" fontId="23" fillId="18" borderId="57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4" fontId="23" fillId="18" borderId="38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3" fillId="0" borderId="49" xfId="47" applyFont="1" applyBorder="1">
      <alignment/>
      <protection/>
    </xf>
    <xf numFmtId="0" fontId="25" fillId="0" borderId="50" xfId="47" applyFont="1" applyBorder="1" applyAlignment="1">
      <alignment horizontal="right"/>
      <protection/>
    </xf>
    <xf numFmtId="49" fontId="23" fillId="0" borderId="49" xfId="47" applyNumberFormat="1" applyFont="1" applyBorder="1" applyAlignment="1">
      <alignment horizontal="left"/>
      <protection/>
    </xf>
    <xf numFmtId="0" fontId="23" fillId="0" borderId="51" xfId="47" applyFont="1" applyBorder="1">
      <alignment/>
      <protection/>
    </xf>
    <xf numFmtId="0" fontId="23" fillId="0" borderId="52" xfId="47" applyFont="1" applyBorder="1">
      <alignment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5" fillId="18" borderId="19" xfId="47" applyFont="1" applyFill="1" applyBorder="1" applyAlignment="1">
      <alignment horizontal="center"/>
      <protection/>
    </xf>
    <xf numFmtId="0" fontId="34" fillId="0" borderId="58" xfId="47" applyFont="1" applyBorder="1" applyAlignment="1">
      <alignment horizontal="center" vertical="top"/>
      <protection/>
    </xf>
    <xf numFmtId="49" fontId="34" fillId="0" borderId="58" xfId="47" applyNumberFormat="1" applyFont="1" applyBorder="1" applyAlignment="1">
      <alignment horizontal="left" vertical="top"/>
      <protection/>
    </xf>
    <xf numFmtId="0" fontId="34" fillId="0" borderId="58" xfId="47" applyFont="1" applyBorder="1" applyAlignment="1">
      <alignment vertical="top" wrapText="1"/>
      <protection/>
    </xf>
    <xf numFmtId="49" fontId="34" fillId="0" borderId="58" xfId="47" applyNumberFormat="1" applyFont="1" applyBorder="1" applyAlignment="1">
      <alignment horizontal="center" shrinkToFit="1"/>
      <protection/>
    </xf>
    <xf numFmtId="4" fontId="34" fillId="0" borderId="58" xfId="47" applyNumberFormat="1" applyFont="1" applyBorder="1" applyAlignment="1">
      <alignment horizontal="right"/>
      <protection/>
    </xf>
    <xf numFmtId="4" fontId="34" fillId="0" borderId="58" xfId="47" applyNumberFormat="1" applyFont="1" applyBorder="1">
      <alignment/>
      <protection/>
    </xf>
    <xf numFmtId="0" fontId="23" fillId="18" borderId="19" xfId="47" applyFont="1" applyFill="1" applyBorder="1" applyAlignment="1">
      <alignment horizontal="center"/>
      <protection/>
    </xf>
    <xf numFmtId="49" fontId="35" fillId="18" borderId="19" xfId="47" applyNumberFormat="1" applyFont="1" applyFill="1" applyBorder="1" applyAlignment="1">
      <alignment horizontal="left"/>
      <protection/>
    </xf>
    <xf numFmtId="0" fontId="35" fillId="18" borderId="59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0" fontId="0" fillId="0" borderId="0" xfId="47" applyBorder="1">
      <alignment/>
      <protection/>
    </xf>
    <xf numFmtId="0" fontId="36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37" fillId="0" borderId="0" xfId="47" applyFont="1" applyBorder="1">
      <alignment/>
      <protection/>
    </xf>
    <xf numFmtId="3" fontId="37" fillId="0" borderId="0" xfId="47" applyNumberFormat="1" applyFont="1" applyBorder="1" applyAlignment="1">
      <alignment horizontal="right"/>
      <protection/>
    </xf>
    <xf numFmtId="4" fontId="37" fillId="0" borderId="0" xfId="47" applyNumberFormat="1" applyFont="1" applyBorder="1">
      <alignment/>
      <protection/>
    </xf>
    <xf numFmtId="0" fontId="36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60" xfId="0" applyNumberFormat="1" applyFont="1" applyBorder="1" applyAlignment="1">
      <alignment/>
    </xf>
    <xf numFmtId="3" fontId="23" fillId="0" borderId="61" xfId="0" applyNumberFormat="1" applyFont="1" applyBorder="1" applyAlignment="1">
      <alignment/>
    </xf>
    <xf numFmtId="0" fontId="24" fillId="0" borderId="60" xfId="47" applyFont="1" applyBorder="1" applyAlignment="1">
      <alignment horizontal="center" vertical="center"/>
      <protection/>
    </xf>
    <xf numFmtId="49" fontId="24" fillId="0" borderId="60" xfId="47" applyNumberFormat="1" applyFont="1" applyBorder="1" applyAlignment="1">
      <alignment horizontal="left" vertical="center"/>
      <protection/>
    </xf>
    <xf numFmtId="0" fontId="24" fillId="0" borderId="59" xfId="47" applyFont="1" applyBorder="1" applyAlignment="1">
      <alignment vertical="center"/>
      <protection/>
    </xf>
    <xf numFmtId="0" fontId="23" fillId="0" borderId="18" xfId="47" applyFont="1" applyBorder="1" applyAlignment="1">
      <alignment horizontal="center" vertical="center"/>
      <protection/>
    </xf>
    <xf numFmtId="0" fontId="23" fillId="0" borderId="18" xfId="47" applyNumberFormat="1" applyFont="1" applyBorder="1" applyAlignment="1">
      <alignment horizontal="right" vertical="center"/>
      <protection/>
    </xf>
    <xf numFmtId="0" fontId="23" fillId="0" borderId="17" xfId="47" applyNumberFormat="1" applyFont="1" applyBorder="1" applyAlignment="1">
      <alignment vertical="center"/>
      <protection/>
    </xf>
    <xf numFmtId="0" fontId="0" fillId="0" borderId="0" xfId="47" applyFont="1">
      <alignment/>
      <protection/>
    </xf>
    <xf numFmtId="0" fontId="0" fillId="0" borderId="0" xfId="47" applyNumberFormat="1" applyFont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0" borderId="0" xfId="47" applyFont="1">
      <alignment/>
      <protection/>
    </xf>
    <xf numFmtId="3" fontId="0" fillId="0" borderId="0" xfId="47" applyNumberFormat="1" applyFont="1">
      <alignment/>
      <protection/>
    </xf>
    <xf numFmtId="14" fontId="23" fillId="0" borderId="22" xfId="0" applyNumberFormat="1" applyFont="1" applyBorder="1" applyAlignment="1">
      <alignment/>
    </xf>
    <xf numFmtId="0" fontId="25" fillId="0" borderId="19" xfId="0" applyFont="1" applyBorder="1" applyAlignment="1">
      <alignment horizontal="left"/>
    </xf>
    <xf numFmtId="0" fontId="25" fillId="0" borderId="59" xfId="0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23" fillId="0" borderId="37" xfId="0" applyFont="1" applyBorder="1" applyAlignment="1">
      <alignment horizontal="center" shrinkToFit="1"/>
    </xf>
    <xf numFmtId="0" fontId="23" fillId="0" borderId="39" xfId="0" applyFont="1" applyBorder="1" applyAlignment="1">
      <alignment horizontal="center" shrinkToFit="1"/>
    </xf>
    <xf numFmtId="167" fontId="23" fillId="0" borderId="59" xfId="0" applyNumberFormat="1" applyFont="1" applyBorder="1" applyAlignment="1">
      <alignment horizontal="right" indent="2"/>
    </xf>
    <xf numFmtId="167" fontId="23" fillId="0" borderId="24" xfId="0" applyNumberFormat="1" applyFont="1" applyBorder="1" applyAlignment="1">
      <alignment horizontal="right" indent="2"/>
    </xf>
    <xf numFmtId="167" fontId="27" fillId="18" borderId="62" xfId="0" applyNumberFormat="1" applyFont="1" applyFill="1" applyBorder="1" applyAlignment="1">
      <alignment horizontal="right" indent="2"/>
    </xf>
    <xf numFmtId="167" fontId="27" fillId="18" borderId="57" xfId="0" applyNumberFormat="1" applyFont="1" applyFill="1" applyBorder="1" applyAlignment="1">
      <alignment horizontal="right" indent="2"/>
    </xf>
    <xf numFmtId="0" fontId="29" fillId="0" borderId="0" xfId="0" applyFont="1" applyAlignment="1">
      <alignment horizontal="left" vertical="top" wrapText="1"/>
    </xf>
    <xf numFmtId="3" fontId="24" fillId="18" borderId="38" xfId="0" applyNumberFormat="1" applyFont="1" applyFill="1" applyBorder="1" applyAlignment="1">
      <alignment horizontal="right"/>
    </xf>
    <xf numFmtId="3" fontId="24" fillId="18" borderId="57" xfId="0" applyNumberFormat="1" applyFont="1" applyFill="1" applyBorder="1" applyAlignment="1">
      <alignment horizontal="right"/>
    </xf>
    <xf numFmtId="0" fontId="23" fillId="0" borderId="63" xfId="47" applyFont="1" applyBorder="1" applyAlignment="1">
      <alignment horizontal="center"/>
      <protection/>
    </xf>
    <xf numFmtId="0" fontId="23" fillId="0" borderId="64" xfId="47" applyFont="1" applyBorder="1" applyAlignment="1">
      <alignment horizontal="center"/>
      <protection/>
    </xf>
    <xf numFmtId="0" fontId="23" fillId="0" borderId="65" xfId="47" applyFont="1" applyBorder="1" applyAlignment="1">
      <alignment horizontal="center"/>
      <protection/>
    </xf>
    <xf numFmtId="0" fontId="23" fillId="0" borderId="66" xfId="47" applyFont="1" applyBorder="1" applyAlignment="1">
      <alignment horizontal="center"/>
      <protection/>
    </xf>
    <xf numFmtId="0" fontId="23" fillId="0" borderId="67" xfId="47" applyFont="1" applyBorder="1" applyAlignment="1">
      <alignment horizontal="left"/>
      <protection/>
    </xf>
    <xf numFmtId="0" fontId="23" fillId="0" borderId="52" xfId="47" applyFont="1" applyBorder="1" applyAlignment="1">
      <alignment horizontal="left"/>
      <protection/>
    </xf>
    <xf numFmtId="0" fontId="23" fillId="0" borderId="68" xfId="47" applyFont="1" applyBorder="1" applyAlignment="1">
      <alignment horizontal="left"/>
      <protection/>
    </xf>
    <xf numFmtId="0" fontId="31" fillId="0" borderId="0" xfId="47" applyFont="1" applyAlignment="1">
      <alignment horizontal="center"/>
      <protection/>
    </xf>
    <xf numFmtId="49" fontId="23" fillId="0" borderId="65" xfId="47" applyNumberFormat="1" applyFont="1" applyBorder="1" applyAlignment="1">
      <alignment horizontal="center"/>
      <protection/>
    </xf>
    <xf numFmtId="0" fontId="23" fillId="0" borderId="67" xfId="47" applyFont="1" applyBorder="1" applyAlignment="1">
      <alignment horizontal="center" shrinkToFit="1"/>
      <protection/>
    </xf>
    <xf numFmtId="0" fontId="23" fillId="0" borderId="52" xfId="47" applyFont="1" applyBorder="1" applyAlignment="1">
      <alignment horizontal="center" shrinkToFit="1"/>
      <protection/>
    </xf>
    <xf numFmtId="0" fontId="23" fillId="0" borderId="68" xfId="47" applyFont="1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7">
      <selection activeCell="C26" sqref="C26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218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/>
      <c r="D2" s="5"/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/>
      <c r="B5" s="18"/>
      <c r="C5" s="19" t="s">
        <v>111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/>
      <c r="B7" s="25"/>
      <c r="C7" s="26" t="s">
        <v>112</v>
      </c>
      <c r="D7" s="27"/>
      <c r="E7" s="27"/>
      <c r="F7" s="28" t="s">
        <v>10</v>
      </c>
      <c r="G7" s="22"/>
    </row>
    <row r="8" spans="1:9" ht="12.75">
      <c r="A8" s="29" t="s">
        <v>11</v>
      </c>
      <c r="B8" s="13"/>
      <c r="C8" s="201"/>
      <c r="D8" s="201"/>
      <c r="E8" s="202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01"/>
      <c r="D9" s="201"/>
      <c r="E9" s="202"/>
      <c r="F9" s="13"/>
      <c r="G9" s="34"/>
      <c r="H9" s="35"/>
    </row>
    <row r="10" spans="1:8" ht="12.75">
      <c r="A10" s="29" t="s">
        <v>14</v>
      </c>
      <c r="B10" s="13"/>
      <c r="C10" s="201" t="s">
        <v>90</v>
      </c>
      <c r="D10" s="201"/>
      <c r="E10" s="201"/>
      <c r="F10" s="36"/>
      <c r="G10" s="37"/>
      <c r="H10" s="38"/>
    </row>
    <row r="11" spans="1:57" ht="13.5" customHeight="1">
      <c r="A11" s="29" t="s">
        <v>15</v>
      </c>
      <c r="B11" s="13"/>
      <c r="C11" s="201"/>
      <c r="D11" s="201"/>
      <c r="E11" s="201"/>
      <c r="F11" s="39" t="s">
        <v>16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02" t="s">
        <v>220</v>
      </c>
      <c r="D12" s="203"/>
      <c r="E12" s="204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75" customHeight="1">
      <c r="A15" s="54"/>
      <c r="B15" s="55" t="s">
        <v>22</v>
      </c>
      <c r="C15" s="56">
        <f>HSV</f>
        <v>0</v>
      </c>
      <c r="D15" s="57" t="str">
        <f>Rekapitulace!A21</f>
        <v>Ztížené výrobní podmínky</v>
      </c>
      <c r="E15" s="58"/>
      <c r="F15" s="59"/>
      <c r="G15" s="56">
        <f>Rekapitulace!I21</f>
        <v>0</v>
      </c>
    </row>
    <row r="16" spans="1:7" ht="15.75" customHeight="1">
      <c r="A16" s="54" t="s">
        <v>23</v>
      </c>
      <c r="B16" s="55" t="s">
        <v>24</v>
      </c>
      <c r="C16" s="56">
        <f>PSV</f>
        <v>0</v>
      </c>
      <c r="D16" s="9" t="str">
        <f>Rekapitulace!A22</f>
        <v>Oborová přirážka</v>
      </c>
      <c r="E16" s="60"/>
      <c r="F16" s="61"/>
      <c r="G16" s="56">
        <f>Rekapitulace!I22</f>
        <v>0</v>
      </c>
    </row>
    <row r="17" spans="1:7" ht="15.75" customHeight="1">
      <c r="A17" s="54" t="s">
        <v>25</v>
      </c>
      <c r="B17" s="55" t="s">
        <v>26</v>
      </c>
      <c r="C17" s="56">
        <f>Mont</f>
        <v>0</v>
      </c>
      <c r="D17" s="9" t="str">
        <f>Rekapitulace!A23</f>
        <v>Přesun stavebních kapacit</v>
      </c>
      <c r="E17" s="60"/>
      <c r="F17" s="61"/>
      <c r="G17" s="56">
        <f>Rekapitulace!I23</f>
        <v>0</v>
      </c>
    </row>
    <row r="18" spans="1:7" ht="15.75" customHeight="1">
      <c r="A18" s="62" t="s">
        <v>27</v>
      </c>
      <c r="B18" s="63" t="s">
        <v>28</v>
      </c>
      <c r="C18" s="56">
        <f>Dodavka</f>
        <v>0</v>
      </c>
      <c r="D18" s="9" t="str">
        <f>Rekapitulace!A24</f>
        <v>Mimostaveništní doprava</v>
      </c>
      <c r="E18" s="60"/>
      <c r="F18" s="61"/>
      <c r="G18" s="56">
        <f>Rekapitulace!I24</f>
        <v>0</v>
      </c>
    </row>
    <row r="19" spans="1:7" ht="15.75" customHeight="1">
      <c r="A19" s="64" t="s">
        <v>29</v>
      </c>
      <c r="B19" s="55"/>
      <c r="C19" s="56">
        <f>SUM(C15:C18)</f>
        <v>0</v>
      </c>
      <c r="D19" s="9" t="str">
        <f>Rekapitulace!A25</f>
        <v>Zařízení staveniště</v>
      </c>
      <c r="E19" s="60"/>
      <c r="F19" s="61"/>
      <c r="G19" s="56">
        <f>Rekapitulace!I25</f>
        <v>0</v>
      </c>
    </row>
    <row r="20" spans="1:7" ht="15.75" customHeight="1">
      <c r="A20" s="64"/>
      <c r="B20" s="55"/>
      <c r="C20" s="56"/>
      <c r="D20" s="9" t="str">
        <f>Rekapitulace!A26</f>
        <v>Provoz investora</v>
      </c>
      <c r="E20" s="60"/>
      <c r="F20" s="61"/>
      <c r="G20" s="56">
        <f>Rekapitulace!I26</f>
        <v>0</v>
      </c>
    </row>
    <row r="21" spans="1:7" ht="15.75" customHeight="1">
      <c r="A21" s="64" t="s">
        <v>30</v>
      </c>
      <c r="B21" s="55"/>
      <c r="C21" s="56">
        <f>HZS</f>
        <v>0</v>
      </c>
      <c r="D21" s="9" t="str">
        <f>Rekapitulace!A27</f>
        <v>Kompletační činnost (IČD)</v>
      </c>
      <c r="E21" s="60"/>
      <c r="F21" s="61"/>
      <c r="G21" s="56">
        <f>Rekapitulace!I27</f>
        <v>0</v>
      </c>
    </row>
    <row r="22" spans="1:7" ht="15.7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75" customHeight="1" thickBot="1">
      <c r="A23" s="206" t="s">
        <v>33</v>
      </c>
      <c r="B23" s="207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221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200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208">
        <f>C23-F32</f>
        <v>0</v>
      </c>
      <c r="G30" s="209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208">
        <f>ROUND(PRODUCT(F30,C31/100),0)</f>
        <v>0</v>
      </c>
      <c r="G31" s="209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08">
        <v>0</v>
      </c>
      <c r="G32" s="209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08">
        <f>ROUND(PRODUCT(F32,C33/100),0)</f>
        <v>0</v>
      </c>
      <c r="G33" s="209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10">
        <f>ROUND(SUM(F30:F33),0)</f>
        <v>0</v>
      </c>
      <c r="G34" s="211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12"/>
      <c r="C37" s="212"/>
      <c r="D37" s="212"/>
      <c r="E37" s="212"/>
      <c r="F37" s="212"/>
      <c r="G37" s="212"/>
      <c r="H37" t="s">
        <v>5</v>
      </c>
    </row>
    <row r="38" spans="1:8" ht="12.75" customHeight="1">
      <c r="A38" s="96"/>
      <c r="B38" s="212"/>
      <c r="C38" s="212"/>
      <c r="D38" s="212"/>
      <c r="E38" s="212"/>
      <c r="F38" s="212"/>
      <c r="G38" s="212"/>
      <c r="H38" t="s">
        <v>5</v>
      </c>
    </row>
    <row r="39" spans="1:8" ht="12.75">
      <c r="A39" s="96"/>
      <c r="B39" s="212"/>
      <c r="C39" s="212"/>
      <c r="D39" s="212"/>
      <c r="E39" s="212"/>
      <c r="F39" s="212"/>
      <c r="G39" s="212"/>
      <c r="H39" t="s">
        <v>5</v>
      </c>
    </row>
    <row r="40" spans="1:8" ht="12.75">
      <c r="A40" s="96"/>
      <c r="B40" s="212"/>
      <c r="C40" s="212"/>
      <c r="D40" s="212"/>
      <c r="E40" s="212"/>
      <c r="F40" s="212"/>
      <c r="G40" s="212"/>
      <c r="H40" t="s">
        <v>5</v>
      </c>
    </row>
    <row r="41" spans="1:8" ht="12.75">
      <c r="A41" s="96"/>
      <c r="B41" s="212"/>
      <c r="C41" s="212"/>
      <c r="D41" s="212"/>
      <c r="E41" s="212"/>
      <c r="F41" s="212"/>
      <c r="G41" s="212"/>
      <c r="H41" t="s">
        <v>5</v>
      </c>
    </row>
    <row r="42" spans="1:8" ht="12.75">
      <c r="A42" s="96"/>
      <c r="B42" s="212"/>
      <c r="C42" s="212"/>
      <c r="D42" s="212"/>
      <c r="E42" s="212"/>
      <c r="F42" s="212"/>
      <c r="G42" s="212"/>
      <c r="H42" t="s">
        <v>5</v>
      </c>
    </row>
    <row r="43" spans="1:8" ht="12.75">
      <c r="A43" s="96"/>
      <c r="B43" s="212"/>
      <c r="C43" s="212"/>
      <c r="D43" s="212"/>
      <c r="E43" s="212"/>
      <c r="F43" s="212"/>
      <c r="G43" s="212"/>
      <c r="H43" t="s">
        <v>5</v>
      </c>
    </row>
    <row r="44" spans="1:8" ht="12.75">
      <c r="A44" s="96"/>
      <c r="B44" s="212"/>
      <c r="C44" s="212"/>
      <c r="D44" s="212"/>
      <c r="E44" s="212"/>
      <c r="F44" s="212"/>
      <c r="G44" s="212"/>
      <c r="H44" t="s">
        <v>5</v>
      </c>
    </row>
    <row r="45" spans="1:8" ht="0.75" customHeight="1">
      <c r="A45" s="96"/>
      <c r="B45" s="212"/>
      <c r="C45" s="212"/>
      <c r="D45" s="212"/>
      <c r="E45" s="212"/>
      <c r="F45" s="212"/>
      <c r="G45" s="212"/>
      <c r="H45" t="s">
        <v>5</v>
      </c>
    </row>
    <row r="46" spans="2:7" ht="12.75">
      <c r="B46" s="205"/>
      <c r="C46" s="205"/>
      <c r="D46" s="205"/>
      <c r="E46" s="205"/>
      <c r="F46" s="205"/>
      <c r="G46" s="205"/>
    </row>
    <row r="47" spans="2:7" ht="12.75">
      <c r="B47" s="205"/>
      <c r="C47" s="205"/>
      <c r="D47" s="205"/>
      <c r="E47" s="205"/>
      <c r="F47" s="205"/>
      <c r="G47" s="205"/>
    </row>
    <row r="48" spans="2:7" ht="12.75">
      <c r="B48" s="205"/>
      <c r="C48" s="205"/>
      <c r="D48" s="205"/>
      <c r="E48" s="205"/>
      <c r="F48" s="205"/>
      <c r="G48" s="205"/>
    </row>
    <row r="49" spans="2:7" ht="12.75">
      <c r="B49" s="205"/>
      <c r="C49" s="205"/>
      <c r="D49" s="205"/>
      <c r="E49" s="205"/>
      <c r="F49" s="205"/>
      <c r="G49" s="205"/>
    </row>
    <row r="50" spans="2:7" ht="12.75">
      <c r="B50" s="205"/>
      <c r="C50" s="205"/>
      <c r="D50" s="205"/>
      <c r="E50" s="205"/>
      <c r="F50" s="205"/>
      <c r="G50" s="205"/>
    </row>
    <row r="51" spans="2:7" ht="12.75">
      <c r="B51" s="205"/>
      <c r="C51" s="205"/>
      <c r="D51" s="205"/>
      <c r="E51" s="205"/>
      <c r="F51" s="205"/>
      <c r="G51" s="205"/>
    </row>
    <row r="52" spans="2:7" ht="12.75">
      <c r="B52" s="205"/>
      <c r="C52" s="205"/>
      <c r="D52" s="205"/>
      <c r="E52" s="205"/>
      <c r="F52" s="205"/>
      <c r="G52" s="205"/>
    </row>
    <row r="53" spans="2:7" ht="12.75">
      <c r="B53" s="205"/>
      <c r="C53" s="205"/>
      <c r="D53" s="205"/>
      <c r="E53" s="205"/>
      <c r="F53" s="205"/>
      <c r="G53" s="205"/>
    </row>
    <row r="54" spans="2:7" ht="12.75">
      <c r="B54" s="205"/>
      <c r="C54" s="205"/>
      <c r="D54" s="205"/>
      <c r="E54" s="205"/>
      <c r="F54" s="205"/>
      <c r="G54" s="205"/>
    </row>
    <row r="55" spans="2:7" ht="12.75">
      <c r="B55" s="205"/>
      <c r="C55" s="205"/>
      <c r="D55" s="205"/>
      <c r="E55" s="205"/>
      <c r="F55" s="205"/>
      <c r="G55" s="205"/>
    </row>
  </sheetData>
  <sheetProtection/>
  <mergeCells count="22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9:E9"/>
    <mergeCell ref="C11:E11"/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0"/>
  <sheetViews>
    <sheetView zoomScalePageLayoutView="0" workbookViewId="0" topLeftCell="A16">
      <selection activeCell="I31" sqref="I3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5" t="s">
        <v>48</v>
      </c>
      <c r="B1" s="216"/>
      <c r="C1" s="97" t="s">
        <v>112</v>
      </c>
      <c r="D1" s="98"/>
      <c r="E1" s="99"/>
      <c r="F1" s="98"/>
      <c r="G1" s="100" t="s">
        <v>49</v>
      </c>
      <c r="H1" s="101" t="s">
        <v>74</v>
      </c>
      <c r="I1" s="102"/>
    </row>
    <row r="2" spans="1:9" ht="13.5" thickBot="1">
      <c r="A2" s="217" t="s">
        <v>50</v>
      </c>
      <c r="B2" s="218"/>
      <c r="C2" s="103" t="s">
        <v>111</v>
      </c>
      <c r="D2" s="104"/>
      <c r="E2" s="105"/>
      <c r="F2" s="104"/>
      <c r="G2" s="219"/>
      <c r="H2" s="220"/>
      <c r="I2" s="221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184" t="s">
        <v>91</v>
      </c>
      <c r="B7" s="115" t="s">
        <v>92</v>
      </c>
      <c r="C7" s="66"/>
      <c r="D7" s="116"/>
      <c r="E7" s="185">
        <f>Položky!G11</f>
        <v>0</v>
      </c>
      <c r="F7" s="186">
        <v>0</v>
      </c>
      <c r="G7" s="186">
        <v>0</v>
      </c>
      <c r="H7" s="186">
        <v>0</v>
      </c>
      <c r="I7" s="187">
        <v>0</v>
      </c>
    </row>
    <row r="8" spans="1:9" s="35" customFormat="1" ht="12.75">
      <c r="A8" s="184" t="s">
        <v>97</v>
      </c>
      <c r="B8" s="115" t="s">
        <v>98</v>
      </c>
      <c r="C8" s="66"/>
      <c r="D8" s="116"/>
      <c r="E8" s="185">
        <f>Položky!G14</f>
        <v>0</v>
      </c>
      <c r="F8" s="186">
        <v>0</v>
      </c>
      <c r="G8" s="186">
        <v>0</v>
      </c>
      <c r="H8" s="186">
        <v>0</v>
      </c>
      <c r="I8" s="187">
        <v>0</v>
      </c>
    </row>
    <row r="9" spans="1:9" s="35" customFormat="1" ht="12.75">
      <c r="A9" s="184" t="s">
        <v>78</v>
      </c>
      <c r="B9" s="115" t="s">
        <v>79</v>
      </c>
      <c r="C9" s="66"/>
      <c r="D9" s="116"/>
      <c r="E9" s="185">
        <v>0</v>
      </c>
      <c r="F9" s="186">
        <f>Položky!G35</f>
        <v>0</v>
      </c>
      <c r="G9" s="186">
        <v>0</v>
      </c>
      <c r="H9" s="186">
        <v>0</v>
      </c>
      <c r="I9" s="187">
        <v>0</v>
      </c>
    </row>
    <row r="10" spans="1:9" s="35" customFormat="1" ht="12.75">
      <c r="A10" s="184" t="s">
        <v>123</v>
      </c>
      <c r="B10" s="115" t="s">
        <v>124</v>
      </c>
      <c r="C10" s="66"/>
      <c r="D10" s="116"/>
      <c r="E10" s="185">
        <v>0</v>
      </c>
      <c r="F10" s="186">
        <f>Položky!G43</f>
        <v>0</v>
      </c>
      <c r="G10" s="186">
        <v>0</v>
      </c>
      <c r="H10" s="186">
        <v>0</v>
      </c>
      <c r="I10" s="187">
        <v>0</v>
      </c>
    </row>
    <row r="11" spans="1:9" s="35" customFormat="1" ht="12.75">
      <c r="A11" s="184" t="s">
        <v>106</v>
      </c>
      <c r="B11" s="115" t="s">
        <v>105</v>
      </c>
      <c r="C11" s="66"/>
      <c r="D11" s="116"/>
      <c r="E11" s="185">
        <v>0</v>
      </c>
      <c r="F11" s="186">
        <f>Položky!G48</f>
        <v>0</v>
      </c>
      <c r="G11" s="186">
        <v>0</v>
      </c>
      <c r="H11" s="186">
        <v>0</v>
      </c>
      <c r="I11" s="187">
        <v>0</v>
      </c>
    </row>
    <row r="12" spans="1:9" s="35" customFormat="1" ht="12.75">
      <c r="A12" s="184" t="s">
        <v>133</v>
      </c>
      <c r="B12" s="115" t="s">
        <v>134</v>
      </c>
      <c r="C12" s="66"/>
      <c r="D12" s="116"/>
      <c r="E12" s="185">
        <v>0</v>
      </c>
      <c r="F12" s="186">
        <f>Položky!G59</f>
        <v>0</v>
      </c>
      <c r="G12" s="186">
        <v>0</v>
      </c>
      <c r="H12" s="186">
        <v>0</v>
      </c>
      <c r="I12" s="187">
        <v>0</v>
      </c>
    </row>
    <row r="13" spans="1:9" s="35" customFormat="1" ht="12.75">
      <c r="A13" s="184" t="s">
        <v>139</v>
      </c>
      <c r="B13" s="115" t="s">
        <v>134</v>
      </c>
      <c r="C13" s="66"/>
      <c r="D13" s="116"/>
      <c r="E13" s="185">
        <v>0</v>
      </c>
      <c r="F13" s="186">
        <f>Položky!G64</f>
        <v>0</v>
      </c>
      <c r="G13" s="186">
        <v>0</v>
      </c>
      <c r="H13" s="186">
        <v>0</v>
      </c>
      <c r="I13" s="187">
        <v>0</v>
      </c>
    </row>
    <row r="14" spans="1:9" s="35" customFormat="1" ht="12.75">
      <c r="A14" s="184" t="s">
        <v>145</v>
      </c>
      <c r="B14" s="115" t="s">
        <v>147</v>
      </c>
      <c r="C14" s="66"/>
      <c r="D14" s="116"/>
      <c r="E14" s="185">
        <v>0</v>
      </c>
      <c r="F14" s="186">
        <f>Položky!G67</f>
        <v>0</v>
      </c>
      <c r="G14" s="186">
        <v>0</v>
      </c>
      <c r="H14" s="186">
        <v>0</v>
      </c>
      <c r="I14" s="187">
        <v>0</v>
      </c>
    </row>
    <row r="15" spans="1:9" s="35" customFormat="1" ht="13.5" thickBot="1">
      <c r="A15" s="184" t="s">
        <v>108</v>
      </c>
      <c r="B15" s="115" t="s">
        <v>107</v>
      </c>
      <c r="C15" s="66"/>
      <c r="D15" s="116"/>
      <c r="E15" s="185">
        <v>0</v>
      </c>
      <c r="F15" s="186">
        <v>0</v>
      </c>
      <c r="G15" s="186">
        <v>0</v>
      </c>
      <c r="H15" s="186">
        <f>Položky!G80</f>
        <v>0</v>
      </c>
      <c r="I15" s="187">
        <v>0</v>
      </c>
    </row>
    <row r="16" spans="1:9" s="123" customFormat="1" ht="13.5" thickBot="1">
      <c r="A16" s="117"/>
      <c r="B16" s="118" t="s">
        <v>57</v>
      </c>
      <c r="C16" s="118"/>
      <c r="D16" s="119"/>
      <c r="E16" s="120">
        <f>SUM(E7:E15)</f>
        <v>0</v>
      </c>
      <c r="F16" s="121">
        <f>SUM(F7:F15)</f>
        <v>0</v>
      </c>
      <c r="G16" s="121">
        <f>SUM(G7:G15)</f>
        <v>0</v>
      </c>
      <c r="H16" s="121">
        <f>SUM(H7:H15)</f>
        <v>0</v>
      </c>
      <c r="I16" s="122">
        <f>SUM(I7:I15)</f>
        <v>0</v>
      </c>
    </row>
    <row r="17" spans="1:9" ht="12.75">
      <c r="A17" s="66"/>
      <c r="B17" s="66"/>
      <c r="C17" s="66"/>
      <c r="D17" s="66"/>
      <c r="E17" s="66"/>
      <c r="F17" s="66"/>
      <c r="G17" s="66"/>
      <c r="H17" s="66"/>
      <c r="I17" s="66"/>
    </row>
    <row r="18" spans="1:57" ht="19.5" customHeight="1">
      <c r="A18" s="107" t="s">
        <v>58</v>
      </c>
      <c r="B18" s="107"/>
      <c r="C18" s="107"/>
      <c r="D18" s="107"/>
      <c r="E18" s="107"/>
      <c r="F18" s="107"/>
      <c r="G18" s="124"/>
      <c r="H18" s="107"/>
      <c r="I18" s="107"/>
      <c r="BA18" s="41"/>
      <c r="BB18" s="41"/>
      <c r="BC18" s="41"/>
      <c r="BD18" s="41"/>
      <c r="BE18" s="41"/>
    </row>
    <row r="19" spans="1:9" ht="13.5" thickBot="1">
      <c r="A19" s="77"/>
      <c r="B19" s="77"/>
      <c r="C19" s="77"/>
      <c r="D19" s="77"/>
      <c r="E19" s="77"/>
      <c r="F19" s="77"/>
      <c r="G19" s="77"/>
      <c r="H19" s="77"/>
      <c r="I19" s="77"/>
    </row>
    <row r="20" spans="1:9" ht="12.75">
      <c r="A20" s="71" t="s">
        <v>59</v>
      </c>
      <c r="B20" s="72"/>
      <c r="C20" s="72"/>
      <c r="D20" s="125"/>
      <c r="E20" s="126" t="s">
        <v>60</v>
      </c>
      <c r="F20" s="127" t="s">
        <v>61</v>
      </c>
      <c r="G20" s="128" t="s">
        <v>62</v>
      </c>
      <c r="H20" s="129"/>
      <c r="I20" s="130" t="s">
        <v>60</v>
      </c>
    </row>
    <row r="21" spans="1:53" ht="12.75">
      <c r="A21" s="64" t="s">
        <v>82</v>
      </c>
      <c r="B21" s="55"/>
      <c r="C21" s="55"/>
      <c r="D21" s="131"/>
      <c r="E21" s="132"/>
      <c r="F21" s="133"/>
      <c r="G21" s="134">
        <f>SUM(E16:I16)</f>
        <v>0</v>
      </c>
      <c r="H21" s="135"/>
      <c r="I21" s="136">
        <f aca="true" t="shared" si="0" ref="I21:I28">E21+F21*G21/100</f>
        <v>0</v>
      </c>
      <c r="BA21">
        <v>0</v>
      </c>
    </row>
    <row r="22" spans="1:53" ht="12.75">
      <c r="A22" s="64" t="s">
        <v>83</v>
      </c>
      <c r="B22" s="55"/>
      <c r="C22" s="55"/>
      <c r="D22" s="131"/>
      <c r="E22" s="132"/>
      <c r="F22" s="133"/>
      <c r="G22" s="134">
        <f>SUM(E16:I16)</f>
        <v>0</v>
      </c>
      <c r="H22" s="135"/>
      <c r="I22" s="136">
        <f t="shared" si="0"/>
        <v>0</v>
      </c>
      <c r="BA22">
        <v>0</v>
      </c>
    </row>
    <row r="23" spans="1:53" ht="12.75">
      <c r="A23" s="64" t="s">
        <v>84</v>
      </c>
      <c r="B23" s="55"/>
      <c r="C23" s="55"/>
      <c r="D23" s="131"/>
      <c r="E23" s="132"/>
      <c r="F23" s="133"/>
      <c r="G23" s="134">
        <f>SUM(E16:I16)</f>
        <v>0</v>
      </c>
      <c r="H23" s="135"/>
      <c r="I23" s="136">
        <f t="shared" si="0"/>
        <v>0</v>
      </c>
      <c r="BA23">
        <v>0</v>
      </c>
    </row>
    <row r="24" spans="1:53" ht="12.75">
      <c r="A24" s="64" t="s">
        <v>85</v>
      </c>
      <c r="B24" s="55"/>
      <c r="C24" s="55"/>
      <c r="D24" s="131"/>
      <c r="E24" s="132"/>
      <c r="F24" s="133"/>
      <c r="G24" s="134">
        <f>SUM(E16:I16)</f>
        <v>0</v>
      </c>
      <c r="H24" s="135"/>
      <c r="I24" s="136">
        <f t="shared" si="0"/>
        <v>0</v>
      </c>
      <c r="BA24">
        <v>0</v>
      </c>
    </row>
    <row r="25" spans="1:53" ht="12.75">
      <c r="A25" s="64" t="s">
        <v>86</v>
      </c>
      <c r="B25" s="55"/>
      <c r="C25" s="55"/>
      <c r="D25" s="131"/>
      <c r="E25" s="132"/>
      <c r="F25" s="133"/>
      <c r="G25" s="134">
        <f>SUM(E16:I16)</f>
        <v>0</v>
      </c>
      <c r="H25" s="135"/>
      <c r="I25" s="136">
        <f t="shared" si="0"/>
        <v>0</v>
      </c>
      <c r="BA25">
        <v>1</v>
      </c>
    </row>
    <row r="26" spans="1:53" ht="12.75">
      <c r="A26" s="64" t="s">
        <v>87</v>
      </c>
      <c r="B26" s="55"/>
      <c r="C26" s="55"/>
      <c r="D26" s="131"/>
      <c r="E26" s="132"/>
      <c r="F26" s="133"/>
      <c r="G26" s="134">
        <f>SUM(E16:I16)</f>
        <v>0</v>
      </c>
      <c r="H26" s="135"/>
      <c r="I26" s="136">
        <f t="shared" si="0"/>
        <v>0</v>
      </c>
      <c r="BA26">
        <v>1</v>
      </c>
    </row>
    <row r="27" spans="1:53" ht="12.75">
      <c r="A27" s="64" t="s">
        <v>88</v>
      </c>
      <c r="B27" s="55"/>
      <c r="C27" s="55"/>
      <c r="D27" s="131"/>
      <c r="E27" s="132"/>
      <c r="F27" s="133"/>
      <c r="G27" s="134">
        <f>SUM(E16:I16)</f>
        <v>0</v>
      </c>
      <c r="H27" s="135"/>
      <c r="I27" s="136">
        <f t="shared" si="0"/>
        <v>0</v>
      </c>
      <c r="BA27">
        <v>2</v>
      </c>
    </row>
    <row r="28" spans="1:53" ht="12.75">
      <c r="A28" s="64" t="s">
        <v>89</v>
      </c>
      <c r="B28" s="55"/>
      <c r="C28" s="55"/>
      <c r="D28" s="131"/>
      <c r="E28" s="132"/>
      <c r="F28" s="133"/>
      <c r="G28" s="134">
        <f>SUM(E16:I16)</f>
        <v>0</v>
      </c>
      <c r="H28" s="135"/>
      <c r="I28" s="136">
        <f t="shared" si="0"/>
        <v>0</v>
      </c>
      <c r="BA28">
        <v>2</v>
      </c>
    </row>
    <row r="29" spans="1:9" ht="13.5" thickBot="1">
      <c r="A29" s="137"/>
      <c r="B29" s="138" t="s">
        <v>63</v>
      </c>
      <c r="C29" s="139"/>
      <c r="D29" s="140"/>
      <c r="E29" s="141"/>
      <c r="F29" s="142"/>
      <c r="G29" s="142"/>
      <c r="H29" s="213">
        <f>SUM(I21:I28)</f>
        <v>0</v>
      </c>
      <c r="I29" s="214"/>
    </row>
    <row r="31" spans="2:9" ht="12.75">
      <c r="B31" s="123"/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</sheetData>
  <sheetProtection/>
  <mergeCells count="4">
    <mergeCell ref="H29:I29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44"/>
  <sheetViews>
    <sheetView showGridLines="0" showZeros="0" zoomScale="120" zoomScaleNormal="120" zoomScalePageLayoutView="0" workbookViewId="0" topLeftCell="A64">
      <selection activeCell="I69" sqref="I69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78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s="194" customFormat="1" ht="15.75">
      <c r="A1" s="222" t="s">
        <v>219</v>
      </c>
      <c r="B1" s="222"/>
      <c r="C1" s="222"/>
      <c r="D1" s="222"/>
      <c r="E1" s="222"/>
      <c r="F1" s="222"/>
      <c r="G1" s="222"/>
    </row>
    <row r="2" spans="1:7" s="194" customFormat="1" ht="14.25" customHeight="1" thickBot="1">
      <c r="A2" s="147"/>
      <c r="B2" s="148"/>
      <c r="C2" s="149"/>
      <c r="D2" s="149"/>
      <c r="E2" s="150"/>
      <c r="F2" s="149"/>
      <c r="G2" s="149"/>
    </row>
    <row r="3" spans="1:7" s="194" customFormat="1" ht="13.5" thickTop="1">
      <c r="A3" s="215" t="s">
        <v>48</v>
      </c>
      <c r="B3" s="216"/>
      <c r="C3" s="97" t="s">
        <v>112</v>
      </c>
      <c r="D3" s="151"/>
      <c r="E3" s="152" t="s">
        <v>64</v>
      </c>
      <c r="F3" s="153" t="str">
        <f>Rekapitulace!H1</f>
        <v>01.1</v>
      </c>
      <c r="G3" s="154"/>
    </row>
    <row r="4" spans="1:7" s="194" customFormat="1" ht="13.5" thickBot="1">
      <c r="A4" s="223" t="s">
        <v>50</v>
      </c>
      <c r="B4" s="218"/>
      <c r="C4" s="103" t="s">
        <v>111</v>
      </c>
      <c r="D4" s="155"/>
      <c r="E4" s="224">
        <f>Rekapitulace!G2</f>
        <v>0</v>
      </c>
      <c r="F4" s="225"/>
      <c r="G4" s="226"/>
    </row>
    <row r="5" spans="1:7" s="194" customFormat="1" ht="13.5" thickTop="1">
      <c r="A5" s="156"/>
      <c r="B5" s="147"/>
      <c r="C5" s="147"/>
      <c r="D5" s="147"/>
      <c r="E5" s="157"/>
      <c r="F5" s="147"/>
      <c r="G5" s="158"/>
    </row>
    <row r="6" spans="1:7" s="194" customFormat="1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s="196" customFormat="1" ht="18.75" customHeight="1">
      <c r="A7" s="188" t="s">
        <v>72</v>
      </c>
      <c r="B7" s="189" t="s">
        <v>91</v>
      </c>
      <c r="C7" s="190" t="s">
        <v>92</v>
      </c>
      <c r="D7" s="191"/>
      <c r="E7" s="192"/>
      <c r="F7" s="192"/>
      <c r="G7" s="193"/>
      <c r="H7" s="195"/>
      <c r="I7" s="195"/>
      <c r="O7" s="197">
        <v>1</v>
      </c>
    </row>
    <row r="8" spans="1:104" s="194" customFormat="1" ht="12.75">
      <c r="A8" s="163">
        <v>1</v>
      </c>
      <c r="B8" s="164" t="s">
        <v>176</v>
      </c>
      <c r="C8" s="165" t="s">
        <v>177</v>
      </c>
      <c r="D8" s="166" t="s">
        <v>151</v>
      </c>
      <c r="E8" s="167">
        <v>783.84</v>
      </c>
      <c r="F8" s="167"/>
      <c r="G8" s="168">
        <f>E8*F8</f>
        <v>0</v>
      </c>
      <c r="O8" s="198">
        <v>2</v>
      </c>
      <c r="AA8" s="194">
        <v>1</v>
      </c>
      <c r="AB8" s="194">
        <v>7</v>
      </c>
      <c r="AC8" s="194">
        <v>7</v>
      </c>
      <c r="AZ8" s="194">
        <v>2</v>
      </c>
      <c r="BA8" s="194">
        <f>IF(AZ8=1,G8,0)</f>
        <v>0</v>
      </c>
      <c r="BB8" s="194">
        <f>IF(AZ8=2,G8,0)</f>
        <v>0</v>
      </c>
      <c r="BC8" s="194">
        <f>IF(AZ8=3,G8,0)</f>
        <v>0</v>
      </c>
      <c r="BD8" s="194">
        <f>IF(AZ8=4,G8,0)</f>
        <v>0</v>
      </c>
      <c r="BE8" s="194">
        <f>IF(AZ8=5,G8,0)</f>
        <v>0</v>
      </c>
      <c r="CA8" s="194">
        <v>1</v>
      </c>
      <c r="CB8" s="194">
        <v>7</v>
      </c>
      <c r="CZ8" s="194">
        <v>0.0002</v>
      </c>
    </row>
    <row r="9" spans="1:15" s="194" customFormat="1" ht="22.5">
      <c r="A9" s="163">
        <v>2</v>
      </c>
      <c r="B9" s="164" t="s">
        <v>95</v>
      </c>
      <c r="C9" s="165" t="s">
        <v>93</v>
      </c>
      <c r="D9" s="166" t="s">
        <v>76</v>
      </c>
      <c r="E9" s="167">
        <v>862</v>
      </c>
      <c r="F9" s="167"/>
      <c r="G9" s="168">
        <f>E9*F9</f>
        <v>0</v>
      </c>
      <c r="O9" s="198"/>
    </row>
    <row r="10" spans="1:15" s="194" customFormat="1" ht="12.75">
      <c r="A10" s="163">
        <v>3</v>
      </c>
      <c r="B10" s="164" t="s">
        <v>96</v>
      </c>
      <c r="C10" s="165" t="s">
        <v>94</v>
      </c>
      <c r="D10" s="166" t="s">
        <v>76</v>
      </c>
      <c r="E10" s="167">
        <v>862</v>
      </c>
      <c r="F10" s="167"/>
      <c r="G10" s="168">
        <f>E10*F10</f>
        <v>0</v>
      </c>
      <c r="O10" s="198"/>
    </row>
    <row r="11" spans="1:57" s="194" customFormat="1" ht="12.75">
      <c r="A11" s="169"/>
      <c r="B11" s="170" t="s">
        <v>73</v>
      </c>
      <c r="C11" s="171" t="str">
        <f>CONCATENATE(B7," ",C7)</f>
        <v>95 Dokončovací kce na pozem. stav.</v>
      </c>
      <c r="D11" s="172"/>
      <c r="E11" s="173"/>
      <c r="F11" s="174"/>
      <c r="G11" s="175">
        <f>SUM(G7:G10)</f>
        <v>0</v>
      </c>
      <c r="O11" s="198">
        <v>4</v>
      </c>
      <c r="BA11" s="199">
        <f>SUM(BA7:BA10)</f>
        <v>0</v>
      </c>
      <c r="BB11" s="199">
        <f>SUM(BB7:BB10)</f>
        <v>0</v>
      </c>
      <c r="BC11" s="199">
        <f>SUM(BC7:BC10)</f>
        <v>0</v>
      </c>
      <c r="BD11" s="199">
        <f>SUM(BD7:BD10)</f>
        <v>0</v>
      </c>
      <c r="BE11" s="199">
        <f>SUM(BE7:BE10)</f>
        <v>0</v>
      </c>
    </row>
    <row r="12" spans="1:15" s="196" customFormat="1" ht="18.75" customHeight="1">
      <c r="A12" s="188" t="s">
        <v>72</v>
      </c>
      <c r="B12" s="189" t="s">
        <v>97</v>
      </c>
      <c r="C12" s="190" t="s">
        <v>98</v>
      </c>
      <c r="D12" s="191"/>
      <c r="E12" s="192"/>
      <c r="F12" s="192"/>
      <c r="G12" s="193"/>
      <c r="H12" s="195"/>
      <c r="I12" s="195"/>
      <c r="O12" s="197">
        <v>1</v>
      </c>
    </row>
    <row r="13" spans="1:104" s="194" customFormat="1" ht="12.75">
      <c r="A13" s="163">
        <v>4</v>
      </c>
      <c r="B13" s="164" t="s">
        <v>149</v>
      </c>
      <c r="C13" s="165" t="s">
        <v>148</v>
      </c>
      <c r="D13" s="166" t="s">
        <v>75</v>
      </c>
      <c r="E13" s="167">
        <v>29.74</v>
      </c>
      <c r="F13" s="167"/>
      <c r="G13" s="168">
        <f>E13*F13</f>
        <v>0</v>
      </c>
      <c r="O13" s="198">
        <v>2</v>
      </c>
      <c r="AA13" s="194">
        <v>1</v>
      </c>
      <c r="AB13" s="194">
        <v>7</v>
      </c>
      <c r="AC13" s="194">
        <v>7</v>
      </c>
      <c r="AZ13" s="194">
        <v>2</v>
      </c>
      <c r="BA13" s="194">
        <f>IF(AZ13=1,G13,0)</f>
        <v>0</v>
      </c>
      <c r="BB13" s="194">
        <f>IF(AZ13=2,G13,0)</f>
        <v>0</v>
      </c>
      <c r="BC13" s="194">
        <f>IF(AZ13=3,G13,0)</f>
        <v>0</v>
      </c>
      <c r="BD13" s="194">
        <f>IF(AZ13=4,G13,0)</f>
        <v>0</v>
      </c>
      <c r="BE13" s="194">
        <f>IF(AZ13=5,G13,0)</f>
        <v>0</v>
      </c>
      <c r="CA13" s="194">
        <v>1</v>
      </c>
      <c r="CB13" s="194">
        <v>7</v>
      </c>
      <c r="CZ13" s="194">
        <v>0.0002</v>
      </c>
    </row>
    <row r="14" spans="1:57" s="194" customFormat="1" ht="12.75">
      <c r="A14" s="169"/>
      <c r="B14" s="170" t="s">
        <v>73</v>
      </c>
      <c r="C14" s="171" t="str">
        <f>CONCATENATE(B12," ",C12)</f>
        <v>99 Přesun hmot</v>
      </c>
      <c r="D14" s="172"/>
      <c r="E14" s="173"/>
      <c r="F14" s="174"/>
      <c r="G14" s="175">
        <f>SUM(G12:G13)</f>
        <v>0</v>
      </c>
      <c r="O14" s="198">
        <v>4</v>
      </c>
      <c r="BA14" s="199">
        <f>SUM(BA12:BA13)</f>
        <v>0</v>
      </c>
      <c r="BB14" s="199">
        <f>SUM(BB12:BB13)</f>
        <v>0</v>
      </c>
      <c r="BC14" s="199">
        <f>SUM(BC12:BC13)</f>
        <v>0</v>
      </c>
      <c r="BD14" s="199">
        <f>SUM(BD12:BD13)</f>
        <v>0</v>
      </c>
      <c r="BE14" s="199">
        <f>SUM(BE12:BE13)</f>
        <v>0</v>
      </c>
    </row>
    <row r="15" spans="1:15" s="196" customFormat="1" ht="18.75" customHeight="1">
      <c r="A15" s="188" t="s">
        <v>72</v>
      </c>
      <c r="B15" s="189" t="s">
        <v>78</v>
      </c>
      <c r="C15" s="190" t="s">
        <v>79</v>
      </c>
      <c r="D15" s="191"/>
      <c r="E15" s="192"/>
      <c r="F15" s="192"/>
      <c r="G15" s="193"/>
      <c r="H15" s="195"/>
      <c r="I15" s="195"/>
      <c r="O15" s="197">
        <v>1</v>
      </c>
    </row>
    <row r="16" spans="1:104" s="194" customFormat="1" ht="12.75">
      <c r="A16" s="163">
        <v>5</v>
      </c>
      <c r="B16" s="164" t="s">
        <v>110</v>
      </c>
      <c r="C16" s="165" t="s">
        <v>150</v>
      </c>
      <c r="D16" s="166" t="s">
        <v>151</v>
      </c>
      <c r="E16" s="167">
        <v>783.84</v>
      </c>
      <c r="F16" s="167"/>
      <c r="G16" s="168">
        <f aca="true" t="shared" si="0" ref="G16:G34">E16*F16</f>
        <v>0</v>
      </c>
      <c r="O16" s="198">
        <v>2</v>
      </c>
      <c r="AA16" s="194">
        <v>1</v>
      </c>
      <c r="AB16" s="194">
        <v>7</v>
      </c>
      <c r="AC16" s="194">
        <v>7</v>
      </c>
      <c r="AZ16" s="194">
        <v>2</v>
      </c>
      <c r="BA16" s="194">
        <f>IF(AZ16=1,G16,0)</f>
        <v>0</v>
      </c>
      <c r="BB16" s="194">
        <f>IF(AZ16=2,G16,0)</f>
        <v>0</v>
      </c>
      <c r="BC16" s="194">
        <f>IF(AZ16=3,G16,0)</f>
        <v>0</v>
      </c>
      <c r="BD16" s="194">
        <f>IF(AZ16=4,G16,0)</f>
        <v>0</v>
      </c>
      <c r="BE16" s="194">
        <f>IF(AZ16=5,G16,0)</f>
        <v>0</v>
      </c>
      <c r="CA16" s="194">
        <v>1</v>
      </c>
      <c r="CB16" s="194">
        <v>7</v>
      </c>
      <c r="CZ16" s="194">
        <v>0.0002</v>
      </c>
    </row>
    <row r="17" spans="1:15" s="194" customFormat="1" ht="12.75">
      <c r="A17" s="163">
        <v>6</v>
      </c>
      <c r="B17" s="164" t="s">
        <v>113</v>
      </c>
      <c r="C17" s="165" t="s">
        <v>117</v>
      </c>
      <c r="D17" s="166" t="s">
        <v>151</v>
      </c>
      <c r="E17" s="167">
        <v>111.95</v>
      </c>
      <c r="F17" s="167"/>
      <c r="G17" s="168">
        <f t="shared" si="0"/>
        <v>0</v>
      </c>
      <c r="O17" s="198"/>
    </row>
    <row r="18" spans="1:15" s="194" customFormat="1" ht="12.75">
      <c r="A18" s="163">
        <v>7</v>
      </c>
      <c r="B18" s="164" t="s">
        <v>206</v>
      </c>
      <c r="C18" s="165" t="s">
        <v>152</v>
      </c>
      <c r="D18" s="166" t="s">
        <v>75</v>
      </c>
      <c r="E18" s="167">
        <v>0.04</v>
      </c>
      <c r="F18" s="167"/>
      <c r="G18" s="168">
        <f t="shared" si="0"/>
        <v>0</v>
      </c>
      <c r="O18" s="198"/>
    </row>
    <row r="19" spans="1:15" s="194" customFormat="1" ht="12.75">
      <c r="A19" s="163">
        <v>8</v>
      </c>
      <c r="B19" s="164" t="s">
        <v>114</v>
      </c>
      <c r="C19" s="165" t="s">
        <v>118</v>
      </c>
      <c r="D19" s="166" t="s">
        <v>151</v>
      </c>
      <c r="E19" s="167">
        <v>111.95</v>
      </c>
      <c r="F19" s="167"/>
      <c r="G19" s="168">
        <f t="shared" si="0"/>
        <v>0</v>
      </c>
      <c r="O19" s="198"/>
    </row>
    <row r="20" spans="1:15" s="194" customFormat="1" ht="12.75">
      <c r="A20" s="163">
        <v>9</v>
      </c>
      <c r="B20" s="164" t="s">
        <v>207</v>
      </c>
      <c r="C20" s="165" t="s">
        <v>154</v>
      </c>
      <c r="D20" s="166" t="s">
        <v>151</v>
      </c>
      <c r="E20" s="167">
        <v>134.34</v>
      </c>
      <c r="F20" s="167"/>
      <c r="G20" s="168">
        <f t="shared" si="0"/>
        <v>0</v>
      </c>
      <c r="O20" s="198"/>
    </row>
    <row r="21" spans="1:15" s="194" customFormat="1" ht="12.75">
      <c r="A21" s="163">
        <v>10</v>
      </c>
      <c r="B21" s="164" t="s">
        <v>99</v>
      </c>
      <c r="C21" s="165" t="s">
        <v>102</v>
      </c>
      <c r="D21" s="166" t="s">
        <v>151</v>
      </c>
      <c r="E21" s="167">
        <v>783.84</v>
      </c>
      <c r="F21" s="167"/>
      <c r="G21" s="168">
        <f t="shared" si="0"/>
        <v>0</v>
      </c>
      <c r="O21" s="198"/>
    </row>
    <row r="22" spans="1:15" s="194" customFormat="1" ht="12.75">
      <c r="A22" s="163">
        <v>11</v>
      </c>
      <c r="B22" s="164" t="s">
        <v>80</v>
      </c>
      <c r="C22" s="165" t="s">
        <v>81</v>
      </c>
      <c r="D22" s="166" t="s">
        <v>151</v>
      </c>
      <c r="E22" s="167">
        <v>111.95</v>
      </c>
      <c r="F22" s="167"/>
      <c r="G22" s="168">
        <f t="shared" si="0"/>
        <v>0</v>
      </c>
      <c r="O22" s="198"/>
    </row>
    <row r="23" spans="1:15" s="194" customFormat="1" ht="12.75">
      <c r="A23" s="163">
        <v>12</v>
      </c>
      <c r="B23" s="164" t="s">
        <v>208</v>
      </c>
      <c r="C23" s="165" t="s">
        <v>153</v>
      </c>
      <c r="D23" s="166" t="s">
        <v>151</v>
      </c>
      <c r="E23" s="167">
        <v>1030.16</v>
      </c>
      <c r="F23" s="167"/>
      <c r="G23" s="168">
        <f t="shared" si="0"/>
        <v>0</v>
      </c>
      <c r="O23" s="198"/>
    </row>
    <row r="24" spans="1:15" s="194" customFormat="1" ht="12.75">
      <c r="A24" s="163">
        <v>13</v>
      </c>
      <c r="B24" s="164" t="s">
        <v>100</v>
      </c>
      <c r="C24" s="165" t="s">
        <v>103</v>
      </c>
      <c r="D24" s="166" t="s">
        <v>77</v>
      </c>
      <c r="E24" s="167">
        <v>266.6</v>
      </c>
      <c r="F24" s="167"/>
      <c r="G24" s="168">
        <f t="shared" si="0"/>
        <v>0</v>
      </c>
      <c r="O24" s="198"/>
    </row>
    <row r="25" spans="1:15" s="194" customFormat="1" ht="12.75">
      <c r="A25" s="163">
        <v>14</v>
      </c>
      <c r="B25" s="164" t="s">
        <v>101</v>
      </c>
      <c r="C25" s="165" t="s">
        <v>104</v>
      </c>
      <c r="D25" s="166" t="s">
        <v>151</v>
      </c>
      <c r="E25" s="167">
        <v>895.79</v>
      </c>
      <c r="F25" s="167"/>
      <c r="G25" s="168">
        <f t="shared" si="0"/>
        <v>0</v>
      </c>
      <c r="O25" s="198"/>
    </row>
    <row r="26" spans="1:15" s="194" customFormat="1" ht="12.75">
      <c r="A26" s="163">
        <v>15</v>
      </c>
      <c r="B26" s="164" t="s">
        <v>209</v>
      </c>
      <c r="C26" s="165" t="s">
        <v>216</v>
      </c>
      <c r="D26" s="166" t="s">
        <v>151</v>
      </c>
      <c r="E26" s="167">
        <v>1030.16</v>
      </c>
      <c r="F26" s="167"/>
      <c r="G26" s="168">
        <f>E26*F26</f>
        <v>0</v>
      </c>
      <c r="O26" s="198"/>
    </row>
    <row r="27" spans="1:15" s="194" customFormat="1" ht="12.75">
      <c r="A27" s="163">
        <v>16</v>
      </c>
      <c r="B27" s="164" t="s">
        <v>115</v>
      </c>
      <c r="C27" s="165" t="s">
        <v>119</v>
      </c>
      <c r="D27" s="166" t="s">
        <v>151</v>
      </c>
      <c r="E27" s="167">
        <v>895.79</v>
      </c>
      <c r="F27" s="167"/>
      <c r="G27" s="168">
        <f>E27*F27</f>
        <v>0</v>
      </c>
      <c r="O27" s="198"/>
    </row>
    <row r="28" spans="1:15" s="194" customFormat="1" ht="12.75">
      <c r="A28" s="163">
        <v>17</v>
      </c>
      <c r="B28" s="164" t="s">
        <v>209</v>
      </c>
      <c r="C28" s="165" t="s">
        <v>217</v>
      </c>
      <c r="D28" s="166" t="s">
        <v>151</v>
      </c>
      <c r="E28" s="167">
        <v>1030.16</v>
      </c>
      <c r="F28" s="167"/>
      <c r="G28" s="168">
        <f t="shared" si="0"/>
        <v>0</v>
      </c>
      <c r="O28" s="198"/>
    </row>
    <row r="29" spans="1:15" s="194" customFormat="1" ht="12.75">
      <c r="A29" s="163">
        <v>18</v>
      </c>
      <c r="B29" s="164" t="s">
        <v>184</v>
      </c>
      <c r="C29" s="165" t="s">
        <v>120</v>
      </c>
      <c r="D29" s="166" t="s">
        <v>76</v>
      </c>
      <c r="E29" s="167">
        <v>19</v>
      </c>
      <c r="F29" s="167"/>
      <c r="G29" s="168">
        <f t="shared" si="0"/>
        <v>0</v>
      </c>
      <c r="O29" s="198"/>
    </row>
    <row r="30" spans="1:15" s="194" customFormat="1" ht="12.75">
      <c r="A30" s="163">
        <v>19</v>
      </c>
      <c r="B30" s="164" t="s">
        <v>185</v>
      </c>
      <c r="C30" s="165" t="s">
        <v>121</v>
      </c>
      <c r="D30" s="166" t="s">
        <v>76</v>
      </c>
      <c r="E30" s="167">
        <v>1</v>
      </c>
      <c r="F30" s="167"/>
      <c r="G30" s="168">
        <f>E30*F30</f>
        <v>0</v>
      </c>
      <c r="O30" s="198"/>
    </row>
    <row r="31" spans="1:15" s="194" customFormat="1" ht="12.75">
      <c r="A31" s="163">
        <v>20</v>
      </c>
      <c r="B31" s="164" t="s">
        <v>186</v>
      </c>
      <c r="C31" s="165" t="s">
        <v>155</v>
      </c>
      <c r="D31" s="166" t="s">
        <v>151</v>
      </c>
      <c r="E31" s="167">
        <v>20</v>
      </c>
      <c r="F31" s="167"/>
      <c r="G31" s="168">
        <f t="shared" si="0"/>
        <v>0</v>
      </c>
      <c r="O31" s="198"/>
    </row>
    <row r="32" spans="1:15" s="194" customFormat="1" ht="12.75">
      <c r="A32" s="163">
        <v>21</v>
      </c>
      <c r="B32" s="164" t="s">
        <v>187</v>
      </c>
      <c r="C32" s="165" t="s">
        <v>156</v>
      </c>
      <c r="D32" s="166" t="s">
        <v>76</v>
      </c>
      <c r="E32" s="167">
        <v>5</v>
      </c>
      <c r="F32" s="167"/>
      <c r="G32" s="168">
        <f t="shared" si="0"/>
        <v>0</v>
      </c>
      <c r="O32" s="198"/>
    </row>
    <row r="33" spans="1:15" s="194" customFormat="1" ht="12.75">
      <c r="A33" s="163">
        <v>22</v>
      </c>
      <c r="B33" s="164" t="s">
        <v>178</v>
      </c>
      <c r="C33" s="165" t="s">
        <v>157</v>
      </c>
      <c r="D33" s="166" t="s">
        <v>77</v>
      </c>
      <c r="E33" s="167">
        <v>7.65</v>
      </c>
      <c r="F33" s="167"/>
      <c r="G33" s="168">
        <f t="shared" si="0"/>
        <v>0</v>
      </c>
      <c r="O33" s="198"/>
    </row>
    <row r="34" spans="1:15" s="194" customFormat="1" ht="12.75">
      <c r="A34" s="163">
        <v>23</v>
      </c>
      <c r="B34" s="164" t="s">
        <v>116</v>
      </c>
      <c r="C34" s="165" t="s">
        <v>122</v>
      </c>
      <c r="D34" s="166" t="s">
        <v>75</v>
      </c>
      <c r="E34" s="167">
        <v>3.66</v>
      </c>
      <c r="F34" s="167"/>
      <c r="G34" s="168">
        <f t="shared" si="0"/>
        <v>0</v>
      </c>
      <c r="O34" s="198"/>
    </row>
    <row r="35" spans="1:57" s="194" customFormat="1" ht="12.75">
      <c r="A35" s="169"/>
      <c r="B35" s="170" t="s">
        <v>73</v>
      </c>
      <c r="C35" s="171" t="str">
        <f>CONCATENATE(B15," ",C15)</f>
        <v>712 Živičné krytiny</v>
      </c>
      <c r="D35" s="172"/>
      <c r="E35" s="173"/>
      <c r="F35" s="174"/>
      <c r="G35" s="175">
        <f>SUM(G15:G34)</f>
        <v>0</v>
      </c>
      <c r="O35" s="198">
        <v>4</v>
      </c>
      <c r="BA35" s="199">
        <f>SUM(BA15:BA34)</f>
        <v>0</v>
      </c>
      <c r="BB35" s="199">
        <f>SUM(BB15:BB34)</f>
        <v>0</v>
      </c>
      <c r="BC35" s="199">
        <f>SUM(BC15:BC34)</f>
        <v>0</v>
      </c>
      <c r="BD35" s="199">
        <f>SUM(BD15:BD34)</f>
        <v>0</v>
      </c>
      <c r="BE35" s="199">
        <f>SUM(BE15:BE34)</f>
        <v>0</v>
      </c>
    </row>
    <row r="36" spans="1:15" s="196" customFormat="1" ht="18.75" customHeight="1">
      <c r="A36" s="188" t="s">
        <v>72</v>
      </c>
      <c r="B36" s="189" t="s">
        <v>123</v>
      </c>
      <c r="C36" s="190" t="s">
        <v>124</v>
      </c>
      <c r="D36" s="191"/>
      <c r="E36" s="192"/>
      <c r="F36" s="192"/>
      <c r="G36" s="193"/>
      <c r="H36" s="195"/>
      <c r="I36" s="195"/>
      <c r="O36" s="197">
        <v>1</v>
      </c>
    </row>
    <row r="37" spans="1:104" s="194" customFormat="1" ht="12.75">
      <c r="A37" s="163">
        <v>24</v>
      </c>
      <c r="B37" s="164" t="s">
        <v>169</v>
      </c>
      <c r="C37" s="165" t="s">
        <v>158</v>
      </c>
      <c r="D37" s="166" t="s">
        <v>151</v>
      </c>
      <c r="E37" s="167">
        <v>111.95</v>
      </c>
      <c r="F37" s="167"/>
      <c r="G37" s="168">
        <f aca="true" t="shared" si="1" ref="G37:G42">E37*F37</f>
        <v>0</v>
      </c>
      <c r="O37" s="198">
        <v>2</v>
      </c>
      <c r="AA37" s="194">
        <v>1</v>
      </c>
      <c r="AB37" s="194">
        <v>7</v>
      </c>
      <c r="AC37" s="194">
        <v>7</v>
      </c>
      <c r="AZ37" s="194">
        <v>2</v>
      </c>
      <c r="BA37" s="194">
        <f>IF(AZ37=1,G37,0)</f>
        <v>0</v>
      </c>
      <c r="BB37" s="194">
        <f>IF(AZ37=2,G37,0)</f>
        <v>0</v>
      </c>
      <c r="BC37" s="194">
        <f>IF(AZ37=3,G37,0)</f>
        <v>0</v>
      </c>
      <c r="BD37" s="194">
        <f>IF(AZ37=4,G37,0)</f>
        <v>0</v>
      </c>
      <c r="BE37" s="194">
        <f>IF(AZ37=5,G37,0)</f>
        <v>0</v>
      </c>
      <c r="CA37" s="194">
        <v>1</v>
      </c>
      <c r="CB37" s="194">
        <v>7</v>
      </c>
      <c r="CZ37" s="194">
        <v>0.0002</v>
      </c>
    </row>
    <row r="38" spans="1:15" s="194" customFormat="1" ht="12.75">
      <c r="A38" s="163">
        <v>25</v>
      </c>
      <c r="B38" s="164" t="s">
        <v>160</v>
      </c>
      <c r="C38" s="165" t="s">
        <v>159</v>
      </c>
      <c r="D38" s="166" t="s">
        <v>151</v>
      </c>
      <c r="E38" s="167">
        <v>111.95</v>
      </c>
      <c r="F38" s="167"/>
      <c r="G38" s="168">
        <f t="shared" si="1"/>
        <v>0</v>
      </c>
      <c r="O38" s="198"/>
    </row>
    <row r="39" spans="1:15" s="194" customFormat="1" ht="12.75">
      <c r="A39" s="163">
        <v>26</v>
      </c>
      <c r="B39" s="164" t="s">
        <v>210</v>
      </c>
      <c r="C39" s="165" t="s">
        <v>161</v>
      </c>
      <c r="D39" s="166" t="s">
        <v>151</v>
      </c>
      <c r="E39" s="167">
        <v>117.55</v>
      </c>
      <c r="F39" s="167"/>
      <c r="G39" s="168">
        <f t="shared" si="1"/>
        <v>0</v>
      </c>
      <c r="O39" s="198"/>
    </row>
    <row r="40" spans="1:15" s="194" customFormat="1" ht="12.75">
      <c r="A40" s="163">
        <v>27</v>
      </c>
      <c r="B40" s="164" t="s">
        <v>125</v>
      </c>
      <c r="C40" s="165" t="s">
        <v>127</v>
      </c>
      <c r="D40" s="166" t="s">
        <v>151</v>
      </c>
      <c r="E40" s="167">
        <v>1567.68</v>
      </c>
      <c r="F40" s="167"/>
      <c r="G40" s="168">
        <f t="shared" si="1"/>
        <v>0</v>
      </c>
      <c r="O40" s="198"/>
    </row>
    <row r="41" spans="1:15" s="194" customFormat="1" ht="12.75">
      <c r="A41" s="163">
        <v>28</v>
      </c>
      <c r="B41" s="164" t="s">
        <v>210</v>
      </c>
      <c r="C41" s="165" t="s">
        <v>161</v>
      </c>
      <c r="D41" s="166" t="s">
        <v>151</v>
      </c>
      <c r="E41" s="167">
        <v>1599.03</v>
      </c>
      <c r="F41" s="167"/>
      <c r="G41" s="168">
        <f t="shared" si="1"/>
        <v>0</v>
      </c>
      <c r="O41" s="198"/>
    </row>
    <row r="42" spans="1:15" s="194" customFormat="1" ht="12.75">
      <c r="A42" s="163">
        <v>29</v>
      </c>
      <c r="B42" s="164" t="s">
        <v>126</v>
      </c>
      <c r="C42" s="165" t="s">
        <v>128</v>
      </c>
      <c r="D42" s="166" t="s">
        <v>75</v>
      </c>
      <c r="E42" s="167">
        <v>2.32</v>
      </c>
      <c r="F42" s="167"/>
      <c r="G42" s="168">
        <f t="shared" si="1"/>
        <v>0</v>
      </c>
      <c r="O42" s="198"/>
    </row>
    <row r="43" spans="1:57" s="194" customFormat="1" ht="12.75">
      <c r="A43" s="169"/>
      <c r="B43" s="170" t="s">
        <v>73</v>
      </c>
      <c r="C43" s="171" t="str">
        <f>CONCATENATE(B36," ",C36)</f>
        <v>713 Izolace tepelné</v>
      </c>
      <c r="D43" s="172"/>
      <c r="E43" s="173"/>
      <c r="F43" s="174"/>
      <c r="G43" s="175">
        <f>SUM(G36:G42)</f>
        <v>0</v>
      </c>
      <c r="O43" s="198">
        <v>4</v>
      </c>
      <c r="BA43" s="199">
        <f>SUM(BA37:BA42)</f>
        <v>0</v>
      </c>
      <c r="BB43" s="199">
        <f>SUM(BB37:BB42)</f>
        <v>0</v>
      </c>
      <c r="BC43" s="199">
        <f>SUM(BC37:BC42)</f>
        <v>0</v>
      </c>
      <c r="BD43" s="199">
        <f>SUM(BD37:BD42)</f>
        <v>0</v>
      </c>
      <c r="BE43" s="199">
        <f>SUM(BE37:BE42)</f>
        <v>0</v>
      </c>
    </row>
    <row r="44" spans="1:15" s="196" customFormat="1" ht="18.75" customHeight="1">
      <c r="A44" s="188" t="s">
        <v>72</v>
      </c>
      <c r="B44" s="189" t="s">
        <v>106</v>
      </c>
      <c r="C44" s="190" t="s">
        <v>105</v>
      </c>
      <c r="D44" s="191"/>
      <c r="E44" s="192"/>
      <c r="F44" s="192"/>
      <c r="G44" s="193"/>
      <c r="H44" s="195"/>
      <c r="I44" s="195"/>
      <c r="O44" s="197">
        <v>1</v>
      </c>
    </row>
    <row r="45" spans="1:104" s="194" customFormat="1" ht="12.75">
      <c r="A45" s="163">
        <v>30</v>
      </c>
      <c r="B45" s="164" t="s">
        <v>129</v>
      </c>
      <c r="C45" s="165" t="s">
        <v>131</v>
      </c>
      <c r="D45" s="166" t="s">
        <v>76</v>
      </c>
      <c r="E45" s="167">
        <v>4</v>
      </c>
      <c r="F45" s="167"/>
      <c r="G45" s="168">
        <f>E45*F45</f>
        <v>0</v>
      </c>
      <c r="O45" s="198">
        <v>2</v>
      </c>
      <c r="AA45" s="194">
        <v>1</v>
      </c>
      <c r="AB45" s="194">
        <v>7</v>
      </c>
      <c r="AC45" s="194">
        <v>7</v>
      </c>
      <c r="AZ45" s="194">
        <v>2</v>
      </c>
      <c r="BA45" s="194">
        <f>IF(AZ45=1,G45,0)</f>
        <v>0</v>
      </c>
      <c r="BB45" s="194">
        <f>IF(AZ45=2,G45,0)</f>
        <v>0</v>
      </c>
      <c r="BC45" s="194">
        <f>IF(AZ45=3,G45,0)</f>
        <v>0</v>
      </c>
      <c r="BD45" s="194">
        <f>IF(AZ45=4,G45,0)</f>
        <v>0</v>
      </c>
      <c r="BE45" s="194">
        <f>IF(AZ45=5,G45,0)</f>
        <v>0</v>
      </c>
      <c r="CA45" s="194">
        <v>1</v>
      </c>
      <c r="CB45" s="194">
        <v>7</v>
      </c>
      <c r="CZ45" s="194">
        <v>0.0002</v>
      </c>
    </row>
    <row r="46" spans="1:104" s="194" customFormat="1" ht="12.75">
      <c r="A46" s="163">
        <v>31</v>
      </c>
      <c r="B46" s="164" t="s">
        <v>109</v>
      </c>
      <c r="C46" s="165" t="s">
        <v>162</v>
      </c>
      <c r="D46" s="166" t="s">
        <v>76</v>
      </c>
      <c r="E46" s="167">
        <v>4</v>
      </c>
      <c r="F46" s="167"/>
      <c r="G46" s="168">
        <f>E46*F46</f>
        <v>0</v>
      </c>
      <c r="O46" s="198">
        <v>2</v>
      </c>
      <c r="AA46" s="194">
        <v>1</v>
      </c>
      <c r="AB46" s="194">
        <v>7</v>
      </c>
      <c r="AC46" s="194">
        <v>7</v>
      </c>
      <c r="AZ46" s="194">
        <v>2</v>
      </c>
      <c r="BA46" s="194">
        <f>IF(AZ46=1,G46,0)</f>
        <v>0</v>
      </c>
      <c r="BB46" s="194">
        <f>IF(AZ46=2,G46,0)</f>
        <v>0</v>
      </c>
      <c r="BC46" s="194">
        <f>IF(AZ46=3,G46,0)</f>
        <v>0</v>
      </c>
      <c r="BD46" s="194">
        <f>IF(AZ46=4,G46,0)</f>
        <v>0</v>
      </c>
      <c r="BE46" s="194">
        <f>IF(AZ46=5,G46,0)</f>
        <v>0</v>
      </c>
      <c r="CA46" s="194">
        <v>1</v>
      </c>
      <c r="CB46" s="194">
        <v>7</v>
      </c>
      <c r="CZ46" s="194">
        <v>0.0002</v>
      </c>
    </row>
    <row r="47" spans="1:15" s="194" customFormat="1" ht="12.75">
      <c r="A47" s="163">
        <v>32</v>
      </c>
      <c r="B47" s="164" t="s">
        <v>130</v>
      </c>
      <c r="C47" s="165" t="s">
        <v>132</v>
      </c>
      <c r="D47" s="166" t="s">
        <v>75</v>
      </c>
      <c r="E47" s="167">
        <v>0.1</v>
      </c>
      <c r="F47" s="167"/>
      <c r="G47" s="168">
        <f>E47*F47</f>
        <v>0</v>
      </c>
      <c r="O47" s="198"/>
    </row>
    <row r="48" spans="1:57" s="194" customFormat="1" ht="12.75">
      <c r="A48" s="169"/>
      <c r="B48" s="170" t="s">
        <v>73</v>
      </c>
      <c r="C48" s="171" t="str">
        <f>CONCATENATE(B44," ",C44)</f>
        <v>721 Zdravotně technické instalace budov</v>
      </c>
      <c r="D48" s="172"/>
      <c r="E48" s="173"/>
      <c r="F48" s="174"/>
      <c r="G48" s="175">
        <f>SUM(G44:G47)</f>
        <v>0</v>
      </c>
      <c r="O48" s="198">
        <v>4</v>
      </c>
      <c r="BA48" s="199">
        <f>SUM(BA44:BA47)</f>
        <v>0</v>
      </c>
      <c r="BB48" s="199">
        <f>SUM(BB44:BB47)</f>
        <v>0</v>
      </c>
      <c r="BC48" s="199">
        <f>SUM(BC44:BC47)</f>
        <v>0</v>
      </c>
      <c r="BD48" s="199">
        <f>SUM(BD44:BD47)</f>
        <v>0</v>
      </c>
      <c r="BE48" s="199">
        <f>SUM(BE44:BE47)</f>
        <v>0</v>
      </c>
    </row>
    <row r="49" spans="1:15" s="196" customFormat="1" ht="18.75" customHeight="1">
      <c r="A49" s="188" t="s">
        <v>72</v>
      </c>
      <c r="B49" s="189" t="s">
        <v>133</v>
      </c>
      <c r="C49" s="190" t="s">
        <v>134</v>
      </c>
      <c r="D49" s="191"/>
      <c r="E49" s="192"/>
      <c r="F49" s="192"/>
      <c r="G49" s="193"/>
      <c r="H49" s="195"/>
      <c r="I49" s="195"/>
      <c r="O49" s="197">
        <v>1</v>
      </c>
    </row>
    <row r="50" spans="1:15" s="194" customFormat="1" ht="12.75">
      <c r="A50" s="163">
        <v>33</v>
      </c>
      <c r="B50" s="164" t="s">
        <v>214</v>
      </c>
      <c r="C50" s="165" t="s">
        <v>215</v>
      </c>
      <c r="D50" s="166" t="s">
        <v>76</v>
      </c>
      <c r="E50" s="167">
        <v>262</v>
      </c>
      <c r="F50" s="167"/>
      <c r="G50" s="168">
        <f>E50*F50</f>
        <v>0</v>
      </c>
      <c r="O50" s="198"/>
    </row>
    <row r="51" spans="1:15" s="194" customFormat="1" ht="12.75">
      <c r="A51" s="163">
        <v>34</v>
      </c>
      <c r="B51" s="164" t="s">
        <v>135</v>
      </c>
      <c r="C51" s="165" t="s">
        <v>138</v>
      </c>
      <c r="D51" s="166" t="s">
        <v>77</v>
      </c>
      <c r="E51" s="167">
        <v>9.6</v>
      </c>
      <c r="F51" s="167"/>
      <c r="G51" s="168">
        <f>E51*F51</f>
        <v>0</v>
      </c>
      <c r="O51" s="198"/>
    </row>
    <row r="52" spans="1:15" s="194" customFormat="1" ht="12.75">
      <c r="A52" s="163">
        <v>35</v>
      </c>
      <c r="B52" s="164" t="s">
        <v>211</v>
      </c>
      <c r="C52" s="165" t="s">
        <v>163</v>
      </c>
      <c r="D52" s="166" t="s">
        <v>172</v>
      </c>
      <c r="E52" s="167">
        <v>0.11</v>
      </c>
      <c r="F52" s="167"/>
      <c r="G52" s="168">
        <f aca="true" t="shared" si="2" ref="G52:G58">E52*F52</f>
        <v>0</v>
      </c>
      <c r="O52" s="198"/>
    </row>
    <row r="53" spans="1:15" s="194" customFormat="1" ht="12.75">
      <c r="A53" s="163">
        <v>36</v>
      </c>
      <c r="B53" s="164" t="s">
        <v>164</v>
      </c>
      <c r="C53" s="165" t="s">
        <v>165</v>
      </c>
      <c r="D53" s="166" t="s">
        <v>151</v>
      </c>
      <c r="E53" s="167">
        <v>81.75</v>
      </c>
      <c r="F53" s="167"/>
      <c r="G53" s="168">
        <f t="shared" si="2"/>
        <v>0</v>
      </c>
      <c r="O53" s="198"/>
    </row>
    <row r="54" spans="1:15" s="194" customFormat="1" ht="12.75">
      <c r="A54" s="163">
        <v>37</v>
      </c>
      <c r="B54" s="164" t="s">
        <v>212</v>
      </c>
      <c r="C54" s="165" t="s">
        <v>205</v>
      </c>
      <c r="D54" s="166" t="s">
        <v>151</v>
      </c>
      <c r="E54" s="167">
        <v>89.93</v>
      </c>
      <c r="F54" s="167"/>
      <c r="G54" s="168">
        <f t="shared" si="2"/>
        <v>0</v>
      </c>
      <c r="O54" s="198"/>
    </row>
    <row r="55" spans="1:15" s="194" customFormat="1" ht="12.75">
      <c r="A55" s="163">
        <v>38</v>
      </c>
      <c r="B55" s="164" t="s">
        <v>166</v>
      </c>
      <c r="C55" s="165" t="s">
        <v>167</v>
      </c>
      <c r="D55" s="166" t="s">
        <v>77</v>
      </c>
      <c r="E55" s="167">
        <v>130.8</v>
      </c>
      <c r="F55" s="167"/>
      <c r="G55" s="168">
        <f t="shared" si="2"/>
        <v>0</v>
      </c>
      <c r="O55" s="198"/>
    </row>
    <row r="56" spans="1:15" s="194" customFormat="1" ht="12.75">
      <c r="A56" s="163">
        <v>39</v>
      </c>
      <c r="B56" s="164" t="s">
        <v>213</v>
      </c>
      <c r="C56" s="165" t="s">
        <v>168</v>
      </c>
      <c r="D56" s="166" t="s">
        <v>172</v>
      </c>
      <c r="E56" s="167">
        <v>0.36</v>
      </c>
      <c r="F56" s="167"/>
      <c r="G56" s="168">
        <f t="shared" si="2"/>
        <v>0</v>
      </c>
      <c r="O56" s="198"/>
    </row>
    <row r="57" spans="1:15" s="194" customFormat="1" ht="12.75">
      <c r="A57" s="163">
        <v>40</v>
      </c>
      <c r="B57" s="164" t="s">
        <v>170</v>
      </c>
      <c r="C57" s="165" t="s">
        <v>171</v>
      </c>
      <c r="D57" s="166" t="s">
        <v>172</v>
      </c>
      <c r="E57" s="167">
        <v>2.09</v>
      </c>
      <c r="F57" s="167"/>
      <c r="G57" s="168">
        <f t="shared" si="2"/>
        <v>0</v>
      </c>
      <c r="O57" s="198"/>
    </row>
    <row r="58" spans="1:15" s="194" customFormat="1" ht="12.75">
      <c r="A58" s="163">
        <v>41</v>
      </c>
      <c r="B58" s="164" t="s">
        <v>137</v>
      </c>
      <c r="C58" s="165" t="s">
        <v>136</v>
      </c>
      <c r="D58" s="166" t="s">
        <v>75</v>
      </c>
      <c r="E58" s="167">
        <v>2.17</v>
      </c>
      <c r="F58" s="167"/>
      <c r="G58" s="168">
        <f t="shared" si="2"/>
        <v>0</v>
      </c>
      <c r="O58" s="198"/>
    </row>
    <row r="59" spans="1:57" s="194" customFormat="1" ht="12.75">
      <c r="A59" s="169"/>
      <c r="B59" s="170" t="s">
        <v>73</v>
      </c>
      <c r="C59" s="171" t="str">
        <f>CONCATENATE(B49," ",C49)</f>
        <v>762 Konstrukce tesařské</v>
      </c>
      <c r="D59" s="172"/>
      <c r="E59" s="173"/>
      <c r="F59" s="174"/>
      <c r="G59" s="175">
        <f>SUM(G49:G58)</f>
        <v>0</v>
      </c>
      <c r="O59" s="198">
        <v>4</v>
      </c>
      <c r="BA59" s="199">
        <f>SUM(BA49:BA58)</f>
        <v>0</v>
      </c>
      <c r="BB59" s="199">
        <f>SUM(BB49:BB58)</f>
        <v>0</v>
      </c>
      <c r="BC59" s="199">
        <f>SUM(BC49:BC58)</f>
        <v>0</v>
      </c>
      <c r="BD59" s="199">
        <f>SUM(BD49:BD58)</f>
        <v>0</v>
      </c>
      <c r="BE59" s="199">
        <f>SUM(BE49:BE58)</f>
        <v>0</v>
      </c>
    </row>
    <row r="60" spans="1:15" s="196" customFormat="1" ht="18.75" customHeight="1">
      <c r="A60" s="188" t="s">
        <v>72</v>
      </c>
      <c r="B60" s="189" t="s">
        <v>139</v>
      </c>
      <c r="C60" s="190" t="s">
        <v>140</v>
      </c>
      <c r="D60" s="191"/>
      <c r="E60" s="192"/>
      <c r="F60" s="192"/>
      <c r="G60" s="193"/>
      <c r="H60" s="195"/>
      <c r="I60" s="195"/>
      <c r="O60" s="197">
        <v>1</v>
      </c>
    </row>
    <row r="61" spans="1:104" s="194" customFormat="1" ht="12.75">
      <c r="A61" s="163">
        <v>42</v>
      </c>
      <c r="B61" s="164" t="s">
        <v>141</v>
      </c>
      <c r="C61" s="165" t="s">
        <v>143</v>
      </c>
      <c r="D61" s="166" t="s">
        <v>77</v>
      </c>
      <c r="E61" s="167">
        <v>130.8</v>
      </c>
      <c r="F61" s="167"/>
      <c r="G61" s="168">
        <f>E61*F61</f>
        <v>0</v>
      </c>
      <c r="O61" s="198">
        <v>2</v>
      </c>
      <c r="AA61" s="194">
        <v>1</v>
      </c>
      <c r="AB61" s="194">
        <v>7</v>
      </c>
      <c r="AC61" s="194">
        <v>7</v>
      </c>
      <c r="AZ61" s="194">
        <v>2</v>
      </c>
      <c r="BA61" s="194">
        <f>IF(AZ61=1,G61,0)</f>
        <v>0</v>
      </c>
      <c r="BB61" s="194">
        <f>IF(AZ61=2,G61,0)</f>
        <v>0</v>
      </c>
      <c r="BC61" s="194">
        <f>IF(AZ61=3,G61,0)</f>
        <v>0</v>
      </c>
      <c r="BD61" s="194">
        <f>IF(AZ61=4,G61,0)</f>
        <v>0</v>
      </c>
      <c r="BE61" s="194">
        <f>IF(AZ61=5,G61,0)</f>
        <v>0</v>
      </c>
      <c r="CA61" s="194">
        <v>1</v>
      </c>
      <c r="CB61" s="194">
        <v>7</v>
      </c>
      <c r="CZ61" s="194">
        <v>0.00334</v>
      </c>
    </row>
    <row r="62" spans="1:104" s="194" customFormat="1" ht="12.75">
      <c r="A62" s="163">
        <v>43</v>
      </c>
      <c r="B62" s="164" t="s">
        <v>173</v>
      </c>
      <c r="C62" s="165" t="s">
        <v>174</v>
      </c>
      <c r="D62" s="166" t="s">
        <v>77</v>
      </c>
      <c r="E62" s="167">
        <v>130.8</v>
      </c>
      <c r="F62" s="167"/>
      <c r="G62" s="168">
        <f>E62*F62</f>
        <v>0</v>
      </c>
      <c r="O62" s="198">
        <v>2</v>
      </c>
      <c r="AA62" s="194">
        <v>1</v>
      </c>
      <c r="AB62" s="194">
        <v>7</v>
      </c>
      <c r="AC62" s="194">
        <v>7</v>
      </c>
      <c r="AZ62" s="194">
        <v>2</v>
      </c>
      <c r="BA62" s="194">
        <f>IF(AZ62=1,G62,0)</f>
        <v>0</v>
      </c>
      <c r="BB62" s="194">
        <f>IF(AZ62=2,G62,0)</f>
        <v>0</v>
      </c>
      <c r="BC62" s="194">
        <f>IF(AZ62=3,G62,0)</f>
        <v>0</v>
      </c>
      <c r="BD62" s="194">
        <f>IF(AZ62=4,G62,0)</f>
        <v>0</v>
      </c>
      <c r="BE62" s="194">
        <f>IF(AZ62=5,G62,0)</f>
        <v>0</v>
      </c>
      <c r="CA62" s="194">
        <v>1</v>
      </c>
      <c r="CB62" s="194">
        <v>7</v>
      </c>
      <c r="CZ62" s="194">
        <v>0.0004</v>
      </c>
    </row>
    <row r="63" spans="1:104" s="194" customFormat="1" ht="12.75">
      <c r="A63" s="163">
        <v>44</v>
      </c>
      <c r="B63" s="164" t="s">
        <v>142</v>
      </c>
      <c r="C63" s="165" t="s">
        <v>144</v>
      </c>
      <c r="D63" s="166" t="s">
        <v>75</v>
      </c>
      <c r="E63" s="167">
        <v>0.84</v>
      </c>
      <c r="F63" s="167"/>
      <c r="G63" s="168">
        <f>E63*F63</f>
        <v>0</v>
      </c>
      <c r="O63" s="198">
        <v>2</v>
      </c>
      <c r="AA63" s="194">
        <v>1</v>
      </c>
      <c r="AB63" s="194">
        <v>7</v>
      </c>
      <c r="AC63" s="194">
        <v>7</v>
      </c>
      <c r="AZ63" s="194">
        <v>2</v>
      </c>
      <c r="BA63" s="194">
        <f>IF(AZ63=1,G63,0)</f>
        <v>0</v>
      </c>
      <c r="BB63" s="194">
        <f>IF(AZ63=2,G63,0)</f>
        <v>0</v>
      </c>
      <c r="BC63" s="194">
        <f>IF(AZ63=3,G63,0)</f>
        <v>0</v>
      </c>
      <c r="BD63" s="194">
        <f>IF(AZ63=4,G63,0)</f>
        <v>0</v>
      </c>
      <c r="BE63" s="194">
        <f>IF(AZ63=5,G63,0)</f>
        <v>0</v>
      </c>
      <c r="CA63" s="194">
        <v>1</v>
      </c>
      <c r="CB63" s="194">
        <v>7</v>
      </c>
      <c r="CZ63" s="194">
        <v>0.00225</v>
      </c>
    </row>
    <row r="64" spans="1:57" s="194" customFormat="1" ht="12.75">
      <c r="A64" s="169"/>
      <c r="B64" s="170" t="s">
        <v>73</v>
      </c>
      <c r="C64" s="171" t="str">
        <f>CONCATENATE(B60," ",C60)</f>
        <v>764 Konstrukce klempířské</v>
      </c>
      <c r="D64" s="172"/>
      <c r="E64" s="173"/>
      <c r="F64" s="174"/>
      <c r="G64" s="175">
        <f>SUM(G60:G63)</f>
        <v>0</v>
      </c>
      <c r="O64" s="198">
        <v>4</v>
      </c>
      <c r="BA64" s="199">
        <f>SUM(BA60:BA63)</f>
        <v>0</v>
      </c>
      <c r="BB64" s="199">
        <f>SUM(BB60:BB63)</f>
        <v>0</v>
      </c>
      <c r="BC64" s="199">
        <f>SUM(BC60:BC63)</f>
        <v>0</v>
      </c>
      <c r="BD64" s="199">
        <f>SUM(BD60:BD63)</f>
        <v>0</v>
      </c>
      <c r="BE64" s="199">
        <f>SUM(BE60:BE63)</f>
        <v>0</v>
      </c>
    </row>
    <row r="65" spans="1:15" s="196" customFormat="1" ht="18.75" customHeight="1">
      <c r="A65" s="188" t="s">
        <v>72</v>
      </c>
      <c r="B65" s="189" t="s">
        <v>145</v>
      </c>
      <c r="C65" s="190" t="s">
        <v>147</v>
      </c>
      <c r="D65" s="191"/>
      <c r="E65" s="192"/>
      <c r="F65" s="192"/>
      <c r="G65" s="193"/>
      <c r="H65" s="195"/>
      <c r="I65" s="195"/>
      <c r="O65" s="197">
        <v>1</v>
      </c>
    </row>
    <row r="66" spans="1:104" s="194" customFormat="1" ht="12.75">
      <c r="A66" s="163">
        <v>45</v>
      </c>
      <c r="B66" s="164" t="s">
        <v>146</v>
      </c>
      <c r="C66" s="165" t="s">
        <v>175</v>
      </c>
      <c r="D66" s="166" t="s">
        <v>151</v>
      </c>
      <c r="E66" s="167">
        <v>30.77</v>
      </c>
      <c r="F66" s="167"/>
      <c r="G66" s="168">
        <f>E66*F66</f>
        <v>0</v>
      </c>
      <c r="O66" s="198">
        <v>2</v>
      </c>
      <c r="AA66" s="194">
        <v>1</v>
      </c>
      <c r="AB66" s="194">
        <v>7</v>
      </c>
      <c r="AC66" s="194">
        <v>7</v>
      </c>
      <c r="AZ66" s="194">
        <v>2</v>
      </c>
      <c r="BA66" s="194">
        <f>IF(AZ66=1,G66,0)</f>
        <v>0</v>
      </c>
      <c r="BB66" s="194">
        <f>IF(AZ66=2,G66,0)</f>
        <v>0</v>
      </c>
      <c r="BC66" s="194">
        <f>IF(AZ66=3,G66,0)</f>
        <v>0</v>
      </c>
      <c r="BD66" s="194">
        <f>IF(AZ66=4,G66,0)</f>
        <v>0</v>
      </c>
      <c r="BE66" s="194">
        <f>IF(AZ66=5,G66,0)</f>
        <v>0</v>
      </c>
      <c r="CA66" s="194">
        <v>1</v>
      </c>
      <c r="CB66" s="194">
        <v>7</v>
      </c>
      <c r="CZ66" s="194">
        <v>0.00334</v>
      </c>
    </row>
    <row r="67" spans="1:57" s="194" customFormat="1" ht="12.75">
      <c r="A67" s="169"/>
      <c r="B67" s="170" t="s">
        <v>73</v>
      </c>
      <c r="C67" s="171" t="str">
        <f>CONCATENATE(B65," ",C65)</f>
        <v>783 Nátěry</v>
      </c>
      <c r="D67" s="172"/>
      <c r="E67" s="173"/>
      <c r="F67" s="174"/>
      <c r="G67" s="175">
        <f>SUM(G65:G66)</f>
        <v>0</v>
      </c>
      <c r="O67" s="198">
        <v>4</v>
      </c>
      <c r="BA67" s="199">
        <f>SUM(BA65:BA66)</f>
        <v>0</v>
      </c>
      <c r="BB67" s="199">
        <f>SUM(BB65:BB66)</f>
        <v>0</v>
      </c>
      <c r="BC67" s="199">
        <f>SUM(BC65:BC66)</f>
        <v>0</v>
      </c>
      <c r="BD67" s="199">
        <f>SUM(BD65:BD66)</f>
        <v>0</v>
      </c>
      <c r="BE67" s="199">
        <f>SUM(BE65:BE66)</f>
        <v>0</v>
      </c>
    </row>
    <row r="68" spans="1:15" s="196" customFormat="1" ht="18.75" customHeight="1">
      <c r="A68" s="188" t="s">
        <v>72</v>
      </c>
      <c r="B68" s="189" t="s">
        <v>108</v>
      </c>
      <c r="C68" s="190" t="s">
        <v>107</v>
      </c>
      <c r="D68" s="191"/>
      <c r="E68" s="192"/>
      <c r="F68" s="192"/>
      <c r="G68" s="193"/>
      <c r="H68" s="195"/>
      <c r="I68" s="195"/>
      <c r="O68" s="197">
        <v>1</v>
      </c>
    </row>
    <row r="69" spans="1:104" s="194" customFormat="1" ht="12.75">
      <c r="A69" s="163">
        <v>46</v>
      </c>
      <c r="B69" s="164" t="s">
        <v>188</v>
      </c>
      <c r="C69" s="165" t="s">
        <v>179</v>
      </c>
      <c r="D69" s="166" t="s">
        <v>77</v>
      </c>
      <c r="E69" s="167">
        <v>286.5</v>
      </c>
      <c r="F69" s="167"/>
      <c r="G69" s="168">
        <f>E69*F69</f>
        <v>0</v>
      </c>
      <c r="O69" s="198">
        <v>2</v>
      </c>
      <c r="AA69" s="194">
        <v>1</v>
      </c>
      <c r="AB69" s="194">
        <v>7</v>
      </c>
      <c r="AC69" s="194">
        <v>7</v>
      </c>
      <c r="AZ69" s="194">
        <v>2</v>
      </c>
      <c r="BA69" s="194">
        <f>IF(AZ69=1,G69,0)</f>
        <v>0</v>
      </c>
      <c r="BB69" s="194">
        <f>IF(AZ69=2,G69,0)</f>
        <v>0</v>
      </c>
      <c r="BC69" s="194">
        <f>IF(AZ69=3,G69,0)</f>
        <v>0</v>
      </c>
      <c r="BD69" s="194">
        <f>IF(AZ69=4,G69,0)</f>
        <v>0</v>
      </c>
      <c r="BE69" s="194">
        <f>IF(AZ69=5,G69,0)</f>
        <v>0</v>
      </c>
      <c r="CA69" s="194">
        <v>1</v>
      </c>
      <c r="CB69" s="194">
        <v>7</v>
      </c>
      <c r="CZ69" s="194">
        <v>0.00334</v>
      </c>
    </row>
    <row r="70" spans="1:15" s="194" customFormat="1" ht="22.5">
      <c r="A70" s="163">
        <v>47</v>
      </c>
      <c r="B70" s="164" t="s">
        <v>189</v>
      </c>
      <c r="C70" s="165" t="s">
        <v>181</v>
      </c>
      <c r="D70" s="166" t="s">
        <v>76</v>
      </c>
      <c r="E70" s="167">
        <v>84</v>
      </c>
      <c r="F70" s="167"/>
      <c r="G70" s="168">
        <f aca="true" t="shared" si="3" ref="G70:G79">E70*F70</f>
        <v>0</v>
      </c>
      <c r="O70" s="198"/>
    </row>
    <row r="71" spans="1:15" s="194" customFormat="1" ht="12.75">
      <c r="A71" s="163">
        <v>48</v>
      </c>
      <c r="B71" s="164" t="s">
        <v>190</v>
      </c>
      <c r="C71" s="165" t="s">
        <v>182</v>
      </c>
      <c r="D71" s="166" t="s">
        <v>76</v>
      </c>
      <c r="E71" s="167">
        <v>6</v>
      </c>
      <c r="F71" s="167"/>
      <c r="G71" s="168">
        <f t="shared" si="3"/>
        <v>0</v>
      </c>
      <c r="O71" s="198"/>
    </row>
    <row r="72" spans="1:15" s="194" customFormat="1" ht="12.75">
      <c r="A72" s="163">
        <v>49</v>
      </c>
      <c r="B72" s="164" t="s">
        <v>191</v>
      </c>
      <c r="C72" s="165" t="s">
        <v>180</v>
      </c>
      <c r="D72" s="166" t="s">
        <v>76</v>
      </c>
      <c r="E72" s="167">
        <v>3</v>
      </c>
      <c r="F72" s="167"/>
      <c r="G72" s="168">
        <f t="shared" si="3"/>
        <v>0</v>
      </c>
      <c r="O72" s="198"/>
    </row>
    <row r="73" spans="1:104" s="194" customFormat="1" ht="12.75">
      <c r="A73" s="163">
        <v>50</v>
      </c>
      <c r="B73" s="164" t="s">
        <v>192</v>
      </c>
      <c r="C73" s="165" t="s">
        <v>183</v>
      </c>
      <c r="D73" s="166" t="s">
        <v>76</v>
      </c>
      <c r="E73" s="167">
        <v>3</v>
      </c>
      <c r="F73" s="167"/>
      <c r="G73" s="168">
        <f t="shared" si="3"/>
        <v>0</v>
      </c>
      <c r="O73" s="198">
        <v>2</v>
      </c>
      <c r="AA73" s="194">
        <v>1</v>
      </c>
      <c r="AB73" s="194">
        <v>7</v>
      </c>
      <c r="AC73" s="194">
        <v>7</v>
      </c>
      <c r="AZ73" s="194">
        <v>2</v>
      </c>
      <c r="BA73" s="194">
        <f>IF(AZ73=1,G73,0)</f>
        <v>0</v>
      </c>
      <c r="BB73" s="194">
        <f>IF(AZ73=2,G73,0)</f>
        <v>0</v>
      </c>
      <c r="BC73" s="194">
        <f>IF(AZ73=3,G73,0)</f>
        <v>0</v>
      </c>
      <c r="BD73" s="194">
        <f>IF(AZ73=4,G73,0)</f>
        <v>0</v>
      </c>
      <c r="BE73" s="194">
        <f>IF(AZ73=5,G73,0)</f>
        <v>0</v>
      </c>
      <c r="CA73" s="194">
        <v>1</v>
      </c>
      <c r="CB73" s="194">
        <v>7</v>
      </c>
      <c r="CZ73" s="194">
        <v>0.00225</v>
      </c>
    </row>
    <row r="74" spans="1:104" s="194" customFormat="1" ht="12.75">
      <c r="A74" s="163">
        <v>51</v>
      </c>
      <c r="B74" s="164" t="s">
        <v>193</v>
      </c>
      <c r="C74" s="165" t="s">
        <v>200</v>
      </c>
      <c r="D74" s="166" t="s">
        <v>77</v>
      </c>
      <c r="E74" s="167">
        <v>286.5</v>
      </c>
      <c r="F74" s="167"/>
      <c r="G74" s="168">
        <f t="shared" si="3"/>
        <v>0</v>
      </c>
      <c r="O74" s="198">
        <v>2</v>
      </c>
      <c r="AA74" s="194">
        <v>1</v>
      </c>
      <c r="AB74" s="194">
        <v>7</v>
      </c>
      <c r="AC74" s="194">
        <v>7</v>
      </c>
      <c r="AZ74" s="194">
        <v>2</v>
      </c>
      <c r="BA74" s="194">
        <f>IF(AZ74=1,G74,0)</f>
        <v>0</v>
      </c>
      <c r="BB74" s="194">
        <f>IF(AZ74=2,G74,0)</f>
        <v>0</v>
      </c>
      <c r="BC74" s="194">
        <f>IF(AZ74=3,G74,0)</f>
        <v>0</v>
      </c>
      <c r="BD74" s="194">
        <f>IF(AZ74=4,G74,0)</f>
        <v>0</v>
      </c>
      <c r="BE74" s="194">
        <f>IF(AZ74=5,G74,0)</f>
        <v>0</v>
      </c>
      <c r="CA74" s="194">
        <v>1</v>
      </c>
      <c r="CB74" s="194">
        <v>7</v>
      </c>
      <c r="CZ74" s="194">
        <v>0.00334</v>
      </c>
    </row>
    <row r="75" spans="1:15" s="194" customFormat="1" ht="22.5">
      <c r="A75" s="163">
        <v>52</v>
      </c>
      <c r="B75" s="164" t="s">
        <v>194</v>
      </c>
      <c r="C75" s="165" t="s">
        <v>204</v>
      </c>
      <c r="D75" s="166" t="s">
        <v>76</v>
      </c>
      <c r="E75" s="167">
        <v>84</v>
      </c>
      <c r="F75" s="167"/>
      <c r="G75" s="168">
        <f t="shared" si="3"/>
        <v>0</v>
      </c>
      <c r="O75" s="198"/>
    </row>
    <row r="76" spans="1:15" s="194" customFormat="1" ht="12.75">
      <c r="A76" s="163">
        <v>53</v>
      </c>
      <c r="B76" s="164" t="s">
        <v>195</v>
      </c>
      <c r="C76" s="165" t="s">
        <v>201</v>
      </c>
      <c r="D76" s="166" t="s">
        <v>76</v>
      </c>
      <c r="E76" s="167">
        <v>6</v>
      </c>
      <c r="F76" s="167"/>
      <c r="G76" s="168">
        <f t="shared" si="3"/>
        <v>0</v>
      </c>
      <c r="O76" s="198"/>
    </row>
    <row r="77" spans="1:15" s="194" customFormat="1" ht="12.75">
      <c r="A77" s="163">
        <v>54</v>
      </c>
      <c r="B77" s="164" t="s">
        <v>196</v>
      </c>
      <c r="C77" s="165" t="s">
        <v>202</v>
      </c>
      <c r="D77" s="166" t="s">
        <v>76</v>
      </c>
      <c r="E77" s="167">
        <v>3</v>
      </c>
      <c r="F77" s="167"/>
      <c r="G77" s="168">
        <f t="shared" si="3"/>
        <v>0</v>
      </c>
      <c r="O77" s="198"/>
    </row>
    <row r="78" spans="1:104" s="194" customFormat="1" ht="12.75">
      <c r="A78" s="163">
        <v>55</v>
      </c>
      <c r="B78" s="164" t="s">
        <v>197</v>
      </c>
      <c r="C78" s="165" t="s">
        <v>203</v>
      </c>
      <c r="D78" s="166" t="s">
        <v>76</v>
      </c>
      <c r="E78" s="167">
        <v>3</v>
      </c>
      <c r="F78" s="167"/>
      <c r="G78" s="168">
        <f t="shared" si="3"/>
        <v>0</v>
      </c>
      <c r="O78" s="198">
        <v>2</v>
      </c>
      <c r="AA78" s="194">
        <v>1</v>
      </c>
      <c r="AB78" s="194">
        <v>7</v>
      </c>
      <c r="AC78" s="194">
        <v>7</v>
      </c>
      <c r="AZ78" s="194">
        <v>2</v>
      </c>
      <c r="BA78" s="194">
        <f>IF(AZ78=1,G78,0)</f>
        <v>0</v>
      </c>
      <c r="BB78" s="194">
        <f>IF(AZ78=2,G78,0)</f>
        <v>0</v>
      </c>
      <c r="BC78" s="194">
        <f>IF(AZ78=3,G78,0)</f>
        <v>0</v>
      </c>
      <c r="BD78" s="194">
        <f>IF(AZ78=4,G78,0)</f>
        <v>0</v>
      </c>
      <c r="BE78" s="194">
        <f>IF(AZ78=5,G78,0)</f>
        <v>0</v>
      </c>
      <c r="CA78" s="194">
        <v>1</v>
      </c>
      <c r="CB78" s="194">
        <v>7</v>
      </c>
      <c r="CZ78" s="194">
        <v>0.00225</v>
      </c>
    </row>
    <row r="79" spans="1:104" s="194" customFormat="1" ht="12.75">
      <c r="A79" s="163">
        <v>56</v>
      </c>
      <c r="B79" s="164" t="s">
        <v>198</v>
      </c>
      <c r="C79" s="165" t="s">
        <v>199</v>
      </c>
      <c r="D79" s="166" t="s">
        <v>76</v>
      </c>
      <c r="E79" s="167">
        <v>1</v>
      </c>
      <c r="F79" s="167"/>
      <c r="G79" s="168">
        <f t="shared" si="3"/>
        <v>0</v>
      </c>
      <c r="O79" s="198">
        <v>2</v>
      </c>
      <c r="AA79" s="194">
        <v>1</v>
      </c>
      <c r="AB79" s="194">
        <v>7</v>
      </c>
      <c r="AC79" s="194">
        <v>7</v>
      </c>
      <c r="AZ79" s="194">
        <v>2</v>
      </c>
      <c r="BA79" s="194">
        <f>IF(AZ79=1,G79,0)</f>
        <v>0</v>
      </c>
      <c r="BB79" s="194">
        <f>IF(AZ79=2,G79,0)</f>
        <v>0</v>
      </c>
      <c r="BC79" s="194">
        <f>IF(AZ79=3,G79,0)</f>
        <v>0</v>
      </c>
      <c r="BD79" s="194">
        <f>IF(AZ79=4,G79,0)</f>
        <v>0</v>
      </c>
      <c r="BE79" s="194">
        <f>IF(AZ79=5,G79,0)</f>
        <v>0</v>
      </c>
      <c r="CA79" s="194">
        <v>1</v>
      </c>
      <c r="CB79" s="194">
        <v>7</v>
      </c>
      <c r="CZ79" s="194">
        <v>0.00225</v>
      </c>
    </row>
    <row r="80" spans="1:57" s="194" customFormat="1" ht="12.75">
      <c r="A80" s="169"/>
      <c r="B80" s="170" t="s">
        <v>73</v>
      </c>
      <c r="C80" s="171" t="str">
        <f>CONCATENATE(B68," ",C68)</f>
        <v>M21 Elektromontáže</v>
      </c>
      <c r="D80" s="172"/>
      <c r="E80" s="173"/>
      <c r="F80" s="174"/>
      <c r="G80" s="175">
        <f>SUM(G68:G79)</f>
        <v>0</v>
      </c>
      <c r="O80" s="198">
        <v>4</v>
      </c>
      <c r="BA80" s="199">
        <f>SUM(BA68:BA79)</f>
        <v>0</v>
      </c>
      <c r="BB80" s="199">
        <f>SUM(BB68:BB79)</f>
        <v>0</v>
      </c>
      <c r="BC80" s="199">
        <f>SUM(BC68:BC79)</f>
        <v>0</v>
      </c>
      <c r="BD80" s="199">
        <f>SUM(BD68:BD79)</f>
        <v>0</v>
      </c>
      <c r="BE80" s="199">
        <f>SUM(BE68:BE79)</f>
        <v>0</v>
      </c>
    </row>
    <row r="81" ht="12.75">
      <c r="E81" s="146"/>
    </row>
    <row r="82" ht="12.75">
      <c r="E82" s="146"/>
    </row>
    <row r="83" ht="12.75">
      <c r="E83" s="146"/>
    </row>
    <row r="84" ht="12.75">
      <c r="E84" s="146"/>
    </row>
    <row r="85" ht="12.75">
      <c r="E85" s="146"/>
    </row>
    <row r="86" ht="12.75">
      <c r="E86" s="146"/>
    </row>
    <row r="87" ht="12.75">
      <c r="E87" s="146"/>
    </row>
    <row r="88" ht="12.75">
      <c r="E88" s="146"/>
    </row>
    <row r="89" ht="12.75">
      <c r="E89" s="146"/>
    </row>
    <row r="90" ht="12.75">
      <c r="E90" s="146"/>
    </row>
    <row r="91" ht="12.75">
      <c r="E91" s="146"/>
    </row>
    <row r="92" ht="12.75">
      <c r="E92" s="146"/>
    </row>
    <row r="93" ht="12.75">
      <c r="E93" s="146"/>
    </row>
    <row r="94" ht="12.75">
      <c r="E94" s="146"/>
    </row>
    <row r="95" spans="1:7" ht="12.75">
      <c r="A95" s="176"/>
      <c r="B95" s="176"/>
      <c r="C95" s="176"/>
      <c r="D95" s="176"/>
      <c r="E95" s="176"/>
      <c r="F95" s="176"/>
      <c r="G95" s="176"/>
    </row>
    <row r="96" spans="1:7" ht="12.75">
      <c r="A96" s="176"/>
      <c r="B96" s="176"/>
      <c r="C96" s="176"/>
      <c r="D96" s="176"/>
      <c r="E96" s="176"/>
      <c r="F96" s="176"/>
      <c r="G96" s="176"/>
    </row>
    <row r="97" spans="1:7" ht="12.75">
      <c r="A97" s="176"/>
      <c r="B97" s="176"/>
      <c r="C97" s="176"/>
      <c r="D97" s="176"/>
      <c r="E97" s="176"/>
      <c r="F97" s="176"/>
      <c r="G97" s="176"/>
    </row>
    <row r="98" spans="1:7" ht="12.75">
      <c r="A98" s="176"/>
      <c r="B98" s="176"/>
      <c r="C98" s="176"/>
      <c r="D98" s="176"/>
      <c r="E98" s="176"/>
      <c r="F98" s="176"/>
      <c r="G98" s="176"/>
    </row>
    <row r="99" ht="12.75">
      <c r="E99" s="146"/>
    </row>
    <row r="100" ht="12.75">
      <c r="E100" s="146"/>
    </row>
    <row r="101" ht="12.75">
      <c r="E101" s="146"/>
    </row>
    <row r="102" ht="12.75">
      <c r="E102" s="146"/>
    </row>
    <row r="103" ht="12.75">
      <c r="E103" s="146"/>
    </row>
    <row r="104" ht="12.75">
      <c r="E104" s="146"/>
    </row>
    <row r="105" ht="12.75">
      <c r="E105" s="146"/>
    </row>
    <row r="106" ht="12.75">
      <c r="E106" s="146"/>
    </row>
    <row r="107" ht="12.75">
      <c r="E107" s="146"/>
    </row>
    <row r="108" ht="12.75">
      <c r="E108" s="146"/>
    </row>
    <row r="109" ht="12.75">
      <c r="E109" s="146"/>
    </row>
    <row r="110" ht="12.75">
      <c r="E110" s="146"/>
    </row>
    <row r="111" ht="12.75">
      <c r="E111" s="146"/>
    </row>
    <row r="112" ht="12.75">
      <c r="E112" s="146"/>
    </row>
    <row r="113" ht="12.75">
      <c r="E113" s="146"/>
    </row>
    <row r="114" ht="12.75">
      <c r="E114" s="146"/>
    </row>
    <row r="115" ht="12.75">
      <c r="E115" s="146"/>
    </row>
    <row r="116" ht="12.75">
      <c r="E116" s="146"/>
    </row>
    <row r="117" ht="12.75">
      <c r="E117" s="146"/>
    </row>
    <row r="118" ht="12.75">
      <c r="E118" s="146"/>
    </row>
    <row r="119" ht="12.75">
      <c r="E119" s="146"/>
    </row>
    <row r="120" ht="12.75">
      <c r="E120" s="146"/>
    </row>
    <row r="121" ht="12.75">
      <c r="E121" s="146"/>
    </row>
    <row r="122" ht="12.75">
      <c r="E122" s="146"/>
    </row>
    <row r="123" ht="12.75">
      <c r="E123" s="146"/>
    </row>
    <row r="124" ht="12.75">
      <c r="E124" s="146"/>
    </row>
    <row r="125" ht="12.75">
      <c r="E125" s="146"/>
    </row>
    <row r="126" ht="12.75">
      <c r="E126" s="146"/>
    </row>
    <row r="127" ht="12.75">
      <c r="E127" s="146"/>
    </row>
    <row r="128" ht="12.75">
      <c r="E128" s="146"/>
    </row>
    <row r="129" ht="12.75">
      <c r="E129" s="146"/>
    </row>
    <row r="130" spans="1:2" ht="12.75">
      <c r="A130" s="177"/>
      <c r="B130" s="177"/>
    </row>
    <row r="131" spans="1:7" ht="12.75">
      <c r="A131" s="176"/>
      <c r="B131" s="176"/>
      <c r="C131" s="179"/>
      <c r="D131" s="179"/>
      <c r="E131" s="180"/>
      <c r="F131" s="179"/>
      <c r="G131" s="181"/>
    </row>
    <row r="132" spans="1:7" ht="12.75">
      <c r="A132" s="182"/>
      <c r="B132" s="182"/>
      <c r="C132" s="176"/>
      <c r="D132" s="176"/>
      <c r="E132" s="183"/>
      <c r="F132" s="176"/>
      <c r="G132" s="176"/>
    </row>
    <row r="133" spans="1:7" ht="12.75">
      <c r="A133" s="176"/>
      <c r="B133" s="176"/>
      <c r="C133" s="176"/>
      <c r="D133" s="176"/>
      <c r="E133" s="183"/>
      <c r="F133" s="176"/>
      <c r="G133" s="176"/>
    </row>
    <row r="134" spans="1:7" ht="12.75">
      <c r="A134" s="176"/>
      <c r="B134" s="176"/>
      <c r="C134" s="176"/>
      <c r="D134" s="176"/>
      <c r="E134" s="183"/>
      <c r="F134" s="176"/>
      <c r="G134" s="176"/>
    </row>
    <row r="135" spans="1:7" ht="12.75">
      <c r="A135" s="176"/>
      <c r="B135" s="176"/>
      <c r="C135" s="176"/>
      <c r="D135" s="176"/>
      <c r="E135" s="183"/>
      <c r="F135" s="176"/>
      <c r="G135" s="176"/>
    </row>
    <row r="136" spans="1:7" ht="12.75">
      <c r="A136" s="176"/>
      <c r="B136" s="176"/>
      <c r="C136" s="176"/>
      <c r="D136" s="176"/>
      <c r="E136" s="183"/>
      <c r="F136" s="176"/>
      <c r="G136" s="176"/>
    </row>
    <row r="137" spans="1:7" ht="12.75">
      <c r="A137" s="176"/>
      <c r="B137" s="176"/>
      <c r="C137" s="176"/>
      <c r="D137" s="176"/>
      <c r="E137" s="183"/>
      <c r="F137" s="176"/>
      <c r="G137" s="176"/>
    </row>
    <row r="138" spans="1:7" ht="12.75">
      <c r="A138" s="176"/>
      <c r="B138" s="176"/>
      <c r="C138" s="176"/>
      <c r="D138" s="176"/>
      <c r="E138" s="183"/>
      <c r="F138" s="176"/>
      <c r="G138" s="176"/>
    </row>
    <row r="139" spans="1:7" ht="12.75">
      <c r="A139" s="176"/>
      <c r="B139" s="176"/>
      <c r="C139" s="176"/>
      <c r="D139" s="176"/>
      <c r="E139" s="183"/>
      <c r="F139" s="176"/>
      <c r="G139" s="176"/>
    </row>
    <row r="140" spans="1:7" ht="12.75">
      <c r="A140" s="176"/>
      <c r="B140" s="176"/>
      <c r="C140" s="176"/>
      <c r="D140" s="176"/>
      <c r="E140" s="183"/>
      <c r="F140" s="176"/>
      <c r="G140" s="176"/>
    </row>
    <row r="141" spans="1:7" ht="12.75">
      <c r="A141" s="176"/>
      <c r="B141" s="176"/>
      <c r="C141" s="176"/>
      <c r="D141" s="176"/>
      <c r="E141" s="183"/>
      <c r="F141" s="176"/>
      <c r="G141" s="176"/>
    </row>
    <row r="142" spans="1:7" ht="12.75">
      <c r="A142" s="176"/>
      <c r="B142" s="176"/>
      <c r="C142" s="176"/>
      <c r="D142" s="176"/>
      <c r="E142" s="183"/>
      <c r="F142" s="176"/>
      <c r="G142" s="176"/>
    </row>
    <row r="143" spans="1:7" ht="12.75">
      <c r="A143" s="176"/>
      <c r="B143" s="176"/>
      <c r="C143" s="176"/>
      <c r="D143" s="176"/>
      <c r="E143" s="183"/>
      <c r="F143" s="176"/>
      <c r="G143" s="176"/>
    </row>
    <row r="144" spans="1:7" ht="12.75">
      <c r="A144" s="176"/>
      <c r="B144" s="176"/>
      <c r="C144" s="176"/>
      <c r="D144" s="176"/>
      <c r="E144" s="183"/>
      <c r="F144" s="176"/>
      <c r="G144" s="176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Franta</dc:creator>
  <cp:keywords/>
  <dc:description/>
  <cp:lastModifiedBy>stavebniservis.net</cp:lastModifiedBy>
  <cp:lastPrinted>2013-09-17T16:30:49Z</cp:lastPrinted>
  <dcterms:created xsi:type="dcterms:W3CDTF">2012-08-31T11:20:34Z</dcterms:created>
  <dcterms:modified xsi:type="dcterms:W3CDTF">2013-10-10T11:45:23Z</dcterms:modified>
  <cp:category/>
  <cp:version/>
  <cp:contentType/>
  <cp:contentStatus/>
</cp:coreProperties>
</file>