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ra.oskrdova\Documents\zadávací dokumentace\fasáda DL Křetín\"/>
    </mc:Choice>
  </mc:AlternateContent>
  <bookViews>
    <workbookView xWindow="0" yWindow="0" windowWidth="24000" windowHeight="9135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  <sheet name="02 01 Pol" sheetId="13" r:id="rId5"/>
    <sheet name="03 01 Pol" sheetId="14" r:id="rId6"/>
    <sheet name="04 01 Pol" sheetId="15" r:id="rId7"/>
    <sheet name="05 01 Pol" sheetId="16" r:id="rId8"/>
    <sheet name="06 01 Pol" sheetId="17" r:id="rId9"/>
  </sheets>
  <externalReferences>
    <externalReference r:id="rId10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'02 01 Pol'!$1:$7</definedName>
    <definedName name="_xlnm.Print_Titles" localSheetId="5">'03 01 Pol'!$1:$7</definedName>
    <definedName name="_xlnm.Print_Titles" localSheetId="6">'04 01 Pol'!$1:$7</definedName>
    <definedName name="_xlnm.Print_Titles" localSheetId="7">'05 01 Pol'!$1:$7</definedName>
    <definedName name="_xlnm.Print_Titles" localSheetId="8">'06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Pol'!$A$1:$X$42</definedName>
    <definedName name="_xlnm.Print_Area" localSheetId="4">'02 01 Pol'!$A$1:$X$42</definedName>
    <definedName name="_xlnm.Print_Area" localSheetId="5">'03 01 Pol'!$A$1:$X$42</definedName>
    <definedName name="_xlnm.Print_Area" localSheetId="6">'04 01 Pol'!$A$1:$X$42</definedName>
    <definedName name="_xlnm.Print_Area" localSheetId="7">'05 01 Pol'!$A$1:$X$41</definedName>
    <definedName name="_xlnm.Print_Area" localSheetId="8">'06 01 Pol'!$A$1:$X$27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 l="1"/>
  <c r="I65" i="1"/>
  <c r="I64" i="1"/>
  <c r="I63" i="1"/>
  <c r="I62" i="1"/>
  <c r="I61" i="1"/>
  <c r="I60" i="1"/>
  <c r="I59" i="1"/>
  <c r="G52" i="1"/>
  <c r="F50" i="1"/>
  <c r="F51" i="1"/>
  <c r="F48" i="1"/>
  <c r="F49" i="1"/>
  <c r="F46" i="1"/>
  <c r="F47" i="1"/>
  <c r="F44" i="1"/>
  <c r="F45" i="1"/>
  <c r="F42" i="1"/>
  <c r="F43" i="1"/>
  <c r="F40" i="1"/>
  <c r="F41" i="1"/>
  <c r="G9" i="17" l="1"/>
  <c r="M9" i="17" s="1"/>
  <c r="I9" i="17"/>
  <c r="I8" i="17" s="1"/>
  <c r="K9" i="17"/>
  <c r="K8" i="17" s="1"/>
  <c r="O9" i="17"/>
  <c r="Q9" i="17"/>
  <c r="Q8" i="17" s="1"/>
  <c r="V9" i="17"/>
  <c r="V8" i="17" s="1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G8" i="17" s="1"/>
  <c r="I12" i="17"/>
  <c r="K12" i="17"/>
  <c r="O12" i="17"/>
  <c r="O8" i="17" s="1"/>
  <c r="Q12" i="17"/>
  <c r="V12" i="17"/>
  <c r="G13" i="17"/>
  <c r="M13" i="17" s="1"/>
  <c r="I13" i="17"/>
  <c r="K13" i="17"/>
  <c r="O13" i="17"/>
  <c r="Q13" i="17"/>
  <c r="V13" i="17"/>
  <c r="G14" i="17"/>
  <c r="K14" i="17"/>
  <c r="O14" i="17"/>
  <c r="V14" i="17"/>
  <c r="G15" i="17"/>
  <c r="M15" i="17" s="1"/>
  <c r="M14" i="17" s="1"/>
  <c r="I15" i="17"/>
  <c r="I14" i="17" s="1"/>
  <c r="K15" i="17"/>
  <c r="O15" i="17"/>
  <c r="Q15" i="17"/>
  <c r="Q14" i="17" s="1"/>
  <c r="V15" i="17"/>
  <c r="K16" i="17"/>
  <c r="O16" i="17"/>
  <c r="V16" i="17"/>
  <c r="G17" i="17"/>
  <c r="M17" i="17" s="1"/>
  <c r="M16" i="17" s="1"/>
  <c r="I17" i="17"/>
  <c r="I16" i="17" s="1"/>
  <c r="K17" i="17"/>
  <c r="O17" i="17"/>
  <c r="Q17" i="17"/>
  <c r="Q16" i="17" s="1"/>
  <c r="V17" i="17"/>
  <c r="K18" i="17"/>
  <c r="O18" i="17"/>
  <c r="V18" i="17"/>
  <c r="G19" i="17"/>
  <c r="M19" i="17" s="1"/>
  <c r="M18" i="17" s="1"/>
  <c r="I19" i="17"/>
  <c r="I18" i="17" s="1"/>
  <c r="K19" i="17"/>
  <c r="O19" i="17"/>
  <c r="Q19" i="17"/>
  <c r="Q18" i="17" s="1"/>
  <c r="V19" i="17"/>
  <c r="G21" i="17"/>
  <c r="M21" i="17" s="1"/>
  <c r="I21" i="17"/>
  <c r="I20" i="17" s="1"/>
  <c r="K21" i="17"/>
  <c r="O21" i="17"/>
  <c r="Q21" i="17"/>
  <c r="Q20" i="17" s="1"/>
  <c r="V21" i="17"/>
  <c r="G22" i="17"/>
  <c r="M22" i="17" s="1"/>
  <c r="I22" i="17"/>
  <c r="K22" i="17"/>
  <c r="K20" i="17" s="1"/>
  <c r="O22" i="17"/>
  <c r="Q22" i="17"/>
  <c r="V22" i="17"/>
  <c r="V20" i="17" s="1"/>
  <c r="G23" i="17"/>
  <c r="I23" i="17"/>
  <c r="K23" i="17"/>
  <c r="M23" i="17"/>
  <c r="O23" i="17"/>
  <c r="Q23" i="17"/>
  <c r="V23" i="17"/>
  <c r="G24" i="17"/>
  <c r="G20" i="17" s="1"/>
  <c r="I24" i="17"/>
  <c r="K24" i="17"/>
  <c r="O24" i="17"/>
  <c r="O20" i="17" s="1"/>
  <c r="Q24" i="17"/>
  <c r="V24" i="17"/>
  <c r="G25" i="17"/>
  <c r="I25" i="17"/>
  <c r="K25" i="17"/>
  <c r="M25" i="17"/>
  <c r="O25" i="17"/>
  <c r="Q25" i="17"/>
  <c r="V25" i="17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1" i="16"/>
  <c r="M11" i="16" s="1"/>
  <c r="I11" i="16"/>
  <c r="I10" i="16" s="1"/>
  <c r="K11" i="16"/>
  <c r="O11" i="16"/>
  <c r="Q11" i="16"/>
  <c r="Q10" i="16" s="1"/>
  <c r="V11" i="16"/>
  <c r="G12" i="16"/>
  <c r="I12" i="16"/>
  <c r="K12" i="16"/>
  <c r="K10" i="16" s="1"/>
  <c r="O12" i="16"/>
  <c r="O10" i="16" s="1"/>
  <c r="Q12" i="16"/>
  <c r="V12" i="16"/>
  <c r="V10" i="16" s="1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8" i="16"/>
  <c r="M18" i="16" s="1"/>
  <c r="I18" i="16"/>
  <c r="K18" i="16"/>
  <c r="K17" i="16" s="1"/>
  <c r="O18" i="16"/>
  <c r="O17" i="16" s="1"/>
  <c r="Q18" i="16"/>
  <c r="V18" i="16"/>
  <c r="V17" i="16" s="1"/>
  <c r="G19" i="16"/>
  <c r="M19" i="16" s="1"/>
  <c r="I19" i="16"/>
  <c r="I17" i="16" s="1"/>
  <c r="K19" i="16"/>
  <c r="O19" i="16"/>
  <c r="Q19" i="16"/>
  <c r="Q17" i="16" s="1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6" i="16"/>
  <c r="M26" i="16" s="1"/>
  <c r="M25" i="16" s="1"/>
  <c r="I26" i="16"/>
  <c r="I25" i="16" s="1"/>
  <c r="K26" i="16"/>
  <c r="K25" i="16" s="1"/>
  <c r="O26" i="16"/>
  <c r="O25" i="16" s="1"/>
  <c r="Q26" i="16"/>
  <c r="Q25" i="16" s="1"/>
  <c r="V26" i="16"/>
  <c r="V25" i="16" s="1"/>
  <c r="I27" i="16"/>
  <c r="Q27" i="16"/>
  <c r="G28" i="16"/>
  <c r="G27" i="16" s="1"/>
  <c r="I28" i="16"/>
  <c r="K28" i="16"/>
  <c r="K27" i="16" s="1"/>
  <c r="O28" i="16"/>
  <c r="O27" i="16" s="1"/>
  <c r="Q28" i="16"/>
  <c r="V28" i="16"/>
  <c r="V27" i="16" s="1"/>
  <c r="G30" i="16"/>
  <c r="M30" i="16" s="1"/>
  <c r="M29" i="16" s="1"/>
  <c r="I30" i="16"/>
  <c r="I29" i="16" s="1"/>
  <c r="K30" i="16"/>
  <c r="K29" i="16" s="1"/>
  <c r="O30" i="16"/>
  <c r="O29" i="16" s="1"/>
  <c r="Q30" i="16"/>
  <c r="Q29" i="16" s="1"/>
  <c r="V30" i="16"/>
  <c r="V29" i="16" s="1"/>
  <c r="G32" i="16"/>
  <c r="I32" i="16"/>
  <c r="K32" i="16"/>
  <c r="K31" i="16" s="1"/>
  <c r="O32" i="16"/>
  <c r="O31" i="16" s="1"/>
  <c r="Q32" i="16"/>
  <c r="V32" i="16"/>
  <c r="V31" i="16" s="1"/>
  <c r="G33" i="16"/>
  <c r="M33" i="16" s="1"/>
  <c r="I33" i="16"/>
  <c r="I31" i="16" s="1"/>
  <c r="K33" i="16"/>
  <c r="O33" i="16"/>
  <c r="Q33" i="16"/>
  <c r="Q31" i="16" s="1"/>
  <c r="V33" i="16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I39" i="16"/>
  <c r="K39" i="16"/>
  <c r="M39" i="16"/>
  <c r="O39" i="16"/>
  <c r="Q39" i="16"/>
  <c r="V39" i="16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1" i="15"/>
  <c r="M11" i="15" s="1"/>
  <c r="I11" i="15"/>
  <c r="I10" i="15" s="1"/>
  <c r="K11" i="15"/>
  <c r="O11" i="15"/>
  <c r="Q11" i="15"/>
  <c r="Q10" i="15" s="1"/>
  <c r="V11" i="15"/>
  <c r="G12" i="15"/>
  <c r="I12" i="15"/>
  <c r="K12" i="15"/>
  <c r="K10" i="15" s="1"/>
  <c r="O12" i="15"/>
  <c r="O10" i="15" s="1"/>
  <c r="Q12" i="15"/>
  <c r="V12" i="15"/>
  <c r="V10" i="15" s="1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1" i="15"/>
  <c r="M21" i="15" s="1"/>
  <c r="I21" i="15"/>
  <c r="I20" i="15" s="1"/>
  <c r="K21" i="15"/>
  <c r="O21" i="15"/>
  <c r="Q21" i="15"/>
  <c r="Q20" i="15" s="1"/>
  <c r="V21" i="15"/>
  <c r="G22" i="15"/>
  <c r="M22" i="15" s="1"/>
  <c r="I22" i="15"/>
  <c r="K22" i="15"/>
  <c r="K20" i="15" s="1"/>
  <c r="O22" i="15"/>
  <c r="Q22" i="15"/>
  <c r="V22" i="15"/>
  <c r="V20" i="15" s="1"/>
  <c r="G23" i="15"/>
  <c r="M23" i="15" s="1"/>
  <c r="I23" i="15"/>
  <c r="K23" i="15"/>
  <c r="O23" i="15"/>
  <c r="Q23" i="15"/>
  <c r="V23" i="15"/>
  <c r="G24" i="15"/>
  <c r="G20" i="15" s="1"/>
  <c r="I24" i="15"/>
  <c r="K24" i="15"/>
  <c r="O24" i="15"/>
  <c r="O20" i="15" s="1"/>
  <c r="Q24" i="15"/>
  <c r="V24" i="15"/>
  <c r="G25" i="15"/>
  <c r="I25" i="15"/>
  <c r="K25" i="15"/>
  <c r="M25" i="15"/>
  <c r="O25" i="15"/>
  <c r="Q25" i="15"/>
  <c r="V25" i="15"/>
  <c r="K26" i="15"/>
  <c r="O26" i="15"/>
  <c r="V26" i="15"/>
  <c r="G27" i="15"/>
  <c r="G26" i="15" s="1"/>
  <c r="I27" i="15"/>
  <c r="I26" i="15" s="1"/>
  <c r="K27" i="15"/>
  <c r="M27" i="15"/>
  <c r="M26" i="15" s="1"/>
  <c r="O27" i="15"/>
  <c r="Q27" i="15"/>
  <c r="Q26" i="15" s="1"/>
  <c r="V27" i="15"/>
  <c r="G28" i="15"/>
  <c r="K28" i="15"/>
  <c r="O28" i="15"/>
  <c r="V28" i="15"/>
  <c r="G29" i="15"/>
  <c r="M29" i="15" s="1"/>
  <c r="M28" i="15" s="1"/>
  <c r="I29" i="15"/>
  <c r="I28" i="15" s="1"/>
  <c r="K29" i="15"/>
  <c r="O29" i="15"/>
  <c r="Q29" i="15"/>
  <c r="Q28" i="15" s="1"/>
  <c r="V29" i="15"/>
  <c r="G30" i="15"/>
  <c r="K30" i="15"/>
  <c r="O30" i="15"/>
  <c r="V30" i="15"/>
  <c r="G31" i="15"/>
  <c r="M31" i="15" s="1"/>
  <c r="M30" i="15" s="1"/>
  <c r="I31" i="15"/>
  <c r="I30" i="15" s="1"/>
  <c r="K31" i="15"/>
  <c r="O31" i="15"/>
  <c r="Q31" i="15"/>
  <c r="Q30" i="15" s="1"/>
  <c r="V31" i="15"/>
  <c r="G33" i="15"/>
  <c r="M33" i="15" s="1"/>
  <c r="I33" i="15"/>
  <c r="I32" i="15" s="1"/>
  <c r="K33" i="15"/>
  <c r="O33" i="15"/>
  <c r="Q33" i="15"/>
  <c r="Q32" i="15" s="1"/>
  <c r="V33" i="15"/>
  <c r="G34" i="15"/>
  <c r="M34" i="15" s="1"/>
  <c r="I34" i="15"/>
  <c r="K34" i="15"/>
  <c r="K32" i="15" s="1"/>
  <c r="O34" i="15"/>
  <c r="Q34" i="15"/>
  <c r="V34" i="15"/>
  <c r="V32" i="15" s="1"/>
  <c r="G35" i="15"/>
  <c r="I35" i="15"/>
  <c r="K35" i="15"/>
  <c r="M35" i="15"/>
  <c r="O35" i="15"/>
  <c r="Q35" i="15"/>
  <c r="V35" i="15"/>
  <c r="G36" i="15"/>
  <c r="G32" i="15" s="1"/>
  <c r="I36" i="15"/>
  <c r="K36" i="15"/>
  <c r="O36" i="15"/>
  <c r="O32" i="15" s="1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1" i="14"/>
  <c r="M11" i="14" s="1"/>
  <c r="I11" i="14"/>
  <c r="I10" i="14" s="1"/>
  <c r="K11" i="14"/>
  <c r="O11" i="14"/>
  <c r="Q11" i="14"/>
  <c r="Q10" i="14" s="1"/>
  <c r="V11" i="14"/>
  <c r="G12" i="14"/>
  <c r="I12" i="14"/>
  <c r="K12" i="14"/>
  <c r="K10" i="14" s="1"/>
  <c r="O12" i="14"/>
  <c r="O10" i="14" s="1"/>
  <c r="Q12" i="14"/>
  <c r="V12" i="14"/>
  <c r="V10" i="14" s="1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1" i="14"/>
  <c r="M21" i="14" s="1"/>
  <c r="I21" i="14"/>
  <c r="I20" i="14" s="1"/>
  <c r="K21" i="14"/>
  <c r="O21" i="14"/>
  <c r="Q21" i="14"/>
  <c r="Q20" i="14" s="1"/>
  <c r="V21" i="14"/>
  <c r="G22" i="14"/>
  <c r="M22" i="14" s="1"/>
  <c r="I22" i="14"/>
  <c r="K22" i="14"/>
  <c r="K20" i="14" s="1"/>
  <c r="O22" i="14"/>
  <c r="Q22" i="14"/>
  <c r="V22" i="14"/>
  <c r="V20" i="14" s="1"/>
  <c r="G23" i="14"/>
  <c r="M23" i="14" s="1"/>
  <c r="I23" i="14"/>
  <c r="K23" i="14"/>
  <c r="O23" i="14"/>
  <c r="Q23" i="14"/>
  <c r="V23" i="14"/>
  <c r="G24" i="14"/>
  <c r="G20" i="14" s="1"/>
  <c r="I24" i="14"/>
  <c r="K24" i="14"/>
  <c r="O24" i="14"/>
  <c r="O20" i="14" s="1"/>
  <c r="Q24" i="14"/>
  <c r="V24" i="14"/>
  <c r="G25" i="14"/>
  <c r="I25" i="14"/>
  <c r="K25" i="14"/>
  <c r="M25" i="14"/>
  <c r="O25" i="14"/>
  <c r="Q25" i="14"/>
  <c r="V25" i="14"/>
  <c r="G26" i="14"/>
  <c r="K26" i="14"/>
  <c r="O26" i="14"/>
  <c r="V26" i="14"/>
  <c r="G27" i="14"/>
  <c r="M27" i="14" s="1"/>
  <c r="M26" i="14" s="1"/>
  <c r="I27" i="14"/>
  <c r="I26" i="14" s="1"/>
  <c r="K27" i="14"/>
  <c r="O27" i="14"/>
  <c r="Q27" i="14"/>
  <c r="Q26" i="14" s="1"/>
  <c r="V27" i="14"/>
  <c r="G28" i="14"/>
  <c r="K28" i="14"/>
  <c r="O28" i="14"/>
  <c r="V28" i="14"/>
  <c r="G29" i="14"/>
  <c r="M29" i="14" s="1"/>
  <c r="M28" i="14" s="1"/>
  <c r="I29" i="14"/>
  <c r="I28" i="14" s="1"/>
  <c r="K29" i="14"/>
  <c r="O29" i="14"/>
  <c r="Q29" i="14"/>
  <c r="Q28" i="14" s="1"/>
  <c r="V29" i="14"/>
  <c r="G30" i="14"/>
  <c r="K30" i="14"/>
  <c r="O30" i="14"/>
  <c r="V30" i="14"/>
  <c r="G31" i="14"/>
  <c r="M31" i="14" s="1"/>
  <c r="M30" i="14" s="1"/>
  <c r="I31" i="14"/>
  <c r="I30" i="14" s="1"/>
  <c r="K31" i="14"/>
  <c r="O31" i="14"/>
  <c r="Q31" i="14"/>
  <c r="Q30" i="14" s="1"/>
  <c r="V31" i="14"/>
  <c r="G32" i="14"/>
  <c r="G33" i="14"/>
  <c r="I33" i="14"/>
  <c r="I32" i="14" s="1"/>
  <c r="K33" i="14"/>
  <c r="M33" i="14"/>
  <c r="O33" i="14"/>
  <c r="Q33" i="14"/>
  <c r="Q32" i="14" s="1"/>
  <c r="V33" i="14"/>
  <c r="G34" i="14"/>
  <c r="M34" i="14" s="1"/>
  <c r="I34" i="14"/>
  <c r="K34" i="14"/>
  <c r="K32" i="14" s="1"/>
  <c r="O34" i="14"/>
  <c r="O32" i="14" s="1"/>
  <c r="Q34" i="14"/>
  <c r="V34" i="14"/>
  <c r="V32" i="14" s="1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7" i="14"/>
  <c r="I37" i="14"/>
  <c r="K37" i="14"/>
  <c r="M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I10" i="13" s="1"/>
  <c r="K11" i="13"/>
  <c r="M11" i="13"/>
  <c r="O11" i="13"/>
  <c r="Q11" i="13"/>
  <c r="Q10" i="13" s="1"/>
  <c r="V11" i="13"/>
  <c r="G12" i="13"/>
  <c r="G10" i="13" s="1"/>
  <c r="I12" i="13"/>
  <c r="K12" i="13"/>
  <c r="K10" i="13" s="1"/>
  <c r="O12" i="13"/>
  <c r="O10" i="13" s="1"/>
  <c r="Q12" i="13"/>
  <c r="V12" i="13"/>
  <c r="V10" i="13" s="1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1" i="13"/>
  <c r="M21" i="13" s="1"/>
  <c r="I21" i="13"/>
  <c r="I20" i="13" s="1"/>
  <c r="K21" i="13"/>
  <c r="O21" i="13"/>
  <c r="Q21" i="13"/>
  <c r="Q20" i="13" s="1"/>
  <c r="V21" i="13"/>
  <c r="G22" i="13"/>
  <c r="M22" i="13" s="1"/>
  <c r="I22" i="13"/>
  <c r="K22" i="13"/>
  <c r="K20" i="13" s="1"/>
  <c r="O22" i="13"/>
  <c r="Q22" i="13"/>
  <c r="V22" i="13"/>
  <c r="V20" i="13" s="1"/>
  <c r="G23" i="13"/>
  <c r="M23" i="13" s="1"/>
  <c r="I23" i="13"/>
  <c r="K23" i="13"/>
  <c r="O23" i="13"/>
  <c r="Q23" i="13"/>
  <c r="V23" i="13"/>
  <c r="G24" i="13"/>
  <c r="G20" i="13" s="1"/>
  <c r="I24" i="13"/>
  <c r="K24" i="13"/>
  <c r="O24" i="13"/>
  <c r="O20" i="13" s="1"/>
  <c r="Q24" i="13"/>
  <c r="V24" i="13"/>
  <c r="G25" i="13"/>
  <c r="I25" i="13"/>
  <c r="K25" i="13"/>
  <c r="M25" i="13"/>
  <c r="O25" i="13"/>
  <c r="Q25" i="13"/>
  <c r="V25" i="13"/>
  <c r="G26" i="13"/>
  <c r="K26" i="13"/>
  <c r="O26" i="13"/>
  <c r="V26" i="13"/>
  <c r="G27" i="13"/>
  <c r="M27" i="13" s="1"/>
  <c r="M26" i="13" s="1"/>
  <c r="I27" i="13"/>
  <c r="I26" i="13" s="1"/>
  <c r="K27" i="13"/>
  <c r="O27" i="13"/>
  <c r="Q27" i="13"/>
  <c r="Q26" i="13" s="1"/>
  <c r="V27" i="13"/>
  <c r="G28" i="13"/>
  <c r="K28" i="13"/>
  <c r="O28" i="13"/>
  <c r="V28" i="13"/>
  <c r="G29" i="13"/>
  <c r="M29" i="13" s="1"/>
  <c r="M28" i="13" s="1"/>
  <c r="I29" i="13"/>
  <c r="I28" i="13" s="1"/>
  <c r="K29" i="13"/>
  <c r="O29" i="13"/>
  <c r="Q29" i="13"/>
  <c r="Q28" i="13" s="1"/>
  <c r="V29" i="13"/>
  <c r="G30" i="13"/>
  <c r="K30" i="13"/>
  <c r="O30" i="13"/>
  <c r="V30" i="13"/>
  <c r="G31" i="13"/>
  <c r="M31" i="13" s="1"/>
  <c r="M30" i="13" s="1"/>
  <c r="I31" i="13"/>
  <c r="I30" i="13" s="1"/>
  <c r="K31" i="13"/>
  <c r="O31" i="13"/>
  <c r="Q31" i="13"/>
  <c r="Q30" i="13" s="1"/>
  <c r="V31" i="13"/>
  <c r="G32" i="13"/>
  <c r="G33" i="13"/>
  <c r="I33" i="13"/>
  <c r="I32" i="13" s="1"/>
  <c r="K33" i="13"/>
  <c r="M33" i="13"/>
  <c r="O33" i="13"/>
  <c r="Q33" i="13"/>
  <c r="Q32" i="13" s="1"/>
  <c r="V33" i="13"/>
  <c r="G34" i="13"/>
  <c r="M34" i="13" s="1"/>
  <c r="I34" i="13"/>
  <c r="K34" i="13"/>
  <c r="K32" i="13" s="1"/>
  <c r="O34" i="13"/>
  <c r="Q34" i="13"/>
  <c r="V34" i="13"/>
  <c r="V32" i="13" s="1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O32" i="13" s="1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M11" i="12" s="1"/>
  <c r="I11" i="12"/>
  <c r="I10" i="12" s="1"/>
  <c r="K11" i="12"/>
  <c r="O11" i="12"/>
  <c r="Q11" i="12"/>
  <c r="Q10" i="12" s="1"/>
  <c r="V11" i="12"/>
  <c r="G12" i="12"/>
  <c r="G10" i="12" s="1"/>
  <c r="I12" i="12"/>
  <c r="K12" i="12"/>
  <c r="K10" i="12" s="1"/>
  <c r="O12" i="12"/>
  <c r="O10" i="12" s="1"/>
  <c r="Q12" i="12"/>
  <c r="V12" i="12"/>
  <c r="V10" i="12" s="1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1" i="12"/>
  <c r="M21" i="12" s="1"/>
  <c r="I21" i="12"/>
  <c r="I20" i="12" s="1"/>
  <c r="K21" i="12"/>
  <c r="O21" i="12"/>
  <c r="Q21" i="12"/>
  <c r="Q20" i="12" s="1"/>
  <c r="V21" i="12"/>
  <c r="G22" i="12"/>
  <c r="M22" i="12" s="1"/>
  <c r="I22" i="12"/>
  <c r="K22" i="12"/>
  <c r="K20" i="12" s="1"/>
  <c r="O22" i="12"/>
  <c r="Q22" i="12"/>
  <c r="V22" i="12"/>
  <c r="V20" i="12" s="1"/>
  <c r="G23" i="12"/>
  <c r="I23" i="12"/>
  <c r="K23" i="12"/>
  <c r="M23" i="12"/>
  <c r="O23" i="12"/>
  <c r="Q23" i="12"/>
  <c r="V23" i="12"/>
  <c r="G24" i="12"/>
  <c r="G20" i="12" s="1"/>
  <c r="I24" i="12"/>
  <c r="K24" i="12"/>
  <c r="O24" i="12"/>
  <c r="O20" i="12" s="1"/>
  <c r="Q24" i="12"/>
  <c r="V24" i="12"/>
  <c r="G25" i="12"/>
  <c r="I25" i="12"/>
  <c r="K25" i="12"/>
  <c r="M25" i="12"/>
  <c r="O25" i="12"/>
  <c r="Q25" i="12"/>
  <c r="V25" i="12"/>
  <c r="G26" i="12"/>
  <c r="K26" i="12"/>
  <c r="O26" i="12"/>
  <c r="V26" i="12"/>
  <c r="G27" i="12"/>
  <c r="M27" i="12" s="1"/>
  <c r="M26" i="12" s="1"/>
  <c r="I27" i="12"/>
  <c r="I26" i="12" s="1"/>
  <c r="K27" i="12"/>
  <c r="O27" i="12"/>
  <c r="Q27" i="12"/>
  <c r="Q26" i="12" s="1"/>
  <c r="V27" i="12"/>
  <c r="G28" i="12"/>
  <c r="K28" i="12"/>
  <c r="O28" i="12"/>
  <c r="V28" i="12"/>
  <c r="G29" i="12"/>
  <c r="M29" i="12" s="1"/>
  <c r="M28" i="12" s="1"/>
  <c r="I29" i="12"/>
  <c r="I28" i="12" s="1"/>
  <c r="K29" i="12"/>
  <c r="O29" i="12"/>
  <c r="Q29" i="12"/>
  <c r="Q28" i="12" s="1"/>
  <c r="V29" i="12"/>
  <c r="G30" i="12"/>
  <c r="K30" i="12"/>
  <c r="O30" i="12"/>
  <c r="V30" i="12"/>
  <c r="G31" i="12"/>
  <c r="M31" i="12" s="1"/>
  <c r="M30" i="12" s="1"/>
  <c r="I31" i="12"/>
  <c r="I30" i="12" s="1"/>
  <c r="K31" i="12"/>
  <c r="O31" i="12"/>
  <c r="Q31" i="12"/>
  <c r="Q30" i="12" s="1"/>
  <c r="V31" i="12"/>
  <c r="G33" i="12"/>
  <c r="M33" i="12" s="1"/>
  <c r="I33" i="12"/>
  <c r="I32" i="12" s="1"/>
  <c r="K33" i="12"/>
  <c r="O33" i="12"/>
  <c r="Q33" i="12"/>
  <c r="Q32" i="12" s="1"/>
  <c r="V33" i="12"/>
  <c r="G34" i="12"/>
  <c r="M34" i="12" s="1"/>
  <c r="I34" i="12"/>
  <c r="K34" i="12"/>
  <c r="K32" i="12" s="1"/>
  <c r="O34" i="12"/>
  <c r="O32" i="12" s="1"/>
  <c r="Q34" i="12"/>
  <c r="V34" i="12"/>
  <c r="V32" i="12" s="1"/>
  <c r="G35" i="12"/>
  <c r="I35" i="12"/>
  <c r="K35" i="12"/>
  <c r="M35" i="12"/>
  <c r="O35" i="12"/>
  <c r="Q35" i="12"/>
  <c r="V35" i="12"/>
  <c r="G36" i="12"/>
  <c r="G32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I67" i="1"/>
  <c r="J66" i="1" s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52" i="1" s="1"/>
  <c r="J64" i="1" l="1"/>
  <c r="J65" i="1"/>
  <c r="J59" i="1"/>
  <c r="J60" i="1"/>
  <c r="J61" i="1"/>
  <c r="J62" i="1"/>
  <c r="J63" i="1"/>
  <c r="G18" i="17"/>
  <c r="G16" i="17"/>
  <c r="G31" i="16"/>
  <c r="M32" i="16"/>
  <c r="M17" i="16"/>
  <c r="G10" i="16"/>
  <c r="G10" i="15"/>
  <c r="G10" i="14"/>
  <c r="G8" i="13"/>
  <c r="M24" i="17"/>
  <c r="M20" i="17" s="1"/>
  <c r="M12" i="17"/>
  <c r="M8" i="17" s="1"/>
  <c r="M31" i="16"/>
  <c r="G29" i="16"/>
  <c r="M28" i="16"/>
  <c r="M27" i="16" s="1"/>
  <c r="G25" i="16"/>
  <c r="G17" i="16"/>
  <c r="M12" i="16"/>
  <c r="M10" i="16" s="1"/>
  <c r="M32" i="15"/>
  <c r="M36" i="15"/>
  <c r="M24" i="15"/>
  <c r="M20" i="15" s="1"/>
  <c r="M12" i="15"/>
  <c r="M10" i="15" s="1"/>
  <c r="M32" i="14"/>
  <c r="M24" i="14"/>
  <c r="M20" i="14" s="1"/>
  <c r="M12" i="14"/>
  <c r="M10" i="14" s="1"/>
  <c r="M32" i="13"/>
  <c r="M24" i="13"/>
  <c r="M20" i="13" s="1"/>
  <c r="M12" i="13"/>
  <c r="M10" i="13" s="1"/>
  <c r="M20" i="12"/>
  <c r="M36" i="12"/>
  <c r="M32" i="12" s="1"/>
  <c r="M24" i="12"/>
  <c r="M12" i="12"/>
  <c r="M10" i="12" s="1"/>
  <c r="I21" i="1"/>
  <c r="J28" i="1"/>
  <c r="J26" i="1"/>
  <c r="G38" i="1"/>
  <c r="F38" i="1"/>
  <c r="J23" i="1"/>
  <c r="J24" i="1"/>
  <c r="J25" i="1"/>
  <c r="J27" i="1"/>
  <c r="E24" i="1"/>
  <c r="E26" i="1"/>
  <c r="J67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<sst xmlns="http://schemas.openxmlformats.org/spreadsheetml/2006/main" count="1508" uniqueCount="198">
  <si>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</si>
  <si>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</si>
  <si>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</si>
  <si>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</si>
  <si>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</si>
  <si>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</si>
  <si>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</si>
  <si>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</si>
  <si>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</si>
  <si>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</si>
  <si>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</si>
  <si>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</si>
  <si>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</si>
  <si>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</si>
  <si>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</si>
  <si>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</si>
  <si>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</si>
  <si>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</si>
  <si>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</si>
  <si>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</si>
  <si>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</si>
  <si>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</si>
  <si>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</si>
  <si>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</si>
  <si>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</si>
  <si>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</si>
  <si>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</si>
  <si>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</si>
  <si>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</si>
  <si>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</si>
  <si>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</si>
  <si>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</si>
  <si>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</si>
  <si>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</si>
  <si>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</si>
  <si>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</si>
  <si>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</si>
  <si>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</si>
  <si>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</si>
  <si>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</si>
  <si>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</si>
  <si>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</si>
  <si>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Fasádní úpravy DL Křetín</t>
  </si>
  <si>
    <t>Stavba</t>
  </si>
  <si>
    <t>01</t>
  </si>
  <si>
    <t>Oprava fasády - část 1. - hlavní vstup</t>
  </si>
  <si>
    <t>DL Křetín - Oprava fasády - část 1. - hlavní vstup</t>
  </si>
  <si>
    <t>02</t>
  </si>
  <si>
    <t>Oprava fasády - část 2. - boční vstup</t>
  </si>
  <si>
    <t>DL Křetín - Oprava fasády - část 2. - boční vstup</t>
  </si>
  <si>
    <t>03</t>
  </si>
  <si>
    <t>Oprava fasády - část 3. - bok s terasou</t>
  </si>
  <si>
    <t xml:space="preserve"> DL Křetín - Oprava fasády - část 3 -bok s terasou</t>
  </si>
  <si>
    <t>04</t>
  </si>
  <si>
    <t>Oprava fasády - část 4.- zadní vstup</t>
  </si>
  <si>
    <t>DL Křetín - Oprava fasády - část 4.- zadní vstup</t>
  </si>
  <si>
    <t>05</t>
  </si>
  <si>
    <t>Oprava fasády nadstřešní část</t>
  </si>
  <si>
    <t>DL Křetín - Oprava fasády nadstřešní část</t>
  </si>
  <si>
    <t>06</t>
  </si>
  <si>
    <t>Oprava soklové části - celý objekt</t>
  </si>
  <si>
    <t>DL Křetín - Oprava soklové části - celý objekt</t>
  </si>
  <si>
    <t>Celkem za stavbu</t>
  </si>
  <si>
    <t>CZK</t>
  </si>
  <si>
    <t>Rekapitulace dílů</t>
  </si>
  <si>
    <t>Typ dílu</t>
  </si>
  <si>
    <t>6</t>
  </si>
  <si>
    <t>Úpravy povrchu, podlahy</t>
  </si>
  <si>
    <t>62</t>
  </si>
  <si>
    <t>Úpravy povrchů vnější</t>
  </si>
  <si>
    <t>94</t>
  </si>
  <si>
    <t>Lešení a stavební výtahy</t>
  </si>
  <si>
    <t>96</t>
  </si>
  <si>
    <t>Bourání konstrukcí</t>
  </si>
  <si>
    <t>99</t>
  </si>
  <si>
    <t>Staveništní přesun hmot</t>
  </si>
  <si>
    <t>762</t>
  </si>
  <si>
    <t>Konstrukce tesařské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</si>
  <si>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</si>
  <si>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</si>
  <si>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</si>
  <si>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</si>
  <si>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</si>
  <si>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</si>
  <si>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</si>
  <si>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</si>
  <si>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</si>
  <si>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</si>
  <si>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</si>
  <si>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</si>
  <si>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</si>
  <si>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</si>
  <si>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</si>
  <si>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</si>
  <si>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</si>
  <si>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</si>
  <si>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</si>
  <si>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</si>
  <si>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</si>
  <si>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</si>
  <si>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</si>
  <si>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</si>
  <si>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</si>
  <si>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</si>
  <si>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</si>
  <si>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</si>
  <si>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</si>
  <si>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</si>
  <si>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</si>
  <si>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</si>
  <si>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</si>
  <si>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</si>
  <si>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602016195R00</t>
  </si>
  <si>
    <t>Penetrace hloubková stěn PROFI Silikat-Tiefengrund</t>
  </si>
  <si>
    <t>m2</t>
  </si>
  <si>
    <t>RTS 19/ I</t>
  </si>
  <si>
    <t>Indiv</t>
  </si>
  <si>
    <t>Práce</t>
  </si>
  <si>
    <t>POL1_1</t>
  </si>
  <si>
    <t>620991121R00</t>
  </si>
  <si>
    <t>Zakrývání výplní vnějších otvorů z lešení</t>
  </si>
  <si>
    <t>622-01</t>
  </si>
  <si>
    <t>Oprava profilace podstřešní římsy 10%</t>
  </si>
  <si>
    <t>m</t>
  </si>
  <si>
    <t>Vlastní</t>
  </si>
  <si>
    <t>622-02</t>
  </si>
  <si>
    <t>Oprava profilace průběžné římsy 10% - parapetní, nadokenní</t>
  </si>
  <si>
    <t>622-03</t>
  </si>
  <si>
    <t>Oprava profilace okenních šambrán 10%</t>
  </si>
  <si>
    <t>622-04</t>
  </si>
  <si>
    <t>Oprava profilace nadokenního frontonu 10%</t>
  </si>
  <si>
    <t>622427422R00</t>
  </si>
  <si>
    <t>Oprava vněj. omítek VIIdo 40%, štuk na 100% plochy</t>
  </si>
  <si>
    <t>622471321RS7</t>
  </si>
  <si>
    <t>Nátěr nebo nástřik stěn vnějších, složitost 7 hmota silikátová Keim barevná skupina I</t>
  </si>
  <si>
    <t>622491142R00</t>
  </si>
  <si>
    <t>Nátěr fasády hydrofobní Hydrofuge Incolore 2 x</t>
  </si>
  <si>
    <t>622903111R00</t>
  </si>
  <si>
    <t>Očištění zdí a valů před opravou, ručně</t>
  </si>
  <si>
    <t>941941052R00</t>
  </si>
  <si>
    <t>Montáž lešení leh.řad.s podlahami,š.1,5 m, H 24 m</t>
  </si>
  <si>
    <t>941941191RT4</t>
  </si>
  <si>
    <t>Příplatek za každý měsíc použití lešení k pol.1031 lešení rámové pronajaté</t>
  </si>
  <si>
    <t>941941852R00</t>
  </si>
  <si>
    <t>Demontáž lešení leh.řad.s podlahami,š.1,5 m,H 24 m</t>
  </si>
  <si>
    <t>944944081R00</t>
  </si>
  <si>
    <t>Demontáž ochranné sítě z umělých vláken</t>
  </si>
  <si>
    <t>944944101R00</t>
  </si>
  <si>
    <t>Montáž záchytné sítě z umělých vláken nebo drátů</t>
  </si>
  <si>
    <t>978015351R00</t>
  </si>
  <si>
    <t>Otlučení omítek vnějších MVC v složit.5-7 do 40 %</t>
  </si>
  <si>
    <t>999281111R00</t>
  </si>
  <si>
    <t>Přesun hmot pro opravy a údržbu do výšky 25 m</t>
  </si>
  <si>
    <t>t</t>
  </si>
  <si>
    <t>Přesun hmot</t>
  </si>
  <si>
    <t>POL7_</t>
  </si>
  <si>
    <t>767996801R00</t>
  </si>
  <si>
    <t>Demontáž atypických ocelových konstr. do 50 kg</t>
  </si>
  <si>
    <t>kg</t>
  </si>
  <si>
    <t>POL1_7</t>
  </si>
  <si>
    <t>979013112R00</t>
  </si>
  <si>
    <t>Svislá doprava vybouraných hmot na H do 3,5 m</t>
  </si>
  <si>
    <t>Přesun suti</t>
  </si>
  <si>
    <t>POL8_</t>
  </si>
  <si>
    <t>979013119R00</t>
  </si>
  <si>
    <t>Příplatek k hmotám za každých dalších 3,5 m výšky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</si>
  <si>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</si>
  <si>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</si>
  <si>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</si>
  <si>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</si>
  <si>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</si>
  <si>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</si>
  <si>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</si>
  <si>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</si>
  <si>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979087113R00</t>
  </si>
  <si>
    <t>Nakládání vybour.hmot na doprav.prostředky - mosty</t>
  </si>
  <si>
    <t>979990001R00</t>
  </si>
  <si>
    <t>Poplatek za skládku stavební suti</t>
  </si>
  <si>
    <t>END</t>
  </si>
  <si>
    <t>Oprava profilace průběžné římsy 10%</t>
  </si>
  <si>
    <t>943955032R00</t>
  </si>
  <si>
    <t>Montáž lešeňové podlahy bez příčníků, H do 20 m</t>
  </si>
  <si>
    <t>943955832R00</t>
  </si>
  <si>
    <t>Demontáž leš. podlahy bez příč. a podél., H 20 m</t>
  </si>
  <si>
    <t>762088113R00</t>
  </si>
  <si>
    <t>Zakrývání provizorní plachtou 12x15m,vč.odstranění</t>
  </si>
  <si>
    <t>kus</t>
  </si>
  <si>
    <t>622421</t>
  </si>
  <si>
    <t>Omítka vnější stěn, MVC, štuková, složitost 3</t>
  </si>
  <si>
    <t>622471318RS7</t>
  </si>
  <si>
    <t>Nátěr nebo nástřik stěn vnějších, složitost 3 - 4 hmota silikátova Keim barevná skupina I</t>
  </si>
  <si>
    <t>622481111R00</t>
  </si>
  <si>
    <t>Potažení vnějších stěn rabic. pletivem, vypnutí</t>
  </si>
  <si>
    <t>978015291R00</t>
  </si>
  <si>
    <t>Otlučení omítek vnějších MVC v složit.1-4 do 100 %</t>
  </si>
  <si>
    <t>Fasádní opravy DL Křetín</t>
  </si>
  <si>
    <t>Objednatel: Jihomoravské dětské léčebny, příspěvková organizace</t>
  </si>
  <si>
    <t>0xx/2019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</si>
</sst>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39</v>
      </c>
    </row>
    <row r="2" spans="1:7" ht="57.75" customHeight="1" x14ac:dyDescent="0.2">
      <c r="A2" s="175" t="s">
        <v>40</v>
      </c>
      <c r="B2" s="175"/>
      <c r="C2" s="175"/>
      <c r="D2" s="175"/>
      <c r="E2" s="175"/>
      <c r="F2" s="175"/>
      <c r="G2" s="17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J40" sqref="J4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37</v>
      </c>
      <c r="B1" s="185" t="s">
        <v>4</v>
      </c>
      <c r="C1" s="186"/>
      <c r="D1" s="186"/>
      <c r="E1" s="186"/>
      <c r="F1" s="186"/>
      <c r="G1" s="186"/>
      <c r="H1" s="186"/>
      <c r="I1" s="186"/>
      <c r="J1" s="187"/>
    </row>
    <row r="2" spans="1:15" ht="36" customHeight="1" x14ac:dyDescent="0.2">
      <c r="A2" s="3"/>
      <c r="B2" s="78" t="s">
        <v>23</v>
      </c>
      <c r="C2" s="79"/>
      <c r="D2" s="80"/>
      <c r="E2" s="194" t="s">
        <v>195</v>
      </c>
      <c r="F2" s="195"/>
      <c r="G2" s="195"/>
      <c r="H2" s="195"/>
      <c r="I2" s="195"/>
      <c r="J2" s="196"/>
      <c r="O2" s="2"/>
    </row>
    <row r="3" spans="1:15" ht="27" hidden="1" customHeight="1" x14ac:dyDescent="0.2">
      <c r="A3" s="3"/>
      <c r="B3" s="81"/>
      <c r="C3" s="79"/>
      <c r="D3" s="82"/>
      <c r="E3" s="197"/>
      <c r="F3" s="198"/>
      <c r="G3" s="198"/>
      <c r="H3" s="198"/>
      <c r="I3" s="198"/>
      <c r="J3" s="199"/>
    </row>
    <row r="4" spans="1:15" ht="23.25" customHeight="1" x14ac:dyDescent="0.2">
      <c r="A4" s="3"/>
      <c r="B4" s="83"/>
      <c r="C4" s="84"/>
      <c r="D4" s="85"/>
      <c r="E4" s="207"/>
      <c r="F4" s="207"/>
      <c r="G4" s="207"/>
      <c r="H4" s="207"/>
      <c r="I4" s="207"/>
      <c r="J4" s="208"/>
    </row>
    <row r="5" spans="1:15" ht="24" customHeight="1" x14ac:dyDescent="0.2">
      <c r="A5" s="3"/>
      <c r="B5" s="45" t="s">
        <v>196</v>
      </c>
      <c r="C5" s="4"/>
      <c r="D5" s="30"/>
      <c r="E5" s="24"/>
      <c r="F5" s="24"/>
      <c r="G5" s="24"/>
      <c r="H5" s="26" t="s">
        <v>41</v>
      </c>
      <c r="I5" s="30">
        <v>386766</v>
      </c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35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21</v>
      </c>
      <c r="C8" s="4"/>
      <c r="D8" s="33"/>
      <c r="E8" s="4"/>
      <c r="F8" s="4"/>
      <c r="G8" s="43"/>
      <c r="H8" s="26" t="s">
        <v>41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35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20</v>
      </c>
      <c r="C11" s="4"/>
      <c r="D11" s="201"/>
      <c r="E11" s="201"/>
      <c r="F11" s="201"/>
      <c r="G11" s="201"/>
      <c r="H11" s="26" t="s">
        <v>41</v>
      </c>
      <c r="I11" s="30"/>
      <c r="J11" s="10"/>
    </row>
    <row r="12" spans="1:15" ht="15.75" customHeight="1" x14ac:dyDescent="0.2">
      <c r="A12" s="3"/>
      <c r="B12" s="39"/>
      <c r="C12" s="24"/>
      <c r="D12" s="206"/>
      <c r="E12" s="206"/>
      <c r="F12" s="206"/>
      <c r="G12" s="206"/>
      <c r="H12" s="26" t="s">
        <v>35</v>
      </c>
      <c r="I12" s="30"/>
      <c r="J12" s="10"/>
    </row>
    <row r="13" spans="1:15" ht="15.75" customHeight="1" x14ac:dyDescent="0.2">
      <c r="A13" s="3"/>
      <c r="B13" s="40"/>
      <c r="C13" s="25"/>
      <c r="D13" s="77"/>
      <c r="E13" s="209"/>
      <c r="F13" s="210"/>
      <c r="G13" s="210"/>
      <c r="H13" s="27"/>
      <c r="I13" s="32"/>
      <c r="J13" s="49"/>
    </row>
    <row r="14" spans="1:15" ht="24" customHeight="1" x14ac:dyDescent="0.2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33</v>
      </c>
      <c r="C15" s="70"/>
      <c r="D15" s="51"/>
      <c r="E15" s="200"/>
      <c r="F15" s="200"/>
      <c r="G15" s="202"/>
      <c r="H15" s="202"/>
      <c r="I15" s="202" t="s">
        <v>30</v>
      </c>
      <c r="J15" s="203"/>
    </row>
    <row r="16" spans="1:15" ht="23.25" customHeight="1" x14ac:dyDescent="0.2">
      <c r="A16" s="137" t="s">
        <v>25</v>
      </c>
      <c r="B16" s="55" t="s">
        <v>25</v>
      </c>
      <c r="C16" s="56"/>
      <c r="D16" s="57"/>
      <c r="E16" s="191"/>
      <c r="F16" s="192"/>
      <c r="G16" s="191"/>
      <c r="H16" s="192"/>
      <c r="I16" s="191">
        <v>0</v>
      </c>
      <c r="J16" s="193"/>
    </row>
    <row r="17" spans="1:10" ht="23.25" customHeight="1" x14ac:dyDescent="0.2">
      <c r="A17" s="137" t="s">
        <v>26</v>
      </c>
      <c r="B17" s="55" t="s">
        <v>26</v>
      </c>
      <c r="C17" s="56"/>
      <c r="D17" s="57"/>
      <c r="E17" s="191"/>
      <c r="F17" s="192"/>
      <c r="G17" s="191"/>
      <c r="H17" s="192"/>
      <c r="I17" s="191">
        <v>0</v>
      </c>
      <c r="J17" s="193"/>
    </row>
    <row r="18" spans="1:10" ht="23.25" customHeight="1" x14ac:dyDescent="0.2">
      <c r="A18" s="137" t="s">
        <v>27</v>
      </c>
      <c r="B18" s="55" t="s">
        <v>27</v>
      </c>
      <c r="C18" s="56"/>
      <c r="D18" s="57"/>
      <c r="E18" s="191"/>
      <c r="F18" s="192"/>
      <c r="G18" s="191"/>
      <c r="H18" s="192"/>
      <c r="I18" s="191">
        <v>0</v>
      </c>
      <c r="J18" s="193"/>
    </row>
    <row r="19" spans="1:10" ht="23.25" customHeight="1" x14ac:dyDescent="0.2">
      <c r="A19" s="137" t="s">
        <v>83</v>
      </c>
      <c r="B19" s="55" t="s">
        <v>28</v>
      </c>
      <c r="C19" s="56"/>
      <c r="D19" s="57"/>
      <c r="E19" s="191"/>
      <c r="F19" s="192"/>
      <c r="G19" s="191"/>
      <c r="H19" s="192"/>
      <c r="I19" s="191">
        <v>0</v>
      </c>
      <c r="J19" s="193"/>
    </row>
    <row r="20" spans="1:10" ht="23.25" customHeight="1" x14ac:dyDescent="0.2">
      <c r="A20" s="137" t="s">
        <v>84</v>
      </c>
      <c r="B20" s="55" t="s">
        <v>29</v>
      </c>
      <c r="C20" s="56"/>
      <c r="D20" s="57"/>
      <c r="E20" s="191"/>
      <c r="F20" s="192"/>
      <c r="G20" s="191"/>
      <c r="H20" s="192"/>
      <c r="I20" s="191">
        <v>0</v>
      </c>
      <c r="J20" s="193"/>
    </row>
    <row r="21" spans="1:10" ht="23.25" customHeight="1" x14ac:dyDescent="0.2">
      <c r="A21" s="3"/>
      <c r="B21" s="72" t="s">
        <v>30</v>
      </c>
      <c r="C21" s="73"/>
      <c r="D21" s="74"/>
      <c r="E21" s="204"/>
      <c r="F21" s="205"/>
      <c r="G21" s="204"/>
      <c r="H21" s="205"/>
      <c r="I21" s="204">
        <f>SUM(I16:J20)</f>
        <v>0</v>
      </c>
      <c r="J21" s="216"/>
    </row>
    <row r="22" spans="1:10" ht="33" customHeight="1" x14ac:dyDescent="0.2">
      <c r="A22" s="3"/>
      <c r="B22" s="63" t="s">
        <v>34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/>
      <c r="B23" s="55" t="s">
        <v>13</v>
      </c>
      <c r="C23" s="56"/>
      <c r="D23" s="57"/>
      <c r="E23" s="58">
        <v>15</v>
      </c>
      <c r="F23" s="59" t="s">
        <v>0</v>
      </c>
      <c r="G23" s="214">
        <v>0</v>
      </c>
      <c r="H23" s="215"/>
      <c r="I23" s="215"/>
      <c r="J23" s="60" t="str">
        <f t="shared" ref="J23:J28" si="0">Mena</f>
        <v>CZK</v>
      </c>
    </row>
    <row r="24" spans="1:10" ht="23.25" customHeight="1" x14ac:dyDescent="0.2">
      <c r="A24" s="3"/>
      <c r="B24" s="55" t="s">
        <v>14</v>
      </c>
      <c r="C24" s="56"/>
      <c r="D24" s="57"/>
      <c r="E24" s="58">
        <f>SazbaDPH1</f>
        <v>15</v>
      </c>
      <c r="F24" s="59" t="s">
        <v>0</v>
      </c>
      <c r="G24" s="212">
        <v>0</v>
      </c>
      <c r="H24" s="213"/>
      <c r="I24" s="213"/>
      <c r="J24" s="60" t="str">
        <f t="shared" si="0"/>
        <v>CZK</v>
      </c>
    </row>
    <row r="25" spans="1:10" ht="23.25" customHeight="1" x14ac:dyDescent="0.2">
      <c r="A25" s="3"/>
      <c r="B25" s="55" t="s">
        <v>15</v>
      </c>
      <c r="C25" s="56"/>
      <c r="D25" s="57"/>
      <c r="E25" s="58">
        <v>21</v>
      </c>
      <c r="F25" s="59" t="s">
        <v>0</v>
      </c>
      <c r="G25" s="214">
        <v>0</v>
      </c>
      <c r="H25" s="215"/>
      <c r="I25" s="215"/>
      <c r="J25" s="60" t="str">
        <f t="shared" si="0"/>
        <v>CZK</v>
      </c>
    </row>
    <row r="26" spans="1:10" ht="23.25" customHeight="1" x14ac:dyDescent="0.2">
      <c r="A26" s="3"/>
      <c r="B26" s="47" t="s">
        <v>16</v>
      </c>
      <c r="C26" s="21"/>
      <c r="D26" s="17"/>
      <c r="E26" s="41">
        <f>SazbaDPH2</f>
        <v>21</v>
      </c>
      <c r="F26" s="42" t="s">
        <v>0</v>
      </c>
      <c r="G26" s="188">
        <v>0</v>
      </c>
      <c r="H26" s="189"/>
      <c r="I26" s="189"/>
      <c r="J26" s="54" t="str">
        <f t="shared" si="0"/>
        <v>CZK</v>
      </c>
    </row>
    <row r="27" spans="1:10" ht="23.25" customHeight="1" thickBot="1" x14ac:dyDescent="0.25">
      <c r="A27" s="3"/>
      <c r="B27" s="46" t="s">
        <v>5</v>
      </c>
      <c r="C27" s="19"/>
      <c r="D27" s="22"/>
      <c r="E27" s="19"/>
      <c r="F27" s="20"/>
      <c r="G27" s="190">
        <v>0</v>
      </c>
      <c r="H27" s="190"/>
      <c r="I27" s="190"/>
      <c r="J27" s="61" t="str">
        <f t="shared" si="0"/>
        <v>CZK</v>
      </c>
    </row>
    <row r="28" spans="1:10" ht="27.75" hidden="1" customHeight="1" thickBot="1" x14ac:dyDescent="0.25">
      <c r="A28" s="3"/>
      <c r="B28" s="114" t="s">
        <v>24</v>
      </c>
      <c r="C28" s="115"/>
      <c r="D28" s="115"/>
      <c r="E28" s="116"/>
      <c r="F28" s="117"/>
      <c r="G28" s="217">
        <v>5599049.96</v>
      </c>
      <c r="H28" s="218"/>
      <c r="I28" s="218"/>
      <c r="J28" s="118" t="str">
        <f t="shared" si="0"/>
        <v>CZK</v>
      </c>
    </row>
    <row r="29" spans="1:10" ht="27.75" customHeight="1" thickBot="1" x14ac:dyDescent="0.25">
      <c r="A29" s="3"/>
      <c r="B29" s="114" t="s">
        <v>36</v>
      </c>
      <c r="C29" s="119"/>
      <c r="D29" s="119"/>
      <c r="E29" s="119"/>
      <c r="F29" s="119"/>
      <c r="G29" s="217">
        <v>0</v>
      </c>
      <c r="H29" s="217"/>
      <c r="I29" s="217"/>
      <c r="J29" s="120" t="s">
        <v>63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12</v>
      </c>
      <c r="D32" s="37"/>
      <c r="E32" s="37"/>
      <c r="F32" s="18" t="s">
        <v>11</v>
      </c>
      <c r="G32" s="37"/>
      <c r="H32" s="38"/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19"/>
      <c r="E34" s="220"/>
      <c r="F34" s="29"/>
      <c r="G34" s="219"/>
      <c r="H34" s="220"/>
      <c r="I34" s="220"/>
      <c r="J34" s="36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2"/>
    </row>
    <row r="38" spans="1:10" ht="25.5" customHeight="1" x14ac:dyDescent="0.2">
      <c r="A38" s="90" t="s">
        <v>38</v>
      </c>
      <c r="B38" s="94" t="s">
        <v>18</v>
      </c>
      <c r="C38" s="95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43</v>
      </c>
      <c r="C39" s="178"/>
      <c r="D39" s="179"/>
      <c r="E39" s="179"/>
      <c r="F39" s="101">
        <v>5599049.96</v>
      </c>
      <c r="G39" s="102">
        <v>0</v>
      </c>
      <c r="H39" s="103">
        <v>839857.5</v>
      </c>
      <c r="I39" s="103">
        <v>6438907.46</v>
      </c>
      <c r="J39" s="104" t="str">
        <f t="shared" ref="J39:J51" si="1">IF(CenaCelkemVypocet=0,"",I39/CenaCelkemVypocet*100)</f>
        <v/>
      </c>
    </row>
    <row r="40" spans="1:10" ht="25.5" customHeight="1" x14ac:dyDescent="0.2">
      <c r="A40" s="90">
        <v>2</v>
      </c>
      <c r="B40" s="105" t="s">
        <v>44</v>
      </c>
      <c r="C40" s="180" t="s">
        <v>45</v>
      </c>
      <c r="D40" s="181"/>
      <c r="E40" s="181"/>
      <c r="F40" s="106">
        <f>F41</f>
        <v>0</v>
      </c>
      <c r="G40" s="107">
        <v>0</v>
      </c>
      <c r="H40" s="107"/>
      <c r="I40" s="107"/>
      <c r="J40" s="108" t="str">
        <f t="shared" si="1"/>
        <v/>
      </c>
    </row>
    <row r="41" spans="1:10" ht="25.5" customHeight="1" x14ac:dyDescent="0.2">
      <c r="A41" s="90">
        <v>3</v>
      </c>
      <c r="B41" s="109" t="s">
        <v>44</v>
      </c>
      <c r="C41" s="178" t="s">
        <v>46</v>
      </c>
      <c r="D41" s="179"/>
      <c r="E41" s="179"/>
      <c r="F41" s="110">
        <f>'01 01 Pol'!G8+'01 01 Pol'!G10+'01 01 Pol'!G20+'01 01 Pol'!G26+'01 01 Pol'!G28+'01 01 Pol'!G30+'01 01 Pol'!G32</f>
        <v>0</v>
      </c>
      <c r="G41" s="103">
        <v>0</v>
      </c>
      <c r="H41" s="103"/>
      <c r="I41" s="103"/>
      <c r="J41" s="104" t="str">
        <f t="shared" si="1"/>
        <v/>
      </c>
    </row>
    <row r="42" spans="1:10" ht="25.5" customHeight="1" x14ac:dyDescent="0.2">
      <c r="A42" s="90">
        <v>2</v>
      </c>
      <c r="B42" s="105" t="s">
        <v>47</v>
      </c>
      <c r="C42" s="180" t="s">
        <v>48</v>
      </c>
      <c r="D42" s="181"/>
      <c r="E42" s="181"/>
      <c r="F42" s="106">
        <f>F43</f>
        <v>0</v>
      </c>
      <c r="G42" s="107">
        <v>0</v>
      </c>
      <c r="H42" s="107"/>
      <c r="I42" s="107"/>
      <c r="J42" s="108" t="str">
        <f t="shared" si="1"/>
        <v/>
      </c>
    </row>
    <row r="43" spans="1:10" ht="25.5" customHeight="1" x14ac:dyDescent="0.2">
      <c r="A43" s="90">
        <v>3</v>
      </c>
      <c r="B43" s="109" t="s">
        <v>44</v>
      </c>
      <c r="C43" s="178" t="s">
        <v>49</v>
      </c>
      <c r="D43" s="179"/>
      <c r="E43" s="179"/>
      <c r="F43" s="110">
        <f>'02 01 Pol'!G8+'02 01 Pol'!G10+'02 01 Pol'!G20+'02 01 Pol'!G26+'02 01 Pol'!G28+'02 01 Pol'!G30+'02 01 Pol'!G32</f>
        <v>0</v>
      </c>
      <c r="G43" s="103">
        <v>0</v>
      </c>
      <c r="H43" s="103"/>
      <c r="I43" s="103"/>
      <c r="J43" s="104" t="str">
        <f t="shared" si="1"/>
        <v/>
      </c>
    </row>
    <row r="44" spans="1:10" ht="25.5" customHeight="1" x14ac:dyDescent="0.2">
      <c r="A44" s="90">
        <v>2</v>
      </c>
      <c r="B44" s="105" t="s">
        <v>50</v>
      </c>
      <c r="C44" s="180" t="s">
        <v>51</v>
      </c>
      <c r="D44" s="181"/>
      <c r="E44" s="181"/>
      <c r="F44" s="106">
        <f>F45</f>
        <v>0</v>
      </c>
      <c r="G44" s="107">
        <v>0</v>
      </c>
      <c r="H44" s="107"/>
      <c r="I44" s="107"/>
      <c r="J44" s="108" t="str">
        <f t="shared" si="1"/>
        <v/>
      </c>
    </row>
    <row r="45" spans="1:10" ht="25.5" customHeight="1" x14ac:dyDescent="0.2">
      <c r="A45" s="90">
        <v>3</v>
      </c>
      <c r="B45" s="109" t="s">
        <v>44</v>
      </c>
      <c r="C45" s="178" t="s">
        <v>52</v>
      </c>
      <c r="D45" s="179"/>
      <c r="E45" s="179"/>
      <c r="F45" s="110">
        <f>'03 01 Pol'!G8+'03 01 Pol'!G10+'03 01 Pol'!G20+'03 01 Pol'!G26+'03 01 Pol'!G28+'03 01 Pol'!G30+'03 01 Pol'!G32</f>
        <v>0</v>
      </c>
      <c r="G45" s="103">
        <v>0</v>
      </c>
      <c r="H45" s="103"/>
      <c r="I45" s="103"/>
      <c r="J45" s="104" t="str">
        <f t="shared" si="1"/>
        <v/>
      </c>
    </row>
    <row r="46" spans="1:10" ht="25.5" customHeight="1" x14ac:dyDescent="0.2">
      <c r="A46" s="90">
        <v>2</v>
      </c>
      <c r="B46" s="105" t="s">
        <v>53</v>
      </c>
      <c r="C46" s="180" t="s">
        <v>54</v>
      </c>
      <c r="D46" s="181"/>
      <c r="E46" s="181"/>
      <c r="F46" s="106">
        <f>F47</f>
        <v>0</v>
      </c>
      <c r="G46" s="107">
        <v>0</v>
      </c>
      <c r="H46" s="107"/>
      <c r="I46" s="107"/>
      <c r="J46" s="108" t="str">
        <f t="shared" si="1"/>
        <v/>
      </c>
    </row>
    <row r="47" spans="1:10" ht="25.5" customHeight="1" x14ac:dyDescent="0.2">
      <c r="A47" s="90">
        <v>3</v>
      </c>
      <c r="B47" s="109" t="s">
        <v>44</v>
      </c>
      <c r="C47" s="178" t="s">
        <v>55</v>
      </c>
      <c r="D47" s="179"/>
      <c r="E47" s="179"/>
      <c r="F47" s="110">
        <f>'04 01 Pol'!G8+'04 01 Pol'!G10+'04 01 Pol'!G20+'04 01 Pol'!G26+'04 01 Pol'!G28+'04 01 Pol'!G30+'04 01 Pol'!G32</f>
        <v>0</v>
      </c>
      <c r="G47" s="103">
        <v>0</v>
      </c>
      <c r="H47" s="103"/>
      <c r="I47" s="103"/>
      <c r="J47" s="104" t="str">
        <f t="shared" si="1"/>
        <v/>
      </c>
    </row>
    <row r="48" spans="1:10" ht="25.5" customHeight="1" x14ac:dyDescent="0.2">
      <c r="A48" s="90">
        <v>2</v>
      </c>
      <c r="B48" s="105" t="s">
        <v>56</v>
      </c>
      <c r="C48" s="180" t="s">
        <v>57</v>
      </c>
      <c r="D48" s="181"/>
      <c r="E48" s="181"/>
      <c r="F48" s="106">
        <f>F49</f>
        <v>0</v>
      </c>
      <c r="G48" s="107">
        <v>0</v>
      </c>
      <c r="H48" s="107"/>
      <c r="I48" s="107"/>
      <c r="J48" s="108" t="str">
        <f t="shared" si="1"/>
        <v/>
      </c>
    </row>
    <row r="49" spans="1:10" ht="25.5" customHeight="1" x14ac:dyDescent="0.2">
      <c r="A49" s="90">
        <v>3</v>
      </c>
      <c r="B49" s="109" t="s">
        <v>44</v>
      </c>
      <c r="C49" s="178" t="s">
        <v>58</v>
      </c>
      <c r="D49" s="179"/>
      <c r="E49" s="179"/>
      <c r="F49" s="110">
        <f>'05 01 Pol'!G8+'05 01 Pol'!G10+'05 01 Pol'!G17+'05 01 Pol'!G25+'05 01 Pol'!G27+'05 01 Pol'!G29+'05 01 Pol'!G31</f>
        <v>0</v>
      </c>
      <c r="G49" s="103">
        <v>0</v>
      </c>
      <c r="H49" s="103"/>
      <c r="I49" s="103"/>
      <c r="J49" s="104" t="str">
        <f t="shared" si="1"/>
        <v/>
      </c>
    </row>
    <row r="50" spans="1:10" ht="25.5" customHeight="1" x14ac:dyDescent="0.2">
      <c r="A50" s="90">
        <v>2</v>
      </c>
      <c r="B50" s="105" t="s">
        <v>59</v>
      </c>
      <c r="C50" s="180" t="s">
        <v>60</v>
      </c>
      <c r="D50" s="181"/>
      <c r="E50" s="181"/>
      <c r="F50" s="106">
        <f>F51</f>
        <v>0</v>
      </c>
      <c r="G50" s="107">
        <v>0</v>
      </c>
      <c r="H50" s="107"/>
      <c r="I50" s="107"/>
      <c r="J50" s="108" t="str">
        <f t="shared" si="1"/>
        <v/>
      </c>
    </row>
    <row r="51" spans="1:10" ht="25.5" customHeight="1" x14ac:dyDescent="0.2">
      <c r="A51" s="90">
        <v>3</v>
      </c>
      <c r="B51" s="109" t="s">
        <v>44</v>
      </c>
      <c r="C51" s="178" t="s">
        <v>61</v>
      </c>
      <c r="D51" s="179"/>
      <c r="E51" s="179"/>
      <c r="F51" s="110">
        <f>'06 01 Pol'!G8+'06 01 Pol'!G14+'06 01 Pol'!G16+'06 01 Pol'!G18+'06 01 Pol'!G20</f>
        <v>0</v>
      </c>
      <c r="G51" s="103">
        <v>0</v>
      </c>
      <c r="H51" s="103"/>
      <c r="I51" s="103"/>
      <c r="J51" s="104" t="str">
        <f t="shared" si="1"/>
        <v/>
      </c>
    </row>
    <row r="52" spans="1:10" ht="25.5" customHeight="1" x14ac:dyDescent="0.2">
      <c r="A52" s="90"/>
      <c r="B52" s="182" t="s">
        <v>62</v>
      </c>
      <c r="C52" s="183"/>
      <c r="D52" s="183"/>
      <c r="E52" s="184"/>
      <c r="F52" s="111"/>
      <c r="G52" s="112">
        <f>SUMIF(A39:A51,"=1",G39:G51)</f>
        <v>0</v>
      </c>
      <c r="H52" s="112"/>
      <c r="I52" s="112"/>
      <c r="J52" s="113">
        <f>SUMIF(A39:A51,"=1",J39:J51)</f>
        <v>0</v>
      </c>
    </row>
    <row r="56" spans="1:10" ht="15.75" x14ac:dyDescent="0.25">
      <c r="B56" s="121" t="s">
        <v>64</v>
      </c>
    </row>
    <row r="58" spans="1:10" ht="25.5" customHeight="1" x14ac:dyDescent="0.2">
      <c r="A58" s="122"/>
      <c r="B58" s="125" t="s">
        <v>18</v>
      </c>
      <c r="C58" s="125" t="s">
        <v>6</v>
      </c>
      <c r="D58" s="126"/>
      <c r="E58" s="126"/>
      <c r="F58" s="127" t="s">
        <v>65</v>
      </c>
      <c r="G58" s="127"/>
      <c r="H58" s="127"/>
      <c r="I58" s="127" t="s">
        <v>30</v>
      </c>
      <c r="J58" s="127" t="s">
        <v>0</v>
      </c>
    </row>
    <row r="59" spans="1:10" ht="25.5" customHeight="1" x14ac:dyDescent="0.2">
      <c r="A59" s="123"/>
      <c r="B59" s="128" t="s">
        <v>66</v>
      </c>
      <c r="C59" s="176" t="s">
        <v>67</v>
      </c>
      <c r="D59" s="177"/>
      <c r="E59" s="177"/>
      <c r="F59" s="135" t="s">
        <v>25</v>
      </c>
      <c r="G59" s="129"/>
      <c r="H59" s="129"/>
      <c r="I59" s="129">
        <f>'01 01 Pol'!G8+'02 01 Pol'!G8+'03 01 Pol'!G8+'04 01 Pol'!G8+'05 01 Pol'!G8</f>
        <v>0</v>
      </c>
      <c r="J59" s="133" t="str">
        <f>IF(I67=0,"",I59/I67*100)</f>
        <v/>
      </c>
    </row>
    <row r="60" spans="1:10" ht="25.5" customHeight="1" x14ac:dyDescent="0.2">
      <c r="A60" s="123"/>
      <c r="B60" s="128" t="s">
        <v>68</v>
      </c>
      <c r="C60" s="176" t="s">
        <v>69</v>
      </c>
      <c r="D60" s="177"/>
      <c r="E60" s="177"/>
      <c r="F60" s="135" t="s">
        <v>25</v>
      </c>
      <c r="G60" s="129"/>
      <c r="H60" s="129"/>
      <c r="I60" s="129">
        <f>'01 01 Pol'!G10+'02 01 Pol'!G10+'03 01 Pol'!G10+'04 01 Pol'!G10+'05 01 Pol'!G10+'06 01 Pol'!G8</f>
        <v>0</v>
      </c>
      <c r="J60" s="133" t="str">
        <f>IF(I67=0,"",I60/I67*100)</f>
        <v/>
      </c>
    </row>
    <row r="61" spans="1:10" ht="25.5" customHeight="1" x14ac:dyDescent="0.2">
      <c r="A61" s="123"/>
      <c r="B61" s="128" t="s">
        <v>70</v>
      </c>
      <c r="C61" s="176" t="s">
        <v>71</v>
      </c>
      <c r="D61" s="177"/>
      <c r="E61" s="177"/>
      <c r="F61" s="135" t="s">
        <v>25</v>
      </c>
      <c r="G61" s="129"/>
      <c r="H61" s="129"/>
      <c r="I61" s="129">
        <f>'01 01 Pol'!G20+'02 01 Pol'!G20+'03 01 Pol'!G20+'04 01 Pol'!G20+'05 01 Pol'!G17</f>
        <v>0</v>
      </c>
      <c r="J61" s="133" t="str">
        <f>IF(I67=0,"",I61/I67*100)</f>
        <v/>
      </c>
    </row>
    <row r="62" spans="1:10" ht="25.5" customHeight="1" x14ac:dyDescent="0.2">
      <c r="A62" s="123"/>
      <c r="B62" s="128" t="s">
        <v>72</v>
      </c>
      <c r="C62" s="176" t="s">
        <v>73</v>
      </c>
      <c r="D62" s="177"/>
      <c r="E62" s="177"/>
      <c r="F62" s="135" t="s">
        <v>25</v>
      </c>
      <c r="G62" s="129"/>
      <c r="H62" s="129"/>
      <c r="I62" s="129">
        <f>'01 01 Pol'!G26+'02 01 Pol'!G26+'03 01 Pol'!G26+'04 01 Pol'!G26+'05 01 Pol'!G25+'06 01 Pol'!G14</f>
        <v>0</v>
      </c>
      <c r="J62" s="133" t="str">
        <f>IF(I67=0,"",I62/I67*100)</f>
        <v/>
      </c>
    </row>
    <row r="63" spans="1:10" ht="25.5" customHeight="1" x14ac:dyDescent="0.2">
      <c r="A63" s="123"/>
      <c r="B63" s="128" t="s">
        <v>74</v>
      </c>
      <c r="C63" s="176" t="s">
        <v>75</v>
      </c>
      <c r="D63" s="177"/>
      <c r="E63" s="177"/>
      <c r="F63" s="135" t="s">
        <v>25</v>
      </c>
      <c r="G63" s="129"/>
      <c r="H63" s="129"/>
      <c r="I63" s="129">
        <f>'01 01 Pol'!G28+'02 01 Pol'!G28+'03 01 Pol'!G28+'04 01 Pol'!G28+'05 01 Pol'!G27+'06 01 Pol'!G16</f>
        <v>0</v>
      </c>
      <c r="J63" s="133" t="str">
        <f>IF(I67=0,"",I63/I67*100)</f>
        <v/>
      </c>
    </row>
    <row r="64" spans="1:10" ht="25.5" customHeight="1" x14ac:dyDescent="0.2">
      <c r="A64" s="123"/>
      <c r="B64" s="128" t="s">
        <v>76</v>
      </c>
      <c r="C64" s="176" t="s">
        <v>77</v>
      </c>
      <c r="D64" s="177"/>
      <c r="E64" s="177"/>
      <c r="F64" s="135" t="s">
        <v>26</v>
      </c>
      <c r="G64" s="129"/>
      <c r="H64" s="129"/>
      <c r="I64" s="129">
        <f>'05 01 Pol'!G29</f>
        <v>0</v>
      </c>
      <c r="J64" s="133" t="str">
        <f>IF(I67=0,"",I64/I67*100)</f>
        <v/>
      </c>
    </row>
    <row r="65" spans="1:10" ht="25.5" customHeight="1" x14ac:dyDescent="0.2">
      <c r="A65" s="123"/>
      <c r="B65" s="128" t="s">
        <v>78</v>
      </c>
      <c r="C65" s="176" t="s">
        <v>79</v>
      </c>
      <c r="D65" s="177"/>
      <c r="E65" s="177"/>
      <c r="F65" s="135" t="s">
        <v>26</v>
      </c>
      <c r="G65" s="129"/>
      <c r="H65" s="129"/>
      <c r="I65" s="129">
        <f>'01 01 Pol'!G30+'02 01 Pol'!G30+'03 01 Pol'!G30+'04 01 Pol'!G30+'06 01 Pol'!G18</f>
        <v>0</v>
      </c>
      <c r="J65" s="133" t="str">
        <f>IF(I67=0,"",I65/I67*100)</f>
        <v/>
      </c>
    </row>
    <row r="66" spans="1:10" ht="25.5" customHeight="1" x14ac:dyDescent="0.2">
      <c r="A66" s="123"/>
      <c r="B66" s="128" t="s">
        <v>80</v>
      </c>
      <c r="C66" s="176" t="s">
        <v>81</v>
      </c>
      <c r="D66" s="177"/>
      <c r="E66" s="177"/>
      <c r="F66" s="135" t="s">
        <v>82</v>
      </c>
      <c r="G66" s="129"/>
      <c r="H66" s="129"/>
      <c r="I66" s="129">
        <f>'01 01 Pol'!G32+'02 01 Pol'!G32+'03 01 Pol'!G32+'04 01 Pol'!G32+'05 01 Pol'!G31+'06 01 Pol'!G20</f>
        <v>0</v>
      </c>
      <c r="J66" s="133" t="str">
        <f>IF(I67=0,"",I66/I67*100)</f>
        <v/>
      </c>
    </row>
    <row r="67" spans="1:10" ht="25.5" customHeight="1" x14ac:dyDescent="0.2">
      <c r="A67" s="124"/>
      <c r="B67" s="130" t="s">
        <v>1</v>
      </c>
      <c r="C67" s="130"/>
      <c r="D67" s="131"/>
      <c r="E67" s="131"/>
      <c r="F67" s="136"/>
      <c r="G67" s="132"/>
      <c r="H67" s="132"/>
      <c r="I67" s="132">
        <f>SUM(I59:I66)</f>
        <v>0</v>
      </c>
      <c r="J67" s="134">
        <f>SUM(J59:J66)</f>
        <v>0</v>
      </c>
    </row>
    <row r="68" spans="1:10" x14ac:dyDescent="0.2">
      <c r="F68" s="87"/>
      <c r="G68" s="88"/>
      <c r="H68" s="87"/>
      <c r="I68" s="88"/>
      <c r="J68" s="89"/>
    </row>
    <row r="69" spans="1:10" x14ac:dyDescent="0.2">
      <c r="F69" s="87"/>
      <c r="G69" s="88"/>
      <c r="H69" s="87"/>
      <c r="I69" s="88"/>
      <c r="J69" s="89"/>
    </row>
    <row r="70" spans="1:10" x14ac:dyDescent="0.2">
      <c r="F70" s="87"/>
      <c r="G70" s="88"/>
      <c r="H70" s="87"/>
      <c r="I70" s="88"/>
      <c r="J70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B52:E52"/>
    <mergeCell ref="C59:E59"/>
    <mergeCell ref="C65:E65"/>
    <mergeCell ref="C66:E66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ignoredErrors>
    <ignoredError sqref="F41" formula="1"/>
  </ignoredError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21" t="s">
        <v>7</v>
      </c>
      <c r="B1" s="221"/>
      <c r="C1" s="222"/>
      <c r="D1" s="221"/>
      <c r="E1" s="221"/>
      <c r="F1" s="221"/>
      <c r="G1" s="221"/>
    </row>
    <row r="2" spans="1:7" ht="24.95" customHeight="1" x14ac:dyDescent="0.2">
      <c r="A2" s="76" t="s">
        <v>8</v>
      </c>
      <c r="B2" s="75"/>
      <c r="C2" s="223"/>
      <c r="D2" s="223"/>
      <c r="E2" s="223"/>
      <c r="F2" s="223"/>
      <c r="G2" s="224"/>
    </row>
    <row r="3" spans="1:7" ht="24.95" customHeight="1" x14ac:dyDescent="0.2">
      <c r="A3" s="76" t="s">
        <v>9</v>
      </c>
      <c r="B3" s="75"/>
      <c r="C3" s="223"/>
      <c r="D3" s="223"/>
      <c r="E3" s="223"/>
      <c r="F3" s="223"/>
      <c r="G3" s="224"/>
    </row>
    <row r="4" spans="1:7" ht="24.95" customHeight="1" x14ac:dyDescent="0.2">
      <c r="A4" s="76" t="s">
        <v>10</v>
      </c>
      <c r="B4" s="75"/>
      <c r="C4" s="223"/>
      <c r="D4" s="223"/>
      <c r="E4" s="223"/>
      <c r="F4" s="223"/>
      <c r="G4" s="22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5" t="s">
        <v>7</v>
      </c>
      <c r="B1" s="225"/>
      <c r="C1" s="225"/>
      <c r="D1" s="225"/>
      <c r="E1" s="225"/>
      <c r="F1" s="225"/>
      <c r="G1" s="225"/>
      <c r="AG1" t="s">
        <v>85</v>
      </c>
    </row>
    <row r="2" spans="1:60" ht="24.95" customHeight="1" x14ac:dyDescent="0.2">
      <c r="A2" s="139" t="s">
        <v>8</v>
      </c>
      <c r="B2" s="75" t="s">
        <v>197</v>
      </c>
      <c r="C2" s="226" t="s">
        <v>42</v>
      </c>
      <c r="D2" s="227"/>
      <c r="E2" s="227"/>
      <c r="F2" s="227"/>
      <c r="G2" s="228"/>
      <c r="AG2" t="s">
        <v>86</v>
      </c>
    </row>
    <row r="3" spans="1:60" ht="24.95" customHeight="1" x14ac:dyDescent="0.2">
      <c r="A3" s="139" t="s">
        <v>9</v>
      </c>
      <c r="B3" s="75" t="s">
        <v>44</v>
      </c>
      <c r="C3" s="226" t="s">
        <v>45</v>
      </c>
      <c r="D3" s="227"/>
      <c r="E3" s="227"/>
      <c r="F3" s="227"/>
      <c r="G3" s="228"/>
      <c r="AC3" s="86" t="s">
        <v>86</v>
      </c>
      <c r="AG3" t="s">
        <v>87</v>
      </c>
    </row>
    <row r="4" spans="1:60" ht="24.95" customHeight="1" x14ac:dyDescent="0.2">
      <c r="A4" s="140" t="s">
        <v>10</v>
      </c>
      <c r="B4" s="141" t="s">
        <v>44</v>
      </c>
      <c r="C4" s="229" t="s">
        <v>46</v>
      </c>
      <c r="D4" s="230"/>
      <c r="E4" s="230"/>
      <c r="F4" s="230"/>
      <c r="G4" s="231"/>
      <c r="AG4" t="s">
        <v>88</v>
      </c>
    </row>
    <row r="5" spans="1:60" x14ac:dyDescent="0.2">
      <c r="D5" s="138"/>
    </row>
    <row r="6" spans="1:60" ht="38.25" x14ac:dyDescent="0.2">
      <c r="A6" s="143" t="s">
        <v>89</v>
      </c>
      <c r="B6" s="145" t="s">
        <v>90</v>
      </c>
      <c r="C6" s="145" t="s">
        <v>91</v>
      </c>
      <c r="D6" s="144" t="s">
        <v>92</v>
      </c>
      <c r="E6" s="143" t="s">
        <v>93</v>
      </c>
      <c r="F6" s="142" t="s">
        <v>94</v>
      </c>
      <c r="G6" s="143" t="s">
        <v>30</v>
      </c>
      <c r="H6" s="146" t="s">
        <v>31</v>
      </c>
      <c r="I6" s="146" t="s">
        <v>95</v>
      </c>
      <c r="J6" s="146" t="s">
        <v>32</v>
      </c>
      <c r="K6" s="146" t="s">
        <v>96</v>
      </c>
      <c r="L6" s="146" t="s">
        <v>97</v>
      </c>
      <c r="M6" s="146" t="s">
        <v>98</v>
      </c>
      <c r="N6" s="146" t="s">
        <v>99</v>
      </c>
      <c r="O6" s="146" t="s">
        <v>100</v>
      </c>
      <c r="P6" s="146" t="s">
        <v>101</v>
      </c>
      <c r="Q6" s="146" t="s">
        <v>102</v>
      </c>
      <c r="R6" s="146" t="s">
        <v>103</v>
      </c>
      <c r="S6" s="146" t="s">
        <v>104</v>
      </c>
      <c r="T6" s="146" t="s">
        <v>105</v>
      </c>
      <c r="U6" s="146" t="s">
        <v>106</v>
      </c>
      <c r="V6" s="146" t="s">
        <v>107</v>
      </c>
      <c r="W6" s="146" t="s">
        <v>108</v>
      </c>
      <c r="X6" s="146" t="s">
        <v>109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2" t="s">
        <v>110</v>
      </c>
      <c r="B8" s="153" t="s">
        <v>66</v>
      </c>
      <c r="C8" s="170" t="s">
        <v>67</v>
      </c>
      <c r="D8" s="154"/>
      <c r="E8" s="155"/>
      <c r="F8" s="156"/>
      <c r="G8" s="157">
        <f>SUMIF(AG9:AG9,"&lt;&gt;NOR",G9:G9)</f>
        <v>0</v>
      </c>
      <c r="H8" s="151"/>
      <c r="I8" s="151">
        <f>SUM(I9:I9)</f>
        <v>27061.1</v>
      </c>
      <c r="J8" s="151"/>
      <c r="K8" s="151">
        <f>SUM(K9:K9)</f>
        <v>24477.64</v>
      </c>
      <c r="L8" s="151"/>
      <c r="M8" s="151">
        <f>SUM(M9:M9)</f>
        <v>0</v>
      </c>
      <c r="N8" s="151"/>
      <c r="O8" s="151">
        <f>SUM(O9:O9)</f>
        <v>0.21</v>
      </c>
      <c r="P8" s="151"/>
      <c r="Q8" s="151">
        <f>SUM(Q9:Q9)</f>
        <v>0</v>
      </c>
      <c r="R8" s="151"/>
      <c r="S8" s="151"/>
      <c r="T8" s="151"/>
      <c r="U8" s="151"/>
      <c r="V8" s="151">
        <f>SUM(V9:V9)</f>
        <v>45.67</v>
      </c>
      <c r="W8" s="151"/>
      <c r="X8" s="151"/>
      <c r="AG8" t="s">
        <v>111</v>
      </c>
    </row>
    <row r="9" spans="1:60" outlineLevel="1" x14ac:dyDescent="0.2">
      <c r="A9" s="164">
        <v>1</v>
      </c>
      <c r="B9" s="165" t="s">
        <v>112</v>
      </c>
      <c r="C9" s="171" t="s">
        <v>113</v>
      </c>
      <c r="D9" s="166" t="s">
        <v>114</v>
      </c>
      <c r="E9" s="167">
        <v>652.38900000000001</v>
      </c>
      <c r="F9" s="168"/>
      <c r="G9" s="169">
        <f>ROUND(E9*F9,2)</f>
        <v>0</v>
      </c>
      <c r="H9" s="150">
        <v>41.48</v>
      </c>
      <c r="I9" s="150">
        <f>ROUND(E9*H9,2)</f>
        <v>27061.1</v>
      </c>
      <c r="J9" s="150">
        <v>37.520000000000003</v>
      </c>
      <c r="K9" s="150">
        <f>ROUND(E9*J9,2)</f>
        <v>24477.64</v>
      </c>
      <c r="L9" s="150">
        <v>15</v>
      </c>
      <c r="M9" s="150">
        <f>G9*(1+L9/100)</f>
        <v>0</v>
      </c>
      <c r="N9" s="150">
        <v>3.2000000000000003E-4</v>
      </c>
      <c r="O9" s="150">
        <f>ROUND(E9*N9,2)</f>
        <v>0.21</v>
      </c>
      <c r="P9" s="150">
        <v>0</v>
      </c>
      <c r="Q9" s="150">
        <f>ROUND(E9*P9,2)</f>
        <v>0</v>
      </c>
      <c r="R9" s="150"/>
      <c r="S9" s="150" t="s">
        <v>115</v>
      </c>
      <c r="T9" s="150" t="s">
        <v>116</v>
      </c>
      <c r="U9" s="150">
        <v>7.0000000000000007E-2</v>
      </c>
      <c r="V9" s="150">
        <f>ROUND(E9*U9,2)</f>
        <v>45.67</v>
      </c>
      <c r="W9" s="150"/>
      <c r="X9" s="150" t="s">
        <v>117</v>
      </c>
      <c r="Y9" s="147"/>
      <c r="Z9" s="147"/>
      <c r="AA9" s="147"/>
      <c r="AB9" s="147"/>
      <c r="AC9" s="147"/>
      <c r="AD9" s="147"/>
      <c r="AE9" s="147"/>
      <c r="AF9" s="147"/>
      <c r="AG9" s="147" t="s">
        <v>118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52" t="s">
        <v>110</v>
      </c>
      <c r="B10" s="153" t="s">
        <v>68</v>
      </c>
      <c r="C10" s="170" t="s">
        <v>69</v>
      </c>
      <c r="D10" s="154"/>
      <c r="E10" s="155"/>
      <c r="F10" s="156"/>
      <c r="G10" s="157">
        <f>SUMIF(AG11:AG19,"&lt;&gt;NOR",G11:G19)</f>
        <v>0</v>
      </c>
      <c r="H10" s="151"/>
      <c r="I10" s="151">
        <f>SUM(I11:I19)</f>
        <v>307602.65000000002</v>
      </c>
      <c r="J10" s="151"/>
      <c r="K10" s="151">
        <f>SUM(K11:K19)</f>
        <v>1060262.72</v>
      </c>
      <c r="L10" s="151"/>
      <c r="M10" s="151">
        <f>SUM(M11:M19)</f>
        <v>0</v>
      </c>
      <c r="N10" s="151"/>
      <c r="O10" s="151">
        <f>SUM(O11:O19)</f>
        <v>26.880000000000003</v>
      </c>
      <c r="P10" s="151"/>
      <c r="Q10" s="151">
        <f>SUM(Q11:Q19)</f>
        <v>0</v>
      </c>
      <c r="R10" s="151"/>
      <c r="S10" s="151"/>
      <c r="T10" s="151"/>
      <c r="U10" s="151"/>
      <c r="V10" s="151">
        <f>SUM(V11:V19)</f>
        <v>1687</v>
      </c>
      <c r="W10" s="151"/>
      <c r="X10" s="151"/>
      <c r="AG10" t="s">
        <v>111</v>
      </c>
    </row>
    <row r="11" spans="1:60" outlineLevel="1" x14ac:dyDescent="0.2">
      <c r="A11" s="164">
        <v>2</v>
      </c>
      <c r="B11" s="165" t="s">
        <v>119</v>
      </c>
      <c r="C11" s="171" t="s">
        <v>120</v>
      </c>
      <c r="D11" s="166" t="s">
        <v>114</v>
      </c>
      <c r="E11" s="167">
        <v>58.65</v>
      </c>
      <c r="F11" s="168"/>
      <c r="G11" s="169">
        <f t="shared" ref="G11:G19" si="0">ROUND(E11*F11,2)</f>
        <v>0</v>
      </c>
      <c r="H11" s="150">
        <v>16.149999999999999</v>
      </c>
      <c r="I11" s="150">
        <f t="shared" ref="I11:I19" si="1">ROUND(E11*H11,2)</f>
        <v>947.2</v>
      </c>
      <c r="J11" s="150">
        <v>38.85</v>
      </c>
      <c r="K11" s="150">
        <f t="shared" ref="K11:K19" si="2">ROUND(E11*J11,2)</f>
        <v>2278.5500000000002</v>
      </c>
      <c r="L11" s="150">
        <v>15</v>
      </c>
      <c r="M11" s="150">
        <f t="shared" ref="M11:M19" si="3">G11*(1+L11/100)</f>
        <v>0</v>
      </c>
      <c r="N11" s="150">
        <v>4.0000000000000003E-5</v>
      </c>
      <c r="O11" s="150">
        <f t="shared" ref="O11:O19" si="4">ROUND(E11*N11,2)</f>
        <v>0</v>
      </c>
      <c r="P11" s="150">
        <v>0</v>
      </c>
      <c r="Q11" s="150">
        <f t="shared" ref="Q11:Q19" si="5">ROUND(E11*P11,2)</f>
        <v>0</v>
      </c>
      <c r="R11" s="150"/>
      <c r="S11" s="150" t="s">
        <v>115</v>
      </c>
      <c r="T11" s="150" t="s">
        <v>116</v>
      </c>
      <c r="U11" s="150">
        <v>7.8E-2</v>
      </c>
      <c r="V11" s="150">
        <f t="shared" ref="V11:V19" si="6">ROUND(E11*U11,2)</f>
        <v>4.57</v>
      </c>
      <c r="W11" s="150"/>
      <c r="X11" s="150" t="s">
        <v>117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118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4">
        <v>3</v>
      </c>
      <c r="B12" s="165" t="s">
        <v>121</v>
      </c>
      <c r="C12" s="171" t="s">
        <v>122</v>
      </c>
      <c r="D12" s="166" t="s">
        <v>123</v>
      </c>
      <c r="E12" s="167">
        <v>32</v>
      </c>
      <c r="F12" s="168"/>
      <c r="G12" s="169">
        <f t="shared" si="0"/>
        <v>0</v>
      </c>
      <c r="H12" s="150">
        <v>0</v>
      </c>
      <c r="I12" s="150">
        <f t="shared" si="1"/>
        <v>0</v>
      </c>
      <c r="J12" s="150">
        <v>1074</v>
      </c>
      <c r="K12" s="150">
        <f t="shared" si="2"/>
        <v>34368</v>
      </c>
      <c r="L12" s="150">
        <v>15</v>
      </c>
      <c r="M12" s="150">
        <f t="shared" si="3"/>
        <v>0</v>
      </c>
      <c r="N12" s="150">
        <v>0</v>
      </c>
      <c r="O12" s="150">
        <f t="shared" si="4"/>
        <v>0</v>
      </c>
      <c r="P12" s="150">
        <v>0</v>
      </c>
      <c r="Q12" s="150">
        <f t="shared" si="5"/>
        <v>0</v>
      </c>
      <c r="R12" s="150"/>
      <c r="S12" s="150" t="s">
        <v>124</v>
      </c>
      <c r="T12" s="150" t="s">
        <v>116</v>
      </c>
      <c r="U12" s="150">
        <v>0</v>
      </c>
      <c r="V12" s="150">
        <f t="shared" si="6"/>
        <v>0</v>
      </c>
      <c r="W12" s="150"/>
      <c r="X12" s="150" t="s">
        <v>117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118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4">
        <v>4</v>
      </c>
      <c r="B13" s="165" t="s">
        <v>125</v>
      </c>
      <c r="C13" s="171" t="s">
        <v>126</v>
      </c>
      <c r="D13" s="166" t="s">
        <v>123</v>
      </c>
      <c r="E13" s="167">
        <v>84.15</v>
      </c>
      <c r="F13" s="168"/>
      <c r="G13" s="169">
        <f t="shared" si="0"/>
        <v>0</v>
      </c>
      <c r="H13" s="150">
        <v>0</v>
      </c>
      <c r="I13" s="150">
        <f t="shared" si="1"/>
        <v>0</v>
      </c>
      <c r="J13" s="150">
        <v>330</v>
      </c>
      <c r="K13" s="150">
        <f t="shared" si="2"/>
        <v>27769.5</v>
      </c>
      <c r="L13" s="150">
        <v>15</v>
      </c>
      <c r="M13" s="150">
        <f t="shared" si="3"/>
        <v>0</v>
      </c>
      <c r="N13" s="150">
        <v>0</v>
      </c>
      <c r="O13" s="150">
        <f t="shared" si="4"/>
        <v>0</v>
      </c>
      <c r="P13" s="150">
        <v>0</v>
      </c>
      <c r="Q13" s="150">
        <f t="shared" si="5"/>
        <v>0</v>
      </c>
      <c r="R13" s="150"/>
      <c r="S13" s="150" t="s">
        <v>124</v>
      </c>
      <c r="T13" s="150" t="s">
        <v>116</v>
      </c>
      <c r="U13" s="150">
        <v>0</v>
      </c>
      <c r="V13" s="150">
        <f t="shared" si="6"/>
        <v>0</v>
      </c>
      <c r="W13" s="150"/>
      <c r="X13" s="150" t="s">
        <v>117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118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4">
        <v>5</v>
      </c>
      <c r="B14" s="165" t="s">
        <v>127</v>
      </c>
      <c r="C14" s="171" t="s">
        <v>128</v>
      </c>
      <c r="D14" s="166" t="s">
        <v>123</v>
      </c>
      <c r="E14" s="167">
        <v>94.4</v>
      </c>
      <c r="F14" s="168"/>
      <c r="G14" s="169">
        <f t="shared" si="0"/>
        <v>0</v>
      </c>
      <c r="H14" s="150">
        <v>0</v>
      </c>
      <c r="I14" s="150">
        <f t="shared" si="1"/>
        <v>0</v>
      </c>
      <c r="J14" s="150">
        <v>462</v>
      </c>
      <c r="K14" s="150">
        <f t="shared" si="2"/>
        <v>43612.800000000003</v>
      </c>
      <c r="L14" s="150">
        <v>15</v>
      </c>
      <c r="M14" s="150">
        <f t="shared" si="3"/>
        <v>0</v>
      </c>
      <c r="N14" s="150">
        <v>0</v>
      </c>
      <c r="O14" s="150">
        <f t="shared" si="4"/>
        <v>0</v>
      </c>
      <c r="P14" s="150">
        <v>0</v>
      </c>
      <c r="Q14" s="150">
        <f t="shared" si="5"/>
        <v>0</v>
      </c>
      <c r="R14" s="150"/>
      <c r="S14" s="150" t="s">
        <v>124</v>
      </c>
      <c r="T14" s="150" t="s">
        <v>116</v>
      </c>
      <c r="U14" s="150">
        <v>0</v>
      </c>
      <c r="V14" s="150">
        <f t="shared" si="6"/>
        <v>0</v>
      </c>
      <c r="W14" s="150"/>
      <c r="X14" s="150" t="s">
        <v>117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118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4">
        <v>6</v>
      </c>
      <c r="B15" s="165" t="s">
        <v>129</v>
      </c>
      <c r="C15" s="171" t="s">
        <v>130</v>
      </c>
      <c r="D15" s="166" t="s">
        <v>123</v>
      </c>
      <c r="E15" s="167">
        <v>22.5</v>
      </c>
      <c r="F15" s="168"/>
      <c r="G15" s="169">
        <f t="shared" si="0"/>
        <v>0</v>
      </c>
      <c r="H15" s="150">
        <v>0</v>
      </c>
      <c r="I15" s="150">
        <f t="shared" si="1"/>
        <v>0</v>
      </c>
      <c r="J15" s="150">
        <v>918</v>
      </c>
      <c r="K15" s="150">
        <f t="shared" si="2"/>
        <v>20655</v>
      </c>
      <c r="L15" s="150">
        <v>15</v>
      </c>
      <c r="M15" s="150">
        <f t="shared" si="3"/>
        <v>0</v>
      </c>
      <c r="N15" s="150">
        <v>0</v>
      </c>
      <c r="O15" s="150">
        <f t="shared" si="4"/>
        <v>0</v>
      </c>
      <c r="P15" s="150">
        <v>0</v>
      </c>
      <c r="Q15" s="150">
        <f t="shared" si="5"/>
        <v>0</v>
      </c>
      <c r="R15" s="150"/>
      <c r="S15" s="150" t="s">
        <v>124</v>
      </c>
      <c r="T15" s="150" t="s">
        <v>116</v>
      </c>
      <c r="U15" s="150">
        <v>0</v>
      </c>
      <c r="V15" s="150">
        <f t="shared" si="6"/>
        <v>0</v>
      </c>
      <c r="W15" s="150"/>
      <c r="X15" s="150" t="s">
        <v>117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118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4">
        <v>7</v>
      </c>
      <c r="B16" s="165" t="s">
        <v>131</v>
      </c>
      <c r="C16" s="171" t="s">
        <v>132</v>
      </c>
      <c r="D16" s="166" t="s">
        <v>114</v>
      </c>
      <c r="E16" s="167">
        <v>652.38900000000001</v>
      </c>
      <c r="F16" s="168"/>
      <c r="G16" s="169">
        <f t="shared" si="0"/>
        <v>0</v>
      </c>
      <c r="H16" s="150">
        <v>89.49</v>
      </c>
      <c r="I16" s="150">
        <f t="shared" si="1"/>
        <v>58382.29</v>
      </c>
      <c r="J16" s="150">
        <v>985.51</v>
      </c>
      <c r="K16" s="150">
        <f t="shared" si="2"/>
        <v>642935.88</v>
      </c>
      <c r="L16" s="150">
        <v>15</v>
      </c>
      <c r="M16" s="150">
        <f t="shared" si="3"/>
        <v>0</v>
      </c>
      <c r="N16" s="150">
        <v>3.9899999999999998E-2</v>
      </c>
      <c r="O16" s="150">
        <f t="shared" si="4"/>
        <v>26.03</v>
      </c>
      <c r="P16" s="150">
        <v>0</v>
      </c>
      <c r="Q16" s="150">
        <f t="shared" si="5"/>
        <v>0</v>
      </c>
      <c r="R16" s="150"/>
      <c r="S16" s="150" t="s">
        <v>115</v>
      </c>
      <c r="T16" s="150" t="s">
        <v>116</v>
      </c>
      <c r="U16" s="150">
        <v>1.6791499999999999</v>
      </c>
      <c r="V16" s="150">
        <f t="shared" si="6"/>
        <v>1095.46</v>
      </c>
      <c r="W16" s="150"/>
      <c r="X16" s="150" t="s">
        <v>117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118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4">
        <v>8</v>
      </c>
      <c r="B17" s="165" t="s">
        <v>133</v>
      </c>
      <c r="C17" s="171" t="s">
        <v>134</v>
      </c>
      <c r="D17" s="166" t="s">
        <v>114</v>
      </c>
      <c r="E17" s="167">
        <v>652.38900000000001</v>
      </c>
      <c r="F17" s="168"/>
      <c r="G17" s="169">
        <f t="shared" si="0"/>
        <v>0</v>
      </c>
      <c r="H17" s="150">
        <v>233.31</v>
      </c>
      <c r="I17" s="150">
        <f t="shared" si="1"/>
        <v>152208.88</v>
      </c>
      <c r="J17" s="150">
        <v>230.69</v>
      </c>
      <c r="K17" s="150">
        <f t="shared" si="2"/>
        <v>150499.62</v>
      </c>
      <c r="L17" s="150">
        <v>15</v>
      </c>
      <c r="M17" s="150">
        <f t="shared" si="3"/>
        <v>0</v>
      </c>
      <c r="N17" s="150">
        <v>9.5E-4</v>
      </c>
      <c r="O17" s="150">
        <f t="shared" si="4"/>
        <v>0.62</v>
      </c>
      <c r="P17" s="150">
        <v>0</v>
      </c>
      <c r="Q17" s="150">
        <f t="shared" si="5"/>
        <v>0</v>
      </c>
      <c r="R17" s="150"/>
      <c r="S17" s="150" t="s">
        <v>115</v>
      </c>
      <c r="T17" s="150" t="s">
        <v>116</v>
      </c>
      <c r="U17" s="150">
        <v>0.43370999999999998</v>
      </c>
      <c r="V17" s="150">
        <f t="shared" si="6"/>
        <v>282.95</v>
      </c>
      <c r="W17" s="150"/>
      <c r="X17" s="150" t="s">
        <v>117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118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4">
        <v>9</v>
      </c>
      <c r="B18" s="165" t="s">
        <v>135</v>
      </c>
      <c r="C18" s="171" t="s">
        <v>136</v>
      </c>
      <c r="D18" s="166" t="s">
        <v>114</v>
      </c>
      <c r="E18" s="167">
        <v>652.38900000000001</v>
      </c>
      <c r="F18" s="168"/>
      <c r="G18" s="169">
        <f t="shared" si="0"/>
        <v>0</v>
      </c>
      <c r="H18" s="150">
        <v>147.25</v>
      </c>
      <c r="I18" s="150">
        <f t="shared" si="1"/>
        <v>96064.28</v>
      </c>
      <c r="J18" s="150">
        <v>42.75</v>
      </c>
      <c r="K18" s="150">
        <f t="shared" si="2"/>
        <v>27889.63</v>
      </c>
      <c r="L18" s="150">
        <v>15</v>
      </c>
      <c r="M18" s="150">
        <f t="shared" si="3"/>
        <v>0</v>
      </c>
      <c r="N18" s="150">
        <v>3.5E-4</v>
      </c>
      <c r="O18" s="150">
        <f t="shared" si="4"/>
        <v>0.23</v>
      </c>
      <c r="P18" s="150">
        <v>0</v>
      </c>
      <c r="Q18" s="150">
        <f t="shared" si="5"/>
        <v>0</v>
      </c>
      <c r="R18" s="150"/>
      <c r="S18" s="150" t="s">
        <v>115</v>
      </c>
      <c r="T18" s="150" t="s">
        <v>116</v>
      </c>
      <c r="U18" s="150">
        <v>8.5999999999999993E-2</v>
      </c>
      <c r="V18" s="150">
        <f t="shared" si="6"/>
        <v>56.11</v>
      </c>
      <c r="W18" s="150"/>
      <c r="X18" s="150" t="s">
        <v>117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118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4">
        <v>10</v>
      </c>
      <c r="B19" s="165" t="s">
        <v>137</v>
      </c>
      <c r="C19" s="171" t="s">
        <v>138</v>
      </c>
      <c r="D19" s="166" t="s">
        <v>114</v>
      </c>
      <c r="E19" s="167">
        <v>652.38900000000001</v>
      </c>
      <c r="F19" s="168"/>
      <c r="G19" s="169">
        <f t="shared" si="0"/>
        <v>0</v>
      </c>
      <c r="H19" s="150">
        <v>0</v>
      </c>
      <c r="I19" s="150">
        <f t="shared" si="1"/>
        <v>0</v>
      </c>
      <c r="J19" s="150">
        <v>169</v>
      </c>
      <c r="K19" s="150">
        <f t="shared" si="2"/>
        <v>110253.74</v>
      </c>
      <c r="L19" s="150">
        <v>15</v>
      </c>
      <c r="M19" s="150">
        <f t="shared" si="3"/>
        <v>0</v>
      </c>
      <c r="N19" s="150">
        <v>0</v>
      </c>
      <c r="O19" s="150">
        <f t="shared" si="4"/>
        <v>0</v>
      </c>
      <c r="P19" s="150">
        <v>0</v>
      </c>
      <c r="Q19" s="150">
        <f t="shared" si="5"/>
        <v>0</v>
      </c>
      <c r="R19" s="150"/>
      <c r="S19" s="150" t="s">
        <v>115</v>
      </c>
      <c r="T19" s="150" t="s">
        <v>116</v>
      </c>
      <c r="U19" s="150">
        <v>0.38</v>
      </c>
      <c r="V19" s="150">
        <f t="shared" si="6"/>
        <v>247.91</v>
      </c>
      <c r="W19" s="150"/>
      <c r="X19" s="150" t="s">
        <v>117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118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52" t="s">
        <v>110</v>
      </c>
      <c r="B20" s="153" t="s">
        <v>70</v>
      </c>
      <c r="C20" s="170" t="s">
        <v>71</v>
      </c>
      <c r="D20" s="154"/>
      <c r="E20" s="155"/>
      <c r="F20" s="156"/>
      <c r="G20" s="157">
        <f>SUMIF(AG21:AG25,"&lt;&gt;NOR",G21:G25)</f>
        <v>0</v>
      </c>
      <c r="H20" s="151"/>
      <c r="I20" s="151">
        <f>SUM(I21:I25)</f>
        <v>11805.4</v>
      </c>
      <c r="J20" s="151"/>
      <c r="K20" s="151">
        <f>SUM(K21:K25)</f>
        <v>287684.59999999998</v>
      </c>
      <c r="L20" s="151"/>
      <c r="M20" s="151">
        <f>SUM(M21:M25)</f>
        <v>0</v>
      </c>
      <c r="N20" s="151"/>
      <c r="O20" s="151">
        <f>SUM(O21:O25)</f>
        <v>16.28</v>
      </c>
      <c r="P20" s="151"/>
      <c r="Q20" s="151">
        <f>SUM(Q21:Q25)</f>
        <v>0</v>
      </c>
      <c r="R20" s="151"/>
      <c r="S20" s="151"/>
      <c r="T20" s="151"/>
      <c r="U20" s="151"/>
      <c r="V20" s="151">
        <f>SUM(V21:V25)</f>
        <v>369.17</v>
      </c>
      <c r="W20" s="151"/>
      <c r="X20" s="151"/>
      <c r="AG20" t="s">
        <v>111</v>
      </c>
    </row>
    <row r="21" spans="1:60" outlineLevel="1" x14ac:dyDescent="0.2">
      <c r="A21" s="164">
        <v>11</v>
      </c>
      <c r="B21" s="165" t="s">
        <v>139</v>
      </c>
      <c r="C21" s="171" t="s">
        <v>140</v>
      </c>
      <c r="D21" s="166" t="s">
        <v>114</v>
      </c>
      <c r="E21" s="167">
        <v>670</v>
      </c>
      <c r="F21" s="168"/>
      <c r="G21" s="169">
        <f>ROUND(E21*F21,2)</f>
        <v>0</v>
      </c>
      <c r="H21" s="150">
        <v>0.02</v>
      </c>
      <c r="I21" s="150">
        <f>ROUND(E21*H21,2)</f>
        <v>13.4</v>
      </c>
      <c r="J21" s="150">
        <v>88.98</v>
      </c>
      <c r="K21" s="150">
        <f>ROUND(E21*J21,2)</f>
        <v>59616.6</v>
      </c>
      <c r="L21" s="150">
        <v>15</v>
      </c>
      <c r="M21" s="150">
        <f>G21*(1+L21/100)</f>
        <v>0</v>
      </c>
      <c r="N21" s="150">
        <v>2.426E-2</v>
      </c>
      <c r="O21" s="150">
        <f>ROUND(E21*N21,2)</f>
        <v>16.25</v>
      </c>
      <c r="P21" s="150">
        <v>0</v>
      </c>
      <c r="Q21" s="150">
        <f>ROUND(E21*P21,2)</f>
        <v>0</v>
      </c>
      <c r="R21" s="150"/>
      <c r="S21" s="150" t="s">
        <v>115</v>
      </c>
      <c r="T21" s="150" t="s">
        <v>116</v>
      </c>
      <c r="U21" s="150">
        <v>0.14199999999999999</v>
      </c>
      <c r="V21" s="150">
        <f>ROUND(E21*U21,2)</f>
        <v>95.14</v>
      </c>
      <c r="W21" s="150"/>
      <c r="X21" s="150" t="s">
        <v>117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118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64">
        <v>12</v>
      </c>
      <c r="B22" s="165" t="s">
        <v>141</v>
      </c>
      <c r="C22" s="171" t="s">
        <v>142</v>
      </c>
      <c r="D22" s="166" t="s">
        <v>114</v>
      </c>
      <c r="E22" s="167">
        <v>1340</v>
      </c>
      <c r="F22" s="168"/>
      <c r="G22" s="169">
        <f>ROUND(E22*F22,2)</f>
        <v>0</v>
      </c>
      <c r="H22" s="150">
        <v>0</v>
      </c>
      <c r="I22" s="150">
        <f>ROUND(E22*H22,2)</f>
        <v>0</v>
      </c>
      <c r="J22" s="150">
        <v>55</v>
      </c>
      <c r="K22" s="150">
        <f>ROUND(E22*J22,2)</f>
        <v>73700</v>
      </c>
      <c r="L22" s="150">
        <v>15</v>
      </c>
      <c r="M22" s="150">
        <f>G22*(1+L22/100)</f>
        <v>0</v>
      </c>
      <c r="N22" s="150">
        <v>0</v>
      </c>
      <c r="O22" s="150">
        <f>ROUND(E22*N22,2)</f>
        <v>0</v>
      </c>
      <c r="P22" s="150">
        <v>0</v>
      </c>
      <c r="Q22" s="150">
        <f>ROUND(E22*P22,2)</f>
        <v>0</v>
      </c>
      <c r="R22" s="150"/>
      <c r="S22" s="150" t="s">
        <v>115</v>
      </c>
      <c r="T22" s="150" t="s">
        <v>116</v>
      </c>
      <c r="U22" s="150">
        <v>0</v>
      </c>
      <c r="V22" s="150">
        <f>ROUND(E22*U22,2)</f>
        <v>0</v>
      </c>
      <c r="W22" s="150"/>
      <c r="X22" s="150" t="s">
        <v>117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118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4">
        <v>13</v>
      </c>
      <c r="B23" s="165" t="s">
        <v>143</v>
      </c>
      <c r="C23" s="171" t="s">
        <v>144</v>
      </c>
      <c r="D23" s="166" t="s">
        <v>114</v>
      </c>
      <c r="E23" s="167">
        <v>670</v>
      </c>
      <c r="F23" s="168"/>
      <c r="G23" s="169">
        <f>ROUND(E23*F23,2)</f>
        <v>0</v>
      </c>
      <c r="H23" s="150">
        <v>0</v>
      </c>
      <c r="I23" s="150">
        <f>ROUND(E23*H23,2)</f>
        <v>0</v>
      </c>
      <c r="J23" s="150">
        <v>77</v>
      </c>
      <c r="K23" s="150">
        <f>ROUND(E23*J23,2)</f>
        <v>51590</v>
      </c>
      <c r="L23" s="150">
        <v>15</v>
      </c>
      <c r="M23" s="150">
        <f>G23*(1+L23/100)</f>
        <v>0</v>
      </c>
      <c r="N23" s="150">
        <v>0</v>
      </c>
      <c r="O23" s="150">
        <f>ROUND(E23*N23,2)</f>
        <v>0</v>
      </c>
      <c r="P23" s="150">
        <v>0</v>
      </c>
      <c r="Q23" s="150">
        <f>ROUND(E23*P23,2)</f>
        <v>0</v>
      </c>
      <c r="R23" s="150"/>
      <c r="S23" s="150" t="s">
        <v>115</v>
      </c>
      <c r="T23" s="150" t="s">
        <v>116</v>
      </c>
      <c r="U23" s="150">
        <v>0.12</v>
      </c>
      <c r="V23" s="150">
        <f>ROUND(E23*U23,2)</f>
        <v>80.400000000000006</v>
      </c>
      <c r="W23" s="150"/>
      <c r="X23" s="150" t="s">
        <v>117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118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4">
        <v>14</v>
      </c>
      <c r="B24" s="165" t="s">
        <v>145</v>
      </c>
      <c r="C24" s="171" t="s">
        <v>146</v>
      </c>
      <c r="D24" s="166" t="s">
        <v>114</v>
      </c>
      <c r="E24" s="167">
        <v>670</v>
      </c>
      <c r="F24" s="168"/>
      <c r="G24" s="169">
        <f>ROUND(E24*F24,2)</f>
        <v>0</v>
      </c>
      <c r="H24" s="150">
        <v>0</v>
      </c>
      <c r="I24" s="150">
        <f>ROUND(E24*H24,2)</f>
        <v>0</v>
      </c>
      <c r="J24" s="150">
        <v>10</v>
      </c>
      <c r="K24" s="150">
        <f>ROUND(E24*J24,2)</f>
        <v>6700</v>
      </c>
      <c r="L24" s="150">
        <v>15</v>
      </c>
      <c r="M24" s="150">
        <f>G24*(1+L24/100)</f>
        <v>0</v>
      </c>
      <c r="N24" s="150">
        <v>0</v>
      </c>
      <c r="O24" s="150">
        <f>ROUND(E24*N24,2)</f>
        <v>0</v>
      </c>
      <c r="P24" s="150">
        <v>0</v>
      </c>
      <c r="Q24" s="150">
        <f>ROUND(E24*P24,2)</f>
        <v>0</v>
      </c>
      <c r="R24" s="150"/>
      <c r="S24" s="150" t="s">
        <v>115</v>
      </c>
      <c r="T24" s="150" t="s">
        <v>116</v>
      </c>
      <c r="U24" s="150">
        <v>1.7999999999999999E-2</v>
      </c>
      <c r="V24" s="150">
        <f>ROUND(E24*U24,2)</f>
        <v>12.06</v>
      </c>
      <c r="W24" s="150"/>
      <c r="X24" s="150" t="s">
        <v>117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118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4">
        <v>15</v>
      </c>
      <c r="B25" s="165" t="s">
        <v>147</v>
      </c>
      <c r="C25" s="171" t="s">
        <v>148</v>
      </c>
      <c r="D25" s="166" t="s">
        <v>114</v>
      </c>
      <c r="E25" s="167">
        <v>670</v>
      </c>
      <c r="F25" s="168"/>
      <c r="G25" s="169">
        <f>ROUND(E25*F25,2)</f>
        <v>0</v>
      </c>
      <c r="H25" s="150">
        <v>17.600000000000001</v>
      </c>
      <c r="I25" s="150">
        <f>ROUND(E25*H25,2)</f>
        <v>11792</v>
      </c>
      <c r="J25" s="150">
        <v>143.4</v>
      </c>
      <c r="K25" s="150">
        <f>ROUND(E25*J25,2)</f>
        <v>96078</v>
      </c>
      <c r="L25" s="150">
        <v>15</v>
      </c>
      <c r="M25" s="150">
        <f>G25*(1+L25/100)</f>
        <v>0</v>
      </c>
      <c r="N25" s="150">
        <v>5.0000000000000002E-5</v>
      </c>
      <c r="O25" s="150">
        <f>ROUND(E25*N25,2)</f>
        <v>0.03</v>
      </c>
      <c r="P25" s="150">
        <v>0</v>
      </c>
      <c r="Q25" s="150">
        <f>ROUND(E25*P25,2)</f>
        <v>0</v>
      </c>
      <c r="R25" s="150"/>
      <c r="S25" s="150" t="s">
        <v>115</v>
      </c>
      <c r="T25" s="150" t="s">
        <v>116</v>
      </c>
      <c r="U25" s="150">
        <v>0.27100000000000002</v>
      </c>
      <c r="V25" s="150">
        <f>ROUND(E25*U25,2)</f>
        <v>181.57</v>
      </c>
      <c r="W25" s="150"/>
      <c r="X25" s="150" t="s">
        <v>117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118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52" t="s">
        <v>110</v>
      </c>
      <c r="B26" s="153" t="s">
        <v>72</v>
      </c>
      <c r="C26" s="170" t="s">
        <v>73</v>
      </c>
      <c r="D26" s="154"/>
      <c r="E26" s="155"/>
      <c r="F26" s="156"/>
      <c r="G26" s="157">
        <f>SUMIF(AG27:AG27,"&lt;&gt;NOR",G27:G27)</f>
        <v>0</v>
      </c>
      <c r="H26" s="151"/>
      <c r="I26" s="151">
        <f>SUM(I27:I27)</f>
        <v>0</v>
      </c>
      <c r="J26" s="151"/>
      <c r="K26" s="151">
        <f>SUM(K27:K27)</f>
        <v>25443.17</v>
      </c>
      <c r="L26" s="151"/>
      <c r="M26" s="151">
        <f>SUM(M27:M27)</f>
        <v>0</v>
      </c>
      <c r="N26" s="151"/>
      <c r="O26" s="151">
        <f>SUM(O27:O27)</f>
        <v>0</v>
      </c>
      <c r="P26" s="151"/>
      <c r="Q26" s="151">
        <f>SUM(Q27:Q27)</f>
        <v>23.49</v>
      </c>
      <c r="R26" s="151"/>
      <c r="S26" s="151"/>
      <c r="T26" s="151"/>
      <c r="U26" s="151"/>
      <c r="V26" s="151">
        <f>SUM(V27:V27)</f>
        <v>65.239999999999995</v>
      </c>
      <c r="W26" s="151"/>
      <c r="X26" s="151"/>
      <c r="AG26" t="s">
        <v>111</v>
      </c>
    </row>
    <row r="27" spans="1:60" outlineLevel="1" x14ac:dyDescent="0.2">
      <c r="A27" s="164">
        <v>16</v>
      </c>
      <c r="B27" s="165" t="s">
        <v>149</v>
      </c>
      <c r="C27" s="171" t="s">
        <v>150</v>
      </c>
      <c r="D27" s="166" t="s">
        <v>114</v>
      </c>
      <c r="E27" s="167">
        <v>652.38900000000001</v>
      </c>
      <c r="F27" s="168"/>
      <c r="G27" s="169">
        <f>ROUND(E27*F27,2)</f>
        <v>0</v>
      </c>
      <c r="H27" s="150">
        <v>0</v>
      </c>
      <c r="I27" s="150">
        <f>ROUND(E27*H27,2)</f>
        <v>0</v>
      </c>
      <c r="J27" s="150">
        <v>39</v>
      </c>
      <c r="K27" s="150">
        <f>ROUND(E27*J27,2)</f>
        <v>25443.17</v>
      </c>
      <c r="L27" s="150">
        <v>15</v>
      </c>
      <c r="M27" s="150">
        <f>G27*(1+L27/100)</f>
        <v>0</v>
      </c>
      <c r="N27" s="150">
        <v>0</v>
      </c>
      <c r="O27" s="150">
        <f>ROUND(E27*N27,2)</f>
        <v>0</v>
      </c>
      <c r="P27" s="150">
        <v>3.5999999999999997E-2</v>
      </c>
      <c r="Q27" s="150">
        <f>ROUND(E27*P27,2)</f>
        <v>23.49</v>
      </c>
      <c r="R27" s="150"/>
      <c r="S27" s="150" t="s">
        <v>115</v>
      </c>
      <c r="T27" s="150" t="s">
        <v>116</v>
      </c>
      <c r="U27" s="150">
        <v>0.1</v>
      </c>
      <c r="V27" s="150">
        <f>ROUND(E27*U27,2)</f>
        <v>65.239999999999995</v>
      </c>
      <c r="W27" s="150"/>
      <c r="X27" s="150" t="s">
        <v>117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118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52" t="s">
        <v>110</v>
      </c>
      <c r="B28" s="153" t="s">
        <v>74</v>
      </c>
      <c r="C28" s="170" t="s">
        <v>75</v>
      </c>
      <c r="D28" s="154"/>
      <c r="E28" s="155"/>
      <c r="F28" s="156"/>
      <c r="G28" s="157">
        <f>SUMIF(AG29:AG29,"&lt;&gt;NOR",G29:G29)</f>
        <v>0</v>
      </c>
      <c r="H28" s="151"/>
      <c r="I28" s="151">
        <f>SUM(I29:I29)</f>
        <v>0</v>
      </c>
      <c r="J28" s="151"/>
      <c r="K28" s="151">
        <f>SUM(K29:K29)</f>
        <v>57474.84</v>
      </c>
      <c r="L28" s="151"/>
      <c r="M28" s="151">
        <f>SUM(M29:M29)</f>
        <v>0</v>
      </c>
      <c r="N28" s="151"/>
      <c r="O28" s="151">
        <f>SUM(O29:O29)</f>
        <v>0</v>
      </c>
      <c r="P28" s="151"/>
      <c r="Q28" s="151">
        <f>SUM(Q29:Q29)</f>
        <v>0</v>
      </c>
      <c r="R28" s="151"/>
      <c r="S28" s="151"/>
      <c r="T28" s="151"/>
      <c r="U28" s="151"/>
      <c r="V28" s="151">
        <f>SUM(V29:V29)</f>
        <v>111.91</v>
      </c>
      <c r="W28" s="151"/>
      <c r="X28" s="151"/>
      <c r="AG28" t="s">
        <v>111</v>
      </c>
    </row>
    <row r="29" spans="1:60" outlineLevel="1" x14ac:dyDescent="0.2">
      <c r="A29" s="164">
        <v>17</v>
      </c>
      <c r="B29" s="165" t="s">
        <v>151</v>
      </c>
      <c r="C29" s="171" t="s">
        <v>152</v>
      </c>
      <c r="D29" s="166" t="s">
        <v>153</v>
      </c>
      <c r="E29" s="167">
        <v>43.37724</v>
      </c>
      <c r="F29" s="168"/>
      <c r="G29" s="169">
        <f>ROUND(E29*F29,2)</f>
        <v>0</v>
      </c>
      <c r="H29" s="150">
        <v>0</v>
      </c>
      <c r="I29" s="150">
        <f>ROUND(E29*H29,2)</f>
        <v>0</v>
      </c>
      <c r="J29" s="150">
        <v>1325</v>
      </c>
      <c r="K29" s="150">
        <f>ROUND(E29*J29,2)</f>
        <v>57474.84</v>
      </c>
      <c r="L29" s="150">
        <v>15</v>
      </c>
      <c r="M29" s="150">
        <f>G29*(1+L29/100)</f>
        <v>0</v>
      </c>
      <c r="N29" s="150">
        <v>0</v>
      </c>
      <c r="O29" s="150">
        <f>ROUND(E29*N29,2)</f>
        <v>0</v>
      </c>
      <c r="P29" s="150">
        <v>0</v>
      </c>
      <c r="Q29" s="150">
        <f>ROUND(E29*P29,2)</f>
        <v>0</v>
      </c>
      <c r="R29" s="150"/>
      <c r="S29" s="150" t="s">
        <v>115</v>
      </c>
      <c r="T29" s="150" t="s">
        <v>116</v>
      </c>
      <c r="U29" s="150">
        <v>2.58</v>
      </c>
      <c r="V29" s="150">
        <f>ROUND(E29*U29,2)</f>
        <v>111.91</v>
      </c>
      <c r="W29" s="150"/>
      <c r="X29" s="150" t="s">
        <v>154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155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52" t="s">
        <v>110</v>
      </c>
      <c r="B30" s="153" t="s">
        <v>78</v>
      </c>
      <c r="C30" s="170" t="s">
        <v>79</v>
      </c>
      <c r="D30" s="154"/>
      <c r="E30" s="155"/>
      <c r="F30" s="156"/>
      <c r="G30" s="157">
        <f>SUMIF(AG31:AG31,"&lt;&gt;NOR",G31:G31)</f>
        <v>0</v>
      </c>
      <c r="H30" s="151"/>
      <c r="I30" s="151">
        <f>SUM(I31:I31)</f>
        <v>3265.92</v>
      </c>
      <c r="J30" s="151"/>
      <c r="K30" s="151">
        <f>SUM(K31:K31)</f>
        <v>24922.080000000002</v>
      </c>
      <c r="L30" s="151"/>
      <c r="M30" s="151">
        <f>SUM(M31:M31)</f>
        <v>0</v>
      </c>
      <c r="N30" s="151"/>
      <c r="O30" s="151">
        <f>SUM(O31:O31)</f>
        <v>0.02</v>
      </c>
      <c r="P30" s="151"/>
      <c r="Q30" s="151">
        <f>SUM(Q31:Q31)</f>
        <v>0.49</v>
      </c>
      <c r="R30" s="151"/>
      <c r="S30" s="151"/>
      <c r="T30" s="151"/>
      <c r="U30" s="151"/>
      <c r="V30" s="151">
        <f>SUM(V31:V31)</f>
        <v>47.14</v>
      </c>
      <c r="W30" s="151"/>
      <c r="X30" s="151"/>
      <c r="AG30" t="s">
        <v>111</v>
      </c>
    </row>
    <row r="31" spans="1:60" outlineLevel="1" x14ac:dyDescent="0.2">
      <c r="A31" s="164">
        <v>18</v>
      </c>
      <c r="B31" s="165" t="s">
        <v>156</v>
      </c>
      <c r="C31" s="171" t="s">
        <v>157</v>
      </c>
      <c r="D31" s="166" t="s">
        <v>158</v>
      </c>
      <c r="E31" s="167">
        <v>486</v>
      </c>
      <c r="F31" s="168"/>
      <c r="G31" s="169">
        <f>ROUND(E31*F31,2)</f>
        <v>0</v>
      </c>
      <c r="H31" s="150">
        <v>6.72</v>
      </c>
      <c r="I31" s="150">
        <f>ROUND(E31*H31,2)</f>
        <v>3265.92</v>
      </c>
      <c r="J31" s="150">
        <v>51.28</v>
      </c>
      <c r="K31" s="150">
        <f>ROUND(E31*J31,2)</f>
        <v>24922.080000000002</v>
      </c>
      <c r="L31" s="150">
        <v>15</v>
      </c>
      <c r="M31" s="150">
        <f>G31*(1+L31/100)</f>
        <v>0</v>
      </c>
      <c r="N31" s="150">
        <v>5.0000000000000002E-5</v>
      </c>
      <c r="O31" s="150">
        <f>ROUND(E31*N31,2)</f>
        <v>0.02</v>
      </c>
      <c r="P31" s="150">
        <v>1E-3</v>
      </c>
      <c r="Q31" s="150">
        <f>ROUND(E31*P31,2)</f>
        <v>0.49</v>
      </c>
      <c r="R31" s="150"/>
      <c r="S31" s="150" t="s">
        <v>115</v>
      </c>
      <c r="T31" s="150" t="s">
        <v>116</v>
      </c>
      <c r="U31" s="150">
        <v>9.7000000000000003E-2</v>
      </c>
      <c r="V31" s="150">
        <f>ROUND(E31*U31,2)</f>
        <v>47.14</v>
      </c>
      <c r="W31" s="150"/>
      <c r="X31" s="150" t="s">
        <v>117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159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52" t="s">
        <v>110</v>
      </c>
      <c r="B32" s="153" t="s">
        <v>80</v>
      </c>
      <c r="C32" s="170" t="s">
        <v>81</v>
      </c>
      <c r="D32" s="154"/>
      <c r="E32" s="155"/>
      <c r="F32" s="156"/>
      <c r="G32" s="157">
        <f>SUMIF(AG33:AG40,"&lt;&gt;NOR",G33:G40)</f>
        <v>0</v>
      </c>
      <c r="H32" s="151"/>
      <c r="I32" s="151">
        <f>SUM(I33:I40)</f>
        <v>0</v>
      </c>
      <c r="J32" s="151"/>
      <c r="K32" s="151">
        <f>SUM(K33:K40)</f>
        <v>51923.360000000001</v>
      </c>
      <c r="L32" s="151"/>
      <c r="M32" s="151">
        <f>SUM(M33:M40)</f>
        <v>0</v>
      </c>
      <c r="N32" s="151"/>
      <c r="O32" s="151">
        <f>SUM(O33:O40)</f>
        <v>0</v>
      </c>
      <c r="P32" s="151"/>
      <c r="Q32" s="151">
        <f>SUM(Q33:Q40)</f>
        <v>0</v>
      </c>
      <c r="R32" s="151"/>
      <c r="S32" s="151"/>
      <c r="T32" s="151"/>
      <c r="U32" s="151"/>
      <c r="V32" s="151">
        <f>SUM(V33:V40)</f>
        <v>71.960000000000008</v>
      </c>
      <c r="W32" s="151"/>
      <c r="X32" s="151"/>
      <c r="AG32" t="s">
        <v>111</v>
      </c>
    </row>
    <row r="33" spans="1:60" outlineLevel="1" x14ac:dyDescent="0.2">
      <c r="A33" s="164">
        <v>19</v>
      </c>
      <c r="B33" s="165" t="s">
        <v>160</v>
      </c>
      <c r="C33" s="171" t="s">
        <v>161</v>
      </c>
      <c r="D33" s="166" t="s">
        <v>153</v>
      </c>
      <c r="E33" s="167">
        <v>23.972000000000001</v>
      </c>
      <c r="F33" s="168"/>
      <c r="G33" s="169">
        <f t="shared" ref="G33:G40" si="7">ROUND(E33*F33,2)</f>
        <v>0</v>
      </c>
      <c r="H33" s="150">
        <v>0</v>
      </c>
      <c r="I33" s="150">
        <f t="shared" ref="I33:I40" si="8">ROUND(E33*H33,2)</f>
        <v>0</v>
      </c>
      <c r="J33" s="150">
        <v>468</v>
      </c>
      <c r="K33" s="150">
        <f t="shared" ref="K33:K40" si="9">ROUND(E33*J33,2)</f>
        <v>11218.9</v>
      </c>
      <c r="L33" s="150">
        <v>15</v>
      </c>
      <c r="M33" s="150">
        <f t="shared" ref="M33:M40" si="10">G33*(1+L33/100)</f>
        <v>0</v>
      </c>
      <c r="N33" s="150">
        <v>0</v>
      </c>
      <c r="O33" s="150">
        <f t="shared" ref="O33:O40" si="11">ROUND(E33*N33,2)</f>
        <v>0</v>
      </c>
      <c r="P33" s="150">
        <v>0</v>
      </c>
      <c r="Q33" s="150">
        <f t="shared" ref="Q33:Q40" si="12">ROUND(E33*P33,2)</f>
        <v>0</v>
      </c>
      <c r="R33" s="150"/>
      <c r="S33" s="150" t="s">
        <v>115</v>
      </c>
      <c r="T33" s="150" t="s">
        <v>116</v>
      </c>
      <c r="U33" s="150">
        <v>0.72599999999999998</v>
      </c>
      <c r="V33" s="150">
        <f t="shared" ref="V33:V40" si="13">ROUND(E33*U33,2)</f>
        <v>17.399999999999999</v>
      </c>
      <c r="W33" s="150"/>
      <c r="X33" s="150" t="s">
        <v>162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163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4">
        <v>20</v>
      </c>
      <c r="B34" s="165" t="s">
        <v>164</v>
      </c>
      <c r="C34" s="171" t="s">
        <v>165</v>
      </c>
      <c r="D34" s="166" t="s">
        <v>153</v>
      </c>
      <c r="E34" s="167">
        <v>23.972000000000001</v>
      </c>
      <c r="F34" s="168"/>
      <c r="G34" s="169">
        <f t="shared" si="7"/>
        <v>0</v>
      </c>
      <c r="H34" s="150">
        <v>0</v>
      </c>
      <c r="I34" s="150">
        <f t="shared" si="8"/>
        <v>0</v>
      </c>
      <c r="J34" s="150">
        <v>63</v>
      </c>
      <c r="K34" s="150">
        <f t="shared" si="9"/>
        <v>1510.24</v>
      </c>
      <c r="L34" s="150">
        <v>15</v>
      </c>
      <c r="M34" s="150">
        <f t="shared" si="10"/>
        <v>0</v>
      </c>
      <c r="N34" s="150">
        <v>0</v>
      </c>
      <c r="O34" s="150">
        <f t="shared" si="11"/>
        <v>0</v>
      </c>
      <c r="P34" s="150">
        <v>0</v>
      </c>
      <c r="Q34" s="150">
        <f t="shared" si="12"/>
        <v>0</v>
      </c>
      <c r="R34" s="150"/>
      <c r="S34" s="150" t="s">
        <v>115</v>
      </c>
      <c r="T34" s="150" t="s">
        <v>116</v>
      </c>
      <c r="U34" s="150">
        <v>0.10100000000000001</v>
      </c>
      <c r="V34" s="150">
        <f t="shared" si="13"/>
        <v>2.42</v>
      </c>
      <c r="W34" s="150"/>
      <c r="X34" s="150" t="s">
        <v>162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163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4">
        <v>21</v>
      </c>
      <c r="B35" s="165" t="s">
        <v>166</v>
      </c>
      <c r="C35" s="171" t="s">
        <v>167</v>
      </c>
      <c r="D35" s="166" t="s">
        <v>153</v>
      </c>
      <c r="E35" s="167">
        <v>23.972000000000001</v>
      </c>
      <c r="F35" s="168"/>
      <c r="G35" s="169">
        <f t="shared" si="7"/>
        <v>0</v>
      </c>
      <c r="H35" s="150">
        <v>0</v>
      </c>
      <c r="I35" s="150">
        <f t="shared" si="8"/>
        <v>0</v>
      </c>
      <c r="J35" s="150">
        <v>264</v>
      </c>
      <c r="K35" s="150">
        <f t="shared" si="9"/>
        <v>6328.61</v>
      </c>
      <c r="L35" s="150">
        <v>15</v>
      </c>
      <c r="M35" s="150">
        <f t="shared" si="10"/>
        <v>0</v>
      </c>
      <c r="N35" s="150">
        <v>0</v>
      </c>
      <c r="O35" s="150">
        <f t="shared" si="11"/>
        <v>0</v>
      </c>
      <c r="P35" s="150">
        <v>0</v>
      </c>
      <c r="Q35" s="150">
        <f t="shared" si="12"/>
        <v>0</v>
      </c>
      <c r="R35" s="150"/>
      <c r="S35" s="150" t="s">
        <v>115</v>
      </c>
      <c r="T35" s="150" t="s">
        <v>116</v>
      </c>
      <c r="U35" s="150">
        <v>0.49</v>
      </c>
      <c r="V35" s="150">
        <f t="shared" si="13"/>
        <v>11.75</v>
      </c>
      <c r="W35" s="150"/>
      <c r="X35" s="150" t="s">
        <v>162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163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4">
        <v>22</v>
      </c>
      <c r="B36" s="165" t="s">
        <v>168</v>
      </c>
      <c r="C36" s="171" t="s">
        <v>169</v>
      </c>
      <c r="D36" s="166" t="s">
        <v>153</v>
      </c>
      <c r="E36" s="167">
        <v>23.972000000000001</v>
      </c>
      <c r="F36" s="168"/>
      <c r="G36" s="169">
        <f t="shared" si="7"/>
        <v>0</v>
      </c>
      <c r="H36" s="150">
        <v>0</v>
      </c>
      <c r="I36" s="150">
        <f t="shared" si="8"/>
        <v>0</v>
      </c>
      <c r="J36" s="150">
        <v>19</v>
      </c>
      <c r="K36" s="150">
        <f t="shared" si="9"/>
        <v>455.47</v>
      </c>
      <c r="L36" s="150">
        <v>15</v>
      </c>
      <c r="M36" s="150">
        <f t="shared" si="10"/>
        <v>0</v>
      </c>
      <c r="N36" s="150">
        <v>0</v>
      </c>
      <c r="O36" s="150">
        <f t="shared" si="11"/>
        <v>0</v>
      </c>
      <c r="P36" s="150">
        <v>0</v>
      </c>
      <c r="Q36" s="150">
        <f t="shared" si="12"/>
        <v>0</v>
      </c>
      <c r="R36" s="150"/>
      <c r="S36" s="150" t="s">
        <v>115</v>
      </c>
      <c r="T36" s="150" t="s">
        <v>116</v>
      </c>
      <c r="U36" s="150">
        <v>0</v>
      </c>
      <c r="V36" s="150">
        <f t="shared" si="13"/>
        <v>0</v>
      </c>
      <c r="W36" s="150"/>
      <c r="X36" s="150" t="s">
        <v>162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163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4">
        <v>23</v>
      </c>
      <c r="B37" s="165" t="s">
        <v>170</v>
      </c>
      <c r="C37" s="171" t="s">
        <v>171</v>
      </c>
      <c r="D37" s="166" t="s">
        <v>153</v>
      </c>
      <c r="E37" s="167">
        <v>23.972000000000001</v>
      </c>
      <c r="F37" s="168"/>
      <c r="G37" s="169">
        <f t="shared" si="7"/>
        <v>0</v>
      </c>
      <c r="H37" s="150">
        <v>0</v>
      </c>
      <c r="I37" s="150">
        <f t="shared" si="8"/>
        <v>0</v>
      </c>
      <c r="J37" s="150">
        <v>367</v>
      </c>
      <c r="K37" s="150">
        <f t="shared" si="9"/>
        <v>8797.7199999999993</v>
      </c>
      <c r="L37" s="150">
        <v>15</v>
      </c>
      <c r="M37" s="150">
        <f t="shared" si="10"/>
        <v>0</v>
      </c>
      <c r="N37" s="150">
        <v>0</v>
      </c>
      <c r="O37" s="150">
        <f t="shared" si="11"/>
        <v>0</v>
      </c>
      <c r="P37" s="150">
        <v>0</v>
      </c>
      <c r="Q37" s="150">
        <f t="shared" si="12"/>
        <v>0</v>
      </c>
      <c r="R37" s="150"/>
      <c r="S37" s="150" t="s">
        <v>115</v>
      </c>
      <c r="T37" s="150" t="s">
        <v>116</v>
      </c>
      <c r="U37" s="150">
        <v>0.94199999999999995</v>
      </c>
      <c r="V37" s="150">
        <f t="shared" si="13"/>
        <v>22.58</v>
      </c>
      <c r="W37" s="150"/>
      <c r="X37" s="150" t="s">
        <v>162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163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4">
        <v>24</v>
      </c>
      <c r="B38" s="165" t="s">
        <v>172</v>
      </c>
      <c r="C38" s="171" t="s">
        <v>173</v>
      </c>
      <c r="D38" s="166" t="s">
        <v>153</v>
      </c>
      <c r="E38" s="167">
        <v>23.972000000000001</v>
      </c>
      <c r="F38" s="168"/>
      <c r="G38" s="169">
        <f t="shared" si="7"/>
        <v>0</v>
      </c>
      <c r="H38" s="150">
        <v>0</v>
      </c>
      <c r="I38" s="150">
        <f t="shared" si="8"/>
        <v>0</v>
      </c>
      <c r="J38" s="150">
        <v>41</v>
      </c>
      <c r="K38" s="150">
        <f t="shared" si="9"/>
        <v>982.85</v>
      </c>
      <c r="L38" s="150">
        <v>15</v>
      </c>
      <c r="M38" s="150">
        <f t="shared" si="10"/>
        <v>0</v>
      </c>
      <c r="N38" s="150">
        <v>0</v>
      </c>
      <c r="O38" s="150">
        <f t="shared" si="11"/>
        <v>0</v>
      </c>
      <c r="P38" s="150">
        <v>0</v>
      </c>
      <c r="Q38" s="150">
        <f t="shared" si="12"/>
        <v>0</v>
      </c>
      <c r="R38" s="150"/>
      <c r="S38" s="150" t="s">
        <v>115</v>
      </c>
      <c r="T38" s="150" t="s">
        <v>116</v>
      </c>
      <c r="U38" s="150">
        <v>0.105</v>
      </c>
      <c r="V38" s="150">
        <f t="shared" si="13"/>
        <v>2.52</v>
      </c>
      <c r="W38" s="150"/>
      <c r="X38" s="150" t="s">
        <v>162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163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64">
        <v>25</v>
      </c>
      <c r="B39" s="165" t="s">
        <v>174</v>
      </c>
      <c r="C39" s="171" t="s">
        <v>175</v>
      </c>
      <c r="D39" s="166" t="s">
        <v>153</v>
      </c>
      <c r="E39" s="167">
        <v>23.972000000000001</v>
      </c>
      <c r="F39" s="168"/>
      <c r="G39" s="169">
        <f t="shared" si="7"/>
        <v>0</v>
      </c>
      <c r="H39" s="150">
        <v>0</v>
      </c>
      <c r="I39" s="150">
        <f t="shared" si="8"/>
        <v>0</v>
      </c>
      <c r="J39" s="150">
        <v>584</v>
      </c>
      <c r="K39" s="150">
        <f t="shared" si="9"/>
        <v>13999.65</v>
      </c>
      <c r="L39" s="150">
        <v>15</v>
      </c>
      <c r="M39" s="150">
        <f t="shared" si="10"/>
        <v>0</v>
      </c>
      <c r="N39" s="150">
        <v>0</v>
      </c>
      <c r="O39" s="150">
        <f t="shared" si="11"/>
        <v>0</v>
      </c>
      <c r="P39" s="150">
        <v>0</v>
      </c>
      <c r="Q39" s="150">
        <f t="shared" si="12"/>
        <v>0</v>
      </c>
      <c r="R39" s="150"/>
      <c r="S39" s="150" t="s">
        <v>115</v>
      </c>
      <c r="T39" s="150" t="s">
        <v>116</v>
      </c>
      <c r="U39" s="150">
        <v>0.63800000000000001</v>
      </c>
      <c r="V39" s="150">
        <f t="shared" si="13"/>
        <v>15.29</v>
      </c>
      <c r="W39" s="150"/>
      <c r="X39" s="150" t="s">
        <v>162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163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8">
        <v>26</v>
      </c>
      <c r="B40" s="159" t="s">
        <v>176</v>
      </c>
      <c r="C40" s="172" t="s">
        <v>177</v>
      </c>
      <c r="D40" s="160" t="s">
        <v>153</v>
      </c>
      <c r="E40" s="161">
        <v>23.972000000000001</v>
      </c>
      <c r="F40" s="162"/>
      <c r="G40" s="163">
        <f t="shared" si="7"/>
        <v>0</v>
      </c>
      <c r="H40" s="150">
        <v>0</v>
      </c>
      <c r="I40" s="150">
        <f t="shared" si="8"/>
        <v>0</v>
      </c>
      <c r="J40" s="150">
        <v>360</v>
      </c>
      <c r="K40" s="150">
        <f t="shared" si="9"/>
        <v>8629.92</v>
      </c>
      <c r="L40" s="150">
        <v>15</v>
      </c>
      <c r="M40" s="150">
        <f t="shared" si="10"/>
        <v>0</v>
      </c>
      <c r="N40" s="150">
        <v>0</v>
      </c>
      <c r="O40" s="150">
        <f t="shared" si="11"/>
        <v>0</v>
      </c>
      <c r="P40" s="150">
        <v>0</v>
      </c>
      <c r="Q40" s="150">
        <f t="shared" si="12"/>
        <v>0</v>
      </c>
      <c r="R40" s="150"/>
      <c r="S40" s="150" t="s">
        <v>115</v>
      </c>
      <c r="T40" s="150" t="s">
        <v>116</v>
      </c>
      <c r="U40" s="150">
        <v>0</v>
      </c>
      <c r="V40" s="150">
        <f t="shared" si="13"/>
        <v>0</v>
      </c>
      <c r="W40" s="150"/>
      <c r="X40" s="150" t="s">
        <v>162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163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5"/>
      <c r="B41" s="6"/>
      <c r="C41" s="173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AE41">
        <v>15</v>
      </c>
      <c r="AF41">
        <v>21</v>
      </c>
    </row>
    <row r="42" spans="1:60" x14ac:dyDescent="0.2">
      <c r="C42" s="174"/>
      <c r="D42" s="138"/>
      <c r="AG42" t="s">
        <v>178</v>
      </c>
    </row>
    <row r="43" spans="1:60" x14ac:dyDescent="0.2">
      <c r="D43" s="138"/>
    </row>
    <row r="44" spans="1:60" x14ac:dyDescent="0.2">
      <c r="D44" s="138"/>
    </row>
    <row r="45" spans="1:60" x14ac:dyDescent="0.2">
      <c r="D45" s="138"/>
    </row>
    <row r="46" spans="1:60" x14ac:dyDescent="0.2">
      <c r="D46" s="138"/>
    </row>
    <row r="47" spans="1:60" x14ac:dyDescent="0.2">
      <c r="D47" s="138"/>
    </row>
    <row r="48" spans="1:60" x14ac:dyDescent="0.2">
      <c r="D48" s="138"/>
    </row>
    <row r="49" spans="4:4" x14ac:dyDescent="0.2">
      <c r="D49" s="138"/>
    </row>
    <row r="50" spans="4:4" x14ac:dyDescent="0.2">
      <c r="D50" s="138"/>
    </row>
    <row r="51" spans="4:4" x14ac:dyDescent="0.2">
      <c r="D51" s="138"/>
    </row>
    <row r="52" spans="4:4" x14ac:dyDescent="0.2">
      <c r="D52" s="138"/>
    </row>
    <row r="53" spans="4:4" x14ac:dyDescent="0.2">
      <c r="D53" s="138"/>
    </row>
    <row r="54" spans="4:4" x14ac:dyDescent="0.2">
      <c r="D54" s="138"/>
    </row>
    <row r="55" spans="4:4" x14ac:dyDescent="0.2">
      <c r="D55" s="138"/>
    </row>
    <row r="56" spans="4:4" x14ac:dyDescent="0.2">
      <c r="D56" s="138"/>
    </row>
    <row r="57" spans="4:4" x14ac:dyDescent="0.2">
      <c r="D57" s="138"/>
    </row>
    <row r="58" spans="4:4" x14ac:dyDescent="0.2">
      <c r="D58" s="138"/>
    </row>
    <row r="59" spans="4:4" x14ac:dyDescent="0.2">
      <c r="D59" s="138"/>
    </row>
    <row r="60" spans="4:4" x14ac:dyDescent="0.2">
      <c r="D60" s="138"/>
    </row>
    <row r="61" spans="4:4" x14ac:dyDescent="0.2">
      <c r="D61" s="138"/>
    </row>
    <row r="62" spans="4:4" x14ac:dyDescent="0.2">
      <c r="D62" s="138"/>
    </row>
    <row r="63" spans="4:4" x14ac:dyDescent="0.2">
      <c r="D63" s="138"/>
    </row>
    <row r="64" spans="4:4" x14ac:dyDescent="0.2">
      <c r="D64" s="138"/>
    </row>
    <row r="65" spans="4:4" x14ac:dyDescent="0.2">
      <c r="D65" s="138"/>
    </row>
    <row r="66" spans="4:4" x14ac:dyDescent="0.2">
      <c r="D66" s="138"/>
    </row>
    <row r="67" spans="4:4" x14ac:dyDescent="0.2">
      <c r="D67" s="138"/>
    </row>
    <row r="68" spans="4:4" x14ac:dyDescent="0.2">
      <c r="D68" s="138"/>
    </row>
    <row r="69" spans="4:4" x14ac:dyDescent="0.2">
      <c r="D69" s="138"/>
    </row>
    <row r="70" spans="4:4" x14ac:dyDescent="0.2">
      <c r="D70" s="138"/>
    </row>
    <row r="71" spans="4:4" x14ac:dyDescent="0.2">
      <c r="D71" s="138"/>
    </row>
    <row r="72" spans="4:4" x14ac:dyDescent="0.2">
      <c r="D72" s="138"/>
    </row>
    <row r="73" spans="4:4" x14ac:dyDescent="0.2">
      <c r="D73" s="138"/>
    </row>
    <row r="74" spans="4:4" x14ac:dyDescent="0.2">
      <c r="D74" s="138"/>
    </row>
    <row r="75" spans="4:4" x14ac:dyDescent="0.2">
      <c r="D75" s="138"/>
    </row>
    <row r="76" spans="4:4" x14ac:dyDescent="0.2">
      <c r="D76" s="138"/>
    </row>
    <row r="77" spans="4:4" x14ac:dyDescent="0.2">
      <c r="D77" s="138"/>
    </row>
    <row r="78" spans="4:4" x14ac:dyDescent="0.2">
      <c r="D78" s="138"/>
    </row>
    <row r="79" spans="4:4" x14ac:dyDescent="0.2">
      <c r="D79" s="138"/>
    </row>
    <row r="80" spans="4:4" x14ac:dyDescent="0.2">
      <c r="D80" s="138"/>
    </row>
    <row r="81" spans="4:4" x14ac:dyDescent="0.2">
      <c r="D81" s="138"/>
    </row>
    <row r="82" spans="4:4" x14ac:dyDescent="0.2">
      <c r="D82" s="138"/>
    </row>
    <row r="83" spans="4:4" x14ac:dyDescent="0.2">
      <c r="D83" s="138"/>
    </row>
    <row r="84" spans="4:4" x14ac:dyDescent="0.2">
      <c r="D84" s="138"/>
    </row>
    <row r="85" spans="4:4" x14ac:dyDescent="0.2">
      <c r="D85" s="138"/>
    </row>
    <row r="86" spans="4:4" x14ac:dyDescent="0.2">
      <c r="D86" s="138"/>
    </row>
    <row r="87" spans="4:4" x14ac:dyDescent="0.2">
      <c r="D87" s="138"/>
    </row>
    <row r="88" spans="4:4" x14ac:dyDescent="0.2">
      <c r="D88" s="138"/>
    </row>
    <row r="89" spans="4:4" x14ac:dyDescent="0.2">
      <c r="D89" s="138"/>
    </row>
    <row r="90" spans="4:4" x14ac:dyDescent="0.2">
      <c r="D90" s="138"/>
    </row>
    <row r="91" spans="4:4" x14ac:dyDescent="0.2">
      <c r="D91" s="138"/>
    </row>
    <row r="92" spans="4:4" x14ac:dyDescent="0.2">
      <c r="D92" s="138"/>
    </row>
    <row r="93" spans="4:4" x14ac:dyDescent="0.2">
      <c r="D93" s="138"/>
    </row>
    <row r="94" spans="4:4" x14ac:dyDescent="0.2">
      <c r="D94" s="138"/>
    </row>
    <row r="95" spans="4:4" x14ac:dyDescent="0.2">
      <c r="D95" s="138"/>
    </row>
    <row r="96" spans="4:4" x14ac:dyDescent="0.2">
      <c r="D96" s="138"/>
    </row>
    <row r="97" spans="4:4" x14ac:dyDescent="0.2">
      <c r="D97" s="138"/>
    </row>
    <row r="98" spans="4:4" x14ac:dyDescent="0.2">
      <c r="D98" s="138"/>
    </row>
    <row r="99" spans="4:4" x14ac:dyDescent="0.2">
      <c r="D99" s="138"/>
    </row>
    <row r="100" spans="4:4" x14ac:dyDescent="0.2">
      <c r="D100" s="138"/>
    </row>
    <row r="101" spans="4:4" x14ac:dyDescent="0.2">
      <c r="D101" s="138"/>
    </row>
    <row r="102" spans="4:4" x14ac:dyDescent="0.2">
      <c r="D102" s="138"/>
    </row>
    <row r="103" spans="4:4" x14ac:dyDescent="0.2">
      <c r="D103" s="138"/>
    </row>
    <row r="104" spans="4:4" x14ac:dyDescent="0.2">
      <c r="D104" s="138"/>
    </row>
    <row r="105" spans="4:4" x14ac:dyDescent="0.2">
      <c r="D105" s="138"/>
    </row>
    <row r="106" spans="4:4" x14ac:dyDescent="0.2">
      <c r="D106" s="138"/>
    </row>
    <row r="107" spans="4:4" x14ac:dyDescent="0.2">
      <c r="D107" s="138"/>
    </row>
    <row r="108" spans="4:4" x14ac:dyDescent="0.2">
      <c r="D108" s="138"/>
    </row>
    <row r="109" spans="4:4" x14ac:dyDescent="0.2">
      <c r="D109" s="138"/>
    </row>
    <row r="110" spans="4:4" x14ac:dyDescent="0.2">
      <c r="D110" s="138"/>
    </row>
    <row r="111" spans="4:4" x14ac:dyDescent="0.2">
      <c r="D111" s="138"/>
    </row>
    <row r="112" spans="4:4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7" activePane="bottomLeft" state="frozen"/>
      <selection pane="bottomLeft" activeCell="C13" sqref="C13"/>
    </sheetView>
  </sheetViews>
  <sheetFormatPr defaultRowHeight="12.75" outlineLevelRow="1" x14ac:dyDescent="0.2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5" t="s">
        <v>7</v>
      </c>
      <c r="B1" s="225"/>
      <c r="C1" s="225"/>
      <c r="D1" s="225"/>
      <c r="E1" s="225"/>
      <c r="F1" s="225"/>
      <c r="G1" s="225"/>
      <c r="AG1" t="s">
        <v>85</v>
      </c>
    </row>
    <row r="2" spans="1:60" ht="24.95" customHeight="1" x14ac:dyDescent="0.2">
      <c r="A2" s="139" t="s">
        <v>8</v>
      </c>
      <c r="B2" s="75" t="s">
        <v>197</v>
      </c>
      <c r="C2" s="226" t="s">
        <v>42</v>
      </c>
      <c r="D2" s="227"/>
      <c r="E2" s="227"/>
      <c r="F2" s="227"/>
      <c r="G2" s="228"/>
      <c r="AG2" t="s">
        <v>86</v>
      </c>
    </row>
    <row r="3" spans="1:60" ht="24.95" customHeight="1" x14ac:dyDescent="0.2">
      <c r="A3" s="139" t="s">
        <v>9</v>
      </c>
      <c r="B3" s="75" t="s">
        <v>47</v>
      </c>
      <c r="C3" s="226" t="s">
        <v>48</v>
      </c>
      <c r="D3" s="227"/>
      <c r="E3" s="227"/>
      <c r="F3" s="227"/>
      <c r="G3" s="228"/>
      <c r="AC3" s="86" t="s">
        <v>86</v>
      </c>
      <c r="AG3" t="s">
        <v>87</v>
      </c>
    </row>
    <row r="4" spans="1:60" ht="24.95" customHeight="1" x14ac:dyDescent="0.2">
      <c r="A4" s="140" t="s">
        <v>10</v>
      </c>
      <c r="B4" s="141" t="s">
        <v>44</v>
      </c>
      <c r="C4" s="229" t="s">
        <v>49</v>
      </c>
      <c r="D4" s="230"/>
      <c r="E4" s="230"/>
      <c r="F4" s="230"/>
      <c r="G4" s="231"/>
      <c r="AG4" t="s">
        <v>88</v>
      </c>
    </row>
    <row r="5" spans="1:60" x14ac:dyDescent="0.2">
      <c r="D5" s="138"/>
    </row>
    <row r="6" spans="1:60" ht="38.25" x14ac:dyDescent="0.2">
      <c r="A6" s="143" t="s">
        <v>89</v>
      </c>
      <c r="B6" s="145" t="s">
        <v>90</v>
      </c>
      <c r="C6" s="145" t="s">
        <v>91</v>
      </c>
      <c r="D6" s="144" t="s">
        <v>92</v>
      </c>
      <c r="E6" s="143" t="s">
        <v>93</v>
      </c>
      <c r="F6" s="142" t="s">
        <v>94</v>
      </c>
      <c r="G6" s="143" t="s">
        <v>30</v>
      </c>
      <c r="H6" s="146" t="s">
        <v>31</v>
      </c>
      <c r="I6" s="146" t="s">
        <v>95</v>
      </c>
      <c r="J6" s="146" t="s">
        <v>32</v>
      </c>
      <c r="K6" s="146" t="s">
        <v>96</v>
      </c>
      <c r="L6" s="146" t="s">
        <v>97</v>
      </c>
      <c r="M6" s="146" t="s">
        <v>98</v>
      </c>
      <c r="N6" s="146" t="s">
        <v>99</v>
      </c>
      <c r="O6" s="146" t="s">
        <v>100</v>
      </c>
      <c r="P6" s="146" t="s">
        <v>101</v>
      </c>
      <c r="Q6" s="146" t="s">
        <v>102</v>
      </c>
      <c r="R6" s="146" t="s">
        <v>103</v>
      </c>
      <c r="S6" s="146" t="s">
        <v>104</v>
      </c>
      <c r="T6" s="146" t="s">
        <v>105</v>
      </c>
      <c r="U6" s="146" t="s">
        <v>106</v>
      </c>
      <c r="V6" s="146" t="s">
        <v>107</v>
      </c>
      <c r="W6" s="146" t="s">
        <v>108</v>
      </c>
      <c r="X6" s="146" t="s">
        <v>109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2" t="s">
        <v>110</v>
      </c>
      <c r="B8" s="153" t="s">
        <v>66</v>
      </c>
      <c r="C8" s="170" t="s">
        <v>67</v>
      </c>
      <c r="D8" s="154"/>
      <c r="E8" s="155"/>
      <c r="F8" s="156"/>
      <c r="G8" s="157">
        <f>SUMIF(AG9:AG9,"&lt;&gt;NOR",G9:G9)</f>
        <v>0</v>
      </c>
      <c r="H8" s="151"/>
      <c r="I8" s="151">
        <f>SUM(I9:I9)</f>
        <v>13775.8</v>
      </c>
      <c r="J8" s="151"/>
      <c r="K8" s="151">
        <f>SUM(K9:K9)</f>
        <v>12460.66</v>
      </c>
      <c r="L8" s="151"/>
      <c r="M8" s="151">
        <f>SUM(M9:M9)</f>
        <v>0</v>
      </c>
      <c r="N8" s="151"/>
      <c r="O8" s="151">
        <f>SUM(O9:O9)</f>
        <v>0.11</v>
      </c>
      <c r="P8" s="151"/>
      <c r="Q8" s="151">
        <f>SUM(Q9:Q9)</f>
        <v>0</v>
      </c>
      <c r="R8" s="151"/>
      <c r="S8" s="151"/>
      <c r="T8" s="151"/>
      <c r="U8" s="151"/>
      <c r="V8" s="151">
        <f>SUM(V9:V9)</f>
        <v>23.25</v>
      </c>
      <c r="W8" s="151"/>
      <c r="X8" s="151"/>
      <c r="AG8" t="s">
        <v>111</v>
      </c>
    </row>
    <row r="9" spans="1:60" outlineLevel="1" x14ac:dyDescent="0.2">
      <c r="A9" s="164">
        <v>1</v>
      </c>
      <c r="B9" s="165" t="s">
        <v>112</v>
      </c>
      <c r="C9" s="171" t="s">
        <v>113</v>
      </c>
      <c r="D9" s="166" t="s">
        <v>114</v>
      </c>
      <c r="E9" s="167">
        <v>332.1071</v>
      </c>
      <c r="F9" s="168"/>
      <c r="G9" s="169">
        <f>ROUND(E9*F9,2)</f>
        <v>0</v>
      </c>
      <c r="H9" s="150">
        <v>41.48</v>
      </c>
      <c r="I9" s="150">
        <f>ROUND(E9*H9,2)</f>
        <v>13775.8</v>
      </c>
      <c r="J9" s="150">
        <v>37.520000000000003</v>
      </c>
      <c r="K9" s="150">
        <f>ROUND(E9*J9,2)</f>
        <v>12460.66</v>
      </c>
      <c r="L9" s="150">
        <v>15</v>
      </c>
      <c r="M9" s="150">
        <f>G9*(1+L9/100)</f>
        <v>0</v>
      </c>
      <c r="N9" s="150">
        <v>3.2000000000000003E-4</v>
      </c>
      <c r="O9" s="150">
        <f>ROUND(E9*N9,2)</f>
        <v>0.11</v>
      </c>
      <c r="P9" s="150">
        <v>0</v>
      </c>
      <c r="Q9" s="150">
        <f>ROUND(E9*P9,2)</f>
        <v>0</v>
      </c>
      <c r="R9" s="150"/>
      <c r="S9" s="150" t="s">
        <v>115</v>
      </c>
      <c r="T9" s="150" t="s">
        <v>116</v>
      </c>
      <c r="U9" s="150">
        <v>7.0000000000000007E-2</v>
      </c>
      <c r="V9" s="150">
        <f>ROUND(E9*U9,2)</f>
        <v>23.25</v>
      </c>
      <c r="W9" s="150"/>
      <c r="X9" s="150" t="s">
        <v>117</v>
      </c>
      <c r="Y9" s="147"/>
      <c r="Z9" s="147"/>
      <c r="AA9" s="147"/>
      <c r="AB9" s="147"/>
      <c r="AC9" s="147"/>
      <c r="AD9" s="147"/>
      <c r="AE9" s="147"/>
      <c r="AF9" s="147"/>
      <c r="AG9" s="147" t="s">
        <v>118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52" t="s">
        <v>110</v>
      </c>
      <c r="B10" s="153" t="s">
        <v>68</v>
      </c>
      <c r="C10" s="170" t="s">
        <v>69</v>
      </c>
      <c r="D10" s="154"/>
      <c r="E10" s="155"/>
      <c r="F10" s="156"/>
      <c r="G10" s="157">
        <f>SUMIF(AG11:AG19,"&lt;&gt;NOR",G11:G19)</f>
        <v>0</v>
      </c>
      <c r="H10" s="151"/>
      <c r="I10" s="151">
        <f>SUM(I11:I19)</f>
        <v>156629.35999999999</v>
      </c>
      <c r="J10" s="151"/>
      <c r="K10" s="151">
        <f>SUM(K11:K19)</f>
        <v>565363.05999999994</v>
      </c>
      <c r="L10" s="151"/>
      <c r="M10" s="151">
        <f>SUM(M11:M19)</f>
        <v>0</v>
      </c>
      <c r="N10" s="151"/>
      <c r="O10" s="151">
        <f>SUM(O11:O19)</f>
        <v>13.69</v>
      </c>
      <c r="P10" s="151"/>
      <c r="Q10" s="151">
        <f>SUM(Q11:Q19)</f>
        <v>0</v>
      </c>
      <c r="R10" s="151"/>
      <c r="S10" s="151"/>
      <c r="T10" s="151"/>
      <c r="U10" s="151"/>
      <c r="V10" s="151">
        <f>SUM(V11:V19)</f>
        <v>858.9799999999999</v>
      </c>
      <c r="W10" s="151"/>
      <c r="X10" s="151"/>
      <c r="AG10" t="s">
        <v>111</v>
      </c>
    </row>
    <row r="11" spans="1:60" outlineLevel="1" x14ac:dyDescent="0.2">
      <c r="A11" s="164">
        <v>2</v>
      </c>
      <c r="B11" s="165" t="s">
        <v>119</v>
      </c>
      <c r="C11" s="171" t="s">
        <v>120</v>
      </c>
      <c r="D11" s="166" t="s">
        <v>114</v>
      </c>
      <c r="E11" s="167">
        <v>32.347999999999999</v>
      </c>
      <c r="F11" s="168"/>
      <c r="G11" s="169">
        <f t="shared" ref="G11:G19" si="0">ROUND(E11*F11,2)</f>
        <v>0</v>
      </c>
      <c r="H11" s="150">
        <v>16.149999999999999</v>
      </c>
      <c r="I11" s="150">
        <f t="shared" ref="I11:I19" si="1">ROUND(E11*H11,2)</f>
        <v>522.41999999999996</v>
      </c>
      <c r="J11" s="150">
        <v>38.85</v>
      </c>
      <c r="K11" s="150">
        <f t="shared" ref="K11:K19" si="2">ROUND(E11*J11,2)</f>
        <v>1256.72</v>
      </c>
      <c r="L11" s="150">
        <v>15</v>
      </c>
      <c r="M11" s="150">
        <f t="shared" ref="M11:M19" si="3">G11*(1+L11/100)</f>
        <v>0</v>
      </c>
      <c r="N11" s="150">
        <v>4.0000000000000003E-5</v>
      </c>
      <c r="O11" s="150">
        <f t="shared" ref="O11:O19" si="4">ROUND(E11*N11,2)</f>
        <v>0</v>
      </c>
      <c r="P11" s="150">
        <v>0</v>
      </c>
      <c r="Q11" s="150">
        <f t="shared" ref="Q11:Q19" si="5">ROUND(E11*P11,2)</f>
        <v>0</v>
      </c>
      <c r="R11" s="150"/>
      <c r="S11" s="150" t="s">
        <v>115</v>
      </c>
      <c r="T11" s="150" t="s">
        <v>116</v>
      </c>
      <c r="U11" s="150">
        <v>7.8E-2</v>
      </c>
      <c r="V11" s="150">
        <f t="shared" ref="V11:V19" si="6">ROUND(E11*U11,2)</f>
        <v>2.52</v>
      </c>
      <c r="W11" s="150"/>
      <c r="X11" s="150" t="s">
        <v>117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118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4">
        <v>3</v>
      </c>
      <c r="B12" s="165" t="s">
        <v>121</v>
      </c>
      <c r="C12" s="171" t="s">
        <v>122</v>
      </c>
      <c r="D12" s="166" t="s">
        <v>123</v>
      </c>
      <c r="E12" s="167">
        <v>25</v>
      </c>
      <c r="F12" s="168"/>
      <c r="G12" s="169">
        <f t="shared" si="0"/>
        <v>0</v>
      </c>
      <c r="H12" s="150">
        <v>0</v>
      </c>
      <c r="I12" s="150">
        <f t="shared" si="1"/>
        <v>0</v>
      </c>
      <c r="J12" s="150">
        <v>1074</v>
      </c>
      <c r="K12" s="150">
        <f t="shared" si="2"/>
        <v>26850</v>
      </c>
      <c r="L12" s="150">
        <v>15</v>
      </c>
      <c r="M12" s="150">
        <f t="shared" si="3"/>
        <v>0</v>
      </c>
      <c r="N12" s="150">
        <v>0</v>
      </c>
      <c r="O12" s="150">
        <f t="shared" si="4"/>
        <v>0</v>
      </c>
      <c r="P12" s="150">
        <v>0</v>
      </c>
      <c r="Q12" s="150">
        <f t="shared" si="5"/>
        <v>0</v>
      </c>
      <c r="R12" s="150"/>
      <c r="S12" s="150" t="s">
        <v>124</v>
      </c>
      <c r="T12" s="150" t="s">
        <v>116</v>
      </c>
      <c r="U12" s="150">
        <v>0</v>
      </c>
      <c r="V12" s="150">
        <f t="shared" si="6"/>
        <v>0</v>
      </c>
      <c r="W12" s="150"/>
      <c r="X12" s="150" t="s">
        <v>117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118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4">
        <v>4</v>
      </c>
      <c r="B13" s="165" t="s">
        <v>125</v>
      </c>
      <c r="C13" s="171" t="s">
        <v>126</v>
      </c>
      <c r="D13" s="166" t="s">
        <v>123</v>
      </c>
      <c r="E13" s="167">
        <v>54.8</v>
      </c>
      <c r="F13" s="168"/>
      <c r="G13" s="169">
        <f t="shared" si="0"/>
        <v>0</v>
      </c>
      <c r="H13" s="150">
        <v>0</v>
      </c>
      <c r="I13" s="150">
        <f t="shared" si="1"/>
        <v>0</v>
      </c>
      <c r="J13" s="150">
        <v>330</v>
      </c>
      <c r="K13" s="150">
        <f t="shared" si="2"/>
        <v>18084</v>
      </c>
      <c r="L13" s="150">
        <v>15</v>
      </c>
      <c r="M13" s="150">
        <f t="shared" si="3"/>
        <v>0</v>
      </c>
      <c r="N13" s="150">
        <v>0</v>
      </c>
      <c r="O13" s="150">
        <f t="shared" si="4"/>
        <v>0</v>
      </c>
      <c r="P13" s="150">
        <v>0</v>
      </c>
      <c r="Q13" s="150">
        <f t="shared" si="5"/>
        <v>0</v>
      </c>
      <c r="R13" s="150"/>
      <c r="S13" s="150" t="s">
        <v>124</v>
      </c>
      <c r="T13" s="150" t="s">
        <v>116</v>
      </c>
      <c r="U13" s="150">
        <v>0</v>
      </c>
      <c r="V13" s="150">
        <f t="shared" si="6"/>
        <v>0</v>
      </c>
      <c r="W13" s="150"/>
      <c r="X13" s="150" t="s">
        <v>117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118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4">
        <v>5</v>
      </c>
      <c r="B14" s="165" t="s">
        <v>127</v>
      </c>
      <c r="C14" s="171" t="s">
        <v>128</v>
      </c>
      <c r="D14" s="166" t="s">
        <v>123</v>
      </c>
      <c r="E14" s="167">
        <v>47.2</v>
      </c>
      <c r="F14" s="168"/>
      <c r="G14" s="169">
        <f t="shared" si="0"/>
        <v>0</v>
      </c>
      <c r="H14" s="150">
        <v>0</v>
      </c>
      <c r="I14" s="150">
        <f t="shared" si="1"/>
        <v>0</v>
      </c>
      <c r="J14" s="150">
        <v>462</v>
      </c>
      <c r="K14" s="150">
        <f t="shared" si="2"/>
        <v>21806.400000000001</v>
      </c>
      <c r="L14" s="150">
        <v>15</v>
      </c>
      <c r="M14" s="150">
        <f t="shared" si="3"/>
        <v>0</v>
      </c>
      <c r="N14" s="150">
        <v>0</v>
      </c>
      <c r="O14" s="150">
        <f t="shared" si="4"/>
        <v>0</v>
      </c>
      <c r="P14" s="150">
        <v>0</v>
      </c>
      <c r="Q14" s="150">
        <f t="shared" si="5"/>
        <v>0</v>
      </c>
      <c r="R14" s="150"/>
      <c r="S14" s="150" t="s">
        <v>124</v>
      </c>
      <c r="T14" s="150" t="s">
        <v>116</v>
      </c>
      <c r="U14" s="150">
        <v>0</v>
      </c>
      <c r="V14" s="150">
        <f t="shared" si="6"/>
        <v>0</v>
      </c>
      <c r="W14" s="150"/>
      <c r="X14" s="150" t="s">
        <v>117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118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4">
        <v>6</v>
      </c>
      <c r="B15" s="165" t="s">
        <v>129</v>
      </c>
      <c r="C15" s="171" t="s">
        <v>130</v>
      </c>
      <c r="D15" s="166" t="s">
        <v>123</v>
      </c>
      <c r="E15" s="167">
        <v>25.2</v>
      </c>
      <c r="F15" s="168"/>
      <c r="G15" s="169">
        <f t="shared" si="0"/>
        <v>0</v>
      </c>
      <c r="H15" s="150">
        <v>0</v>
      </c>
      <c r="I15" s="150">
        <f t="shared" si="1"/>
        <v>0</v>
      </c>
      <c r="J15" s="150">
        <v>918</v>
      </c>
      <c r="K15" s="150">
        <f t="shared" si="2"/>
        <v>23133.599999999999</v>
      </c>
      <c r="L15" s="150">
        <v>15</v>
      </c>
      <c r="M15" s="150">
        <f t="shared" si="3"/>
        <v>0</v>
      </c>
      <c r="N15" s="150">
        <v>0</v>
      </c>
      <c r="O15" s="150">
        <f t="shared" si="4"/>
        <v>0</v>
      </c>
      <c r="P15" s="150">
        <v>0</v>
      </c>
      <c r="Q15" s="150">
        <f t="shared" si="5"/>
        <v>0</v>
      </c>
      <c r="R15" s="150"/>
      <c r="S15" s="150" t="s">
        <v>124</v>
      </c>
      <c r="T15" s="150" t="s">
        <v>116</v>
      </c>
      <c r="U15" s="150">
        <v>0</v>
      </c>
      <c r="V15" s="150">
        <f t="shared" si="6"/>
        <v>0</v>
      </c>
      <c r="W15" s="150"/>
      <c r="X15" s="150" t="s">
        <v>117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118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4">
        <v>7</v>
      </c>
      <c r="B16" s="165" t="s">
        <v>131</v>
      </c>
      <c r="C16" s="171" t="s">
        <v>132</v>
      </c>
      <c r="D16" s="166" t="s">
        <v>114</v>
      </c>
      <c r="E16" s="167">
        <v>332.1071</v>
      </c>
      <c r="F16" s="168"/>
      <c r="G16" s="169">
        <f t="shared" si="0"/>
        <v>0</v>
      </c>
      <c r="H16" s="150">
        <v>89.49</v>
      </c>
      <c r="I16" s="150">
        <f t="shared" si="1"/>
        <v>29720.26</v>
      </c>
      <c r="J16" s="150">
        <v>985.51</v>
      </c>
      <c r="K16" s="150">
        <f t="shared" si="2"/>
        <v>327294.87</v>
      </c>
      <c r="L16" s="150">
        <v>15</v>
      </c>
      <c r="M16" s="150">
        <f t="shared" si="3"/>
        <v>0</v>
      </c>
      <c r="N16" s="150">
        <v>3.9899999999999998E-2</v>
      </c>
      <c r="O16" s="150">
        <f t="shared" si="4"/>
        <v>13.25</v>
      </c>
      <c r="P16" s="150">
        <v>0</v>
      </c>
      <c r="Q16" s="150">
        <f t="shared" si="5"/>
        <v>0</v>
      </c>
      <c r="R16" s="150"/>
      <c r="S16" s="150" t="s">
        <v>115</v>
      </c>
      <c r="T16" s="150" t="s">
        <v>116</v>
      </c>
      <c r="U16" s="150">
        <v>1.6791499999999999</v>
      </c>
      <c r="V16" s="150">
        <f t="shared" si="6"/>
        <v>557.66</v>
      </c>
      <c r="W16" s="150"/>
      <c r="X16" s="150" t="s">
        <v>117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118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4">
        <v>8</v>
      </c>
      <c r="B17" s="165" t="s">
        <v>133</v>
      </c>
      <c r="C17" s="171" t="s">
        <v>134</v>
      </c>
      <c r="D17" s="166" t="s">
        <v>114</v>
      </c>
      <c r="E17" s="167">
        <v>332.1071</v>
      </c>
      <c r="F17" s="168"/>
      <c r="G17" s="169">
        <f t="shared" si="0"/>
        <v>0</v>
      </c>
      <c r="H17" s="150">
        <v>233.31</v>
      </c>
      <c r="I17" s="150">
        <f t="shared" si="1"/>
        <v>77483.91</v>
      </c>
      <c r="J17" s="150">
        <v>230.69</v>
      </c>
      <c r="K17" s="150">
        <f t="shared" si="2"/>
        <v>76613.789999999994</v>
      </c>
      <c r="L17" s="150">
        <v>15</v>
      </c>
      <c r="M17" s="150">
        <f t="shared" si="3"/>
        <v>0</v>
      </c>
      <c r="N17" s="150">
        <v>9.5E-4</v>
      </c>
      <c r="O17" s="150">
        <f t="shared" si="4"/>
        <v>0.32</v>
      </c>
      <c r="P17" s="150">
        <v>0</v>
      </c>
      <c r="Q17" s="150">
        <f t="shared" si="5"/>
        <v>0</v>
      </c>
      <c r="R17" s="150"/>
      <c r="S17" s="150" t="s">
        <v>115</v>
      </c>
      <c r="T17" s="150" t="s">
        <v>116</v>
      </c>
      <c r="U17" s="150">
        <v>0.43370999999999998</v>
      </c>
      <c r="V17" s="150">
        <f t="shared" si="6"/>
        <v>144.04</v>
      </c>
      <c r="W17" s="150"/>
      <c r="X17" s="150" t="s">
        <v>117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118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4">
        <v>9</v>
      </c>
      <c r="B18" s="165" t="s">
        <v>135</v>
      </c>
      <c r="C18" s="171" t="s">
        <v>136</v>
      </c>
      <c r="D18" s="166" t="s">
        <v>114</v>
      </c>
      <c r="E18" s="167">
        <v>332.1071</v>
      </c>
      <c r="F18" s="168"/>
      <c r="G18" s="169">
        <f t="shared" si="0"/>
        <v>0</v>
      </c>
      <c r="H18" s="150">
        <v>147.25</v>
      </c>
      <c r="I18" s="150">
        <f t="shared" si="1"/>
        <v>48902.77</v>
      </c>
      <c r="J18" s="150">
        <v>42.75</v>
      </c>
      <c r="K18" s="150">
        <f t="shared" si="2"/>
        <v>14197.58</v>
      </c>
      <c r="L18" s="150">
        <v>15</v>
      </c>
      <c r="M18" s="150">
        <f t="shared" si="3"/>
        <v>0</v>
      </c>
      <c r="N18" s="150">
        <v>3.5E-4</v>
      </c>
      <c r="O18" s="150">
        <f t="shared" si="4"/>
        <v>0.12</v>
      </c>
      <c r="P18" s="150">
        <v>0</v>
      </c>
      <c r="Q18" s="150">
        <f t="shared" si="5"/>
        <v>0</v>
      </c>
      <c r="R18" s="150"/>
      <c r="S18" s="150" t="s">
        <v>115</v>
      </c>
      <c r="T18" s="150" t="s">
        <v>116</v>
      </c>
      <c r="U18" s="150">
        <v>8.5999999999999993E-2</v>
      </c>
      <c r="V18" s="150">
        <f t="shared" si="6"/>
        <v>28.56</v>
      </c>
      <c r="W18" s="150"/>
      <c r="X18" s="150" t="s">
        <v>117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118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4">
        <v>10</v>
      </c>
      <c r="B19" s="165" t="s">
        <v>137</v>
      </c>
      <c r="C19" s="171" t="s">
        <v>138</v>
      </c>
      <c r="D19" s="166" t="s">
        <v>114</v>
      </c>
      <c r="E19" s="167">
        <v>332.1071</v>
      </c>
      <c r="F19" s="168"/>
      <c r="G19" s="169">
        <f t="shared" si="0"/>
        <v>0</v>
      </c>
      <c r="H19" s="150">
        <v>0</v>
      </c>
      <c r="I19" s="150">
        <f t="shared" si="1"/>
        <v>0</v>
      </c>
      <c r="J19" s="150">
        <v>169</v>
      </c>
      <c r="K19" s="150">
        <f t="shared" si="2"/>
        <v>56126.1</v>
      </c>
      <c r="L19" s="150">
        <v>15</v>
      </c>
      <c r="M19" s="150">
        <f t="shared" si="3"/>
        <v>0</v>
      </c>
      <c r="N19" s="150">
        <v>0</v>
      </c>
      <c r="O19" s="150">
        <f t="shared" si="4"/>
        <v>0</v>
      </c>
      <c r="P19" s="150">
        <v>0</v>
      </c>
      <c r="Q19" s="150">
        <f t="shared" si="5"/>
        <v>0</v>
      </c>
      <c r="R19" s="150"/>
      <c r="S19" s="150" t="s">
        <v>115</v>
      </c>
      <c r="T19" s="150" t="s">
        <v>116</v>
      </c>
      <c r="U19" s="150">
        <v>0.38</v>
      </c>
      <c r="V19" s="150">
        <f t="shared" si="6"/>
        <v>126.2</v>
      </c>
      <c r="W19" s="150"/>
      <c r="X19" s="150" t="s">
        <v>117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118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52" t="s">
        <v>110</v>
      </c>
      <c r="B20" s="153" t="s">
        <v>70</v>
      </c>
      <c r="C20" s="170" t="s">
        <v>71</v>
      </c>
      <c r="D20" s="154"/>
      <c r="E20" s="155"/>
      <c r="F20" s="156"/>
      <c r="G20" s="157">
        <f>SUMIF(AG21:AG25,"&lt;&gt;NOR",G21:G25)</f>
        <v>0</v>
      </c>
      <c r="H20" s="151"/>
      <c r="I20" s="151">
        <f>SUM(I21:I25)</f>
        <v>6343.2</v>
      </c>
      <c r="J20" s="151"/>
      <c r="K20" s="151">
        <f>SUM(K21:K25)</f>
        <v>154576.79999999999</v>
      </c>
      <c r="L20" s="151"/>
      <c r="M20" s="151">
        <f>SUM(M21:M25)</f>
        <v>0</v>
      </c>
      <c r="N20" s="151"/>
      <c r="O20" s="151">
        <f>SUM(O21:O25)</f>
        <v>8.75</v>
      </c>
      <c r="P20" s="151"/>
      <c r="Q20" s="151">
        <f>SUM(Q21:Q25)</f>
        <v>0</v>
      </c>
      <c r="R20" s="151"/>
      <c r="S20" s="151"/>
      <c r="T20" s="151"/>
      <c r="U20" s="151"/>
      <c r="V20" s="151">
        <f>SUM(V21:V25)</f>
        <v>198.36</v>
      </c>
      <c r="W20" s="151"/>
      <c r="X20" s="151"/>
      <c r="AG20" t="s">
        <v>111</v>
      </c>
    </row>
    <row r="21" spans="1:60" outlineLevel="1" x14ac:dyDescent="0.2">
      <c r="A21" s="164">
        <v>11</v>
      </c>
      <c r="B21" s="165" t="s">
        <v>139</v>
      </c>
      <c r="C21" s="171" t="s">
        <v>140</v>
      </c>
      <c r="D21" s="166" t="s">
        <v>114</v>
      </c>
      <c r="E21" s="167">
        <v>360</v>
      </c>
      <c r="F21" s="168"/>
      <c r="G21" s="169">
        <f>ROUND(E21*F21,2)</f>
        <v>0</v>
      </c>
      <c r="H21" s="150">
        <v>0.02</v>
      </c>
      <c r="I21" s="150">
        <f>ROUND(E21*H21,2)</f>
        <v>7.2</v>
      </c>
      <c r="J21" s="150">
        <v>88.98</v>
      </c>
      <c r="K21" s="150">
        <f>ROUND(E21*J21,2)</f>
        <v>32032.799999999999</v>
      </c>
      <c r="L21" s="150">
        <v>15</v>
      </c>
      <c r="M21" s="150">
        <f>G21*(1+L21/100)</f>
        <v>0</v>
      </c>
      <c r="N21" s="150">
        <v>2.426E-2</v>
      </c>
      <c r="O21" s="150">
        <f>ROUND(E21*N21,2)</f>
        <v>8.73</v>
      </c>
      <c r="P21" s="150">
        <v>0</v>
      </c>
      <c r="Q21" s="150">
        <f>ROUND(E21*P21,2)</f>
        <v>0</v>
      </c>
      <c r="R21" s="150"/>
      <c r="S21" s="150" t="s">
        <v>115</v>
      </c>
      <c r="T21" s="150" t="s">
        <v>116</v>
      </c>
      <c r="U21" s="150">
        <v>0.14199999999999999</v>
      </c>
      <c r="V21" s="150">
        <f>ROUND(E21*U21,2)</f>
        <v>51.12</v>
      </c>
      <c r="W21" s="150"/>
      <c r="X21" s="150" t="s">
        <v>117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118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64">
        <v>12</v>
      </c>
      <c r="B22" s="165" t="s">
        <v>141</v>
      </c>
      <c r="C22" s="171" t="s">
        <v>142</v>
      </c>
      <c r="D22" s="166" t="s">
        <v>114</v>
      </c>
      <c r="E22" s="167">
        <v>720</v>
      </c>
      <c r="F22" s="168"/>
      <c r="G22" s="169">
        <f>ROUND(E22*F22,2)</f>
        <v>0</v>
      </c>
      <c r="H22" s="150">
        <v>0</v>
      </c>
      <c r="I22" s="150">
        <f>ROUND(E22*H22,2)</f>
        <v>0</v>
      </c>
      <c r="J22" s="150">
        <v>55</v>
      </c>
      <c r="K22" s="150">
        <f>ROUND(E22*J22,2)</f>
        <v>39600</v>
      </c>
      <c r="L22" s="150">
        <v>15</v>
      </c>
      <c r="M22" s="150">
        <f>G22*(1+L22/100)</f>
        <v>0</v>
      </c>
      <c r="N22" s="150">
        <v>0</v>
      </c>
      <c r="O22" s="150">
        <f>ROUND(E22*N22,2)</f>
        <v>0</v>
      </c>
      <c r="P22" s="150">
        <v>0</v>
      </c>
      <c r="Q22" s="150">
        <f>ROUND(E22*P22,2)</f>
        <v>0</v>
      </c>
      <c r="R22" s="150"/>
      <c r="S22" s="150" t="s">
        <v>115</v>
      </c>
      <c r="T22" s="150" t="s">
        <v>116</v>
      </c>
      <c r="U22" s="150">
        <v>0</v>
      </c>
      <c r="V22" s="150">
        <f>ROUND(E22*U22,2)</f>
        <v>0</v>
      </c>
      <c r="W22" s="150"/>
      <c r="X22" s="150" t="s">
        <v>117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118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4">
        <v>13</v>
      </c>
      <c r="B23" s="165" t="s">
        <v>143</v>
      </c>
      <c r="C23" s="171" t="s">
        <v>144</v>
      </c>
      <c r="D23" s="166" t="s">
        <v>114</v>
      </c>
      <c r="E23" s="167">
        <v>360</v>
      </c>
      <c r="F23" s="168"/>
      <c r="G23" s="169">
        <f>ROUND(E23*F23,2)</f>
        <v>0</v>
      </c>
      <c r="H23" s="150">
        <v>0</v>
      </c>
      <c r="I23" s="150">
        <f>ROUND(E23*H23,2)</f>
        <v>0</v>
      </c>
      <c r="J23" s="150">
        <v>77</v>
      </c>
      <c r="K23" s="150">
        <f>ROUND(E23*J23,2)</f>
        <v>27720</v>
      </c>
      <c r="L23" s="150">
        <v>15</v>
      </c>
      <c r="M23" s="150">
        <f>G23*(1+L23/100)</f>
        <v>0</v>
      </c>
      <c r="N23" s="150">
        <v>0</v>
      </c>
      <c r="O23" s="150">
        <f>ROUND(E23*N23,2)</f>
        <v>0</v>
      </c>
      <c r="P23" s="150">
        <v>0</v>
      </c>
      <c r="Q23" s="150">
        <f>ROUND(E23*P23,2)</f>
        <v>0</v>
      </c>
      <c r="R23" s="150"/>
      <c r="S23" s="150" t="s">
        <v>115</v>
      </c>
      <c r="T23" s="150" t="s">
        <v>116</v>
      </c>
      <c r="U23" s="150">
        <v>0.12</v>
      </c>
      <c r="V23" s="150">
        <f>ROUND(E23*U23,2)</f>
        <v>43.2</v>
      </c>
      <c r="W23" s="150"/>
      <c r="X23" s="150" t="s">
        <v>117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118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4">
        <v>14</v>
      </c>
      <c r="B24" s="165" t="s">
        <v>145</v>
      </c>
      <c r="C24" s="171" t="s">
        <v>146</v>
      </c>
      <c r="D24" s="166" t="s">
        <v>114</v>
      </c>
      <c r="E24" s="167">
        <v>360</v>
      </c>
      <c r="F24" s="168"/>
      <c r="G24" s="169">
        <f>ROUND(E24*F24,2)</f>
        <v>0</v>
      </c>
      <c r="H24" s="150">
        <v>0</v>
      </c>
      <c r="I24" s="150">
        <f>ROUND(E24*H24,2)</f>
        <v>0</v>
      </c>
      <c r="J24" s="150">
        <v>10</v>
      </c>
      <c r="K24" s="150">
        <f>ROUND(E24*J24,2)</f>
        <v>3600</v>
      </c>
      <c r="L24" s="150">
        <v>15</v>
      </c>
      <c r="M24" s="150">
        <f>G24*(1+L24/100)</f>
        <v>0</v>
      </c>
      <c r="N24" s="150">
        <v>0</v>
      </c>
      <c r="O24" s="150">
        <f>ROUND(E24*N24,2)</f>
        <v>0</v>
      </c>
      <c r="P24" s="150">
        <v>0</v>
      </c>
      <c r="Q24" s="150">
        <f>ROUND(E24*P24,2)</f>
        <v>0</v>
      </c>
      <c r="R24" s="150"/>
      <c r="S24" s="150" t="s">
        <v>115</v>
      </c>
      <c r="T24" s="150" t="s">
        <v>116</v>
      </c>
      <c r="U24" s="150">
        <v>1.7999999999999999E-2</v>
      </c>
      <c r="V24" s="150">
        <f>ROUND(E24*U24,2)</f>
        <v>6.48</v>
      </c>
      <c r="W24" s="150"/>
      <c r="X24" s="150" t="s">
        <v>117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118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4">
        <v>15</v>
      </c>
      <c r="B25" s="165" t="s">
        <v>147</v>
      </c>
      <c r="C25" s="171" t="s">
        <v>148</v>
      </c>
      <c r="D25" s="166" t="s">
        <v>114</v>
      </c>
      <c r="E25" s="167">
        <v>360</v>
      </c>
      <c r="F25" s="168"/>
      <c r="G25" s="169">
        <f>ROUND(E25*F25,2)</f>
        <v>0</v>
      </c>
      <c r="H25" s="150">
        <v>17.600000000000001</v>
      </c>
      <c r="I25" s="150">
        <f>ROUND(E25*H25,2)</f>
        <v>6336</v>
      </c>
      <c r="J25" s="150">
        <v>143.4</v>
      </c>
      <c r="K25" s="150">
        <f>ROUND(E25*J25,2)</f>
        <v>51624</v>
      </c>
      <c r="L25" s="150">
        <v>15</v>
      </c>
      <c r="M25" s="150">
        <f>G25*(1+L25/100)</f>
        <v>0</v>
      </c>
      <c r="N25" s="150">
        <v>5.0000000000000002E-5</v>
      </c>
      <c r="O25" s="150">
        <f>ROUND(E25*N25,2)</f>
        <v>0.02</v>
      </c>
      <c r="P25" s="150">
        <v>0</v>
      </c>
      <c r="Q25" s="150">
        <f>ROUND(E25*P25,2)</f>
        <v>0</v>
      </c>
      <c r="R25" s="150"/>
      <c r="S25" s="150" t="s">
        <v>115</v>
      </c>
      <c r="T25" s="150" t="s">
        <v>116</v>
      </c>
      <c r="U25" s="150">
        <v>0.27100000000000002</v>
      </c>
      <c r="V25" s="150">
        <f>ROUND(E25*U25,2)</f>
        <v>97.56</v>
      </c>
      <c r="W25" s="150"/>
      <c r="X25" s="150" t="s">
        <v>117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118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52" t="s">
        <v>110</v>
      </c>
      <c r="B26" s="153" t="s">
        <v>72</v>
      </c>
      <c r="C26" s="170" t="s">
        <v>73</v>
      </c>
      <c r="D26" s="154"/>
      <c r="E26" s="155"/>
      <c r="F26" s="156"/>
      <c r="G26" s="157">
        <f>SUMIF(AG27:AG27,"&lt;&gt;NOR",G27:G27)</f>
        <v>0</v>
      </c>
      <c r="H26" s="151"/>
      <c r="I26" s="151">
        <f>SUM(I27:I27)</f>
        <v>0</v>
      </c>
      <c r="J26" s="151"/>
      <c r="K26" s="151">
        <f>SUM(K27:K27)</f>
        <v>12952.18</v>
      </c>
      <c r="L26" s="151"/>
      <c r="M26" s="151">
        <f>SUM(M27:M27)</f>
        <v>0</v>
      </c>
      <c r="N26" s="151"/>
      <c r="O26" s="151">
        <f>SUM(O27:O27)</f>
        <v>0</v>
      </c>
      <c r="P26" s="151"/>
      <c r="Q26" s="151">
        <f>SUM(Q27:Q27)</f>
        <v>11.96</v>
      </c>
      <c r="R26" s="151"/>
      <c r="S26" s="151"/>
      <c r="T26" s="151"/>
      <c r="U26" s="151"/>
      <c r="V26" s="151">
        <f>SUM(V27:V27)</f>
        <v>33.21</v>
      </c>
      <c r="W26" s="151"/>
      <c r="X26" s="151"/>
      <c r="AG26" t="s">
        <v>111</v>
      </c>
    </row>
    <row r="27" spans="1:60" outlineLevel="1" x14ac:dyDescent="0.2">
      <c r="A27" s="164">
        <v>16</v>
      </c>
      <c r="B27" s="165" t="s">
        <v>149</v>
      </c>
      <c r="C27" s="171" t="s">
        <v>150</v>
      </c>
      <c r="D27" s="166" t="s">
        <v>114</v>
      </c>
      <c r="E27" s="167">
        <v>332.1071</v>
      </c>
      <c r="F27" s="168"/>
      <c r="G27" s="169">
        <f>ROUND(E27*F27,2)</f>
        <v>0</v>
      </c>
      <c r="H27" s="150">
        <v>0</v>
      </c>
      <c r="I27" s="150">
        <f>ROUND(E27*H27,2)</f>
        <v>0</v>
      </c>
      <c r="J27" s="150">
        <v>39</v>
      </c>
      <c r="K27" s="150">
        <f>ROUND(E27*J27,2)</f>
        <v>12952.18</v>
      </c>
      <c r="L27" s="150">
        <v>15</v>
      </c>
      <c r="M27" s="150">
        <f>G27*(1+L27/100)</f>
        <v>0</v>
      </c>
      <c r="N27" s="150">
        <v>0</v>
      </c>
      <c r="O27" s="150">
        <f>ROUND(E27*N27,2)</f>
        <v>0</v>
      </c>
      <c r="P27" s="150">
        <v>3.5999999999999997E-2</v>
      </c>
      <c r="Q27" s="150">
        <f>ROUND(E27*P27,2)</f>
        <v>11.96</v>
      </c>
      <c r="R27" s="150"/>
      <c r="S27" s="150" t="s">
        <v>115</v>
      </c>
      <c r="T27" s="150" t="s">
        <v>116</v>
      </c>
      <c r="U27" s="150">
        <v>0.1</v>
      </c>
      <c r="V27" s="150">
        <f>ROUND(E27*U27,2)</f>
        <v>33.21</v>
      </c>
      <c r="W27" s="150"/>
      <c r="X27" s="150" t="s">
        <v>117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118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52" t="s">
        <v>110</v>
      </c>
      <c r="B28" s="153" t="s">
        <v>74</v>
      </c>
      <c r="C28" s="170" t="s">
        <v>75</v>
      </c>
      <c r="D28" s="154"/>
      <c r="E28" s="155"/>
      <c r="F28" s="156"/>
      <c r="G28" s="157">
        <f>SUMIF(AG29:AG29,"&lt;&gt;NOR",G29:G29)</f>
        <v>0</v>
      </c>
      <c r="H28" s="151"/>
      <c r="I28" s="151">
        <f>SUM(I29:I29)</f>
        <v>0</v>
      </c>
      <c r="J28" s="151"/>
      <c r="K28" s="151">
        <f>SUM(K29:K29)</f>
        <v>29868.12</v>
      </c>
      <c r="L28" s="151"/>
      <c r="M28" s="151">
        <f>SUM(M29:M29)</f>
        <v>0</v>
      </c>
      <c r="N28" s="151"/>
      <c r="O28" s="151">
        <f>SUM(O29:O29)</f>
        <v>0</v>
      </c>
      <c r="P28" s="151"/>
      <c r="Q28" s="151">
        <f>SUM(Q29:Q29)</f>
        <v>0</v>
      </c>
      <c r="R28" s="151"/>
      <c r="S28" s="151"/>
      <c r="T28" s="151"/>
      <c r="U28" s="151"/>
      <c r="V28" s="151">
        <f>SUM(V29:V29)</f>
        <v>58.09</v>
      </c>
      <c r="W28" s="151"/>
      <c r="X28" s="151"/>
      <c r="AG28" t="s">
        <v>111</v>
      </c>
    </row>
    <row r="29" spans="1:60" outlineLevel="1" x14ac:dyDescent="0.2">
      <c r="A29" s="164">
        <v>17</v>
      </c>
      <c r="B29" s="165" t="s">
        <v>151</v>
      </c>
      <c r="C29" s="171" t="s">
        <v>152</v>
      </c>
      <c r="D29" s="166" t="s">
        <v>153</v>
      </c>
      <c r="E29" s="167">
        <v>22.541979999999999</v>
      </c>
      <c r="F29" s="168"/>
      <c r="G29" s="169">
        <f>ROUND(E29*F29,2)</f>
        <v>0</v>
      </c>
      <c r="H29" s="150">
        <v>0</v>
      </c>
      <c r="I29" s="150">
        <f>ROUND(E29*H29,2)</f>
        <v>0</v>
      </c>
      <c r="J29" s="150">
        <v>1325</v>
      </c>
      <c r="K29" s="150">
        <f>ROUND(E29*J29,2)</f>
        <v>29868.12</v>
      </c>
      <c r="L29" s="150">
        <v>15</v>
      </c>
      <c r="M29" s="150">
        <f>G29*(1+L29/100)</f>
        <v>0</v>
      </c>
      <c r="N29" s="150">
        <v>0</v>
      </c>
      <c r="O29" s="150">
        <f>ROUND(E29*N29,2)</f>
        <v>0</v>
      </c>
      <c r="P29" s="150">
        <v>0</v>
      </c>
      <c r="Q29" s="150">
        <f>ROUND(E29*P29,2)</f>
        <v>0</v>
      </c>
      <c r="R29" s="150"/>
      <c r="S29" s="150" t="s">
        <v>115</v>
      </c>
      <c r="T29" s="150" t="s">
        <v>116</v>
      </c>
      <c r="U29" s="150">
        <v>2.577</v>
      </c>
      <c r="V29" s="150">
        <f>ROUND(E29*U29,2)</f>
        <v>58.09</v>
      </c>
      <c r="W29" s="150"/>
      <c r="X29" s="150" t="s">
        <v>154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155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52" t="s">
        <v>110</v>
      </c>
      <c r="B30" s="153" t="s">
        <v>78</v>
      </c>
      <c r="C30" s="170" t="s">
        <v>79</v>
      </c>
      <c r="D30" s="154"/>
      <c r="E30" s="155"/>
      <c r="F30" s="156"/>
      <c r="G30" s="157">
        <f>SUMIF(AG31:AG31,"&lt;&gt;NOR",G31:G31)</f>
        <v>0</v>
      </c>
      <c r="H30" s="151"/>
      <c r="I30" s="151">
        <f>SUM(I31:I31)</f>
        <v>3265.92</v>
      </c>
      <c r="J30" s="151"/>
      <c r="K30" s="151">
        <f>SUM(K31:K31)</f>
        <v>24922.080000000002</v>
      </c>
      <c r="L30" s="151"/>
      <c r="M30" s="151">
        <f>SUM(M31:M31)</f>
        <v>0</v>
      </c>
      <c r="N30" s="151"/>
      <c r="O30" s="151">
        <f>SUM(O31:O31)</f>
        <v>0.02</v>
      </c>
      <c r="P30" s="151"/>
      <c r="Q30" s="151">
        <f>SUM(Q31:Q31)</f>
        <v>0.49</v>
      </c>
      <c r="R30" s="151"/>
      <c r="S30" s="151"/>
      <c r="T30" s="151"/>
      <c r="U30" s="151"/>
      <c r="V30" s="151">
        <f>SUM(V31:V31)</f>
        <v>47.14</v>
      </c>
      <c r="W30" s="151"/>
      <c r="X30" s="151"/>
      <c r="AG30" t="s">
        <v>111</v>
      </c>
    </row>
    <row r="31" spans="1:60" outlineLevel="1" x14ac:dyDescent="0.2">
      <c r="A31" s="164">
        <v>18</v>
      </c>
      <c r="B31" s="165" t="s">
        <v>156</v>
      </c>
      <c r="C31" s="171" t="s">
        <v>157</v>
      </c>
      <c r="D31" s="166" t="s">
        <v>158</v>
      </c>
      <c r="E31" s="167">
        <v>486</v>
      </c>
      <c r="F31" s="168"/>
      <c r="G31" s="169">
        <f>ROUND(E31*F31,2)</f>
        <v>0</v>
      </c>
      <c r="H31" s="150">
        <v>6.72</v>
      </c>
      <c r="I31" s="150">
        <f>ROUND(E31*H31,2)</f>
        <v>3265.92</v>
      </c>
      <c r="J31" s="150">
        <v>51.28</v>
      </c>
      <c r="K31" s="150">
        <f>ROUND(E31*J31,2)</f>
        <v>24922.080000000002</v>
      </c>
      <c r="L31" s="150">
        <v>15</v>
      </c>
      <c r="M31" s="150">
        <f>G31*(1+L31/100)</f>
        <v>0</v>
      </c>
      <c r="N31" s="150">
        <v>5.0000000000000002E-5</v>
      </c>
      <c r="O31" s="150">
        <f>ROUND(E31*N31,2)</f>
        <v>0.02</v>
      </c>
      <c r="P31" s="150">
        <v>1E-3</v>
      </c>
      <c r="Q31" s="150">
        <f>ROUND(E31*P31,2)</f>
        <v>0.49</v>
      </c>
      <c r="R31" s="150"/>
      <c r="S31" s="150" t="s">
        <v>115</v>
      </c>
      <c r="T31" s="150" t="s">
        <v>116</v>
      </c>
      <c r="U31" s="150">
        <v>9.7000000000000003E-2</v>
      </c>
      <c r="V31" s="150">
        <f>ROUND(E31*U31,2)</f>
        <v>47.14</v>
      </c>
      <c r="W31" s="150"/>
      <c r="X31" s="150" t="s">
        <v>117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159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52" t="s">
        <v>110</v>
      </c>
      <c r="B32" s="153" t="s">
        <v>80</v>
      </c>
      <c r="C32" s="170" t="s">
        <v>81</v>
      </c>
      <c r="D32" s="154"/>
      <c r="E32" s="155"/>
      <c r="F32" s="156"/>
      <c r="G32" s="157">
        <f>SUMIF(AG33:AG40,"&lt;&gt;NOR",G33:G40)</f>
        <v>0</v>
      </c>
      <c r="H32" s="151"/>
      <c r="I32" s="151">
        <f>SUM(I33:I40)</f>
        <v>0</v>
      </c>
      <c r="J32" s="151"/>
      <c r="K32" s="151">
        <f>SUM(K33:K40)</f>
        <v>26949.08</v>
      </c>
      <c r="L32" s="151"/>
      <c r="M32" s="151">
        <f>SUM(M33:M40)</f>
        <v>0</v>
      </c>
      <c r="N32" s="151"/>
      <c r="O32" s="151">
        <f>SUM(O33:O40)</f>
        <v>0</v>
      </c>
      <c r="P32" s="151"/>
      <c r="Q32" s="151">
        <f>SUM(Q33:Q40)</f>
        <v>0</v>
      </c>
      <c r="R32" s="151"/>
      <c r="S32" s="151"/>
      <c r="T32" s="151"/>
      <c r="U32" s="151"/>
      <c r="V32" s="151">
        <f>SUM(V33:V40)</f>
        <v>37.36</v>
      </c>
      <c r="W32" s="151"/>
      <c r="X32" s="151"/>
      <c r="AG32" t="s">
        <v>111</v>
      </c>
    </row>
    <row r="33" spans="1:60" outlineLevel="1" x14ac:dyDescent="0.2">
      <c r="A33" s="164">
        <v>19</v>
      </c>
      <c r="B33" s="165" t="s">
        <v>160</v>
      </c>
      <c r="C33" s="171" t="s">
        <v>161</v>
      </c>
      <c r="D33" s="166" t="s">
        <v>153</v>
      </c>
      <c r="E33" s="167">
        <v>12.44186</v>
      </c>
      <c r="F33" s="168"/>
      <c r="G33" s="169">
        <f t="shared" ref="G33:G40" si="7">ROUND(E33*F33,2)</f>
        <v>0</v>
      </c>
      <c r="H33" s="150">
        <v>0</v>
      </c>
      <c r="I33" s="150">
        <f t="shared" ref="I33:I40" si="8">ROUND(E33*H33,2)</f>
        <v>0</v>
      </c>
      <c r="J33" s="150">
        <v>468</v>
      </c>
      <c r="K33" s="150">
        <f t="shared" ref="K33:K40" si="9">ROUND(E33*J33,2)</f>
        <v>5822.79</v>
      </c>
      <c r="L33" s="150">
        <v>15</v>
      </c>
      <c r="M33" s="150">
        <f t="shared" ref="M33:M40" si="10">G33*(1+L33/100)</f>
        <v>0</v>
      </c>
      <c r="N33" s="150">
        <v>0</v>
      </c>
      <c r="O33" s="150">
        <f t="shared" ref="O33:O40" si="11">ROUND(E33*N33,2)</f>
        <v>0</v>
      </c>
      <c r="P33" s="150">
        <v>0</v>
      </c>
      <c r="Q33" s="150">
        <f t="shared" ref="Q33:Q40" si="12">ROUND(E33*P33,2)</f>
        <v>0</v>
      </c>
      <c r="R33" s="150"/>
      <c r="S33" s="150" t="s">
        <v>115</v>
      </c>
      <c r="T33" s="150" t="s">
        <v>116</v>
      </c>
      <c r="U33" s="150">
        <v>0.72599999999999998</v>
      </c>
      <c r="V33" s="150">
        <f t="shared" ref="V33:V40" si="13">ROUND(E33*U33,2)</f>
        <v>9.0299999999999994</v>
      </c>
      <c r="W33" s="150"/>
      <c r="X33" s="150" t="s">
        <v>162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163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4">
        <v>20</v>
      </c>
      <c r="B34" s="165" t="s">
        <v>164</v>
      </c>
      <c r="C34" s="171" t="s">
        <v>165</v>
      </c>
      <c r="D34" s="166" t="s">
        <v>153</v>
      </c>
      <c r="E34" s="167">
        <v>12.44186</v>
      </c>
      <c r="F34" s="168"/>
      <c r="G34" s="169">
        <f t="shared" si="7"/>
        <v>0</v>
      </c>
      <c r="H34" s="150">
        <v>0</v>
      </c>
      <c r="I34" s="150">
        <f t="shared" si="8"/>
        <v>0</v>
      </c>
      <c r="J34" s="150">
        <v>63</v>
      </c>
      <c r="K34" s="150">
        <f t="shared" si="9"/>
        <v>783.84</v>
      </c>
      <c r="L34" s="150">
        <v>15</v>
      </c>
      <c r="M34" s="150">
        <f t="shared" si="10"/>
        <v>0</v>
      </c>
      <c r="N34" s="150">
        <v>0</v>
      </c>
      <c r="O34" s="150">
        <f t="shared" si="11"/>
        <v>0</v>
      </c>
      <c r="P34" s="150">
        <v>0</v>
      </c>
      <c r="Q34" s="150">
        <f t="shared" si="12"/>
        <v>0</v>
      </c>
      <c r="R34" s="150"/>
      <c r="S34" s="150" t="s">
        <v>115</v>
      </c>
      <c r="T34" s="150" t="s">
        <v>116</v>
      </c>
      <c r="U34" s="150">
        <v>0.10100000000000001</v>
      </c>
      <c r="V34" s="150">
        <f t="shared" si="13"/>
        <v>1.26</v>
      </c>
      <c r="W34" s="150"/>
      <c r="X34" s="150" t="s">
        <v>162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163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4">
        <v>21</v>
      </c>
      <c r="B35" s="165" t="s">
        <v>166</v>
      </c>
      <c r="C35" s="171" t="s">
        <v>167</v>
      </c>
      <c r="D35" s="166" t="s">
        <v>153</v>
      </c>
      <c r="E35" s="167">
        <v>12.44186</v>
      </c>
      <c r="F35" s="168"/>
      <c r="G35" s="169">
        <f t="shared" si="7"/>
        <v>0</v>
      </c>
      <c r="H35" s="150">
        <v>0</v>
      </c>
      <c r="I35" s="150">
        <f t="shared" si="8"/>
        <v>0</v>
      </c>
      <c r="J35" s="150">
        <v>264</v>
      </c>
      <c r="K35" s="150">
        <f t="shared" si="9"/>
        <v>3284.65</v>
      </c>
      <c r="L35" s="150">
        <v>15</v>
      </c>
      <c r="M35" s="150">
        <f t="shared" si="10"/>
        <v>0</v>
      </c>
      <c r="N35" s="150">
        <v>0</v>
      </c>
      <c r="O35" s="150">
        <f t="shared" si="11"/>
        <v>0</v>
      </c>
      <c r="P35" s="150">
        <v>0</v>
      </c>
      <c r="Q35" s="150">
        <f t="shared" si="12"/>
        <v>0</v>
      </c>
      <c r="R35" s="150"/>
      <c r="S35" s="150" t="s">
        <v>115</v>
      </c>
      <c r="T35" s="150" t="s">
        <v>116</v>
      </c>
      <c r="U35" s="150">
        <v>0.49</v>
      </c>
      <c r="V35" s="150">
        <f t="shared" si="13"/>
        <v>6.1</v>
      </c>
      <c r="W35" s="150"/>
      <c r="X35" s="150" t="s">
        <v>162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163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4">
        <v>22</v>
      </c>
      <c r="B36" s="165" t="s">
        <v>168</v>
      </c>
      <c r="C36" s="171" t="s">
        <v>169</v>
      </c>
      <c r="D36" s="166" t="s">
        <v>153</v>
      </c>
      <c r="E36" s="167">
        <v>12.44186</v>
      </c>
      <c r="F36" s="168"/>
      <c r="G36" s="169">
        <f t="shared" si="7"/>
        <v>0</v>
      </c>
      <c r="H36" s="150">
        <v>0</v>
      </c>
      <c r="I36" s="150">
        <f t="shared" si="8"/>
        <v>0</v>
      </c>
      <c r="J36" s="150">
        <v>19</v>
      </c>
      <c r="K36" s="150">
        <f t="shared" si="9"/>
        <v>236.4</v>
      </c>
      <c r="L36" s="150">
        <v>15</v>
      </c>
      <c r="M36" s="150">
        <f t="shared" si="10"/>
        <v>0</v>
      </c>
      <c r="N36" s="150">
        <v>0</v>
      </c>
      <c r="O36" s="150">
        <f t="shared" si="11"/>
        <v>0</v>
      </c>
      <c r="P36" s="150">
        <v>0</v>
      </c>
      <c r="Q36" s="150">
        <f t="shared" si="12"/>
        <v>0</v>
      </c>
      <c r="R36" s="150"/>
      <c r="S36" s="150" t="s">
        <v>115</v>
      </c>
      <c r="T36" s="150" t="s">
        <v>116</v>
      </c>
      <c r="U36" s="150">
        <v>0</v>
      </c>
      <c r="V36" s="150">
        <f t="shared" si="13"/>
        <v>0</v>
      </c>
      <c r="W36" s="150"/>
      <c r="X36" s="150" t="s">
        <v>162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163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4">
        <v>23</v>
      </c>
      <c r="B37" s="165" t="s">
        <v>170</v>
      </c>
      <c r="C37" s="171" t="s">
        <v>171</v>
      </c>
      <c r="D37" s="166" t="s">
        <v>153</v>
      </c>
      <c r="E37" s="167">
        <v>12.44186</v>
      </c>
      <c r="F37" s="168"/>
      <c r="G37" s="169">
        <f t="shared" si="7"/>
        <v>0</v>
      </c>
      <c r="H37" s="150">
        <v>0</v>
      </c>
      <c r="I37" s="150">
        <f t="shared" si="8"/>
        <v>0</v>
      </c>
      <c r="J37" s="150">
        <v>367</v>
      </c>
      <c r="K37" s="150">
        <f t="shared" si="9"/>
        <v>4566.16</v>
      </c>
      <c r="L37" s="150">
        <v>15</v>
      </c>
      <c r="M37" s="150">
        <f t="shared" si="10"/>
        <v>0</v>
      </c>
      <c r="N37" s="150">
        <v>0</v>
      </c>
      <c r="O37" s="150">
        <f t="shared" si="11"/>
        <v>0</v>
      </c>
      <c r="P37" s="150">
        <v>0</v>
      </c>
      <c r="Q37" s="150">
        <f t="shared" si="12"/>
        <v>0</v>
      </c>
      <c r="R37" s="150"/>
      <c r="S37" s="150" t="s">
        <v>115</v>
      </c>
      <c r="T37" s="150" t="s">
        <v>116</v>
      </c>
      <c r="U37" s="150">
        <v>0.94199999999999995</v>
      </c>
      <c r="V37" s="150">
        <f t="shared" si="13"/>
        <v>11.72</v>
      </c>
      <c r="W37" s="150"/>
      <c r="X37" s="150" t="s">
        <v>162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163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4">
        <v>24</v>
      </c>
      <c r="B38" s="165" t="s">
        <v>172</v>
      </c>
      <c r="C38" s="171" t="s">
        <v>173</v>
      </c>
      <c r="D38" s="166" t="s">
        <v>153</v>
      </c>
      <c r="E38" s="167">
        <v>12.44186</v>
      </c>
      <c r="F38" s="168"/>
      <c r="G38" s="169">
        <f t="shared" si="7"/>
        <v>0</v>
      </c>
      <c r="H38" s="150">
        <v>0</v>
      </c>
      <c r="I38" s="150">
        <f t="shared" si="8"/>
        <v>0</v>
      </c>
      <c r="J38" s="150">
        <v>41</v>
      </c>
      <c r="K38" s="150">
        <f t="shared" si="9"/>
        <v>510.12</v>
      </c>
      <c r="L38" s="150">
        <v>15</v>
      </c>
      <c r="M38" s="150">
        <f t="shared" si="10"/>
        <v>0</v>
      </c>
      <c r="N38" s="150">
        <v>0</v>
      </c>
      <c r="O38" s="150">
        <f t="shared" si="11"/>
        <v>0</v>
      </c>
      <c r="P38" s="150">
        <v>0</v>
      </c>
      <c r="Q38" s="150">
        <f t="shared" si="12"/>
        <v>0</v>
      </c>
      <c r="R38" s="150"/>
      <c r="S38" s="150" t="s">
        <v>115</v>
      </c>
      <c r="T38" s="150" t="s">
        <v>116</v>
      </c>
      <c r="U38" s="150">
        <v>0.105</v>
      </c>
      <c r="V38" s="150">
        <f t="shared" si="13"/>
        <v>1.31</v>
      </c>
      <c r="W38" s="150"/>
      <c r="X38" s="150" t="s">
        <v>162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163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64">
        <v>25</v>
      </c>
      <c r="B39" s="165" t="s">
        <v>174</v>
      </c>
      <c r="C39" s="171" t="s">
        <v>175</v>
      </c>
      <c r="D39" s="166" t="s">
        <v>153</v>
      </c>
      <c r="E39" s="167">
        <v>12.44186</v>
      </c>
      <c r="F39" s="168"/>
      <c r="G39" s="169">
        <f t="shared" si="7"/>
        <v>0</v>
      </c>
      <c r="H39" s="150">
        <v>0</v>
      </c>
      <c r="I39" s="150">
        <f t="shared" si="8"/>
        <v>0</v>
      </c>
      <c r="J39" s="150">
        <v>584</v>
      </c>
      <c r="K39" s="150">
        <f t="shared" si="9"/>
        <v>7266.05</v>
      </c>
      <c r="L39" s="150">
        <v>15</v>
      </c>
      <c r="M39" s="150">
        <f t="shared" si="10"/>
        <v>0</v>
      </c>
      <c r="N39" s="150">
        <v>0</v>
      </c>
      <c r="O39" s="150">
        <f t="shared" si="11"/>
        <v>0</v>
      </c>
      <c r="P39" s="150">
        <v>0</v>
      </c>
      <c r="Q39" s="150">
        <f t="shared" si="12"/>
        <v>0</v>
      </c>
      <c r="R39" s="150"/>
      <c r="S39" s="150" t="s">
        <v>115</v>
      </c>
      <c r="T39" s="150" t="s">
        <v>116</v>
      </c>
      <c r="U39" s="150">
        <v>0.63800000000000001</v>
      </c>
      <c r="V39" s="150">
        <f t="shared" si="13"/>
        <v>7.94</v>
      </c>
      <c r="W39" s="150"/>
      <c r="X39" s="150" t="s">
        <v>162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163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8">
        <v>26</v>
      </c>
      <c r="B40" s="159" t="s">
        <v>176</v>
      </c>
      <c r="C40" s="172" t="s">
        <v>177</v>
      </c>
      <c r="D40" s="160" t="s">
        <v>153</v>
      </c>
      <c r="E40" s="161">
        <v>12.44186</v>
      </c>
      <c r="F40" s="162"/>
      <c r="G40" s="163">
        <f t="shared" si="7"/>
        <v>0</v>
      </c>
      <c r="H40" s="150">
        <v>0</v>
      </c>
      <c r="I40" s="150">
        <f t="shared" si="8"/>
        <v>0</v>
      </c>
      <c r="J40" s="150">
        <v>360</v>
      </c>
      <c r="K40" s="150">
        <f t="shared" si="9"/>
        <v>4479.07</v>
      </c>
      <c r="L40" s="150">
        <v>15</v>
      </c>
      <c r="M40" s="150">
        <f t="shared" si="10"/>
        <v>0</v>
      </c>
      <c r="N40" s="150">
        <v>0</v>
      </c>
      <c r="O40" s="150">
        <f t="shared" si="11"/>
        <v>0</v>
      </c>
      <c r="P40" s="150">
        <v>0</v>
      </c>
      <c r="Q40" s="150">
        <f t="shared" si="12"/>
        <v>0</v>
      </c>
      <c r="R40" s="150"/>
      <c r="S40" s="150" t="s">
        <v>115</v>
      </c>
      <c r="T40" s="150" t="s">
        <v>116</v>
      </c>
      <c r="U40" s="150">
        <v>0</v>
      </c>
      <c r="V40" s="150">
        <f t="shared" si="13"/>
        <v>0</v>
      </c>
      <c r="W40" s="150"/>
      <c r="X40" s="150" t="s">
        <v>162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163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5"/>
      <c r="B41" s="6"/>
      <c r="C41" s="173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AE41">
        <v>15</v>
      </c>
      <c r="AF41">
        <v>21</v>
      </c>
    </row>
    <row r="42" spans="1:60" x14ac:dyDescent="0.2">
      <c r="C42" s="174"/>
      <c r="D42" s="138"/>
      <c r="AG42" t="s">
        <v>178</v>
      </c>
    </row>
    <row r="43" spans="1:60" x14ac:dyDescent="0.2">
      <c r="D43" s="138"/>
    </row>
    <row r="44" spans="1:60" x14ac:dyDescent="0.2">
      <c r="D44" s="138"/>
    </row>
    <row r="45" spans="1:60" x14ac:dyDescent="0.2">
      <c r="D45" s="138"/>
    </row>
    <row r="46" spans="1:60" x14ac:dyDescent="0.2">
      <c r="D46" s="138"/>
    </row>
    <row r="47" spans="1:60" x14ac:dyDescent="0.2">
      <c r="D47" s="138"/>
    </row>
    <row r="48" spans="1:60" x14ac:dyDescent="0.2">
      <c r="D48" s="138"/>
    </row>
    <row r="49" spans="4:4" x14ac:dyDescent="0.2">
      <c r="D49" s="138"/>
    </row>
    <row r="50" spans="4:4" x14ac:dyDescent="0.2">
      <c r="D50" s="138"/>
    </row>
    <row r="51" spans="4:4" x14ac:dyDescent="0.2">
      <c r="D51" s="138"/>
    </row>
    <row r="52" spans="4:4" x14ac:dyDescent="0.2">
      <c r="D52" s="138"/>
    </row>
    <row r="53" spans="4:4" x14ac:dyDescent="0.2">
      <c r="D53" s="138"/>
    </row>
    <row r="54" spans="4:4" x14ac:dyDescent="0.2">
      <c r="D54" s="138"/>
    </row>
    <row r="55" spans="4:4" x14ac:dyDescent="0.2">
      <c r="D55" s="138"/>
    </row>
    <row r="56" spans="4:4" x14ac:dyDescent="0.2">
      <c r="D56" s="138"/>
    </row>
    <row r="57" spans="4:4" x14ac:dyDescent="0.2">
      <c r="D57" s="138"/>
    </row>
    <row r="58" spans="4:4" x14ac:dyDescent="0.2">
      <c r="D58" s="138"/>
    </row>
    <row r="59" spans="4:4" x14ac:dyDescent="0.2">
      <c r="D59" s="138"/>
    </row>
    <row r="60" spans="4:4" x14ac:dyDescent="0.2">
      <c r="D60" s="138"/>
    </row>
    <row r="61" spans="4:4" x14ac:dyDescent="0.2">
      <c r="D61" s="138"/>
    </row>
    <row r="62" spans="4:4" x14ac:dyDescent="0.2">
      <c r="D62" s="138"/>
    </row>
    <row r="63" spans="4:4" x14ac:dyDescent="0.2">
      <c r="D63" s="138"/>
    </row>
    <row r="64" spans="4:4" x14ac:dyDescent="0.2">
      <c r="D64" s="138"/>
    </row>
    <row r="65" spans="4:4" x14ac:dyDescent="0.2">
      <c r="D65" s="138"/>
    </row>
    <row r="66" spans="4:4" x14ac:dyDescent="0.2">
      <c r="D66" s="138"/>
    </row>
    <row r="67" spans="4:4" x14ac:dyDescent="0.2">
      <c r="D67" s="138"/>
    </row>
    <row r="68" spans="4:4" x14ac:dyDescent="0.2">
      <c r="D68" s="138"/>
    </row>
    <row r="69" spans="4:4" x14ac:dyDescent="0.2">
      <c r="D69" s="138"/>
    </row>
    <row r="70" spans="4:4" x14ac:dyDescent="0.2">
      <c r="D70" s="138"/>
    </row>
    <row r="71" spans="4:4" x14ac:dyDescent="0.2">
      <c r="D71" s="138"/>
    </row>
    <row r="72" spans="4:4" x14ac:dyDescent="0.2">
      <c r="D72" s="138"/>
    </row>
    <row r="73" spans="4:4" x14ac:dyDescent="0.2">
      <c r="D73" s="138"/>
    </row>
    <row r="74" spans="4:4" x14ac:dyDescent="0.2">
      <c r="D74" s="138"/>
    </row>
    <row r="75" spans="4:4" x14ac:dyDescent="0.2">
      <c r="D75" s="138"/>
    </row>
    <row r="76" spans="4:4" x14ac:dyDescent="0.2">
      <c r="D76" s="138"/>
    </row>
    <row r="77" spans="4:4" x14ac:dyDescent="0.2">
      <c r="D77" s="138"/>
    </row>
    <row r="78" spans="4:4" x14ac:dyDescent="0.2">
      <c r="D78" s="138"/>
    </row>
    <row r="79" spans="4:4" x14ac:dyDescent="0.2">
      <c r="D79" s="138"/>
    </row>
    <row r="80" spans="4:4" x14ac:dyDescent="0.2">
      <c r="D80" s="138"/>
    </row>
    <row r="81" spans="4:4" x14ac:dyDescent="0.2">
      <c r="D81" s="138"/>
    </row>
    <row r="82" spans="4:4" x14ac:dyDescent="0.2">
      <c r="D82" s="138"/>
    </row>
    <row r="83" spans="4:4" x14ac:dyDescent="0.2">
      <c r="D83" s="138"/>
    </row>
    <row r="84" spans="4:4" x14ac:dyDescent="0.2">
      <c r="D84" s="138"/>
    </row>
    <row r="85" spans="4:4" x14ac:dyDescent="0.2">
      <c r="D85" s="138"/>
    </row>
    <row r="86" spans="4:4" x14ac:dyDescent="0.2">
      <c r="D86" s="138"/>
    </row>
    <row r="87" spans="4:4" x14ac:dyDescent="0.2">
      <c r="D87" s="138"/>
    </row>
    <row r="88" spans="4:4" x14ac:dyDescent="0.2">
      <c r="D88" s="138"/>
    </row>
    <row r="89" spans="4:4" x14ac:dyDescent="0.2">
      <c r="D89" s="138"/>
    </row>
    <row r="90" spans="4:4" x14ac:dyDescent="0.2">
      <c r="D90" s="138"/>
    </row>
    <row r="91" spans="4:4" x14ac:dyDescent="0.2">
      <c r="D91" s="138"/>
    </row>
    <row r="92" spans="4:4" x14ac:dyDescent="0.2">
      <c r="D92" s="138"/>
    </row>
    <row r="93" spans="4:4" x14ac:dyDescent="0.2">
      <c r="D93" s="138"/>
    </row>
    <row r="94" spans="4:4" x14ac:dyDescent="0.2">
      <c r="D94" s="138"/>
    </row>
    <row r="95" spans="4:4" x14ac:dyDescent="0.2">
      <c r="D95" s="138"/>
    </row>
    <row r="96" spans="4:4" x14ac:dyDescent="0.2">
      <c r="D96" s="138"/>
    </row>
    <row r="97" spans="4:4" x14ac:dyDescent="0.2">
      <c r="D97" s="138"/>
    </row>
    <row r="98" spans="4:4" x14ac:dyDescent="0.2">
      <c r="D98" s="138"/>
    </row>
    <row r="99" spans="4:4" x14ac:dyDescent="0.2">
      <c r="D99" s="138"/>
    </row>
    <row r="100" spans="4:4" x14ac:dyDescent="0.2">
      <c r="D100" s="138"/>
    </row>
    <row r="101" spans="4:4" x14ac:dyDescent="0.2">
      <c r="D101" s="138"/>
    </row>
    <row r="102" spans="4:4" x14ac:dyDescent="0.2">
      <c r="D102" s="138"/>
    </row>
    <row r="103" spans="4:4" x14ac:dyDescent="0.2">
      <c r="D103" s="138"/>
    </row>
    <row r="104" spans="4:4" x14ac:dyDescent="0.2">
      <c r="D104" s="138"/>
    </row>
    <row r="105" spans="4:4" x14ac:dyDescent="0.2">
      <c r="D105" s="138"/>
    </row>
    <row r="106" spans="4:4" x14ac:dyDescent="0.2">
      <c r="D106" s="138"/>
    </row>
    <row r="107" spans="4:4" x14ac:dyDescent="0.2">
      <c r="D107" s="138"/>
    </row>
    <row r="108" spans="4:4" x14ac:dyDescent="0.2">
      <c r="D108" s="138"/>
    </row>
    <row r="109" spans="4:4" x14ac:dyDescent="0.2">
      <c r="D109" s="138"/>
    </row>
    <row r="110" spans="4:4" x14ac:dyDescent="0.2">
      <c r="D110" s="138"/>
    </row>
    <row r="111" spans="4:4" x14ac:dyDescent="0.2">
      <c r="D111" s="138"/>
    </row>
    <row r="112" spans="4:4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1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5" t="s">
        <v>7</v>
      </c>
      <c r="B1" s="225"/>
      <c r="C1" s="225"/>
      <c r="D1" s="225"/>
      <c r="E1" s="225"/>
      <c r="F1" s="225"/>
      <c r="G1" s="225"/>
      <c r="AG1" t="s">
        <v>85</v>
      </c>
    </row>
    <row r="2" spans="1:60" ht="24.95" customHeight="1" x14ac:dyDescent="0.2">
      <c r="A2" s="139" t="s">
        <v>8</v>
      </c>
      <c r="B2" s="75" t="s">
        <v>197</v>
      </c>
      <c r="C2" s="226" t="s">
        <v>42</v>
      </c>
      <c r="D2" s="227"/>
      <c r="E2" s="227"/>
      <c r="F2" s="227"/>
      <c r="G2" s="228"/>
      <c r="AG2" t="s">
        <v>86</v>
      </c>
    </row>
    <row r="3" spans="1:60" ht="24.95" customHeight="1" x14ac:dyDescent="0.2">
      <c r="A3" s="139" t="s">
        <v>9</v>
      </c>
      <c r="B3" s="75" t="s">
        <v>50</v>
      </c>
      <c r="C3" s="226" t="s">
        <v>51</v>
      </c>
      <c r="D3" s="227"/>
      <c r="E3" s="227"/>
      <c r="F3" s="227"/>
      <c r="G3" s="228"/>
      <c r="AC3" s="86" t="s">
        <v>86</v>
      </c>
      <c r="AG3" t="s">
        <v>87</v>
      </c>
    </row>
    <row r="4" spans="1:60" ht="24.95" customHeight="1" x14ac:dyDescent="0.2">
      <c r="A4" s="140" t="s">
        <v>10</v>
      </c>
      <c r="B4" s="141" t="s">
        <v>44</v>
      </c>
      <c r="C4" s="229" t="s">
        <v>52</v>
      </c>
      <c r="D4" s="230"/>
      <c r="E4" s="230"/>
      <c r="F4" s="230"/>
      <c r="G4" s="231"/>
      <c r="AG4" t="s">
        <v>88</v>
      </c>
    </row>
    <row r="5" spans="1:60" x14ac:dyDescent="0.2">
      <c r="D5" s="138"/>
    </row>
    <row r="6" spans="1:60" ht="38.25" x14ac:dyDescent="0.2">
      <c r="A6" s="143" t="s">
        <v>89</v>
      </c>
      <c r="B6" s="145" t="s">
        <v>90</v>
      </c>
      <c r="C6" s="145" t="s">
        <v>91</v>
      </c>
      <c r="D6" s="144" t="s">
        <v>92</v>
      </c>
      <c r="E6" s="143" t="s">
        <v>93</v>
      </c>
      <c r="F6" s="142" t="s">
        <v>94</v>
      </c>
      <c r="G6" s="143" t="s">
        <v>30</v>
      </c>
      <c r="H6" s="146" t="s">
        <v>31</v>
      </c>
      <c r="I6" s="146" t="s">
        <v>95</v>
      </c>
      <c r="J6" s="146" t="s">
        <v>32</v>
      </c>
      <c r="K6" s="146" t="s">
        <v>96</v>
      </c>
      <c r="L6" s="146" t="s">
        <v>97</v>
      </c>
      <c r="M6" s="146" t="s">
        <v>98</v>
      </c>
      <c r="N6" s="146" t="s">
        <v>99</v>
      </c>
      <c r="O6" s="146" t="s">
        <v>100</v>
      </c>
      <c r="P6" s="146" t="s">
        <v>101</v>
      </c>
      <c r="Q6" s="146" t="s">
        <v>102</v>
      </c>
      <c r="R6" s="146" t="s">
        <v>103</v>
      </c>
      <c r="S6" s="146" t="s">
        <v>104</v>
      </c>
      <c r="T6" s="146" t="s">
        <v>105</v>
      </c>
      <c r="U6" s="146" t="s">
        <v>106</v>
      </c>
      <c r="V6" s="146" t="s">
        <v>107</v>
      </c>
      <c r="W6" s="146" t="s">
        <v>108</v>
      </c>
      <c r="X6" s="146" t="s">
        <v>109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2" t="s">
        <v>110</v>
      </c>
      <c r="B8" s="153" t="s">
        <v>66</v>
      </c>
      <c r="C8" s="170" t="s">
        <v>67</v>
      </c>
      <c r="D8" s="154"/>
      <c r="E8" s="155"/>
      <c r="F8" s="156"/>
      <c r="G8" s="157">
        <f>SUMIF(AG9:AG9,"&lt;&gt;NOR",G9:G9)</f>
        <v>0</v>
      </c>
      <c r="H8" s="151"/>
      <c r="I8" s="151">
        <f>SUM(I9:I9)</f>
        <v>9070.7199999999993</v>
      </c>
      <c r="J8" s="151"/>
      <c r="K8" s="151">
        <f>SUM(K9:K9)</f>
        <v>8204.76</v>
      </c>
      <c r="L8" s="151"/>
      <c r="M8" s="151">
        <f>SUM(M9:M9)</f>
        <v>0</v>
      </c>
      <c r="N8" s="151"/>
      <c r="O8" s="151">
        <f>SUM(O9:O9)</f>
        <v>7.0000000000000007E-2</v>
      </c>
      <c r="P8" s="151"/>
      <c r="Q8" s="151">
        <f>SUM(Q9:Q9)</f>
        <v>0</v>
      </c>
      <c r="R8" s="151"/>
      <c r="S8" s="151"/>
      <c r="T8" s="151"/>
      <c r="U8" s="151"/>
      <c r="V8" s="151">
        <f>SUM(V9:V9)</f>
        <v>15.31</v>
      </c>
      <c r="W8" s="151"/>
      <c r="X8" s="151"/>
      <c r="AG8" t="s">
        <v>111</v>
      </c>
    </row>
    <row r="9" spans="1:60" outlineLevel="1" x14ac:dyDescent="0.2">
      <c r="A9" s="164">
        <v>1</v>
      </c>
      <c r="B9" s="165" t="s">
        <v>112</v>
      </c>
      <c r="C9" s="171" t="s">
        <v>113</v>
      </c>
      <c r="D9" s="166" t="s">
        <v>114</v>
      </c>
      <c r="E9" s="167">
        <v>218.67699999999999</v>
      </c>
      <c r="F9" s="168"/>
      <c r="G9" s="169">
        <f>ROUND(E9*F9,2)</f>
        <v>0</v>
      </c>
      <c r="H9" s="150">
        <v>41.48</v>
      </c>
      <c r="I9" s="150">
        <f>ROUND(E9*H9,2)</f>
        <v>9070.7199999999993</v>
      </c>
      <c r="J9" s="150">
        <v>37.520000000000003</v>
      </c>
      <c r="K9" s="150">
        <f>ROUND(E9*J9,2)</f>
        <v>8204.76</v>
      </c>
      <c r="L9" s="150">
        <v>15</v>
      </c>
      <c r="M9" s="150">
        <f>G9*(1+L9/100)</f>
        <v>0</v>
      </c>
      <c r="N9" s="150">
        <v>3.2000000000000003E-4</v>
      </c>
      <c r="O9" s="150">
        <f>ROUND(E9*N9,2)</f>
        <v>7.0000000000000007E-2</v>
      </c>
      <c r="P9" s="150">
        <v>0</v>
      </c>
      <c r="Q9" s="150">
        <f>ROUND(E9*P9,2)</f>
        <v>0</v>
      </c>
      <c r="R9" s="150"/>
      <c r="S9" s="150" t="s">
        <v>115</v>
      </c>
      <c r="T9" s="150" t="s">
        <v>116</v>
      </c>
      <c r="U9" s="150">
        <v>7.0000000000000007E-2</v>
      </c>
      <c r="V9" s="150">
        <f>ROUND(E9*U9,2)</f>
        <v>15.31</v>
      </c>
      <c r="W9" s="150"/>
      <c r="X9" s="150" t="s">
        <v>117</v>
      </c>
      <c r="Y9" s="147"/>
      <c r="Z9" s="147"/>
      <c r="AA9" s="147"/>
      <c r="AB9" s="147"/>
      <c r="AC9" s="147"/>
      <c r="AD9" s="147"/>
      <c r="AE9" s="147"/>
      <c r="AF9" s="147"/>
      <c r="AG9" s="147" t="s">
        <v>118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52" t="s">
        <v>110</v>
      </c>
      <c r="B10" s="153" t="s">
        <v>68</v>
      </c>
      <c r="C10" s="170" t="s">
        <v>69</v>
      </c>
      <c r="D10" s="154"/>
      <c r="E10" s="155"/>
      <c r="F10" s="156"/>
      <c r="G10" s="157">
        <f>SUMIF(AG11:AG19,"&lt;&gt;NOR",G11:G19)</f>
        <v>0</v>
      </c>
      <c r="H10" s="151"/>
      <c r="I10" s="151">
        <f>SUM(I11:I19)</f>
        <v>103192.91</v>
      </c>
      <c r="J10" s="151"/>
      <c r="K10" s="151">
        <f>SUM(K11:K19)</f>
        <v>396353.97</v>
      </c>
      <c r="L10" s="151"/>
      <c r="M10" s="151">
        <f>SUM(M11:M19)</f>
        <v>0</v>
      </c>
      <c r="N10" s="151"/>
      <c r="O10" s="151">
        <f>SUM(O11:O19)</f>
        <v>9.0200000000000014</v>
      </c>
      <c r="P10" s="151"/>
      <c r="Q10" s="151">
        <f>SUM(Q11:Q19)</f>
        <v>0</v>
      </c>
      <c r="R10" s="151"/>
      <c r="S10" s="151"/>
      <c r="T10" s="151"/>
      <c r="U10" s="151"/>
      <c r="V10" s="151">
        <f>SUM(V11:V19)</f>
        <v>565.89</v>
      </c>
      <c r="W10" s="151"/>
      <c r="X10" s="151"/>
      <c r="AG10" t="s">
        <v>111</v>
      </c>
    </row>
    <row r="11" spans="1:60" outlineLevel="1" x14ac:dyDescent="0.2">
      <c r="A11" s="164">
        <v>2</v>
      </c>
      <c r="B11" s="165" t="s">
        <v>119</v>
      </c>
      <c r="C11" s="171" t="s">
        <v>120</v>
      </c>
      <c r="D11" s="166" t="s">
        <v>114</v>
      </c>
      <c r="E11" s="167">
        <v>25.002500000000001</v>
      </c>
      <c r="F11" s="168"/>
      <c r="G11" s="169">
        <f t="shared" ref="G11:G19" si="0">ROUND(E11*F11,2)</f>
        <v>0</v>
      </c>
      <c r="H11" s="150">
        <v>16.149999999999999</v>
      </c>
      <c r="I11" s="150">
        <f t="shared" ref="I11:I19" si="1">ROUND(E11*H11,2)</f>
        <v>403.79</v>
      </c>
      <c r="J11" s="150">
        <v>38.85</v>
      </c>
      <c r="K11" s="150">
        <f t="shared" ref="K11:K19" si="2">ROUND(E11*J11,2)</f>
        <v>971.35</v>
      </c>
      <c r="L11" s="150">
        <v>15</v>
      </c>
      <c r="M11" s="150">
        <f t="shared" ref="M11:M19" si="3">G11*(1+L11/100)</f>
        <v>0</v>
      </c>
      <c r="N11" s="150">
        <v>4.0000000000000003E-5</v>
      </c>
      <c r="O11" s="150">
        <f t="shared" ref="O11:O19" si="4">ROUND(E11*N11,2)</f>
        <v>0</v>
      </c>
      <c r="P11" s="150">
        <v>0</v>
      </c>
      <c r="Q11" s="150">
        <f t="shared" ref="Q11:Q19" si="5">ROUND(E11*P11,2)</f>
        <v>0</v>
      </c>
      <c r="R11" s="150"/>
      <c r="S11" s="150" t="s">
        <v>115</v>
      </c>
      <c r="T11" s="150" t="s">
        <v>116</v>
      </c>
      <c r="U11" s="150">
        <v>7.8E-2</v>
      </c>
      <c r="V11" s="150">
        <f t="shared" ref="V11:V19" si="6">ROUND(E11*U11,2)</f>
        <v>1.95</v>
      </c>
      <c r="W11" s="150"/>
      <c r="X11" s="150" t="s">
        <v>117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118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4">
        <v>3</v>
      </c>
      <c r="B12" s="165" t="s">
        <v>121</v>
      </c>
      <c r="C12" s="171" t="s">
        <v>122</v>
      </c>
      <c r="D12" s="166" t="s">
        <v>123</v>
      </c>
      <c r="E12" s="167">
        <v>22.1</v>
      </c>
      <c r="F12" s="168"/>
      <c r="G12" s="169">
        <f t="shared" si="0"/>
        <v>0</v>
      </c>
      <c r="H12" s="150">
        <v>0</v>
      </c>
      <c r="I12" s="150">
        <f t="shared" si="1"/>
        <v>0</v>
      </c>
      <c r="J12" s="150">
        <v>1074</v>
      </c>
      <c r="K12" s="150">
        <f t="shared" si="2"/>
        <v>23735.4</v>
      </c>
      <c r="L12" s="150">
        <v>15</v>
      </c>
      <c r="M12" s="150">
        <f t="shared" si="3"/>
        <v>0</v>
      </c>
      <c r="N12" s="150">
        <v>0</v>
      </c>
      <c r="O12" s="150">
        <f t="shared" si="4"/>
        <v>0</v>
      </c>
      <c r="P12" s="150">
        <v>0</v>
      </c>
      <c r="Q12" s="150">
        <f t="shared" si="5"/>
        <v>0</v>
      </c>
      <c r="R12" s="150"/>
      <c r="S12" s="150" t="s">
        <v>124</v>
      </c>
      <c r="T12" s="150" t="s">
        <v>116</v>
      </c>
      <c r="U12" s="150">
        <v>0</v>
      </c>
      <c r="V12" s="150">
        <f t="shared" si="6"/>
        <v>0</v>
      </c>
      <c r="W12" s="150"/>
      <c r="X12" s="150" t="s">
        <v>117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118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4">
        <v>4</v>
      </c>
      <c r="B13" s="165" t="s">
        <v>125</v>
      </c>
      <c r="C13" s="171" t="s">
        <v>126</v>
      </c>
      <c r="D13" s="166" t="s">
        <v>123</v>
      </c>
      <c r="E13" s="167">
        <v>44.2</v>
      </c>
      <c r="F13" s="168"/>
      <c r="G13" s="169">
        <f t="shared" si="0"/>
        <v>0</v>
      </c>
      <c r="H13" s="150">
        <v>0</v>
      </c>
      <c r="I13" s="150">
        <f t="shared" si="1"/>
        <v>0</v>
      </c>
      <c r="J13" s="150">
        <v>330</v>
      </c>
      <c r="K13" s="150">
        <f t="shared" si="2"/>
        <v>14586</v>
      </c>
      <c r="L13" s="150">
        <v>15</v>
      </c>
      <c r="M13" s="150">
        <f t="shared" si="3"/>
        <v>0</v>
      </c>
      <c r="N13" s="150">
        <v>0</v>
      </c>
      <c r="O13" s="150">
        <f t="shared" si="4"/>
        <v>0</v>
      </c>
      <c r="P13" s="150">
        <v>0</v>
      </c>
      <c r="Q13" s="150">
        <f t="shared" si="5"/>
        <v>0</v>
      </c>
      <c r="R13" s="150"/>
      <c r="S13" s="150" t="s">
        <v>124</v>
      </c>
      <c r="T13" s="150" t="s">
        <v>116</v>
      </c>
      <c r="U13" s="150">
        <v>0</v>
      </c>
      <c r="V13" s="150">
        <f t="shared" si="6"/>
        <v>0</v>
      </c>
      <c r="W13" s="150"/>
      <c r="X13" s="150" t="s">
        <v>117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118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4">
        <v>5</v>
      </c>
      <c r="B14" s="165" t="s">
        <v>127</v>
      </c>
      <c r="C14" s="171" t="s">
        <v>128</v>
      </c>
      <c r="D14" s="166" t="s">
        <v>123</v>
      </c>
      <c r="E14" s="167">
        <v>62.2</v>
      </c>
      <c r="F14" s="168"/>
      <c r="G14" s="169">
        <f t="shared" si="0"/>
        <v>0</v>
      </c>
      <c r="H14" s="150">
        <v>0</v>
      </c>
      <c r="I14" s="150">
        <f t="shared" si="1"/>
        <v>0</v>
      </c>
      <c r="J14" s="150">
        <v>462</v>
      </c>
      <c r="K14" s="150">
        <f t="shared" si="2"/>
        <v>28736.400000000001</v>
      </c>
      <c r="L14" s="150">
        <v>15</v>
      </c>
      <c r="M14" s="150">
        <f t="shared" si="3"/>
        <v>0</v>
      </c>
      <c r="N14" s="150">
        <v>0</v>
      </c>
      <c r="O14" s="150">
        <f t="shared" si="4"/>
        <v>0</v>
      </c>
      <c r="P14" s="150">
        <v>0</v>
      </c>
      <c r="Q14" s="150">
        <f t="shared" si="5"/>
        <v>0</v>
      </c>
      <c r="R14" s="150"/>
      <c r="S14" s="150" t="s">
        <v>124</v>
      </c>
      <c r="T14" s="150" t="s">
        <v>116</v>
      </c>
      <c r="U14" s="150">
        <v>0</v>
      </c>
      <c r="V14" s="150">
        <f t="shared" si="6"/>
        <v>0</v>
      </c>
      <c r="W14" s="150"/>
      <c r="X14" s="150" t="s">
        <v>117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118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4">
        <v>6</v>
      </c>
      <c r="B15" s="165" t="s">
        <v>129</v>
      </c>
      <c r="C15" s="171" t="s">
        <v>130</v>
      </c>
      <c r="D15" s="166" t="s">
        <v>123</v>
      </c>
      <c r="E15" s="167">
        <v>17.5</v>
      </c>
      <c r="F15" s="168"/>
      <c r="G15" s="169">
        <f t="shared" si="0"/>
        <v>0</v>
      </c>
      <c r="H15" s="150">
        <v>0</v>
      </c>
      <c r="I15" s="150">
        <f t="shared" si="1"/>
        <v>0</v>
      </c>
      <c r="J15" s="150">
        <v>918</v>
      </c>
      <c r="K15" s="150">
        <f t="shared" si="2"/>
        <v>16065</v>
      </c>
      <c r="L15" s="150">
        <v>15</v>
      </c>
      <c r="M15" s="150">
        <f t="shared" si="3"/>
        <v>0</v>
      </c>
      <c r="N15" s="150">
        <v>0</v>
      </c>
      <c r="O15" s="150">
        <f t="shared" si="4"/>
        <v>0</v>
      </c>
      <c r="P15" s="150">
        <v>0</v>
      </c>
      <c r="Q15" s="150">
        <f t="shared" si="5"/>
        <v>0</v>
      </c>
      <c r="R15" s="150"/>
      <c r="S15" s="150" t="s">
        <v>124</v>
      </c>
      <c r="T15" s="150" t="s">
        <v>116</v>
      </c>
      <c r="U15" s="150">
        <v>0</v>
      </c>
      <c r="V15" s="150">
        <f t="shared" si="6"/>
        <v>0</v>
      </c>
      <c r="W15" s="150"/>
      <c r="X15" s="150" t="s">
        <v>117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118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4">
        <v>7</v>
      </c>
      <c r="B16" s="165" t="s">
        <v>131</v>
      </c>
      <c r="C16" s="171" t="s">
        <v>132</v>
      </c>
      <c r="D16" s="166" t="s">
        <v>114</v>
      </c>
      <c r="E16" s="167">
        <v>218.67699999999999</v>
      </c>
      <c r="F16" s="168"/>
      <c r="G16" s="169">
        <f t="shared" si="0"/>
        <v>0</v>
      </c>
      <c r="H16" s="150">
        <v>89.49</v>
      </c>
      <c r="I16" s="150">
        <f t="shared" si="1"/>
        <v>19569.400000000001</v>
      </c>
      <c r="J16" s="150">
        <v>985.51</v>
      </c>
      <c r="K16" s="150">
        <f t="shared" si="2"/>
        <v>215508.37</v>
      </c>
      <c r="L16" s="150">
        <v>15</v>
      </c>
      <c r="M16" s="150">
        <f t="shared" si="3"/>
        <v>0</v>
      </c>
      <c r="N16" s="150">
        <v>3.9899999999999998E-2</v>
      </c>
      <c r="O16" s="150">
        <f t="shared" si="4"/>
        <v>8.73</v>
      </c>
      <c r="P16" s="150">
        <v>0</v>
      </c>
      <c r="Q16" s="150">
        <f t="shared" si="5"/>
        <v>0</v>
      </c>
      <c r="R16" s="150"/>
      <c r="S16" s="150" t="s">
        <v>115</v>
      </c>
      <c r="T16" s="150" t="s">
        <v>116</v>
      </c>
      <c r="U16" s="150">
        <v>1.6791499999999999</v>
      </c>
      <c r="V16" s="150">
        <f t="shared" si="6"/>
        <v>367.19</v>
      </c>
      <c r="W16" s="150"/>
      <c r="X16" s="150" t="s">
        <v>117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118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4">
        <v>8</v>
      </c>
      <c r="B17" s="165" t="s">
        <v>133</v>
      </c>
      <c r="C17" s="171" t="s">
        <v>134</v>
      </c>
      <c r="D17" s="166" t="s">
        <v>114</v>
      </c>
      <c r="E17" s="167">
        <v>218.67699999999999</v>
      </c>
      <c r="F17" s="168"/>
      <c r="G17" s="169">
        <f t="shared" si="0"/>
        <v>0</v>
      </c>
      <c r="H17" s="150">
        <v>233.31</v>
      </c>
      <c r="I17" s="150">
        <f t="shared" si="1"/>
        <v>51019.53</v>
      </c>
      <c r="J17" s="150">
        <v>230.69</v>
      </c>
      <c r="K17" s="150">
        <f t="shared" si="2"/>
        <v>50446.6</v>
      </c>
      <c r="L17" s="150">
        <v>15</v>
      </c>
      <c r="M17" s="150">
        <f t="shared" si="3"/>
        <v>0</v>
      </c>
      <c r="N17" s="150">
        <v>9.5E-4</v>
      </c>
      <c r="O17" s="150">
        <f t="shared" si="4"/>
        <v>0.21</v>
      </c>
      <c r="P17" s="150">
        <v>0</v>
      </c>
      <c r="Q17" s="150">
        <f t="shared" si="5"/>
        <v>0</v>
      </c>
      <c r="R17" s="150"/>
      <c r="S17" s="150" t="s">
        <v>115</v>
      </c>
      <c r="T17" s="150" t="s">
        <v>116</v>
      </c>
      <c r="U17" s="150">
        <v>0.43370999999999998</v>
      </c>
      <c r="V17" s="150">
        <f t="shared" si="6"/>
        <v>94.84</v>
      </c>
      <c r="W17" s="150"/>
      <c r="X17" s="150" t="s">
        <v>117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118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4">
        <v>9</v>
      </c>
      <c r="B18" s="165" t="s">
        <v>135</v>
      </c>
      <c r="C18" s="171" t="s">
        <v>136</v>
      </c>
      <c r="D18" s="166" t="s">
        <v>114</v>
      </c>
      <c r="E18" s="167">
        <v>218.67699999999999</v>
      </c>
      <c r="F18" s="168"/>
      <c r="G18" s="169">
        <f t="shared" si="0"/>
        <v>0</v>
      </c>
      <c r="H18" s="150">
        <v>147.25</v>
      </c>
      <c r="I18" s="150">
        <f t="shared" si="1"/>
        <v>32200.19</v>
      </c>
      <c r="J18" s="150">
        <v>42.75</v>
      </c>
      <c r="K18" s="150">
        <f t="shared" si="2"/>
        <v>9348.44</v>
      </c>
      <c r="L18" s="150">
        <v>15</v>
      </c>
      <c r="M18" s="150">
        <f t="shared" si="3"/>
        <v>0</v>
      </c>
      <c r="N18" s="150">
        <v>3.5E-4</v>
      </c>
      <c r="O18" s="150">
        <f t="shared" si="4"/>
        <v>0.08</v>
      </c>
      <c r="P18" s="150">
        <v>0</v>
      </c>
      <c r="Q18" s="150">
        <f t="shared" si="5"/>
        <v>0</v>
      </c>
      <c r="R18" s="150"/>
      <c r="S18" s="150" t="s">
        <v>115</v>
      </c>
      <c r="T18" s="150" t="s">
        <v>116</v>
      </c>
      <c r="U18" s="150">
        <v>8.5999999999999993E-2</v>
      </c>
      <c r="V18" s="150">
        <f t="shared" si="6"/>
        <v>18.809999999999999</v>
      </c>
      <c r="W18" s="150"/>
      <c r="X18" s="150" t="s">
        <v>117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118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4">
        <v>10</v>
      </c>
      <c r="B19" s="165" t="s">
        <v>137</v>
      </c>
      <c r="C19" s="171" t="s">
        <v>138</v>
      </c>
      <c r="D19" s="166" t="s">
        <v>114</v>
      </c>
      <c r="E19" s="167">
        <v>218.67699999999999</v>
      </c>
      <c r="F19" s="168"/>
      <c r="G19" s="169">
        <f t="shared" si="0"/>
        <v>0</v>
      </c>
      <c r="H19" s="150">
        <v>0</v>
      </c>
      <c r="I19" s="150">
        <f t="shared" si="1"/>
        <v>0</v>
      </c>
      <c r="J19" s="150">
        <v>169</v>
      </c>
      <c r="K19" s="150">
        <f t="shared" si="2"/>
        <v>36956.410000000003</v>
      </c>
      <c r="L19" s="150">
        <v>15</v>
      </c>
      <c r="M19" s="150">
        <f t="shared" si="3"/>
        <v>0</v>
      </c>
      <c r="N19" s="150">
        <v>0</v>
      </c>
      <c r="O19" s="150">
        <f t="shared" si="4"/>
        <v>0</v>
      </c>
      <c r="P19" s="150">
        <v>0</v>
      </c>
      <c r="Q19" s="150">
        <f t="shared" si="5"/>
        <v>0</v>
      </c>
      <c r="R19" s="150"/>
      <c r="S19" s="150" t="s">
        <v>115</v>
      </c>
      <c r="T19" s="150" t="s">
        <v>116</v>
      </c>
      <c r="U19" s="150">
        <v>0.38</v>
      </c>
      <c r="V19" s="150">
        <f t="shared" si="6"/>
        <v>83.1</v>
      </c>
      <c r="W19" s="150"/>
      <c r="X19" s="150" t="s">
        <v>117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118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52" t="s">
        <v>110</v>
      </c>
      <c r="B20" s="153" t="s">
        <v>70</v>
      </c>
      <c r="C20" s="170" t="s">
        <v>71</v>
      </c>
      <c r="D20" s="154"/>
      <c r="E20" s="155"/>
      <c r="F20" s="156"/>
      <c r="G20" s="157">
        <f>SUMIF(AG21:AG25,"&lt;&gt;NOR",G21:G25)</f>
        <v>0</v>
      </c>
      <c r="H20" s="151"/>
      <c r="I20" s="151">
        <f>SUM(I21:I25)</f>
        <v>4493.1000000000004</v>
      </c>
      <c r="J20" s="151"/>
      <c r="K20" s="151">
        <f>SUM(K21:K25)</f>
        <v>109491.9</v>
      </c>
      <c r="L20" s="151"/>
      <c r="M20" s="151">
        <f>SUM(M21:M25)</f>
        <v>0</v>
      </c>
      <c r="N20" s="151"/>
      <c r="O20" s="151">
        <f>SUM(O21:O25)</f>
        <v>6.2</v>
      </c>
      <c r="P20" s="151"/>
      <c r="Q20" s="151">
        <f>SUM(Q21:Q25)</f>
        <v>0</v>
      </c>
      <c r="R20" s="151"/>
      <c r="S20" s="151"/>
      <c r="T20" s="151"/>
      <c r="U20" s="151"/>
      <c r="V20" s="151">
        <f>SUM(V21:V25)</f>
        <v>140.51</v>
      </c>
      <c r="W20" s="151"/>
      <c r="X20" s="151"/>
      <c r="AG20" t="s">
        <v>111</v>
      </c>
    </row>
    <row r="21" spans="1:60" outlineLevel="1" x14ac:dyDescent="0.2">
      <c r="A21" s="164">
        <v>11</v>
      </c>
      <c r="B21" s="165" t="s">
        <v>139</v>
      </c>
      <c r="C21" s="171" t="s">
        <v>140</v>
      </c>
      <c r="D21" s="166" t="s">
        <v>114</v>
      </c>
      <c r="E21" s="167">
        <v>255</v>
      </c>
      <c r="F21" s="168"/>
      <c r="G21" s="169">
        <f>ROUND(E21*F21,2)</f>
        <v>0</v>
      </c>
      <c r="H21" s="150">
        <v>0.02</v>
      </c>
      <c r="I21" s="150">
        <f>ROUND(E21*H21,2)</f>
        <v>5.0999999999999996</v>
      </c>
      <c r="J21" s="150">
        <v>88.98</v>
      </c>
      <c r="K21" s="150">
        <f>ROUND(E21*J21,2)</f>
        <v>22689.9</v>
      </c>
      <c r="L21" s="150">
        <v>15</v>
      </c>
      <c r="M21" s="150">
        <f>G21*(1+L21/100)</f>
        <v>0</v>
      </c>
      <c r="N21" s="150">
        <v>2.426E-2</v>
      </c>
      <c r="O21" s="150">
        <f>ROUND(E21*N21,2)</f>
        <v>6.19</v>
      </c>
      <c r="P21" s="150">
        <v>0</v>
      </c>
      <c r="Q21" s="150">
        <f>ROUND(E21*P21,2)</f>
        <v>0</v>
      </c>
      <c r="R21" s="150"/>
      <c r="S21" s="150" t="s">
        <v>115</v>
      </c>
      <c r="T21" s="150" t="s">
        <v>116</v>
      </c>
      <c r="U21" s="150">
        <v>0.14199999999999999</v>
      </c>
      <c r="V21" s="150">
        <f>ROUND(E21*U21,2)</f>
        <v>36.21</v>
      </c>
      <c r="W21" s="150"/>
      <c r="X21" s="150" t="s">
        <v>117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118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64">
        <v>12</v>
      </c>
      <c r="B22" s="165" t="s">
        <v>141</v>
      </c>
      <c r="C22" s="171" t="s">
        <v>142</v>
      </c>
      <c r="D22" s="166" t="s">
        <v>114</v>
      </c>
      <c r="E22" s="167">
        <v>510</v>
      </c>
      <c r="F22" s="168"/>
      <c r="G22" s="169">
        <f>ROUND(E22*F22,2)</f>
        <v>0</v>
      </c>
      <c r="H22" s="150">
        <v>0</v>
      </c>
      <c r="I22" s="150">
        <f>ROUND(E22*H22,2)</f>
        <v>0</v>
      </c>
      <c r="J22" s="150">
        <v>55</v>
      </c>
      <c r="K22" s="150">
        <f>ROUND(E22*J22,2)</f>
        <v>28050</v>
      </c>
      <c r="L22" s="150">
        <v>15</v>
      </c>
      <c r="M22" s="150">
        <f>G22*(1+L22/100)</f>
        <v>0</v>
      </c>
      <c r="N22" s="150">
        <v>0</v>
      </c>
      <c r="O22" s="150">
        <f>ROUND(E22*N22,2)</f>
        <v>0</v>
      </c>
      <c r="P22" s="150">
        <v>0</v>
      </c>
      <c r="Q22" s="150">
        <f>ROUND(E22*P22,2)</f>
        <v>0</v>
      </c>
      <c r="R22" s="150"/>
      <c r="S22" s="150" t="s">
        <v>115</v>
      </c>
      <c r="T22" s="150" t="s">
        <v>116</v>
      </c>
      <c r="U22" s="150">
        <v>0</v>
      </c>
      <c r="V22" s="150">
        <f>ROUND(E22*U22,2)</f>
        <v>0</v>
      </c>
      <c r="W22" s="150"/>
      <c r="X22" s="150" t="s">
        <v>117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118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4">
        <v>13</v>
      </c>
      <c r="B23" s="165" t="s">
        <v>143</v>
      </c>
      <c r="C23" s="171" t="s">
        <v>144</v>
      </c>
      <c r="D23" s="166" t="s">
        <v>114</v>
      </c>
      <c r="E23" s="167">
        <v>255</v>
      </c>
      <c r="F23" s="168"/>
      <c r="G23" s="169">
        <f>ROUND(E23*F23,2)</f>
        <v>0</v>
      </c>
      <c r="H23" s="150">
        <v>0</v>
      </c>
      <c r="I23" s="150">
        <f>ROUND(E23*H23,2)</f>
        <v>0</v>
      </c>
      <c r="J23" s="150">
        <v>77</v>
      </c>
      <c r="K23" s="150">
        <f>ROUND(E23*J23,2)</f>
        <v>19635</v>
      </c>
      <c r="L23" s="150">
        <v>15</v>
      </c>
      <c r="M23" s="150">
        <f>G23*(1+L23/100)</f>
        <v>0</v>
      </c>
      <c r="N23" s="150">
        <v>0</v>
      </c>
      <c r="O23" s="150">
        <f>ROUND(E23*N23,2)</f>
        <v>0</v>
      </c>
      <c r="P23" s="150">
        <v>0</v>
      </c>
      <c r="Q23" s="150">
        <f>ROUND(E23*P23,2)</f>
        <v>0</v>
      </c>
      <c r="R23" s="150"/>
      <c r="S23" s="150" t="s">
        <v>115</v>
      </c>
      <c r="T23" s="150" t="s">
        <v>116</v>
      </c>
      <c r="U23" s="150">
        <v>0.12</v>
      </c>
      <c r="V23" s="150">
        <f>ROUND(E23*U23,2)</f>
        <v>30.6</v>
      </c>
      <c r="W23" s="150"/>
      <c r="X23" s="150" t="s">
        <v>117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118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4">
        <v>14</v>
      </c>
      <c r="B24" s="165" t="s">
        <v>145</v>
      </c>
      <c r="C24" s="171" t="s">
        <v>146</v>
      </c>
      <c r="D24" s="166" t="s">
        <v>114</v>
      </c>
      <c r="E24" s="167">
        <v>255</v>
      </c>
      <c r="F24" s="168"/>
      <c r="G24" s="169">
        <f>ROUND(E24*F24,2)</f>
        <v>0</v>
      </c>
      <c r="H24" s="150">
        <v>0</v>
      </c>
      <c r="I24" s="150">
        <f>ROUND(E24*H24,2)</f>
        <v>0</v>
      </c>
      <c r="J24" s="150">
        <v>10</v>
      </c>
      <c r="K24" s="150">
        <f>ROUND(E24*J24,2)</f>
        <v>2550</v>
      </c>
      <c r="L24" s="150">
        <v>15</v>
      </c>
      <c r="M24" s="150">
        <f>G24*(1+L24/100)</f>
        <v>0</v>
      </c>
      <c r="N24" s="150">
        <v>0</v>
      </c>
      <c r="O24" s="150">
        <f>ROUND(E24*N24,2)</f>
        <v>0</v>
      </c>
      <c r="P24" s="150">
        <v>0</v>
      </c>
      <c r="Q24" s="150">
        <f>ROUND(E24*P24,2)</f>
        <v>0</v>
      </c>
      <c r="R24" s="150"/>
      <c r="S24" s="150" t="s">
        <v>115</v>
      </c>
      <c r="T24" s="150" t="s">
        <v>116</v>
      </c>
      <c r="U24" s="150">
        <v>1.7999999999999999E-2</v>
      </c>
      <c r="V24" s="150">
        <f>ROUND(E24*U24,2)</f>
        <v>4.59</v>
      </c>
      <c r="W24" s="150"/>
      <c r="X24" s="150" t="s">
        <v>117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118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4">
        <v>15</v>
      </c>
      <c r="B25" s="165" t="s">
        <v>147</v>
      </c>
      <c r="C25" s="171" t="s">
        <v>148</v>
      </c>
      <c r="D25" s="166" t="s">
        <v>114</v>
      </c>
      <c r="E25" s="167">
        <v>255</v>
      </c>
      <c r="F25" s="168"/>
      <c r="G25" s="169">
        <f>ROUND(E25*F25,2)</f>
        <v>0</v>
      </c>
      <c r="H25" s="150">
        <v>17.600000000000001</v>
      </c>
      <c r="I25" s="150">
        <f>ROUND(E25*H25,2)</f>
        <v>4488</v>
      </c>
      <c r="J25" s="150">
        <v>143.4</v>
      </c>
      <c r="K25" s="150">
        <f>ROUND(E25*J25,2)</f>
        <v>36567</v>
      </c>
      <c r="L25" s="150">
        <v>15</v>
      </c>
      <c r="M25" s="150">
        <f>G25*(1+L25/100)</f>
        <v>0</v>
      </c>
      <c r="N25" s="150">
        <v>5.0000000000000002E-5</v>
      </c>
      <c r="O25" s="150">
        <f>ROUND(E25*N25,2)</f>
        <v>0.01</v>
      </c>
      <c r="P25" s="150">
        <v>0</v>
      </c>
      <c r="Q25" s="150">
        <f>ROUND(E25*P25,2)</f>
        <v>0</v>
      </c>
      <c r="R25" s="150"/>
      <c r="S25" s="150" t="s">
        <v>115</v>
      </c>
      <c r="T25" s="150" t="s">
        <v>116</v>
      </c>
      <c r="U25" s="150">
        <v>0.27100000000000002</v>
      </c>
      <c r="V25" s="150">
        <f>ROUND(E25*U25,2)</f>
        <v>69.11</v>
      </c>
      <c r="W25" s="150"/>
      <c r="X25" s="150" t="s">
        <v>117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118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52" t="s">
        <v>110</v>
      </c>
      <c r="B26" s="153" t="s">
        <v>72</v>
      </c>
      <c r="C26" s="170" t="s">
        <v>73</v>
      </c>
      <c r="D26" s="154"/>
      <c r="E26" s="155"/>
      <c r="F26" s="156"/>
      <c r="G26" s="157">
        <f>SUMIF(AG27:AG27,"&lt;&gt;NOR",G27:G27)</f>
        <v>0</v>
      </c>
      <c r="H26" s="151"/>
      <c r="I26" s="151">
        <f>SUM(I27:I27)</f>
        <v>0</v>
      </c>
      <c r="J26" s="151"/>
      <c r="K26" s="151">
        <f>SUM(K27:K27)</f>
        <v>8528.4</v>
      </c>
      <c r="L26" s="151"/>
      <c r="M26" s="151">
        <f>SUM(M27:M27)</f>
        <v>0</v>
      </c>
      <c r="N26" s="151"/>
      <c r="O26" s="151">
        <f>SUM(O27:O27)</f>
        <v>0</v>
      </c>
      <c r="P26" s="151"/>
      <c r="Q26" s="151">
        <f>SUM(Q27:Q27)</f>
        <v>7.87</v>
      </c>
      <c r="R26" s="151"/>
      <c r="S26" s="151"/>
      <c r="T26" s="151"/>
      <c r="U26" s="151"/>
      <c r="V26" s="151">
        <f>SUM(V27:V27)</f>
        <v>21.87</v>
      </c>
      <c r="W26" s="151"/>
      <c r="X26" s="151"/>
      <c r="AG26" t="s">
        <v>111</v>
      </c>
    </row>
    <row r="27" spans="1:60" outlineLevel="1" x14ac:dyDescent="0.2">
      <c r="A27" s="164">
        <v>16</v>
      </c>
      <c r="B27" s="165" t="s">
        <v>149</v>
      </c>
      <c r="C27" s="171" t="s">
        <v>150</v>
      </c>
      <c r="D27" s="166" t="s">
        <v>114</v>
      </c>
      <c r="E27" s="167">
        <v>218.67699999999999</v>
      </c>
      <c r="F27" s="168"/>
      <c r="G27" s="169">
        <f>ROUND(E27*F27,2)</f>
        <v>0</v>
      </c>
      <c r="H27" s="150">
        <v>0</v>
      </c>
      <c r="I27" s="150">
        <f>ROUND(E27*H27,2)</f>
        <v>0</v>
      </c>
      <c r="J27" s="150">
        <v>39</v>
      </c>
      <c r="K27" s="150">
        <f>ROUND(E27*J27,2)</f>
        <v>8528.4</v>
      </c>
      <c r="L27" s="150">
        <v>15</v>
      </c>
      <c r="M27" s="150">
        <f>G27*(1+L27/100)</f>
        <v>0</v>
      </c>
      <c r="N27" s="150">
        <v>0</v>
      </c>
      <c r="O27" s="150">
        <f>ROUND(E27*N27,2)</f>
        <v>0</v>
      </c>
      <c r="P27" s="150">
        <v>3.5999999999999997E-2</v>
      </c>
      <c r="Q27" s="150">
        <f>ROUND(E27*P27,2)</f>
        <v>7.87</v>
      </c>
      <c r="R27" s="150"/>
      <c r="S27" s="150" t="s">
        <v>115</v>
      </c>
      <c r="T27" s="150" t="s">
        <v>116</v>
      </c>
      <c r="U27" s="150">
        <v>0.1</v>
      </c>
      <c r="V27" s="150">
        <f>ROUND(E27*U27,2)</f>
        <v>21.87</v>
      </c>
      <c r="W27" s="150"/>
      <c r="X27" s="150" t="s">
        <v>117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118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52" t="s">
        <v>110</v>
      </c>
      <c r="B28" s="153" t="s">
        <v>74</v>
      </c>
      <c r="C28" s="170" t="s">
        <v>75</v>
      </c>
      <c r="D28" s="154"/>
      <c r="E28" s="155"/>
      <c r="F28" s="156"/>
      <c r="G28" s="157">
        <f>SUMIF(AG29:AG29,"&lt;&gt;NOR",G29:G29)</f>
        <v>0</v>
      </c>
      <c r="H28" s="151"/>
      <c r="I28" s="151">
        <f>SUM(I29:I29)</f>
        <v>0</v>
      </c>
      <c r="J28" s="151"/>
      <c r="K28" s="151">
        <f>SUM(K29:K29)</f>
        <v>20245.36</v>
      </c>
      <c r="L28" s="151"/>
      <c r="M28" s="151">
        <f>SUM(M29:M29)</f>
        <v>0</v>
      </c>
      <c r="N28" s="151"/>
      <c r="O28" s="151">
        <f>SUM(O29:O29)</f>
        <v>0</v>
      </c>
      <c r="P28" s="151"/>
      <c r="Q28" s="151">
        <f>SUM(Q29:Q29)</f>
        <v>0</v>
      </c>
      <c r="R28" s="151"/>
      <c r="S28" s="151"/>
      <c r="T28" s="151"/>
      <c r="U28" s="151"/>
      <c r="V28" s="151">
        <f>SUM(V29:V29)</f>
        <v>39.380000000000003</v>
      </c>
      <c r="W28" s="151"/>
      <c r="X28" s="151"/>
      <c r="AG28" t="s">
        <v>111</v>
      </c>
    </row>
    <row r="29" spans="1:60" outlineLevel="1" x14ac:dyDescent="0.2">
      <c r="A29" s="164">
        <v>17</v>
      </c>
      <c r="B29" s="165" t="s">
        <v>151</v>
      </c>
      <c r="C29" s="171" t="s">
        <v>152</v>
      </c>
      <c r="D29" s="166" t="s">
        <v>153</v>
      </c>
      <c r="E29" s="167">
        <v>15.27952</v>
      </c>
      <c r="F29" s="168"/>
      <c r="G29" s="169">
        <f>ROUND(E29*F29,2)</f>
        <v>0</v>
      </c>
      <c r="H29" s="150">
        <v>0</v>
      </c>
      <c r="I29" s="150">
        <f>ROUND(E29*H29,2)</f>
        <v>0</v>
      </c>
      <c r="J29" s="150">
        <v>1325</v>
      </c>
      <c r="K29" s="150">
        <f>ROUND(E29*J29,2)</f>
        <v>20245.36</v>
      </c>
      <c r="L29" s="150">
        <v>15</v>
      </c>
      <c r="M29" s="150">
        <f>G29*(1+L29/100)</f>
        <v>0</v>
      </c>
      <c r="N29" s="150">
        <v>0</v>
      </c>
      <c r="O29" s="150">
        <f>ROUND(E29*N29,2)</f>
        <v>0</v>
      </c>
      <c r="P29" s="150">
        <v>0</v>
      </c>
      <c r="Q29" s="150">
        <f>ROUND(E29*P29,2)</f>
        <v>0</v>
      </c>
      <c r="R29" s="150"/>
      <c r="S29" s="150" t="s">
        <v>115</v>
      </c>
      <c r="T29" s="150" t="s">
        <v>116</v>
      </c>
      <c r="U29" s="150">
        <v>2.577</v>
      </c>
      <c r="V29" s="150">
        <f>ROUND(E29*U29,2)</f>
        <v>39.380000000000003</v>
      </c>
      <c r="W29" s="150"/>
      <c r="X29" s="150" t="s">
        <v>154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155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52" t="s">
        <v>110</v>
      </c>
      <c r="B30" s="153" t="s">
        <v>78</v>
      </c>
      <c r="C30" s="170" t="s">
        <v>79</v>
      </c>
      <c r="D30" s="154"/>
      <c r="E30" s="155"/>
      <c r="F30" s="156"/>
      <c r="G30" s="157">
        <f>SUMIF(AG31:AG31,"&lt;&gt;NOR",G31:G31)</f>
        <v>0</v>
      </c>
      <c r="H30" s="151"/>
      <c r="I30" s="151">
        <f>SUM(I31:I31)</f>
        <v>2540.16</v>
      </c>
      <c r="J30" s="151"/>
      <c r="K30" s="151">
        <f>SUM(K31:K31)</f>
        <v>19383.84</v>
      </c>
      <c r="L30" s="151"/>
      <c r="M30" s="151">
        <f>SUM(M31:M31)</f>
        <v>0</v>
      </c>
      <c r="N30" s="151"/>
      <c r="O30" s="151">
        <f>SUM(O31:O31)</f>
        <v>0.02</v>
      </c>
      <c r="P30" s="151"/>
      <c r="Q30" s="151">
        <f>SUM(Q31:Q31)</f>
        <v>0.38</v>
      </c>
      <c r="R30" s="151"/>
      <c r="S30" s="151"/>
      <c r="T30" s="151"/>
      <c r="U30" s="151"/>
      <c r="V30" s="151">
        <f>SUM(V31:V31)</f>
        <v>36.67</v>
      </c>
      <c r="W30" s="151"/>
      <c r="X30" s="151"/>
      <c r="AG30" t="s">
        <v>111</v>
      </c>
    </row>
    <row r="31" spans="1:60" outlineLevel="1" x14ac:dyDescent="0.2">
      <c r="A31" s="164">
        <v>18</v>
      </c>
      <c r="B31" s="165" t="s">
        <v>156</v>
      </c>
      <c r="C31" s="171" t="s">
        <v>157</v>
      </c>
      <c r="D31" s="166" t="s">
        <v>158</v>
      </c>
      <c r="E31" s="167">
        <v>378</v>
      </c>
      <c r="F31" s="168"/>
      <c r="G31" s="169">
        <f>ROUND(E31*F31,2)</f>
        <v>0</v>
      </c>
      <c r="H31" s="150">
        <v>6.72</v>
      </c>
      <c r="I31" s="150">
        <f>ROUND(E31*H31,2)</f>
        <v>2540.16</v>
      </c>
      <c r="J31" s="150">
        <v>51.28</v>
      </c>
      <c r="K31" s="150">
        <f>ROUND(E31*J31,2)</f>
        <v>19383.84</v>
      </c>
      <c r="L31" s="150">
        <v>15</v>
      </c>
      <c r="M31" s="150">
        <f>G31*(1+L31/100)</f>
        <v>0</v>
      </c>
      <c r="N31" s="150">
        <v>5.0000000000000002E-5</v>
      </c>
      <c r="O31" s="150">
        <f>ROUND(E31*N31,2)</f>
        <v>0.02</v>
      </c>
      <c r="P31" s="150">
        <v>1E-3</v>
      </c>
      <c r="Q31" s="150">
        <f>ROUND(E31*P31,2)</f>
        <v>0.38</v>
      </c>
      <c r="R31" s="150"/>
      <c r="S31" s="150" t="s">
        <v>115</v>
      </c>
      <c r="T31" s="150" t="s">
        <v>116</v>
      </c>
      <c r="U31" s="150">
        <v>9.7000000000000003E-2</v>
      </c>
      <c r="V31" s="150">
        <f>ROUND(E31*U31,2)</f>
        <v>36.67</v>
      </c>
      <c r="W31" s="150"/>
      <c r="X31" s="150" t="s">
        <v>117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159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52" t="s">
        <v>110</v>
      </c>
      <c r="B32" s="153" t="s">
        <v>80</v>
      </c>
      <c r="C32" s="170" t="s">
        <v>81</v>
      </c>
      <c r="D32" s="154"/>
      <c r="E32" s="155"/>
      <c r="F32" s="156"/>
      <c r="G32" s="157">
        <f>SUMIF(AG33:AG40,"&lt;&gt;NOR",G33:G40)</f>
        <v>0</v>
      </c>
      <c r="H32" s="151"/>
      <c r="I32" s="151">
        <f>SUM(I33:I40)</f>
        <v>0</v>
      </c>
      <c r="J32" s="151"/>
      <c r="K32" s="151">
        <f>SUM(K33:K40)</f>
        <v>17870.310000000001</v>
      </c>
      <c r="L32" s="151"/>
      <c r="M32" s="151">
        <f>SUM(M33:M40)</f>
        <v>0</v>
      </c>
      <c r="N32" s="151"/>
      <c r="O32" s="151">
        <f>SUM(O33:O40)</f>
        <v>0</v>
      </c>
      <c r="P32" s="151"/>
      <c r="Q32" s="151">
        <f>SUM(Q33:Q40)</f>
        <v>0</v>
      </c>
      <c r="R32" s="151"/>
      <c r="S32" s="151"/>
      <c r="T32" s="151"/>
      <c r="U32" s="151"/>
      <c r="V32" s="151">
        <f>SUM(V33:V40)</f>
        <v>24.759999999999998</v>
      </c>
      <c r="W32" s="151"/>
      <c r="X32" s="151"/>
      <c r="AG32" t="s">
        <v>111</v>
      </c>
    </row>
    <row r="33" spans="1:60" outlineLevel="1" x14ac:dyDescent="0.2">
      <c r="A33" s="164">
        <v>19</v>
      </c>
      <c r="B33" s="165" t="s">
        <v>160</v>
      </c>
      <c r="C33" s="171" t="s">
        <v>161</v>
      </c>
      <c r="D33" s="166" t="s">
        <v>153</v>
      </c>
      <c r="E33" s="167">
        <v>8.2503700000000002</v>
      </c>
      <c r="F33" s="168"/>
      <c r="G33" s="169">
        <f t="shared" ref="G33:G40" si="7">ROUND(E33*F33,2)</f>
        <v>0</v>
      </c>
      <c r="H33" s="150">
        <v>0</v>
      </c>
      <c r="I33" s="150">
        <f t="shared" ref="I33:I40" si="8">ROUND(E33*H33,2)</f>
        <v>0</v>
      </c>
      <c r="J33" s="150">
        <v>468</v>
      </c>
      <c r="K33" s="150">
        <f t="shared" ref="K33:K40" si="9">ROUND(E33*J33,2)</f>
        <v>3861.17</v>
      </c>
      <c r="L33" s="150">
        <v>15</v>
      </c>
      <c r="M33" s="150">
        <f t="shared" ref="M33:M40" si="10">G33*(1+L33/100)</f>
        <v>0</v>
      </c>
      <c r="N33" s="150">
        <v>0</v>
      </c>
      <c r="O33" s="150">
        <f t="shared" ref="O33:O40" si="11">ROUND(E33*N33,2)</f>
        <v>0</v>
      </c>
      <c r="P33" s="150">
        <v>0</v>
      </c>
      <c r="Q33" s="150">
        <f t="shared" ref="Q33:Q40" si="12">ROUND(E33*P33,2)</f>
        <v>0</v>
      </c>
      <c r="R33" s="150"/>
      <c r="S33" s="150" t="s">
        <v>115</v>
      </c>
      <c r="T33" s="150" t="s">
        <v>116</v>
      </c>
      <c r="U33" s="150">
        <v>0.72599999999999998</v>
      </c>
      <c r="V33" s="150">
        <f t="shared" ref="V33:V40" si="13">ROUND(E33*U33,2)</f>
        <v>5.99</v>
      </c>
      <c r="W33" s="150"/>
      <c r="X33" s="150" t="s">
        <v>162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163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4">
        <v>20</v>
      </c>
      <c r="B34" s="165" t="s">
        <v>164</v>
      </c>
      <c r="C34" s="171" t="s">
        <v>165</v>
      </c>
      <c r="D34" s="166" t="s">
        <v>153</v>
      </c>
      <c r="E34" s="167">
        <v>8.2503700000000002</v>
      </c>
      <c r="F34" s="168"/>
      <c r="G34" s="169">
        <f t="shared" si="7"/>
        <v>0</v>
      </c>
      <c r="H34" s="150">
        <v>0</v>
      </c>
      <c r="I34" s="150">
        <f t="shared" si="8"/>
        <v>0</v>
      </c>
      <c r="J34" s="150">
        <v>63</v>
      </c>
      <c r="K34" s="150">
        <f t="shared" si="9"/>
        <v>519.77</v>
      </c>
      <c r="L34" s="150">
        <v>15</v>
      </c>
      <c r="M34" s="150">
        <f t="shared" si="10"/>
        <v>0</v>
      </c>
      <c r="N34" s="150">
        <v>0</v>
      </c>
      <c r="O34" s="150">
        <f t="shared" si="11"/>
        <v>0</v>
      </c>
      <c r="P34" s="150">
        <v>0</v>
      </c>
      <c r="Q34" s="150">
        <f t="shared" si="12"/>
        <v>0</v>
      </c>
      <c r="R34" s="150"/>
      <c r="S34" s="150" t="s">
        <v>115</v>
      </c>
      <c r="T34" s="150" t="s">
        <v>116</v>
      </c>
      <c r="U34" s="150">
        <v>0.10100000000000001</v>
      </c>
      <c r="V34" s="150">
        <f t="shared" si="13"/>
        <v>0.83</v>
      </c>
      <c r="W34" s="150"/>
      <c r="X34" s="150" t="s">
        <v>162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163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4">
        <v>21</v>
      </c>
      <c r="B35" s="165" t="s">
        <v>166</v>
      </c>
      <c r="C35" s="171" t="s">
        <v>167</v>
      </c>
      <c r="D35" s="166" t="s">
        <v>153</v>
      </c>
      <c r="E35" s="167">
        <v>8.2503700000000002</v>
      </c>
      <c r="F35" s="168"/>
      <c r="G35" s="169">
        <f t="shared" si="7"/>
        <v>0</v>
      </c>
      <c r="H35" s="150">
        <v>0</v>
      </c>
      <c r="I35" s="150">
        <f t="shared" si="8"/>
        <v>0</v>
      </c>
      <c r="J35" s="150">
        <v>264</v>
      </c>
      <c r="K35" s="150">
        <f t="shared" si="9"/>
        <v>2178.1</v>
      </c>
      <c r="L35" s="150">
        <v>15</v>
      </c>
      <c r="M35" s="150">
        <f t="shared" si="10"/>
        <v>0</v>
      </c>
      <c r="N35" s="150">
        <v>0</v>
      </c>
      <c r="O35" s="150">
        <f t="shared" si="11"/>
        <v>0</v>
      </c>
      <c r="P35" s="150">
        <v>0</v>
      </c>
      <c r="Q35" s="150">
        <f t="shared" si="12"/>
        <v>0</v>
      </c>
      <c r="R35" s="150"/>
      <c r="S35" s="150" t="s">
        <v>115</v>
      </c>
      <c r="T35" s="150" t="s">
        <v>116</v>
      </c>
      <c r="U35" s="150">
        <v>0.49</v>
      </c>
      <c r="V35" s="150">
        <f t="shared" si="13"/>
        <v>4.04</v>
      </c>
      <c r="W35" s="150"/>
      <c r="X35" s="150" t="s">
        <v>162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163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4">
        <v>22</v>
      </c>
      <c r="B36" s="165" t="s">
        <v>168</v>
      </c>
      <c r="C36" s="171" t="s">
        <v>169</v>
      </c>
      <c r="D36" s="166" t="s">
        <v>153</v>
      </c>
      <c r="E36" s="167">
        <v>8.2503700000000002</v>
      </c>
      <c r="F36" s="168"/>
      <c r="G36" s="169">
        <f t="shared" si="7"/>
        <v>0</v>
      </c>
      <c r="H36" s="150">
        <v>0</v>
      </c>
      <c r="I36" s="150">
        <f t="shared" si="8"/>
        <v>0</v>
      </c>
      <c r="J36" s="150">
        <v>19</v>
      </c>
      <c r="K36" s="150">
        <f t="shared" si="9"/>
        <v>156.76</v>
      </c>
      <c r="L36" s="150">
        <v>15</v>
      </c>
      <c r="M36" s="150">
        <f t="shared" si="10"/>
        <v>0</v>
      </c>
      <c r="N36" s="150">
        <v>0</v>
      </c>
      <c r="O36" s="150">
        <f t="shared" si="11"/>
        <v>0</v>
      </c>
      <c r="P36" s="150">
        <v>0</v>
      </c>
      <c r="Q36" s="150">
        <f t="shared" si="12"/>
        <v>0</v>
      </c>
      <c r="R36" s="150"/>
      <c r="S36" s="150" t="s">
        <v>115</v>
      </c>
      <c r="T36" s="150" t="s">
        <v>116</v>
      </c>
      <c r="U36" s="150">
        <v>0</v>
      </c>
      <c r="V36" s="150">
        <f t="shared" si="13"/>
        <v>0</v>
      </c>
      <c r="W36" s="150"/>
      <c r="X36" s="150" t="s">
        <v>162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163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4">
        <v>23</v>
      </c>
      <c r="B37" s="165" t="s">
        <v>170</v>
      </c>
      <c r="C37" s="171" t="s">
        <v>171</v>
      </c>
      <c r="D37" s="166" t="s">
        <v>153</v>
      </c>
      <c r="E37" s="167">
        <v>8.2503700000000002</v>
      </c>
      <c r="F37" s="168"/>
      <c r="G37" s="169">
        <f t="shared" si="7"/>
        <v>0</v>
      </c>
      <c r="H37" s="150">
        <v>0</v>
      </c>
      <c r="I37" s="150">
        <f t="shared" si="8"/>
        <v>0</v>
      </c>
      <c r="J37" s="150">
        <v>367</v>
      </c>
      <c r="K37" s="150">
        <f t="shared" si="9"/>
        <v>3027.89</v>
      </c>
      <c r="L37" s="150">
        <v>15</v>
      </c>
      <c r="M37" s="150">
        <f t="shared" si="10"/>
        <v>0</v>
      </c>
      <c r="N37" s="150">
        <v>0</v>
      </c>
      <c r="O37" s="150">
        <f t="shared" si="11"/>
        <v>0</v>
      </c>
      <c r="P37" s="150">
        <v>0</v>
      </c>
      <c r="Q37" s="150">
        <f t="shared" si="12"/>
        <v>0</v>
      </c>
      <c r="R37" s="150"/>
      <c r="S37" s="150" t="s">
        <v>115</v>
      </c>
      <c r="T37" s="150" t="s">
        <v>116</v>
      </c>
      <c r="U37" s="150">
        <v>0.94199999999999995</v>
      </c>
      <c r="V37" s="150">
        <f t="shared" si="13"/>
        <v>7.77</v>
      </c>
      <c r="W37" s="150"/>
      <c r="X37" s="150" t="s">
        <v>162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163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4">
        <v>24</v>
      </c>
      <c r="B38" s="165" t="s">
        <v>172</v>
      </c>
      <c r="C38" s="171" t="s">
        <v>173</v>
      </c>
      <c r="D38" s="166" t="s">
        <v>153</v>
      </c>
      <c r="E38" s="167">
        <v>8.2503700000000002</v>
      </c>
      <c r="F38" s="168"/>
      <c r="G38" s="169">
        <f t="shared" si="7"/>
        <v>0</v>
      </c>
      <c r="H38" s="150">
        <v>0</v>
      </c>
      <c r="I38" s="150">
        <f t="shared" si="8"/>
        <v>0</v>
      </c>
      <c r="J38" s="150">
        <v>41</v>
      </c>
      <c r="K38" s="150">
        <f t="shared" si="9"/>
        <v>338.27</v>
      </c>
      <c r="L38" s="150">
        <v>15</v>
      </c>
      <c r="M38" s="150">
        <f t="shared" si="10"/>
        <v>0</v>
      </c>
      <c r="N38" s="150">
        <v>0</v>
      </c>
      <c r="O38" s="150">
        <f t="shared" si="11"/>
        <v>0</v>
      </c>
      <c r="P38" s="150">
        <v>0</v>
      </c>
      <c r="Q38" s="150">
        <f t="shared" si="12"/>
        <v>0</v>
      </c>
      <c r="R38" s="150"/>
      <c r="S38" s="150" t="s">
        <v>115</v>
      </c>
      <c r="T38" s="150" t="s">
        <v>116</v>
      </c>
      <c r="U38" s="150">
        <v>0.105</v>
      </c>
      <c r="V38" s="150">
        <f t="shared" si="13"/>
        <v>0.87</v>
      </c>
      <c r="W38" s="150"/>
      <c r="X38" s="150" t="s">
        <v>162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163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64">
        <v>25</v>
      </c>
      <c r="B39" s="165" t="s">
        <v>174</v>
      </c>
      <c r="C39" s="171" t="s">
        <v>175</v>
      </c>
      <c r="D39" s="166" t="s">
        <v>153</v>
      </c>
      <c r="E39" s="167">
        <v>8.2503700000000002</v>
      </c>
      <c r="F39" s="168"/>
      <c r="G39" s="169">
        <f t="shared" si="7"/>
        <v>0</v>
      </c>
      <c r="H39" s="150">
        <v>0</v>
      </c>
      <c r="I39" s="150">
        <f t="shared" si="8"/>
        <v>0</v>
      </c>
      <c r="J39" s="150">
        <v>584</v>
      </c>
      <c r="K39" s="150">
        <f t="shared" si="9"/>
        <v>4818.22</v>
      </c>
      <c r="L39" s="150">
        <v>15</v>
      </c>
      <c r="M39" s="150">
        <f t="shared" si="10"/>
        <v>0</v>
      </c>
      <c r="N39" s="150">
        <v>0</v>
      </c>
      <c r="O39" s="150">
        <f t="shared" si="11"/>
        <v>0</v>
      </c>
      <c r="P39" s="150">
        <v>0</v>
      </c>
      <c r="Q39" s="150">
        <f t="shared" si="12"/>
        <v>0</v>
      </c>
      <c r="R39" s="150"/>
      <c r="S39" s="150" t="s">
        <v>115</v>
      </c>
      <c r="T39" s="150" t="s">
        <v>116</v>
      </c>
      <c r="U39" s="150">
        <v>0.63800000000000001</v>
      </c>
      <c r="V39" s="150">
        <f t="shared" si="13"/>
        <v>5.26</v>
      </c>
      <c r="W39" s="150"/>
      <c r="X39" s="150" t="s">
        <v>162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163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8">
        <v>26</v>
      </c>
      <c r="B40" s="159" t="s">
        <v>176</v>
      </c>
      <c r="C40" s="172" t="s">
        <v>177</v>
      </c>
      <c r="D40" s="160" t="s">
        <v>153</v>
      </c>
      <c r="E40" s="161">
        <v>8.2503700000000002</v>
      </c>
      <c r="F40" s="162"/>
      <c r="G40" s="163">
        <f t="shared" si="7"/>
        <v>0</v>
      </c>
      <c r="H40" s="150">
        <v>0</v>
      </c>
      <c r="I40" s="150">
        <f t="shared" si="8"/>
        <v>0</v>
      </c>
      <c r="J40" s="150">
        <v>360</v>
      </c>
      <c r="K40" s="150">
        <f t="shared" si="9"/>
        <v>2970.13</v>
      </c>
      <c r="L40" s="150">
        <v>15</v>
      </c>
      <c r="M40" s="150">
        <f t="shared" si="10"/>
        <v>0</v>
      </c>
      <c r="N40" s="150">
        <v>0</v>
      </c>
      <c r="O40" s="150">
        <f t="shared" si="11"/>
        <v>0</v>
      </c>
      <c r="P40" s="150">
        <v>0</v>
      </c>
      <c r="Q40" s="150">
        <f t="shared" si="12"/>
        <v>0</v>
      </c>
      <c r="R40" s="150"/>
      <c r="S40" s="150" t="s">
        <v>115</v>
      </c>
      <c r="T40" s="150" t="s">
        <v>116</v>
      </c>
      <c r="U40" s="150">
        <v>0</v>
      </c>
      <c r="V40" s="150">
        <f t="shared" si="13"/>
        <v>0</v>
      </c>
      <c r="W40" s="150"/>
      <c r="X40" s="150" t="s">
        <v>162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163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5"/>
      <c r="B41" s="6"/>
      <c r="C41" s="173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AE41">
        <v>15</v>
      </c>
      <c r="AF41">
        <v>21</v>
      </c>
    </row>
    <row r="42" spans="1:60" x14ac:dyDescent="0.2">
      <c r="C42" s="174"/>
      <c r="D42" s="138"/>
      <c r="AG42" t="s">
        <v>178</v>
      </c>
    </row>
    <row r="43" spans="1:60" x14ac:dyDescent="0.2">
      <c r="D43" s="138"/>
    </row>
    <row r="44" spans="1:60" x14ac:dyDescent="0.2">
      <c r="D44" s="138"/>
    </row>
    <row r="45" spans="1:60" x14ac:dyDescent="0.2">
      <c r="D45" s="138"/>
    </row>
    <row r="46" spans="1:60" x14ac:dyDescent="0.2">
      <c r="D46" s="138"/>
    </row>
    <row r="47" spans="1:60" x14ac:dyDescent="0.2">
      <c r="D47" s="138"/>
    </row>
    <row r="48" spans="1:60" x14ac:dyDescent="0.2">
      <c r="D48" s="138"/>
    </row>
    <row r="49" spans="4:4" x14ac:dyDescent="0.2">
      <c r="D49" s="138"/>
    </row>
    <row r="50" spans="4:4" x14ac:dyDescent="0.2">
      <c r="D50" s="138"/>
    </row>
    <row r="51" spans="4:4" x14ac:dyDescent="0.2">
      <c r="D51" s="138"/>
    </row>
    <row r="52" spans="4:4" x14ac:dyDescent="0.2">
      <c r="D52" s="138"/>
    </row>
    <row r="53" spans="4:4" x14ac:dyDescent="0.2">
      <c r="D53" s="138"/>
    </row>
    <row r="54" spans="4:4" x14ac:dyDescent="0.2">
      <c r="D54" s="138"/>
    </row>
    <row r="55" spans="4:4" x14ac:dyDescent="0.2">
      <c r="D55" s="138"/>
    </row>
    <row r="56" spans="4:4" x14ac:dyDescent="0.2">
      <c r="D56" s="138"/>
    </row>
    <row r="57" spans="4:4" x14ac:dyDescent="0.2">
      <c r="D57" s="138"/>
    </row>
    <row r="58" spans="4:4" x14ac:dyDescent="0.2">
      <c r="D58" s="138"/>
    </row>
    <row r="59" spans="4:4" x14ac:dyDescent="0.2">
      <c r="D59" s="138"/>
    </row>
    <row r="60" spans="4:4" x14ac:dyDescent="0.2">
      <c r="D60" s="138"/>
    </row>
    <row r="61" spans="4:4" x14ac:dyDescent="0.2">
      <c r="D61" s="138"/>
    </row>
    <row r="62" spans="4:4" x14ac:dyDescent="0.2">
      <c r="D62" s="138"/>
    </row>
    <row r="63" spans="4:4" x14ac:dyDescent="0.2">
      <c r="D63" s="138"/>
    </row>
    <row r="64" spans="4:4" x14ac:dyDescent="0.2">
      <c r="D64" s="138"/>
    </row>
    <row r="65" spans="4:4" x14ac:dyDescent="0.2">
      <c r="D65" s="138"/>
    </row>
    <row r="66" spans="4:4" x14ac:dyDescent="0.2">
      <c r="D66" s="138"/>
    </row>
    <row r="67" spans="4:4" x14ac:dyDescent="0.2">
      <c r="D67" s="138"/>
    </row>
    <row r="68" spans="4:4" x14ac:dyDescent="0.2">
      <c r="D68" s="138"/>
    </row>
    <row r="69" spans="4:4" x14ac:dyDescent="0.2">
      <c r="D69" s="138"/>
    </row>
    <row r="70" spans="4:4" x14ac:dyDescent="0.2">
      <c r="D70" s="138"/>
    </row>
    <row r="71" spans="4:4" x14ac:dyDescent="0.2">
      <c r="D71" s="138"/>
    </row>
    <row r="72" spans="4:4" x14ac:dyDescent="0.2">
      <c r="D72" s="138"/>
    </row>
    <row r="73" spans="4:4" x14ac:dyDescent="0.2">
      <c r="D73" s="138"/>
    </row>
    <row r="74" spans="4:4" x14ac:dyDescent="0.2">
      <c r="D74" s="138"/>
    </row>
    <row r="75" spans="4:4" x14ac:dyDescent="0.2">
      <c r="D75" s="138"/>
    </row>
    <row r="76" spans="4:4" x14ac:dyDescent="0.2">
      <c r="D76" s="138"/>
    </row>
    <row r="77" spans="4:4" x14ac:dyDescent="0.2">
      <c r="D77" s="138"/>
    </row>
    <row r="78" spans="4:4" x14ac:dyDescent="0.2">
      <c r="D78" s="138"/>
    </row>
    <row r="79" spans="4:4" x14ac:dyDescent="0.2">
      <c r="D79" s="138"/>
    </row>
    <row r="80" spans="4:4" x14ac:dyDescent="0.2">
      <c r="D80" s="138"/>
    </row>
    <row r="81" spans="4:4" x14ac:dyDescent="0.2">
      <c r="D81" s="138"/>
    </row>
    <row r="82" spans="4:4" x14ac:dyDescent="0.2">
      <c r="D82" s="138"/>
    </row>
    <row r="83" spans="4:4" x14ac:dyDescent="0.2">
      <c r="D83" s="138"/>
    </row>
    <row r="84" spans="4:4" x14ac:dyDescent="0.2">
      <c r="D84" s="138"/>
    </row>
    <row r="85" spans="4:4" x14ac:dyDescent="0.2">
      <c r="D85" s="138"/>
    </row>
    <row r="86" spans="4:4" x14ac:dyDescent="0.2">
      <c r="D86" s="138"/>
    </row>
    <row r="87" spans="4:4" x14ac:dyDescent="0.2">
      <c r="D87" s="138"/>
    </row>
    <row r="88" spans="4:4" x14ac:dyDescent="0.2">
      <c r="D88" s="138"/>
    </row>
    <row r="89" spans="4:4" x14ac:dyDescent="0.2">
      <c r="D89" s="138"/>
    </row>
    <row r="90" spans="4:4" x14ac:dyDescent="0.2">
      <c r="D90" s="138"/>
    </row>
    <row r="91" spans="4:4" x14ac:dyDescent="0.2">
      <c r="D91" s="138"/>
    </row>
    <row r="92" spans="4:4" x14ac:dyDescent="0.2">
      <c r="D92" s="138"/>
    </row>
    <row r="93" spans="4:4" x14ac:dyDescent="0.2">
      <c r="D93" s="138"/>
    </row>
    <row r="94" spans="4:4" x14ac:dyDescent="0.2">
      <c r="D94" s="138"/>
    </row>
    <row r="95" spans="4:4" x14ac:dyDescent="0.2">
      <c r="D95" s="138"/>
    </row>
    <row r="96" spans="4:4" x14ac:dyDescent="0.2">
      <c r="D96" s="138"/>
    </row>
    <row r="97" spans="4:4" x14ac:dyDescent="0.2">
      <c r="D97" s="138"/>
    </row>
    <row r="98" spans="4:4" x14ac:dyDescent="0.2">
      <c r="D98" s="138"/>
    </row>
    <row r="99" spans="4:4" x14ac:dyDescent="0.2">
      <c r="D99" s="138"/>
    </row>
    <row r="100" spans="4:4" x14ac:dyDescent="0.2">
      <c r="D100" s="138"/>
    </row>
    <row r="101" spans="4:4" x14ac:dyDescent="0.2">
      <c r="D101" s="138"/>
    </row>
    <row r="102" spans="4:4" x14ac:dyDescent="0.2">
      <c r="D102" s="138"/>
    </row>
    <row r="103" spans="4:4" x14ac:dyDescent="0.2">
      <c r="D103" s="138"/>
    </row>
    <row r="104" spans="4:4" x14ac:dyDescent="0.2">
      <c r="D104" s="138"/>
    </row>
    <row r="105" spans="4:4" x14ac:dyDescent="0.2">
      <c r="D105" s="138"/>
    </row>
    <row r="106" spans="4:4" x14ac:dyDescent="0.2">
      <c r="D106" s="138"/>
    </row>
    <row r="107" spans="4:4" x14ac:dyDescent="0.2">
      <c r="D107" s="138"/>
    </row>
    <row r="108" spans="4:4" x14ac:dyDescent="0.2">
      <c r="D108" s="138"/>
    </row>
    <row r="109" spans="4:4" x14ac:dyDescent="0.2">
      <c r="D109" s="138"/>
    </row>
    <row r="110" spans="4:4" x14ac:dyDescent="0.2">
      <c r="D110" s="138"/>
    </row>
    <row r="111" spans="4:4" x14ac:dyDescent="0.2">
      <c r="D111" s="138"/>
    </row>
    <row r="112" spans="4:4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0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5" t="s">
        <v>7</v>
      </c>
      <c r="B1" s="225"/>
      <c r="C1" s="225"/>
      <c r="D1" s="225"/>
      <c r="E1" s="225"/>
      <c r="F1" s="225"/>
      <c r="G1" s="225"/>
      <c r="AG1" t="s">
        <v>85</v>
      </c>
    </row>
    <row r="2" spans="1:60" ht="24.95" customHeight="1" x14ac:dyDescent="0.2">
      <c r="A2" s="139" t="s">
        <v>8</v>
      </c>
      <c r="B2" s="75" t="s">
        <v>197</v>
      </c>
      <c r="C2" s="226" t="s">
        <v>42</v>
      </c>
      <c r="D2" s="227"/>
      <c r="E2" s="227"/>
      <c r="F2" s="227"/>
      <c r="G2" s="228"/>
      <c r="AG2" t="s">
        <v>86</v>
      </c>
    </row>
    <row r="3" spans="1:60" ht="24.95" customHeight="1" x14ac:dyDescent="0.2">
      <c r="A3" s="139" t="s">
        <v>9</v>
      </c>
      <c r="B3" s="75" t="s">
        <v>53</v>
      </c>
      <c r="C3" s="226" t="s">
        <v>54</v>
      </c>
      <c r="D3" s="227"/>
      <c r="E3" s="227"/>
      <c r="F3" s="227"/>
      <c r="G3" s="228"/>
      <c r="AC3" s="86" t="s">
        <v>86</v>
      </c>
      <c r="AG3" t="s">
        <v>87</v>
      </c>
    </row>
    <row r="4" spans="1:60" ht="24.95" customHeight="1" x14ac:dyDescent="0.2">
      <c r="A4" s="140" t="s">
        <v>10</v>
      </c>
      <c r="B4" s="141" t="s">
        <v>44</v>
      </c>
      <c r="C4" s="229" t="s">
        <v>55</v>
      </c>
      <c r="D4" s="230"/>
      <c r="E4" s="230"/>
      <c r="F4" s="230"/>
      <c r="G4" s="231"/>
      <c r="AG4" t="s">
        <v>88</v>
      </c>
    </row>
    <row r="5" spans="1:60" x14ac:dyDescent="0.2">
      <c r="D5" s="138"/>
    </row>
    <row r="6" spans="1:60" ht="38.25" x14ac:dyDescent="0.2">
      <c r="A6" s="143" t="s">
        <v>89</v>
      </c>
      <c r="B6" s="145" t="s">
        <v>90</v>
      </c>
      <c r="C6" s="145" t="s">
        <v>91</v>
      </c>
      <c r="D6" s="144" t="s">
        <v>92</v>
      </c>
      <c r="E6" s="143" t="s">
        <v>93</v>
      </c>
      <c r="F6" s="142" t="s">
        <v>94</v>
      </c>
      <c r="G6" s="143" t="s">
        <v>30</v>
      </c>
      <c r="H6" s="146" t="s">
        <v>31</v>
      </c>
      <c r="I6" s="146" t="s">
        <v>95</v>
      </c>
      <c r="J6" s="146" t="s">
        <v>32</v>
      </c>
      <c r="K6" s="146" t="s">
        <v>96</v>
      </c>
      <c r="L6" s="146" t="s">
        <v>97</v>
      </c>
      <c r="M6" s="146" t="s">
        <v>98</v>
      </c>
      <c r="N6" s="146" t="s">
        <v>99</v>
      </c>
      <c r="O6" s="146" t="s">
        <v>100</v>
      </c>
      <c r="P6" s="146" t="s">
        <v>101</v>
      </c>
      <c r="Q6" s="146" t="s">
        <v>102</v>
      </c>
      <c r="R6" s="146" t="s">
        <v>103</v>
      </c>
      <c r="S6" s="146" t="s">
        <v>104</v>
      </c>
      <c r="T6" s="146" t="s">
        <v>105</v>
      </c>
      <c r="U6" s="146" t="s">
        <v>106</v>
      </c>
      <c r="V6" s="146" t="s">
        <v>107</v>
      </c>
      <c r="W6" s="146" t="s">
        <v>108</v>
      </c>
      <c r="X6" s="146" t="s">
        <v>109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2" t="s">
        <v>110</v>
      </c>
      <c r="B8" s="153" t="s">
        <v>66</v>
      </c>
      <c r="C8" s="170" t="s">
        <v>67</v>
      </c>
      <c r="D8" s="154"/>
      <c r="E8" s="155"/>
      <c r="F8" s="156"/>
      <c r="G8" s="157">
        <f>SUMIF(AG9:AG9,"&lt;&gt;NOR",G9:G9)</f>
        <v>0</v>
      </c>
      <c r="H8" s="151"/>
      <c r="I8" s="151">
        <f>SUM(I9:I9)</f>
        <v>15902.11</v>
      </c>
      <c r="J8" s="151"/>
      <c r="K8" s="151">
        <f>SUM(K9:K9)</f>
        <v>14383.97</v>
      </c>
      <c r="L8" s="151"/>
      <c r="M8" s="151">
        <f>SUM(M9:M9)</f>
        <v>0</v>
      </c>
      <c r="N8" s="151"/>
      <c r="O8" s="151">
        <f>SUM(O9:O9)</f>
        <v>0.12</v>
      </c>
      <c r="P8" s="151"/>
      <c r="Q8" s="151">
        <f>SUM(Q9:Q9)</f>
        <v>0</v>
      </c>
      <c r="R8" s="151"/>
      <c r="S8" s="151"/>
      <c r="T8" s="151"/>
      <c r="U8" s="151"/>
      <c r="V8" s="151">
        <f>SUM(V9:V9)</f>
        <v>26.84</v>
      </c>
      <c r="W8" s="151"/>
      <c r="X8" s="151"/>
      <c r="AG8" t="s">
        <v>111</v>
      </c>
    </row>
    <row r="9" spans="1:60" outlineLevel="1" x14ac:dyDescent="0.2">
      <c r="A9" s="164">
        <v>1</v>
      </c>
      <c r="B9" s="165" t="s">
        <v>112</v>
      </c>
      <c r="C9" s="171" t="s">
        <v>113</v>
      </c>
      <c r="D9" s="166" t="s">
        <v>114</v>
      </c>
      <c r="E9" s="167">
        <v>383.3682</v>
      </c>
      <c r="F9" s="168"/>
      <c r="G9" s="169">
        <f>ROUND(E9*F9,2)</f>
        <v>0</v>
      </c>
      <c r="H9" s="150">
        <v>41.48</v>
      </c>
      <c r="I9" s="150">
        <f>ROUND(E9*H9,2)</f>
        <v>15902.11</v>
      </c>
      <c r="J9" s="150">
        <v>37.520000000000003</v>
      </c>
      <c r="K9" s="150">
        <f>ROUND(E9*J9,2)</f>
        <v>14383.97</v>
      </c>
      <c r="L9" s="150">
        <v>15</v>
      </c>
      <c r="M9" s="150">
        <f>G9*(1+L9/100)</f>
        <v>0</v>
      </c>
      <c r="N9" s="150">
        <v>3.2000000000000003E-4</v>
      </c>
      <c r="O9" s="150">
        <f>ROUND(E9*N9,2)</f>
        <v>0.12</v>
      </c>
      <c r="P9" s="150">
        <v>0</v>
      </c>
      <c r="Q9" s="150">
        <f>ROUND(E9*P9,2)</f>
        <v>0</v>
      </c>
      <c r="R9" s="150"/>
      <c r="S9" s="150" t="s">
        <v>115</v>
      </c>
      <c r="T9" s="150" t="s">
        <v>116</v>
      </c>
      <c r="U9" s="150">
        <v>7.0000000000000007E-2</v>
      </c>
      <c r="V9" s="150">
        <f>ROUND(E9*U9,2)</f>
        <v>26.84</v>
      </c>
      <c r="W9" s="150"/>
      <c r="X9" s="150" t="s">
        <v>117</v>
      </c>
      <c r="Y9" s="147"/>
      <c r="Z9" s="147"/>
      <c r="AA9" s="147"/>
      <c r="AB9" s="147"/>
      <c r="AC9" s="147"/>
      <c r="AD9" s="147"/>
      <c r="AE9" s="147"/>
      <c r="AF9" s="147"/>
      <c r="AG9" s="147" t="s">
        <v>118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52" t="s">
        <v>110</v>
      </c>
      <c r="B10" s="153" t="s">
        <v>68</v>
      </c>
      <c r="C10" s="170" t="s">
        <v>69</v>
      </c>
      <c r="D10" s="154"/>
      <c r="E10" s="155"/>
      <c r="F10" s="156"/>
      <c r="G10" s="157">
        <f>SUMIF(AG11:AG19,"&lt;&gt;NOR",G11:G19)</f>
        <v>0</v>
      </c>
      <c r="H10" s="151"/>
      <c r="I10" s="151">
        <f>SUM(I11:I19)</f>
        <v>181034.11000000002</v>
      </c>
      <c r="J10" s="151"/>
      <c r="K10" s="151">
        <f>SUM(K11:K19)</f>
        <v>688564.6</v>
      </c>
      <c r="L10" s="151"/>
      <c r="M10" s="151">
        <f>SUM(M11:M19)</f>
        <v>0</v>
      </c>
      <c r="N10" s="151"/>
      <c r="O10" s="151">
        <f>SUM(O11:O19)</f>
        <v>15.790000000000001</v>
      </c>
      <c r="P10" s="151"/>
      <c r="Q10" s="151">
        <f>SUM(Q11:Q19)</f>
        <v>0</v>
      </c>
      <c r="R10" s="151"/>
      <c r="S10" s="151"/>
      <c r="T10" s="151"/>
      <c r="U10" s="151"/>
      <c r="V10" s="151">
        <f>SUM(V11:V19)</f>
        <v>992.67000000000007</v>
      </c>
      <c r="W10" s="151"/>
      <c r="X10" s="151"/>
      <c r="AG10" t="s">
        <v>111</v>
      </c>
    </row>
    <row r="11" spans="1:60" outlineLevel="1" x14ac:dyDescent="0.2">
      <c r="A11" s="164">
        <v>2</v>
      </c>
      <c r="B11" s="165" t="s">
        <v>119</v>
      </c>
      <c r="C11" s="171" t="s">
        <v>120</v>
      </c>
      <c r="D11" s="166" t="s">
        <v>114</v>
      </c>
      <c r="E11" s="167">
        <v>51.5105</v>
      </c>
      <c r="F11" s="168"/>
      <c r="G11" s="169">
        <f t="shared" ref="G11:G19" si="0">ROUND(E11*F11,2)</f>
        <v>0</v>
      </c>
      <c r="H11" s="150">
        <v>16.149999999999999</v>
      </c>
      <c r="I11" s="150">
        <f t="shared" ref="I11:I19" si="1">ROUND(E11*H11,2)</f>
        <v>831.89</v>
      </c>
      <c r="J11" s="150">
        <v>38.85</v>
      </c>
      <c r="K11" s="150">
        <f t="shared" ref="K11:K19" si="2">ROUND(E11*J11,2)</f>
        <v>2001.18</v>
      </c>
      <c r="L11" s="150">
        <v>15</v>
      </c>
      <c r="M11" s="150">
        <f t="shared" ref="M11:M19" si="3">G11*(1+L11/100)</f>
        <v>0</v>
      </c>
      <c r="N11" s="150">
        <v>4.0000000000000003E-5</v>
      </c>
      <c r="O11" s="150">
        <f t="shared" ref="O11:O19" si="4">ROUND(E11*N11,2)</f>
        <v>0</v>
      </c>
      <c r="P11" s="150">
        <v>0</v>
      </c>
      <c r="Q11" s="150">
        <f t="shared" ref="Q11:Q19" si="5">ROUND(E11*P11,2)</f>
        <v>0</v>
      </c>
      <c r="R11" s="150"/>
      <c r="S11" s="150" t="s">
        <v>115</v>
      </c>
      <c r="T11" s="150" t="s">
        <v>116</v>
      </c>
      <c r="U11" s="150">
        <v>7.8E-2</v>
      </c>
      <c r="V11" s="150">
        <f t="shared" ref="V11:V19" si="6">ROUND(E11*U11,2)</f>
        <v>4.0199999999999996</v>
      </c>
      <c r="W11" s="150"/>
      <c r="X11" s="150" t="s">
        <v>117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118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4">
        <v>3</v>
      </c>
      <c r="B12" s="165" t="s">
        <v>121</v>
      </c>
      <c r="C12" s="171" t="s">
        <v>122</v>
      </c>
      <c r="D12" s="166" t="s">
        <v>123</v>
      </c>
      <c r="E12" s="167">
        <v>39.5</v>
      </c>
      <c r="F12" s="168"/>
      <c r="G12" s="169">
        <f t="shared" si="0"/>
        <v>0</v>
      </c>
      <c r="H12" s="150">
        <v>0</v>
      </c>
      <c r="I12" s="150">
        <f t="shared" si="1"/>
        <v>0</v>
      </c>
      <c r="J12" s="150">
        <v>1074</v>
      </c>
      <c r="K12" s="150">
        <f t="shared" si="2"/>
        <v>42423</v>
      </c>
      <c r="L12" s="150">
        <v>15</v>
      </c>
      <c r="M12" s="150">
        <f t="shared" si="3"/>
        <v>0</v>
      </c>
      <c r="N12" s="150">
        <v>0</v>
      </c>
      <c r="O12" s="150">
        <f t="shared" si="4"/>
        <v>0</v>
      </c>
      <c r="P12" s="150">
        <v>0</v>
      </c>
      <c r="Q12" s="150">
        <f t="shared" si="5"/>
        <v>0</v>
      </c>
      <c r="R12" s="150"/>
      <c r="S12" s="150" t="s">
        <v>124</v>
      </c>
      <c r="T12" s="150" t="s">
        <v>116</v>
      </c>
      <c r="U12" s="150">
        <v>0</v>
      </c>
      <c r="V12" s="150">
        <f t="shared" si="6"/>
        <v>0</v>
      </c>
      <c r="W12" s="150"/>
      <c r="X12" s="150" t="s">
        <v>117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118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4">
        <v>4</v>
      </c>
      <c r="B13" s="165" t="s">
        <v>125</v>
      </c>
      <c r="C13" s="171" t="s">
        <v>126</v>
      </c>
      <c r="D13" s="166" t="s">
        <v>123</v>
      </c>
      <c r="E13" s="167">
        <v>69.099999999999994</v>
      </c>
      <c r="F13" s="168"/>
      <c r="G13" s="169">
        <f t="shared" si="0"/>
        <v>0</v>
      </c>
      <c r="H13" s="150">
        <v>0</v>
      </c>
      <c r="I13" s="150">
        <f t="shared" si="1"/>
        <v>0</v>
      </c>
      <c r="J13" s="150">
        <v>330</v>
      </c>
      <c r="K13" s="150">
        <f t="shared" si="2"/>
        <v>22803</v>
      </c>
      <c r="L13" s="150">
        <v>15</v>
      </c>
      <c r="M13" s="150">
        <f t="shared" si="3"/>
        <v>0</v>
      </c>
      <c r="N13" s="150">
        <v>0</v>
      </c>
      <c r="O13" s="150">
        <f t="shared" si="4"/>
        <v>0</v>
      </c>
      <c r="P13" s="150">
        <v>0</v>
      </c>
      <c r="Q13" s="150">
        <f t="shared" si="5"/>
        <v>0</v>
      </c>
      <c r="R13" s="150"/>
      <c r="S13" s="150" t="s">
        <v>124</v>
      </c>
      <c r="T13" s="150" t="s">
        <v>116</v>
      </c>
      <c r="U13" s="150">
        <v>0</v>
      </c>
      <c r="V13" s="150">
        <f t="shared" si="6"/>
        <v>0</v>
      </c>
      <c r="W13" s="150"/>
      <c r="X13" s="150" t="s">
        <v>117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118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4">
        <v>5</v>
      </c>
      <c r="B14" s="165" t="s">
        <v>127</v>
      </c>
      <c r="C14" s="171" t="s">
        <v>128</v>
      </c>
      <c r="D14" s="166" t="s">
        <v>123</v>
      </c>
      <c r="E14" s="167">
        <v>94.4</v>
      </c>
      <c r="F14" s="168"/>
      <c r="G14" s="169">
        <f t="shared" si="0"/>
        <v>0</v>
      </c>
      <c r="H14" s="150">
        <v>0</v>
      </c>
      <c r="I14" s="150">
        <f t="shared" si="1"/>
        <v>0</v>
      </c>
      <c r="J14" s="150">
        <v>462</v>
      </c>
      <c r="K14" s="150">
        <f t="shared" si="2"/>
        <v>43612.800000000003</v>
      </c>
      <c r="L14" s="150">
        <v>15</v>
      </c>
      <c r="M14" s="150">
        <f t="shared" si="3"/>
        <v>0</v>
      </c>
      <c r="N14" s="150">
        <v>0</v>
      </c>
      <c r="O14" s="150">
        <f t="shared" si="4"/>
        <v>0</v>
      </c>
      <c r="P14" s="150">
        <v>0</v>
      </c>
      <c r="Q14" s="150">
        <f t="shared" si="5"/>
        <v>0</v>
      </c>
      <c r="R14" s="150"/>
      <c r="S14" s="150" t="s">
        <v>124</v>
      </c>
      <c r="T14" s="150" t="s">
        <v>116</v>
      </c>
      <c r="U14" s="150">
        <v>0</v>
      </c>
      <c r="V14" s="150">
        <f t="shared" si="6"/>
        <v>0</v>
      </c>
      <c r="W14" s="150"/>
      <c r="X14" s="150" t="s">
        <v>117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118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4">
        <v>6</v>
      </c>
      <c r="B15" s="165" t="s">
        <v>129</v>
      </c>
      <c r="C15" s="171" t="s">
        <v>130</v>
      </c>
      <c r="D15" s="166" t="s">
        <v>123</v>
      </c>
      <c r="E15" s="167">
        <v>33</v>
      </c>
      <c r="F15" s="168"/>
      <c r="G15" s="169">
        <f t="shared" si="0"/>
        <v>0</v>
      </c>
      <c r="H15" s="150">
        <v>0</v>
      </c>
      <c r="I15" s="150">
        <f t="shared" si="1"/>
        <v>0</v>
      </c>
      <c r="J15" s="150">
        <v>918</v>
      </c>
      <c r="K15" s="150">
        <f t="shared" si="2"/>
        <v>30294</v>
      </c>
      <c r="L15" s="150">
        <v>15</v>
      </c>
      <c r="M15" s="150">
        <f t="shared" si="3"/>
        <v>0</v>
      </c>
      <c r="N15" s="150">
        <v>0</v>
      </c>
      <c r="O15" s="150">
        <f t="shared" si="4"/>
        <v>0</v>
      </c>
      <c r="P15" s="150">
        <v>0</v>
      </c>
      <c r="Q15" s="150">
        <f t="shared" si="5"/>
        <v>0</v>
      </c>
      <c r="R15" s="150"/>
      <c r="S15" s="150" t="s">
        <v>124</v>
      </c>
      <c r="T15" s="150" t="s">
        <v>116</v>
      </c>
      <c r="U15" s="150">
        <v>0</v>
      </c>
      <c r="V15" s="150">
        <f t="shared" si="6"/>
        <v>0</v>
      </c>
      <c r="W15" s="150"/>
      <c r="X15" s="150" t="s">
        <v>117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118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4">
        <v>7</v>
      </c>
      <c r="B16" s="165" t="s">
        <v>131</v>
      </c>
      <c r="C16" s="171" t="s">
        <v>132</v>
      </c>
      <c r="D16" s="166" t="s">
        <v>114</v>
      </c>
      <c r="E16" s="167">
        <v>383.3682</v>
      </c>
      <c r="F16" s="168"/>
      <c r="G16" s="169">
        <f t="shared" si="0"/>
        <v>0</v>
      </c>
      <c r="H16" s="150">
        <v>89.49</v>
      </c>
      <c r="I16" s="150">
        <f t="shared" si="1"/>
        <v>34307.620000000003</v>
      </c>
      <c r="J16" s="150">
        <v>985.51</v>
      </c>
      <c r="K16" s="150">
        <f t="shared" si="2"/>
        <v>377813.19</v>
      </c>
      <c r="L16" s="150">
        <v>15</v>
      </c>
      <c r="M16" s="150">
        <f t="shared" si="3"/>
        <v>0</v>
      </c>
      <c r="N16" s="150">
        <v>3.9899999999999998E-2</v>
      </c>
      <c r="O16" s="150">
        <f t="shared" si="4"/>
        <v>15.3</v>
      </c>
      <c r="P16" s="150">
        <v>0</v>
      </c>
      <c r="Q16" s="150">
        <f t="shared" si="5"/>
        <v>0</v>
      </c>
      <c r="R16" s="150"/>
      <c r="S16" s="150" t="s">
        <v>115</v>
      </c>
      <c r="T16" s="150" t="s">
        <v>116</v>
      </c>
      <c r="U16" s="150">
        <v>1.6791499999999999</v>
      </c>
      <c r="V16" s="150">
        <f t="shared" si="6"/>
        <v>643.73</v>
      </c>
      <c r="W16" s="150"/>
      <c r="X16" s="150" t="s">
        <v>117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118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4">
        <v>8</v>
      </c>
      <c r="B17" s="165" t="s">
        <v>133</v>
      </c>
      <c r="C17" s="171" t="s">
        <v>134</v>
      </c>
      <c r="D17" s="166" t="s">
        <v>114</v>
      </c>
      <c r="E17" s="167">
        <v>383.3682</v>
      </c>
      <c r="F17" s="168"/>
      <c r="G17" s="169">
        <f t="shared" si="0"/>
        <v>0</v>
      </c>
      <c r="H17" s="150">
        <v>233.31</v>
      </c>
      <c r="I17" s="150">
        <f t="shared" si="1"/>
        <v>89443.63</v>
      </c>
      <c r="J17" s="150">
        <v>230.69</v>
      </c>
      <c r="K17" s="150">
        <f t="shared" si="2"/>
        <v>88439.21</v>
      </c>
      <c r="L17" s="150">
        <v>15</v>
      </c>
      <c r="M17" s="150">
        <f t="shared" si="3"/>
        <v>0</v>
      </c>
      <c r="N17" s="150">
        <v>9.5E-4</v>
      </c>
      <c r="O17" s="150">
        <f t="shared" si="4"/>
        <v>0.36</v>
      </c>
      <c r="P17" s="150">
        <v>0</v>
      </c>
      <c r="Q17" s="150">
        <f t="shared" si="5"/>
        <v>0</v>
      </c>
      <c r="R17" s="150"/>
      <c r="S17" s="150" t="s">
        <v>115</v>
      </c>
      <c r="T17" s="150" t="s">
        <v>116</v>
      </c>
      <c r="U17" s="150">
        <v>0.43370999999999998</v>
      </c>
      <c r="V17" s="150">
        <f t="shared" si="6"/>
        <v>166.27</v>
      </c>
      <c r="W17" s="150"/>
      <c r="X17" s="150" t="s">
        <v>117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118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4">
        <v>9</v>
      </c>
      <c r="B18" s="165" t="s">
        <v>135</v>
      </c>
      <c r="C18" s="171" t="s">
        <v>136</v>
      </c>
      <c r="D18" s="166" t="s">
        <v>114</v>
      </c>
      <c r="E18" s="167">
        <v>383.3682</v>
      </c>
      <c r="F18" s="168"/>
      <c r="G18" s="169">
        <f t="shared" si="0"/>
        <v>0</v>
      </c>
      <c r="H18" s="150">
        <v>147.25</v>
      </c>
      <c r="I18" s="150">
        <f t="shared" si="1"/>
        <v>56450.97</v>
      </c>
      <c r="J18" s="150">
        <v>42.75</v>
      </c>
      <c r="K18" s="150">
        <f t="shared" si="2"/>
        <v>16388.990000000002</v>
      </c>
      <c r="L18" s="150">
        <v>15</v>
      </c>
      <c r="M18" s="150">
        <f t="shared" si="3"/>
        <v>0</v>
      </c>
      <c r="N18" s="150">
        <v>3.5E-4</v>
      </c>
      <c r="O18" s="150">
        <f t="shared" si="4"/>
        <v>0.13</v>
      </c>
      <c r="P18" s="150">
        <v>0</v>
      </c>
      <c r="Q18" s="150">
        <f t="shared" si="5"/>
        <v>0</v>
      </c>
      <c r="R18" s="150"/>
      <c r="S18" s="150" t="s">
        <v>115</v>
      </c>
      <c r="T18" s="150" t="s">
        <v>116</v>
      </c>
      <c r="U18" s="150">
        <v>8.5999999999999993E-2</v>
      </c>
      <c r="V18" s="150">
        <f t="shared" si="6"/>
        <v>32.97</v>
      </c>
      <c r="W18" s="150"/>
      <c r="X18" s="150" t="s">
        <v>117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118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4">
        <v>10</v>
      </c>
      <c r="B19" s="165" t="s">
        <v>137</v>
      </c>
      <c r="C19" s="171" t="s">
        <v>138</v>
      </c>
      <c r="D19" s="166" t="s">
        <v>114</v>
      </c>
      <c r="E19" s="167">
        <v>383.3682</v>
      </c>
      <c r="F19" s="168"/>
      <c r="G19" s="169">
        <f t="shared" si="0"/>
        <v>0</v>
      </c>
      <c r="H19" s="150">
        <v>0</v>
      </c>
      <c r="I19" s="150">
        <f t="shared" si="1"/>
        <v>0</v>
      </c>
      <c r="J19" s="150">
        <v>169</v>
      </c>
      <c r="K19" s="150">
        <f t="shared" si="2"/>
        <v>64789.23</v>
      </c>
      <c r="L19" s="150">
        <v>15</v>
      </c>
      <c r="M19" s="150">
        <f t="shared" si="3"/>
        <v>0</v>
      </c>
      <c r="N19" s="150">
        <v>0</v>
      </c>
      <c r="O19" s="150">
        <f t="shared" si="4"/>
        <v>0</v>
      </c>
      <c r="P19" s="150">
        <v>0</v>
      </c>
      <c r="Q19" s="150">
        <f t="shared" si="5"/>
        <v>0</v>
      </c>
      <c r="R19" s="150"/>
      <c r="S19" s="150" t="s">
        <v>115</v>
      </c>
      <c r="T19" s="150" t="s">
        <v>116</v>
      </c>
      <c r="U19" s="150">
        <v>0.38</v>
      </c>
      <c r="V19" s="150">
        <f t="shared" si="6"/>
        <v>145.68</v>
      </c>
      <c r="W19" s="150"/>
      <c r="X19" s="150" t="s">
        <v>117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118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52" t="s">
        <v>110</v>
      </c>
      <c r="B20" s="153" t="s">
        <v>70</v>
      </c>
      <c r="C20" s="170" t="s">
        <v>71</v>
      </c>
      <c r="D20" s="154"/>
      <c r="E20" s="155"/>
      <c r="F20" s="156"/>
      <c r="G20" s="157">
        <f>SUMIF(AG21:AG25,"&lt;&gt;NOR",G21:G25)</f>
        <v>0</v>
      </c>
      <c r="H20" s="151"/>
      <c r="I20" s="151">
        <f>SUM(I21:I25)</f>
        <v>7752.8</v>
      </c>
      <c r="J20" s="151"/>
      <c r="K20" s="151">
        <f>SUM(K21:K25)</f>
        <v>188927.2</v>
      </c>
      <c r="L20" s="151"/>
      <c r="M20" s="151">
        <f>SUM(M21:M25)</f>
        <v>0</v>
      </c>
      <c r="N20" s="151"/>
      <c r="O20" s="151">
        <f>SUM(O21:O25)</f>
        <v>10.69</v>
      </c>
      <c r="P20" s="151"/>
      <c r="Q20" s="151">
        <f>SUM(Q21:Q25)</f>
        <v>0</v>
      </c>
      <c r="R20" s="151"/>
      <c r="S20" s="151"/>
      <c r="T20" s="151"/>
      <c r="U20" s="151"/>
      <c r="V20" s="151">
        <f>SUM(V21:V25)</f>
        <v>242.44</v>
      </c>
      <c r="W20" s="151"/>
      <c r="X20" s="151"/>
      <c r="AG20" t="s">
        <v>111</v>
      </c>
    </row>
    <row r="21" spans="1:60" outlineLevel="1" x14ac:dyDescent="0.2">
      <c r="A21" s="164">
        <v>11</v>
      </c>
      <c r="B21" s="165" t="s">
        <v>139</v>
      </c>
      <c r="C21" s="171" t="s">
        <v>140</v>
      </c>
      <c r="D21" s="166" t="s">
        <v>114</v>
      </c>
      <c r="E21" s="167">
        <v>440</v>
      </c>
      <c r="F21" s="168"/>
      <c r="G21" s="169">
        <f>ROUND(E21*F21,2)</f>
        <v>0</v>
      </c>
      <c r="H21" s="150">
        <v>0.02</v>
      </c>
      <c r="I21" s="150">
        <f>ROUND(E21*H21,2)</f>
        <v>8.8000000000000007</v>
      </c>
      <c r="J21" s="150">
        <v>88.98</v>
      </c>
      <c r="K21" s="150">
        <f>ROUND(E21*J21,2)</f>
        <v>39151.199999999997</v>
      </c>
      <c r="L21" s="150">
        <v>15</v>
      </c>
      <c r="M21" s="150">
        <f>G21*(1+L21/100)</f>
        <v>0</v>
      </c>
      <c r="N21" s="150">
        <v>2.426E-2</v>
      </c>
      <c r="O21" s="150">
        <f>ROUND(E21*N21,2)</f>
        <v>10.67</v>
      </c>
      <c r="P21" s="150">
        <v>0</v>
      </c>
      <c r="Q21" s="150">
        <f>ROUND(E21*P21,2)</f>
        <v>0</v>
      </c>
      <c r="R21" s="150"/>
      <c r="S21" s="150" t="s">
        <v>115</v>
      </c>
      <c r="T21" s="150" t="s">
        <v>116</v>
      </c>
      <c r="U21" s="150">
        <v>0.14199999999999999</v>
      </c>
      <c r="V21" s="150">
        <f>ROUND(E21*U21,2)</f>
        <v>62.48</v>
      </c>
      <c r="W21" s="150"/>
      <c r="X21" s="150" t="s">
        <v>117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118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64">
        <v>12</v>
      </c>
      <c r="B22" s="165" t="s">
        <v>141</v>
      </c>
      <c r="C22" s="171" t="s">
        <v>142</v>
      </c>
      <c r="D22" s="166" t="s">
        <v>114</v>
      </c>
      <c r="E22" s="167">
        <v>880</v>
      </c>
      <c r="F22" s="168"/>
      <c r="G22" s="169">
        <f>ROUND(E22*F22,2)</f>
        <v>0</v>
      </c>
      <c r="H22" s="150">
        <v>0</v>
      </c>
      <c r="I22" s="150">
        <f>ROUND(E22*H22,2)</f>
        <v>0</v>
      </c>
      <c r="J22" s="150">
        <v>55</v>
      </c>
      <c r="K22" s="150">
        <f>ROUND(E22*J22,2)</f>
        <v>48400</v>
      </c>
      <c r="L22" s="150">
        <v>15</v>
      </c>
      <c r="M22" s="150">
        <f>G22*(1+L22/100)</f>
        <v>0</v>
      </c>
      <c r="N22" s="150">
        <v>0</v>
      </c>
      <c r="O22" s="150">
        <f>ROUND(E22*N22,2)</f>
        <v>0</v>
      </c>
      <c r="P22" s="150">
        <v>0</v>
      </c>
      <c r="Q22" s="150">
        <f>ROUND(E22*P22,2)</f>
        <v>0</v>
      </c>
      <c r="R22" s="150"/>
      <c r="S22" s="150" t="s">
        <v>115</v>
      </c>
      <c r="T22" s="150" t="s">
        <v>116</v>
      </c>
      <c r="U22" s="150">
        <v>0</v>
      </c>
      <c r="V22" s="150">
        <f>ROUND(E22*U22,2)</f>
        <v>0</v>
      </c>
      <c r="W22" s="150"/>
      <c r="X22" s="150" t="s">
        <v>117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118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4">
        <v>13</v>
      </c>
      <c r="B23" s="165" t="s">
        <v>143</v>
      </c>
      <c r="C23" s="171" t="s">
        <v>144</v>
      </c>
      <c r="D23" s="166" t="s">
        <v>114</v>
      </c>
      <c r="E23" s="167">
        <v>440</v>
      </c>
      <c r="F23" s="168"/>
      <c r="G23" s="169">
        <f>ROUND(E23*F23,2)</f>
        <v>0</v>
      </c>
      <c r="H23" s="150">
        <v>0</v>
      </c>
      <c r="I23" s="150">
        <f>ROUND(E23*H23,2)</f>
        <v>0</v>
      </c>
      <c r="J23" s="150">
        <v>77</v>
      </c>
      <c r="K23" s="150">
        <f>ROUND(E23*J23,2)</f>
        <v>33880</v>
      </c>
      <c r="L23" s="150">
        <v>15</v>
      </c>
      <c r="M23" s="150">
        <f>G23*(1+L23/100)</f>
        <v>0</v>
      </c>
      <c r="N23" s="150">
        <v>0</v>
      </c>
      <c r="O23" s="150">
        <f>ROUND(E23*N23,2)</f>
        <v>0</v>
      </c>
      <c r="P23" s="150">
        <v>0</v>
      </c>
      <c r="Q23" s="150">
        <f>ROUND(E23*P23,2)</f>
        <v>0</v>
      </c>
      <c r="R23" s="150"/>
      <c r="S23" s="150" t="s">
        <v>115</v>
      </c>
      <c r="T23" s="150" t="s">
        <v>116</v>
      </c>
      <c r="U23" s="150">
        <v>0.12</v>
      </c>
      <c r="V23" s="150">
        <f>ROUND(E23*U23,2)</f>
        <v>52.8</v>
      </c>
      <c r="W23" s="150"/>
      <c r="X23" s="150" t="s">
        <v>117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118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4">
        <v>14</v>
      </c>
      <c r="B24" s="165" t="s">
        <v>145</v>
      </c>
      <c r="C24" s="171" t="s">
        <v>146</v>
      </c>
      <c r="D24" s="166" t="s">
        <v>114</v>
      </c>
      <c r="E24" s="167">
        <v>440</v>
      </c>
      <c r="F24" s="168"/>
      <c r="G24" s="169">
        <f>ROUND(E24*F24,2)</f>
        <v>0</v>
      </c>
      <c r="H24" s="150">
        <v>0</v>
      </c>
      <c r="I24" s="150">
        <f>ROUND(E24*H24,2)</f>
        <v>0</v>
      </c>
      <c r="J24" s="150">
        <v>10</v>
      </c>
      <c r="K24" s="150">
        <f>ROUND(E24*J24,2)</f>
        <v>4400</v>
      </c>
      <c r="L24" s="150">
        <v>15</v>
      </c>
      <c r="M24" s="150">
        <f>G24*(1+L24/100)</f>
        <v>0</v>
      </c>
      <c r="N24" s="150">
        <v>0</v>
      </c>
      <c r="O24" s="150">
        <f>ROUND(E24*N24,2)</f>
        <v>0</v>
      </c>
      <c r="P24" s="150">
        <v>0</v>
      </c>
      <c r="Q24" s="150">
        <f>ROUND(E24*P24,2)</f>
        <v>0</v>
      </c>
      <c r="R24" s="150"/>
      <c r="S24" s="150" t="s">
        <v>115</v>
      </c>
      <c r="T24" s="150" t="s">
        <v>116</v>
      </c>
      <c r="U24" s="150">
        <v>1.7999999999999999E-2</v>
      </c>
      <c r="V24" s="150">
        <f>ROUND(E24*U24,2)</f>
        <v>7.92</v>
      </c>
      <c r="W24" s="150"/>
      <c r="X24" s="150" t="s">
        <v>117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118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4">
        <v>15</v>
      </c>
      <c r="B25" s="165" t="s">
        <v>147</v>
      </c>
      <c r="C25" s="171" t="s">
        <v>148</v>
      </c>
      <c r="D25" s="166" t="s">
        <v>114</v>
      </c>
      <c r="E25" s="167">
        <v>440</v>
      </c>
      <c r="F25" s="168"/>
      <c r="G25" s="169">
        <f>ROUND(E25*F25,2)</f>
        <v>0</v>
      </c>
      <c r="H25" s="150">
        <v>17.600000000000001</v>
      </c>
      <c r="I25" s="150">
        <f>ROUND(E25*H25,2)</f>
        <v>7744</v>
      </c>
      <c r="J25" s="150">
        <v>143.4</v>
      </c>
      <c r="K25" s="150">
        <f>ROUND(E25*J25,2)</f>
        <v>63096</v>
      </c>
      <c r="L25" s="150">
        <v>15</v>
      </c>
      <c r="M25" s="150">
        <f>G25*(1+L25/100)</f>
        <v>0</v>
      </c>
      <c r="N25" s="150">
        <v>5.0000000000000002E-5</v>
      </c>
      <c r="O25" s="150">
        <f>ROUND(E25*N25,2)</f>
        <v>0.02</v>
      </c>
      <c r="P25" s="150">
        <v>0</v>
      </c>
      <c r="Q25" s="150">
        <f>ROUND(E25*P25,2)</f>
        <v>0</v>
      </c>
      <c r="R25" s="150"/>
      <c r="S25" s="150" t="s">
        <v>115</v>
      </c>
      <c r="T25" s="150" t="s">
        <v>116</v>
      </c>
      <c r="U25" s="150">
        <v>0.27100000000000002</v>
      </c>
      <c r="V25" s="150">
        <f>ROUND(E25*U25,2)</f>
        <v>119.24</v>
      </c>
      <c r="W25" s="150"/>
      <c r="X25" s="150" t="s">
        <v>117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118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52" t="s">
        <v>110</v>
      </c>
      <c r="B26" s="153" t="s">
        <v>72</v>
      </c>
      <c r="C26" s="170" t="s">
        <v>73</v>
      </c>
      <c r="D26" s="154"/>
      <c r="E26" s="155"/>
      <c r="F26" s="156"/>
      <c r="G26" s="157">
        <f>SUMIF(AG27:AG27,"&lt;&gt;NOR",G27:G27)</f>
        <v>0</v>
      </c>
      <c r="H26" s="151"/>
      <c r="I26" s="151">
        <f>SUM(I27:I27)</f>
        <v>0</v>
      </c>
      <c r="J26" s="151"/>
      <c r="K26" s="151">
        <f>SUM(K27:K27)</f>
        <v>14951.36</v>
      </c>
      <c r="L26" s="151"/>
      <c r="M26" s="151">
        <f>SUM(M27:M27)</f>
        <v>0</v>
      </c>
      <c r="N26" s="151"/>
      <c r="O26" s="151">
        <f>SUM(O27:O27)</f>
        <v>0</v>
      </c>
      <c r="P26" s="151"/>
      <c r="Q26" s="151">
        <f>SUM(Q27:Q27)</f>
        <v>13.8</v>
      </c>
      <c r="R26" s="151"/>
      <c r="S26" s="151"/>
      <c r="T26" s="151"/>
      <c r="U26" s="151"/>
      <c r="V26" s="151">
        <f>SUM(V27:V27)</f>
        <v>38.340000000000003</v>
      </c>
      <c r="W26" s="151"/>
      <c r="X26" s="151"/>
      <c r="AG26" t="s">
        <v>111</v>
      </c>
    </row>
    <row r="27" spans="1:60" outlineLevel="1" x14ac:dyDescent="0.2">
      <c r="A27" s="164">
        <v>16</v>
      </c>
      <c r="B27" s="165" t="s">
        <v>149</v>
      </c>
      <c r="C27" s="171" t="s">
        <v>150</v>
      </c>
      <c r="D27" s="166" t="s">
        <v>114</v>
      </c>
      <c r="E27" s="167">
        <v>383.3682</v>
      </c>
      <c r="F27" s="168"/>
      <c r="G27" s="169">
        <f>ROUND(E27*F27,2)</f>
        <v>0</v>
      </c>
      <c r="H27" s="150">
        <v>0</v>
      </c>
      <c r="I27" s="150">
        <f>ROUND(E27*H27,2)</f>
        <v>0</v>
      </c>
      <c r="J27" s="150">
        <v>39</v>
      </c>
      <c r="K27" s="150">
        <f>ROUND(E27*J27,2)</f>
        <v>14951.36</v>
      </c>
      <c r="L27" s="150">
        <v>15</v>
      </c>
      <c r="M27" s="150">
        <f>G27*(1+L27/100)</f>
        <v>0</v>
      </c>
      <c r="N27" s="150">
        <v>0</v>
      </c>
      <c r="O27" s="150">
        <f>ROUND(E27*N27,2)</f>
        <v>0</v>
      </c>
      <c r="P27" s="150">
        <v>3.5999999999999997E-2</v>
      </c>
      <c r="Q27" s="150">
        <f>ROUND(E27*P27,2)</f>
        <v>13.8</v>
      </c>
      <c r="R27" s="150"/>
      <c r="S27" s="150" t="s">
        <v>115</v>
      </c>
      <c r="T27" s="150" t="s">
        <v>116</v>
      </c>
      <c r="U27" s="150">
        <v>0.1</v>
      </c>
      <c r="V27" s="150">
        <f>ROUND(E27*U27,2)</f>
        <v>38.340000000000003</v>
      </c>
      <c r="W27" s="150"/>
      <c r="X27" s="150" t="s">
        <v>117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118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52" t="s">
        <v>110</v>
      </c>
      <c r="B28" s="153" t="s">
        <v>74</v>
      </c>
      <c r="C28" s="170" t="s">
        <v>75</v>
      </c>
      <c r="D28" s="154"/>
      <c r="E28" s="155"/>
      <c r="F28" s="156"/>
      <c r="G28" s="157">
        <f>SUMIF(AG29:AG29,"&lt;&gt;NOR",G29:G29)</f>
        <v>0</v>
      </c>
      <c r="H28" s="151"/>
      <c r="I28" s="151">
        <f>SUM(I29:I29)</f>
        <v>0</v>
      </c>
      <c r="J28" s="151"/>
      <c r="K28" s="151">
        <f>SUM(K29:K29)</f>
        <v>35266.080000000002</v>
      </c>
      <c r="L28" s="151"/>
      <c r="M28" s="151">
        <f>SUM(M29:M29)</f>
        <v>0</v>
      </c>
      <c r="N28" s="151"/>
      <c r="O28" s="151">
        <f>SUM(O29:O29)</f>
        <v>0</v>
      </c>
      <c r="P28" s="151"/>
      <c r="Q28" s="151">
        <f>SUM(Q29:Q29)</f>
        <v>0</v>
      </c>
      <c r="R28" s="151"/>
      <c r="S28" s="151"/>
      <c r="T28" s="151"/>
      <c r="U28" s="151"/>
      <c r="V28" s="151">
        <f>SUM(V29:V29)</f>
        <v>68.59</v>
      </c>
      <c r="W28" s="151"/>
      <c r="X28" s="151"/>
      <c r="AG28" t="s">
        <v>111</v>
      </c>
    </row>
    <row r="29" spans="1:60" outlineLevel="1" x14ac:dyDescent="0.2">
      <c r="A29" s="164">
        <v>17</v>
      </c>
      <c r="B29" s="165" t="s">
        <v>151</v>
      </c>
      <c r="C29" s="171" t="s">
        <v>152</v>
      </c>
      <c r="D29" s="166" t="s">
        <v>153</v>
      </c>
      <c r="E29" s="167">
        <v>26.61591</v>
      </c>
      <c r="F29" s="168"/>
      <c r="G29" s="169">
        <f>ROUND(E29*F29,2)</f>
        <v>0</v>
      </c>
      <c r="H29" s="150">
        <v>0</v>
      </c>
      <c r="I29" s="150">
        <f>ROUND(E29*H29,2)</f>
        <v>0</v>
      </c>
      <c r="J29" s="150">
        <v>1325</v>
      </c>
      <c r="K29" s="150">
        <f>ROUND(E29*J29,2)</f>
        <v>35266.080000000002</v>
      </c>
      <c r="L29" s="150">
        <v>15</v>
      </c>
      <c r="M29" s="150">
        <f>G29*(1+L29/100)</f>
        <v>0</v>
      </c>
      <c r="N29" s="150">
        <v>0</v>
      </c>
      <c r="O29" s="150">
        <f>ROUND(E29*N29,2)</f>
        <v>0</v>
      </c>
      <c r="P29" s="150">
        <v>0</v>
      </c>
      <c r="Q29" s="150">
        <f>ROUND(E29*P29,2)</f>
        <v>0</v>
      </c>
      <c r="R29" s="150"/>
      <c r="S29" s="150" t="s">
        <v>115</v>
      </c>
      <c r="T29" s="150" t="s">
        <v>116</v>
      </c>
      <c r="U29" s="150">
        <v>2.577</v>
      </c>
      <c r="V29" s="150">
        <f>ROUND(E29*U29,2)</f>
        <v>68.59</v>
      </c>
      <c r="W29" s="150"/>
      <c r="X29" s="150" t="s">
        <v>154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155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52" t="s">
        <v>110</v>
      </c>
      <c r="B30" s="153" t="s">
        <v>78</v>
      </c>
      <c r="C30" s="170" t="s">
        <v>79</v>
      </c>
      <c r="D30" s="154"/>
      <c r="E30" s="155"/>
      <c r="F30" s="156"/>
      <c r="G30" s="157">
        <f>SUMIF(AG31:AG31,"&lt;&gt;NOR",G31:G31)</f>
        <v>0</v>
      </c>
      <c r="H30" s="151"/>
      <c r="I30" s="151">
        <f>SUM(I31:I31)</f>
        <v>3628.8</v>
      </c>
      <c r="J30" s="151"/>
      <c r="K30" s="151">
        <f>SUM(K31:K31)</f>
        <v>27691.200000000001</v>
      </c>
      <c r="L30" s="151"/>
      <c r="M30" s="151">
        <f>SUM(M31:M31)</f>
        <v>0</v>
      </c>
      <c r="N30" s="151"/>
      <c r="O30" s="151">
        <f>SUM(O31:O31)</f>
        <v>0.03</v>
      </c>
      <c r="P30" s="151"/>
      <c r="Q30" s="151">
        <f>SUM(Q31:Q31)</f>
        <v>0.54</v>
      </c>
      <c r="R30" s="151"/>
      <c r="S30" s="151"/>
      <c r="T30" s="151"/>
      <c r="U30" s="151"/>
      <c r="V30" s="151">
        <f>SUM(V31:V31)</f>
        <v>52.38</v>
      </c>
      <c r="W30" s="151"/>
      <c r="X30" s="151"/>
      <c r="AG30" t="s">
        <v>111</v>
      </c>
    </row>
    <row r="31" spans="1:60" outlineLevel="1" x14ac:dyDescent="0.2">
      <c r="A31" s="164">
        <v>18</v>
      </c>
      <c r="B31" s="165" t="s">
        <v>156</v>
      </c>
      <c r="C31" s="171" t="s">
        <v>157</v>
      </c>
      <c r="D31" s="166" t="s">
        <v>158</v>
      </c>
      <c r="E31" s="167">
        <v>540</v>
      </c>
      <c r="F31" s="168"/>
      <c r="G31" s="169">
        <f>ROUND(E31*F31,2)</f>
        <v>0</v>
      </c>
      <c r="H31" s="150">
        <v>6.72</v>
      </c>
      <c r="I31" s="150">
        <f>ROUND(E31*H31,2)</f>
        <v>3628.8</v>
      </c>
      <c r="J31" s="150">
        <v>51.28</v>
      </c>
      <c r="K31" s="150">
        <f>ROUND(E31*J31,2)</f>
        <v>27691.200000000001</v>
      </c>
      <c r="L31" s="150">
        <v>15</v>
      </c>
      <c r="M31" s="150">
        <f>G31*(1+L31/100)</f>
        <v>0</v>
      </c>
      <c r="N31" s="150">
        <v>5.0000000000000002E-5</v>
      </c>
      <c r="O31" s="150">
        <f>ROUND(E31*N31,2)</f>
        <v>0.03</v>
      </c>
      <c r="P31" s="150">
        <v>1E-3</v>
      </c>
      <c r="Q31" s="150">
        <f>ROUND(E31*P31,2)</f>
        <v>0.54</v>
      </c>
      <c r="R31" s="150"/>
      <c r="S31" s="150" t="s">
        <v>115</v>
      </c>
      <c r="T31" s="150" t="s">
        <v>116</v>
      </c>
      <c r="U31" s="150">
        <v>9.7000000000000003E-2</v>
      </c>
      <c r="V31" s="150">
        <f>ROUND(E31*U31,2)</f>
        <v>52.38</v>
      </c>
      <c r="W31" s="150"/>
      <c r="X31" s="150" t="s">
        <v>117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159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52" t="s">
        <v>110</v>
      </c>
      <c r="B32" s="153" t="s">
        <v>80</v>
      </c>
      <c r="C32" s="170" t="s">
        <v>81</v>
      </c>
      <c r="D32" s="154"/>
      <c r="E32" s="155"/>
      <c r="F32" s="156"/>
      <c r="G32" s="157">
        <f>SUMIF(AG33:AG40,"&lt;&gt;NOR",G33:G40)</f>
        <v>0</v>
      </c>
      <c r="H32" s="151"/>
      <c r="I32" s="151">
        <f>SUM(I33:I40)</f>
        <v>0</v>
      </c>
      <c r="J32" s="151"/>
      <c r="K32" s="151">
        <f>SUM(K33:K40)</f>
        <v>31063.159999999996</v>
      </c>
      <c r="L32" s="151"/>
      <c r="M32" s="151">
        <f>SUM(M33:M40)</f>
        <v>0</v>
      </c>
      <c r="N32" s="151"/>
      <c r="O32" s="151">
        <f>SUM(O33:O40)</f>
        <v>0</v>
      </c>
      <c r="P32" s="151"/>
      <c r="Q32" s="151">
        <f>SUM(Q33:Q40)</f>
        <v>0</v>
      </c>
      <c r="R32" s="151"/>
      <c r="S32" s="151"/>
      <c r="T32" s="151"/>
      <c r="U32" s="151"/>
      <c r="V32" s="151">
        <f>SUM(V33:V40)</f>
        <v>43.059999999999995</v>
      </c>
      <c r="W32" s="151"/>
      <c r="X32" s="151"/>
      <c r="AG32" t="s">
        <v>111</v>
      </c>
    </row>
    <row r="33" spans="1:60" outlineLevel="1" x14ac:dyDescent="0.2">
      <c r="A33" s="164">
        <v>19</v>
      </c>
      <c r="B33" s="165" t="s">
        <v>160</v>
      </c>
      <c r="C33" s="171" t="s">
        <v>161</v>
      </c>
      <c r="D33" s="166" t="s">
        <v>153</v>
      </c>
      <c r="E33" s="167">
        <v>14.34126</v>
      </c>
      <c r="F33" s="168"/>
      <c r="G33" s="169">
        <f t="shared" ref="G33:G40" si="7">ROUND(E33*F33,2)</f>
        <v>0</v>
      </c>
      <c r="H33" s="150">
        <v>0</v>
      </c>
      <c r="I33" s="150">
        <f t="shared" ref="I33:I40" si="8">ROUND(E33*H33,2)</f>
        <v>0</v>
      </c>
      <c r="J33" s="150">
        <v>468</v>
      </c>
      <c r="K33" s="150">
        <f t="shared" ref="K33:K40" si="9">ROUND(E33*J33,2)</f>
        <v>6711.71</v>
      </c>
      <c r="L33" s="150">
        <v>15</v>
      </c>
      <c r="M33" s="150">
        <f t="shared" ref="M33:M40" si="10">G33*(1+L33/100)</f>
        <v>0</v>
      </c>
      <c r="N33" s="150">
        <v>0</v>
      </c>
      <c r="O33" s="150">
        <f t="shared" ref="O33:O40" si="11">ROUND(E33*N33,2)</f>
        <v>0</v>
      </c>
      <c r="P33" s="150">
        <v>0</v>
      </c>
      <c r="Q33" s="150">
        <f t="shared" ref="Q33:Q40" si="12">ROUND(E33*P33,2)</f>
        <v>0</v>
      </c>
      <c r="R33" s="150"/>
      <c r="S33" s="150" t="s">
        <v>115</v>
      </c>
      <c r="T33" s="150" t="s">
        <v>116</v>
      </c>
      <c r="U33" s="150">
        <v>0.72599999999999998</v>
      </c>
      <c r="V33" s="150">
        <f t="shared" ref="V33:V40" si="13">ROUND(E33*U33,2)</f>
        <v>10.41</v>
      </c>
      <c r="W33" s="150"/>
      <c r="X33" s="150" t="s">
        <v>162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163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4">
        <v>20</v>
      </c>
      <c r="B34" s="165" t="s">
        <v>164</v>
      </c>
      <c r="C34" s="171" t="s">
        <v>165</v>
      </c>
      <c r="D34" s="166" t="s">
        <v>153</v>
      </c>
      <c r="E34" s="167">
        <v>14.34126</v>
      </c>
      <c r="F34" s="168"/>
      <c r="G34" s="169">
        <f t="shared" si="7"/>
        <v>0</v>
      </c>
      <c r="H34" s="150">
        <v>0</v>
      </c>
      <c r="I34" s="150">
        <f t="shared" si="8"/>
        <v>0</v>
      </c>
      <c r="J34" s="150">
        <v>63</v>
      </c>
      <c r="K34" s="150">
        <f t="shared" si="9"/>
        <v>903.5</v>
      </c>
      <c r="L34" s="150">
        <v>15</v>
      </c>
      <c r="M34" s="150">
        <f t="shared" si="10"/>
        <v>0</v>
      </c>
      <c r="N34" s="150">
        <v>0</v>
      </c>
      <c r="O34" s="150">
        <f t="shared" si="11"/>
        <v>0</v>
      </c>
      <c r="P34" s="150">
        <v>0</v>
      </c>
      <c r="Q34" s="150">
        <f t="shared" si="12"/>
        <v>0</v>
      </c>
      <c r="R34" s="150"/>
      <c r="S34" s="150" t="s">
        <v>115</v>
      </c>
      <c r="T34" s="150" t="s">
        <v>116</v>
      </c>
      <c r="U34" s="150">
        <v>0.10100000000000001</v>
      </c>
      <c r="V34" s="150">
        <f t="shared" si="13"/>
        <v>1.45</v>
      </c>
      <c r="W34" s="150"/>
      <c r="X34" s="150" t="s">
        <v>162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163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4">
        <v>21</v>
      </c>
      <c r="B35" s="165" t="s">
        <v>166</v>
      </c>
      <c r="C35" s="171" t="s">
        <v>167</v>
      </c>
      <c r="D35" s="166" t="s">
        <v>153</v>
      </c>
      <c r="E35" s="167">
        <v>14.34126</v>
      </c>
      <c r="F35" s="168"/>
      <c r="G35" s="169">
        <f t="shared" si="7"/>
        <v>0</v>
      </c>
      <c r="H35" s="150">
        <v>0</v>
      </c>
      <c r="I35" s="150">
        <f t="shared" si="8"/>
        <v>0</v>
      </c>
      <c r="J35" s="150">
        <v>264</v>
      </c>
      <c r="K35" s="150">
        <f t="shared" si="9"/>
        <v>3786.09</v>
      </c>
      <c r="L35" s="150">
        <v>15</v>
      </c>
      <c r="M35" s="150">
        <f t="shared" si="10"/>
        <v>0</v>
      </c>
      <c r="N35" s="150">
        <v>0</v>
      </c>
      <c r="O35" s="150">
        <f t="shared" si="11"/>
        <v>0</v>
      </c>
      <c r="P35" s="150">
        <v>0</v>
      </c>
      <c r="Q35" s="150">
        <f t="shared" si="12"/>
        <v>0</v>
      </c>
      <c r="R35" s="150"/>
      <c r="S35" s="150" t="s">
        <v>115</v>
      </c>
      <c r="T35" s="150" t="s">
        <v>116</v>
      </c>
      <c r="U35" s="150">
        <v>0.49</v>
      </c>
      <c r="V35" s="150">
        <f t="shared" si="13"/>
        <v>7.03</v>
      </c>
      <c r="W35" s="150"/>
      <c r="X35" s="150" t="s">
        <v>162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163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4">
        <v>22</v>
      </c>
      <c r="B36" s="165" t="s">
        <v>168</v>
      </c>
      <c r="C36" s="171" t="s">
        <v>169</v>
      </c>
      <c r="D36" s="166" t="s">
        <v>153</v>
      </c>
      <c r="E36" s="167">
        <v>14.34126</v>
      </c>
      <c r="F36" s="168"/>
      <c r="G36" s="169">
        <f t="shared" si="7"/>
        <v>0</v>
      </c>
      <c r="H36" s="150">
        <v>0</v>
      </c>
      <c r="I36" s="150">
        <f t="shared" si="8"/>
        <v>0</v>
      </c>
      <c r="J36" s="150">
        <v>19</v>
      </c>
      <c r="K36" s="150">
        <f t="shared" si="9"/>
        <v>272.48</v>
      </c>
      <c r="L36" s="150">
        <v>15</v>
      </c>
      <c r="M36" s="150">
        <f t="shared" si="10"/>
        <v>0</v>
      </c>
      <c r="N36" s="150">
        <v>0</v>
      </c>
      <c r="O36" s="150">
        <f t="shared" si="11"/>
        <v>0</v>
      </c>
      <c r="P36" s="150">
        <v>0</v>
      </c>
      <c r="Q36" s="150">
        <f t="shared" si="12"/>
        <v>0</v>
      </c>
      <c r="R36" s="150"/>
      <c r="S36" s="150" t="s">
        <v>115</v>
      </c>
      <c r="T36" s="150" t="s">
        <v>116</v>
      </c>
      <c r="U36" s="150">
        <v>0</v>
      </c>
      <c r="V36" s="150">
        <f t="shared" si="13"/>
        <v>0</v>
      </c>
      <c r="W36" s="150"/>
      <c r="X36" s="150" t="s">
        <v>162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163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4">
        <v>23</v>
      </c>
      <c r="B37" s="165" t="s">
        <v>170</v>
      </c>
      <c r="C37" s="171" t="s">
        <v>171</v>
      </c>
      <c r="D37" s="166" t="s">
        <v>153</v>
      </c>
      <c r="E37" s="167">
        <v>14.34126</v>
      </c>
      <c r="F37" s="168"/>
      <c r="G37" s="169">
        <f t="shared" si="7"/>
        <v>0</v>
      </c>
      <c r="H37" s="150">
        <v>0</v>
      </c>
      <c r="I37" s="150">
        <f t="shared" si="8"/>
        <v>0</v>
      </c>
      <c r="J37" s="150">
        <v>367</v>
      </c>
      <c r="K37" s="150">
        <f t="shared" si="9"/>
        <v>5263.24</v>
      </c>
      <c r="L37" s="150">
        <v>15</v>
      </c>
      <c r="M37" s="150">
        <f t="shared" si="10"/>
        <v>0</v>
      </c>
      <c r="N37" s="150">
        <v>0</v>
      </c>
      <c r="O37" s="150">
        <f t="shared" si="11"/>
        <v>0</v>
      </c>
      <c r="P37" s="150">
        <v>0</v>
      </c>
      <c r="Q37" s="150">
        <f t="shared" si="12"/>
        <v>0</v>
      </c>
      <c r="R37" s="150"/>
      <c r="S37" s="150" t="s">
        <v>115</v>
      </c>
      <c r="T37" s="150" t="s">
        <v>116</v>
      </c>
      <c r="U37" s="150">
        <v>0.94199999999999995</v>
      </c>
      <c r="V37" s="150">
        <f t="shared" si="13"/>
        <v>13.51</v>
      </c>
      <c r="W37" s="150"/>
      <c r="X37" s="150" t="s">
        <v>162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163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4">
        <v>24</v>
      </c>
      <c r="B38" s="165" t="s">
        <v>172</v>
      </c>
      <c r="C38" s="171" t="s">
        <v>173</v>
      </c>
      <c r="D38" s="166" t="s">
        <v>153</v>
      </c>
      <c r="E38" s="167">
        <v>14.34126</v>
      </c>
      <c r="F38" s="168"/>
      <c r="G38" s="169">
        <f t="shared" si="7"/>
        <v>0</v>
      </c>
      <c r="H38" s="150">
        <v>0</v>
      </c>
      <c r="I38" s="150">
        <f t="shared" si="8"/>
        <v>0</v>
      </c>
      <c r="J38" s="150">
        <v>41</v>
      </c>
      <c r="K38" s="150">
        <f t="shared" si="9"/>
        <v>587.99</v>
      </c>
      <c r="L38" s="150">
        <v>15</v>
      </c>
      <c r="M38" s="150">
        <f t="shared" si="10"/>
        <v>0</v>
      </c>
      <c r="N38" s="150">
        <v>0</v>
      </c>
      <c r="O38" s="150">
        <f t="shared" si="11"/>
        <v>0</v>
      </c>
      <c r="P38" s="150">
        <v>0</v>
      </c>
      <c r="Q38" s="150">
        <f t="shared" si="12"/>
        <v>0</v>
      </c>
      <c r="R38" s="150"/>
      <c r="S38" s="150" t="s">
        <v>115</v>
      </c>
      <c r="T38" s="150" t="s">
        <v>116</v>
      </c>
      <c r="U38" s="150">
        <v>0.105</v>
      </c>
      <c r="V38" s="150">
        <f t="shared" si="13"/>
        <v>1.51</v>
      </c>
      <c r="W38" s="150"/>
      <c r="X38" s="150" t="s">
        <v>162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163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64">
        <v>25</v>
      </c>
      <c r="B39" s="165" t="s">
        <v>174</v>
      </c>
      <c r="C39" s="171" t="s">
        <v>175</v>
      </c>
      <c r="D39" s="166" t="s">
        <v>153</v>
      </c>
      <c r="E39" s="167">
        <v>14.34126</v>
      </c>
      <c r="F39" s="168"/>
      <c r="G39" s="169">
        <f t="shared" si="7"/>
        <v>0</v>
      </c>
      <c r="H39" s="150">
        <v>0</v>
      </c>
      <c r="I39" s="150">
        <f t="shared" si="8"/>
        <v>0</v>
      </c>
      <c r="J39" s="150">
        <v>584</v>
      </c>
      <c r="K39" s="150">
        <f t="shared" si="9"/>
        <v>8375.2999999999993</v>
      </c>
      <c r="L39" s="150">
        <v>15</v>
      </c>
      <c r="M39" s="150">
        <f t="shared" si="10"/>
        <v>0</v>
      </c>
      <c r="N39" s="150">
        <v>0</v>
      </c>
      <c r="O39" s="150">
        <f t="shared" si="11"/>
        <v>0</v>
      </c>
      <c r="P39" s="150">
        <v>0</v>
      </c>
      <c r="Q39" s="150">
        <f t="shared" si="12"/>
        <v>0</v>
      </c>
      <c r="R39" s="150"/>
      <c r="S39" s="150" t="s">
        <v>115</v>
      </c>
      <c r="T39" s="150" t="s">
        <v>116</v>
      </c>
      <c r="U39" s="150">
        <v>0.63800000000000001</v>
      </c>
      <c r="V39" s="150">
        <f t="shared" si="13"/>
        <v>9.15</v>
      </c>
      <c r="W39" s="150"/>
      <c r="X39" s="150" t="s">
        <v>162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163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8">
        <v>26</v>
      </c>
      <c r="B40" s="159" t="s">
        <v>176</v>
      </c>
      <c r="C40" s="172" t="s">
        <v>177</v>
      </c>
      <c r="D40" s="160" t="s">
        <v>153</v>
      </c>
      <c r="E40" s="161">
        <v>14.34126</v>
      </c>
      <c r="F40" s="162"/>
      <c r="G40" s="163">
        <f t="shared" si="7"/>
        <v>0</v>
      </c>
      <c r="H40" s="150">
        <v>0</v>
      </c>
      <c r="I40" s="150">
        <f t="shared" si="8"/>
        <v>0</v>
      </c>
      <c r="J40" s="150">
        <v>360</v>
      </c>
      <c r="K40" s="150">
        <f t="shared" si="9"/>
        <v>5162.8500000000004</v>
      </c>
      <c r="L40" s="150">
        <v>15</v>
      </c>
      <c r="M40" s="150">
        <f t="shared" si="10"/>
        <v>0</v>
      </c>
      <c r="N40" s="150">
        <v>0</v>
      </c>
      <c r="O40" s="150">
        <f t="shared" si="11"/>
        <v>0</v>
      </c>
      <c r="P40" s="150">
        <v>0</v>
      </c>
      <c r="Q40" s="150">
        <f t="shared" si="12"/>
        <v>0</v>
      </c>
      <c r="R40" s="150"/>
      <c r="S40" s="150" t="s">
        <v>115</v>
      </c>
      <c r="T40" s="150" t="s">
        <v>116</v>
      </c>
      <c r="U40" s="150">
        <v>0</v>
      </c>
      <c r="V40" s="150">
        <f t="shared" si="13"/>
        <v>0</v>
      </c>
      <c r="W40" s="150"/>
      <c r="X40" s="150" t="s">
        <v>162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163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5"/>
      <c r="B41" s="6"/>
      <c r="C41" s="173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AE41">
        <v>15</v>
      </c>
      <c r="AF41">
        <v>21</v>
      </c>
    </row>
    <row r="42" spans="1:60" x14ac:dyDescent="0.2">
      <c r="C42" s="174"/>
      <c r="D42" s="138"/>
      <c r="AG42" t="s">
        <v>178</v>
      </c>
    </row>
    <row r="43" spans="1:60" x14ac:dyDescent="0.2">
      <c r="D43" s="138"/>
    </row>
    <row r="44" spans="1:60" x14ac:dyDescent="0.2">
      <c r="D44" s="138"/>
    </row>
    <row r="45" spans="1:60" x14ac:dyDescent="0.2">
      <c r="D45" s="138"/>
    </row>
    <row r="46" spans="1:60" x14ac:dyDescent="0.2">
      <c r="D46" s="138"/>
    </row>
    <row r="47" spans="1:60" x14ac:dyDescent="0.2">
      <c r="D47" s="138"/>
    </row>
    <row r="48" spans="1:60" x14ac:dyDescent="0.2">
      <c r="D48" s="138"/>
    </row>
    <row r="49" spans="4:4" x14ac:dyDescent="0.2">
      <c r="D49" s="138"/>
    </row>
    <row r="50" spans="4:4" x14ac:dyDescent="0.2">
      <c r="D50" s="138"/>
    </row>
    <row r="51" spans="4:4" x14ac:dyDescent="0.2">
      <c r="D51" s="138"/>
    </row>
    <row r="52" spans="4:4" x14ac:dyDescent="0.2">
      <c r="D52" s="138"/>
    </row>
    <row r="53" spans="4:4" x14ac:dyDescent="0.2">
      <c r="D53" s="138"/>
    </row>
    <row r="54" spans="4:4" x14ac:dyDescent="0.2">
      <c r="D54" s="138"/>
    </row>
    <row r="55" spans="4:4" x14ac:dyDescent="0.2">
      <c r="D55" s="138"/>
    </row>
    <row r="56" spans="4:4" x14ac:dyDescent="0.2">
      <c r="D56" s="138"/>
    </row>
    <row r="57" spans="4:4" x14ac:dyDescent="0.2">
      <c r="D57" s="138"/>
    </row>
    <row r="58" spans="4:4" x14ac:dyDescent="0.2">
      <c r="D58" s="138"/>
    </row>
    <row r="59" spans="4:4" x14ac:dyDescent="0.2">
      <c r="D59" s="138"/>
    </row>
    <row r="60" spans="4:4" x14ac:dyDescent="0.2">
      <c r="D60" s="138"/>
    </row>
    <row r="61" spans="4:4" x14ac:dyDescent="0.2">
      <c r="D61" s="138"/>
    </row>
    <row r="62" spans="4:4" x14ac:dyDescent="0.2">
      <c r="D62" s="138"/>
    </row>
    <row r="63" spans="4:4" x14ac:dyDescent="0.2">
      <c r="D63" s="138"/>
    </row>
    <row r="64" spans="4:4" x14ac:dyDescent="0.2">
      <c r="D64" s="138"/>
    </row>
    <row r="65" spans="4:4" x14ac:dyDescent="0.2">
      <c r="D65" s="138"/>
    </row>
    <row r="66" spans="4:4" x14ac:dyDescent="0.2">
      <c r="D66" s="138"/>
    </row>
    <row r="67" spans="4:4" x14ac:dyDescent="0.2">
      <c r="D67" s="138"/>
    </row>
    <row r="68" spans="4:4" x14ac:dyDescent="0.2">
      <c r="D68" s="138"/>
    </row>
    <row r="69" spans="4:4" x14ac:dyDescent="0.2">
      <c r="D69" s="138"/>
    </row>
    <row r="70" spans="4:4" x14ac:dyDescent="0.2">
      <c r="D70" s="138"/>
    </row>
    <row r="71" spans="4:4" x14ac:dyDescent="0.2">
      <c r="D71" s="138"/>
    </row>
    <row r="72" spans="4:4" x14ac:dyDescent="0.2">
      <c r="D72" s="138"/>
    </row>
    <row r="73" spans="4:4" x14ac:dyDescent="0.2">
      <c r="D73" s="138"/>
    </row>
    <row r="74" spans="4:4" x14ac:dyDescent="0.2">
      <c r="D74" s="138"/>
    </row>
    <row r="75" spans="4:4" x14ac:dyDescent="0.2">
      <c r="D75" s="138"/>
    </row>
    <row r="76" spans="4:4" x14ac:dyDescent="0.2">
      <c r="D76" s="138"/>
    </row>
    <row r="77" spans="4:4" x14ac:dyDescent="0.2">
      <c r="D77" s="138"/>
    </row>
    <row r="78" spans="4:4" x14ac:dyDescent="0.2">
      <c r="D78" s="138"/>
    </row>
    <row r="79" spans="4:4" x14ac:dyDescent="0.2">
      <c r="D79" s="138"/>
    </row>
    <row r="80" spans="4:4" x14ac:dyDescent="0.2">
      <c r="D80" s="138"/>
    </row>
    <row r="81" spans="4:4" x14ac:dyDescent="0.2">
      <c r="D81" s="138"/>
    </row>
    <row r="82" spans="4:4" x14ac:dyDescent="0.2">
      <c r="D82" s="138"/>
    </row>
    <row r="83" spans="4:4" x14ac:dyDescent="0.2">
      <c r="D83" s="138"/>
    </row>
    <row r="84" spans="4:4" x14ac:dyDescent="0.2">
      <c r="D84" s="138"/>
    </row>
    <row r="85" spans="4:4" x14ac:dyDescent="0.2">
      <c r="D85" s="138"/>
    </row>
    <row r="86" spans="4:4" x14ac:dyDescent="0.2">
      <c r="D86" s="138"/>
    </row>
    <row r="87" spans="4:4" x14ac:dyDescent="0.2">
      <c r="D87" s="138"/>
    </row>
    <row r="88" spans="4:4" x14ac:dyDescent="0.2">
      <c r="D88" s="138"/>
    </row>
    <row r="89" spans="4:4" x14ac:dyDescent="0.2">
      <c r="D89" s="138"/>
    </row>
    <row r="90" spans="4:4" x14ac:dyDescent="0.2">
      <c r="D90" s="138"/>
    </row>
    <row r="91" spans="4:4" x14ac:dyDescent="0.2">
      <c r="D91" s="138"/>
    </row>
    <row r="92" spans="4:4" x14ac:dyDescent="0.2">
      <c r="D92" s="138"/>
    </row>
    <row r="93" spans="4:4" x14ac:dyDescent="0.2">
      <c r="D93" s="138"/>
    </row>
    <row r="94" spans="4:4" x14ac:dyDescent="0.2">
      <c r="D94" s="138"/>
    </row>
    <row r="95" spans="4:4" x14ac:dyDescent="0.2">
      <c r="D95" s="138"/>
    </row>
    <row r="96" spans="4:4" x14ac:dyDescent="0.2">
      <c r="D96" s="138"/>
    </row>
    <row r="97" spans="4:4" x14ac:dyDescent="0.2">
      <c r="D97" s="138"/>
    </row>
    <row r="98" spans="4:4" x14ac:dyDescent="0.2">
      <c r="D98" s="138"/>
    </row>
    <row r="99" spans="4:4" x14ac:dyDescent="0.2">
      <c r="D99" s="138"/>
    </row>
    <row r="100" spans="4:4" x14ac:dyDescent="0.2">
      <c r="D100" s="138"/>
    </row>
    <row r="101" spans="4:4" x14ac:dyDescent="0.2">
      <c r="D101" s="138"/>
    </row>
    <row r="102" spans="4:4" x14ac:dyDescent="0.2">
      <c r="D102" s="138"/>
    </row>
    <row r="103" spans="4:4" x14ac:dyDescent="0.2">
      <c r="D103" s="138"/>
    </row>
    <row r="104" spans="4:4" x14ac:dyDescent="0.2">
      <c r="D104" s="138"/>
    </row>
    <row r="105" spans="4:4" x14ac:dyDescent="0.2">
      <c r="D105" s="138"/>
    </row>
    <row r="106" spans="4:4" x14ac:dyDescent="0.2">
      <c r="D106" s="138"/>
    </row>
    <row r="107" spans="4:4" x14ac:dyDescent="0.2">
      <c r="D107" s="138"/>
    </row>
    <row r="108" spans="4:4" x14ac:dyDescent="0.2">
      <c r="D108" s="138"/>
    </row>
    <row r="109" spans="4:4" x14ac:dyDescent="0.2">
      <c r="D109" s="138"/>
    </row>
    <row r="110" spans="4:4" x14ac:dyDescent="0.2">
      <c r="D110" s="138"/>
    </row>
    <row r="111" spans="4:4" x14ac:dyDescent="0.2">
      <c r="D111" s="138"/>
    </row>
    <row r="112" spans="4:4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5" t="s">
        <v>7</v>
      </c>
      <c r="B1" s="225"/>
      <c r="C1" s="225"/>
      <c r="D1" s="225"/>
      <c r="E1" s="225"/>
      <c r="F1" s="225"/>
      <c r="G1" s="225"/>
      <c r="AG1" t="s">
        <v>85</v>
      </c>
    </row>
    <row r="2" spans="1:60" ht="24.95" customHeight="1" x14ac:dyDescent="0.2">
      <c r="A2" s="139" t="s">
        <v>8</v>
      </c>
      <c r="B2" s="75" t="s">
        <v>197</v>
      </c>
      <c r="C2" s="226" t="s">
        <v>42</v>
      </c>
      <c r="D2" s="227"/>
      <c r="E2" s="227"/>
      <c r="F2" s="227"/>
      <c r="G2" s="228"/>
      <c r="AG2" t="s">
        <v>86</v>
      </c>
    </row>
    <row r="3" spans="1:60" ht="24.95" customHeight="1" x14ac:dyDescent="0.2">
      <c r="A3" s="139" t="s">
        <v>9</v>
      </c>
      <c r="B3" s="75" t="s">
        <v>56</v>
      </c>
      <c r="C3" s="226" t="s">
        <v>57</v>
      </c>
      <c r="D3" s="227"/>
      <c r="E3" s="227"/>
      <c r="F3" s="227"/>
      <c r="G3" s="228"/>
      <c r="AC3" s="86" t="s">
        <v>86</v>
      </c>
      <c r="AG3" t="s">
        <v>87</v>
      </c>
    </row>
    <row r="4" spans="1:60" ht="24.95" customHeight="1" x14ac:dyDescent="0.2">
      <c r="A4" s="140" t="s">
        <v>10</v>
      </c>
      <c r="B4" s="141" t="s">
        <v>44</v>
      </c>
      <c r="C4" s="229" t="s">
        <v>58</v>
      </c>
      <c r="D4" s="230"/>
      <c r="E4" s="230"/>
      <c r="F4" s="230"/>
      <c r="G4" s="231"/>
      <c r="AG4" t="s">
        <v>88</v>
      </c>
    </row>
    <row r="5" spans="1:60" x14ac:dyDescent="0.2">
      <c r="D5" s="138"/>
    </row>
    <row r="6" spans="1:60" ht="38.25" x14ac:dyDescent="0.2">
      <c r="A6" s="143" t="s">
        <v>89</v>
      </c>
      <c r="B6" s="145" t="s">
        <v>90</v>
      </c>
      <c r="C6" s="145" t="s">
        <v>91</v>
      </c>
      <c r="D6" s="144" t="s">
        <v>92</v>
      </c>
      <c r="E6" s="143" t="s">
        <v>93</v>
      </c>
      <c r="F6" s="142" t="s">
        <v>94</v>
      </c>
      <c r="G6" s="143" t="s">
        <v>30</v>
      </c>
      <c r="H6" s="146" t="s">
        <v>31</v>
      </c>
      <c r="I6" s="146" t="s">
        <v>95</v>
      </c>
      <c r="J6" s="146" t="s">
        <v>32</v>
      </c>
      <c r="K6" s="146" t="s">
        <v>96</v>
      </c>
      <c r="L6" s="146" t="s">
        <v>97</v>
      </c>
      <c r="M6" s="146" t="s">
        <v>98</v>
      </c>
      <c r="N6" s="146" t="s">
        <v>99</v>
      </c>
      <c r="O6" s="146" t="s">
        <v>100</v>
      </c>
      <c r="P6" s="146" t="s">
        <v>101</v>
      </c>
      <c r="Q6" s="146" t="s">
        <v>102</v>
      </c>
      <c r="R6" s="146" t="s">
        <v>103</v>
      </c>
      <c r="S6" s="146" t="s">
        <v>104</v>
      </c>
      <c r="T6" s="146" t="s">
        <v>105</v>
      </c>
      <c r="U6" s="146" t="s">
        <v>106</v>
      </c>
      <c r="V6" s="146" t="s">
        <v>107</v>
      </c>
      <c r="W6" s="146" t="s">
        <v>108</v>
      </c>
      <c r="X6" s="146" t="s">
        <v>109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2" t="s">
        <v>110</v>
      </c>
      <c r="B8" s="153" t="s">
        <v>66</v>
      </c>
      <c r="C8" s="170" t="s">
        <v>67</v>
      </c>
      <c r="D8" s="154"/>
      <c r="E8" s="155"/>
      <c r="F8" s="156"/>
      <c r="G8" s="157">
        <f>SUMIF(AG9:AG9,"&lt;&gt;NOR",G9:G9)</f>
        <v>0</v>
      </c>
      <c r="H8" s="151"/>
      <c r="I8" s="151">
        <f>SUM(I9:I9)</f>
        <v>6242.74</v>
      </c>
      <c r="J8" s="151"/>
      <c r="K8" s="151">
        <f>SUM(K9:K9)</f>
        <v>5646.76</v>
      </c>
      <c r="L8" s="151"/>
      <c r="M8" s="151">
        <f>SUM(M9:M9)</f>
        <v>0</v>
      </c>
      <c r="N8" s="151"/>
      <c r="O8" s="151">
        <f>SUM(O9:O9)</f>
        <v>0.05</v>
      </c>
      <c r="P8" s="151"/>
      <c r="Q8" s="151">
        <f>SUM(Q9:Q9)</f>
        <v>0</v>
      </c>
      <c r="R8" s="151"/>
      <c r="S8" s="151"/>
      <c r="T8" s="151"/>
      <c r="U8" s="151"/>
      <c r="V8" s="151">
        <f>SUM(V9:V9)</f>
        <v>10.54</v>
      </c>
      <c r="W8" s="151"/>
      <c r="X8" s="151"/>
      <c r="AG8" t="s">
        <v>111</v>
      </c>
    </row>
    <row r="9" spans="1:60" outlineLevel="1" x14ac:dyDescent="0.2">
      <c r="A9" s="164">
        <v>1</v>
      </c>
      <c r="B9" s="165" t="s">
        <v>112</v>
      </c>
      <c r="C9" s="171" t="s">
        <v>113</v>
      </c>
      <c r="D9" s="166" t="s">
        <v>114</v>
      </c>
      <c r="E9" s="167">
        <v>150.5</v>
      </c>
      <c r="F9" s="168"/>
      <c r="G9" s="169">
        <f>ROUND(E9*F9,2)</f>
        <v>0</v>
      </c>
      <c r="H9" s="150">
        <v>41.48</v>
      </c>
      <c r="I9" s="150">
        <f>ROUND(E9*H9,2)</f>
        <v>6242.74</v>
      </c>
      <c r="J9" s="150">
        <v>37.520000000000003</v>
      </c>
      <c r="K9" s="150">
        <f>ROUND(E9*J9,2)</f>
        <v>5646.76</v>
      </c>
      <c r="L9" s="150">
        <v>15</v>
      </c>
      <c r="M9" s="150">
        <f>G9*(1+L9/100)</f>
        <v>0</v>
      </c>
      <c r="N9" s="150">
        <v>3.2000000000000003E-4</v>
      </c>
      <c r="O9" s="150">
        <f>ROUND(E9*N9,2)</f>
        <v>0.05</v>
      </c>
      <c r="P9" s="150">
        <v>0</v>
      </c>
      <c r="Q9" s="150">
        <f>ROUND(E9*P9,2)</f>
        <v>0</v>
      </c>
      <c r="R9" s="150"/>
      <c r="S9" s="150" t="s">
        <v>115</v>
      </c>
      <c r="T9" s="150" t="s">
        <v>116</v>
      </c>
      <c r="U9" s="150">
        <v>7.0000000000000007E-2</v>
      </c>
      <c r="V9" s="150">
        <f>ROUND(E9*U9,2)</f>
        <v>10.54</v>
      </c>
      <c r="W9" s="150"/>
      <c r="X9" s="150" t="s">
        <v>117</v>
      </c>
      <c r="Y9" s="147"/>
      <c r="Z9" s="147"/>
      <c r="AA9" s="147"/>
      <c r="AB9" s="147"/>
      <c r="AC9" s="147"/>
      <c r="AD9" s="147"/>
      <c r="AE9" s="147"/>
      <c r="AF9" s="147"/>
      <c r="AG9" s="147" t="s">
        <v>118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52" t="s">
        <v>110</v>
      </c>
      <c r="B10" s="153" t="s">
        <v>68</v>
      </c>
      <c r="C10" s="170" t="s">
        <v>69</v>
      </c>
      <c r="D10" s="154"/>
      <c r="E10" s="155"/>
      <c r="F10" s="156"/>
      <c r="G10" s="157">
        <f>SUMIF(AG11:AG16,"&lt;&gt;NOR",G11:G16)</f>
        <v>0</v>
      </c>
      <c r="H10" s="151"/>
      <c r="I10" s="151">
        <f>SUM(I11:I16)</f>
        <v>71178.590000000011</v>
      </c>
      <c r="J10" s="151"/>
      <c r="K10" s="151">
        <f>SUM(K11:K16)</f>
        <v>246117.44000000003</v>
      </c>
      <c r="L10" s="151"/>
      <c r="M10" s="151">
        <f>SUM(M11:M16)</f>
        <v>0</v>
      </c>
      <c r="N10" s="151"/>
      <c r="O10" s="151">
        <f>SUM(O11:O16)</f>
        <v>6.1899999999999995</v>
      </c>
      <c r="P10" s="151"/>
      <c r="Q10" s="151">
        <f>SUM(Q11:Q16)</f>
        <v>0</v>
      </c>
      <c r="R10" s="151"/>
      <c r="S10" s="151"/>
      <c r="T10" s="151"/>
      <c r="U10" s="151"/>
      <c r="V10" s="151">
        <f>SUM(V11:V16)</f>
        <v>390.22</v>
      </c>
      <c r="W10" s="151"/>
      <c r="X10" s="151"/>
      <c r="AG10" t="s">
        <v>111</v>
      </c>
    </row>
    <row r="11" spans="1:60" outlineLevel="1" x14ac:dyDescent="0.2">
      <c r="A11" s="164">
        <v>2</v>
      </c>
      <c r="B11" s="165" t="s">
        <v>119</v>
      </c>
      <c r="C11" s="171" t="s">
        <v>120</v>
      </c>
      <c r="D11" s="166" t="s">
        <v>114</v>
      </c>
      <c r="E11" s="167">
        <v>27</v>
      </c>
      <c r="F11" s="168"/>
      <c r="G11" s="169">
        <f t="shared" ref="G11:G16" si="0">ROUND(E11*F11,2)</f>
        <v>0</v>
      </c>
      <c r="H11" s="150">
        <v>16.149999999999999</v>
      </c>
      <c r="I11" s="150">
        <f t="shared" ref="I11:I16" si="1">ROUND(E11*H11,2)</f>
        <v>436.05</v>
      </c>
      <c r="J11" s="150">
        <v>38.85</v>
      </c>
      <c r="K11" s="150">
        <f t="shared" ref="K11:K16" si="2">ROUND(E11*J11,2)</f>
        <v>1048.95</v>
      </c>
      <c r="L11" s="150">
        <v>15</v>
      </c>
      <c r="M11" s="150">
        <f t="shared" ref="M11:M16" si="3">G11*(1+L11/100)</f>
        <v>0</v>
      </c>
      <c r="N11" s="150">
        <v>4.0000000000000003E-5</v>
      </c>
      <c r="O11" s="150">
        <f t="shared" ref="O11:O16" si="4">ROUND(E11*N11,2)</f>
        <v>0</v>
      </c>
      <c r="P11" s="150">
        <v>0</v>
      </c>
      <c r="Q11" s="150">
        <f t="shared" ref="Q11:Q16" si="5">ROUND(E11*P11,2)</f>
        <v>0</v>
      </c>
      <c r="R11" s="150"/>
      <c r="S11" s="150" t="s">
        <v>115</v>
      </c>
      <c r="T11" s="150" t="s">
        <v>116</v>
      </c>
      <c r="U11" s="150">
        <v>7.8E-2</v>
      </c>
      <c r="V11" s="150">
        <f t="shared" ref="V11:V16" si="6">ROUND(E11*U11,2)</f>
        <v>2.11</v>
      </c>
      <c r="W11" s="150"/>
      <c r="X11" s="150" t="s">
        <v>117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118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4">
        <v>3</v>
      </c>
      <c r="B12" s="165" t="s">
        <v>125</v>
      </c>
      <c r="C12" s="171" t="s">
        <v>179</v>
      </c>
      <c r="D12" s="166" t="s">
        <v>123</v>
      </c>
      <c r="E12" s="167">
        <v>91.4</v>
      </c>
      <c r="F12" s="168"/>
      <c r="G12" s="169">
        <f t="shared" si="0"/>
        <v>0</v>
      </c>
      <c r="H12" s="150">
        <v>0</v>
      </c>
      <c r="I12" s="150">
        <f t="shared" si="1"/>
        <v>0</v>
      </c>
      <c r="J12" s="150">
        <v>330</v>
      </c>
      <c r="K12" s="150">
        <f t="shared" si="2"/>
        <v>30162</v>
      </c>
      <c r="L12" s="150">
        <v>15</v>
      </c>
      <c r="M12" s="150">
        <f t="shared" si="3"/>
        <v>0</v>
      </c>
      <c r="N12" s="150">
        <v>0</v>
      </c>
      <c r="O12" s="150">
        <f t="shared" si="4"/>
        <v>0</v>
      </c>
      <c r="P12" s="150">
        <v>0</v>
      </c>
      <c r="Q12" s="150">
        <f t="shared" si="5"/>
        <v>0</v>
      </c>
      <c r="R12" s="150"/>
      <c r="S12" s="150" t="s">
        <v>124</v>
      </c>
      <c r="T12" s="150" t="s">
        <v>116</v>
      </c>
      <c r="U12" s="150">
        <v>0</v>
      </c>
      <c r="V12" s="150">
        <f t="shared" si="6"/>
        <v>0</v>
      </c>
      <c r="W12" s="150"/>
      <c r="X12" s="150" t="s">
        <v>117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118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4">
        <v>4</v>
      </c>
      <c r="B13" s="165" t="s">
        <v>131</v>
      </c>
      <c r="C13" s="171" t="s">
        <v>132</v>
      </c>
      <c r="D13" s="166" t="s">
        <v>114</v>
      </c>
      <c r="E13" s="167">
        <v>150.5</v>
      </c>
      <c r="F13" s="168"/>
      <c r="G13" s="169">
        <f t="shared" si="0"/>
        <v>0</v>
      </c>
      <c r="H13" s="150">
        <v>89.49</v>
      </c>
      <c r="I13" s="150">
        <f t="shared" si="1"/>
        <v>13468.25</v>
      </c>
      <c r="J13" s="150">
        <v>985.51</v>
      </c>
      <c r="K13" s="150">
        <f t="shared" si="2"/>
        <v>148319.26</v>
      </c>
      <c r="L13" s="150">
        <v>15</v>
      </c>
      <c r="M13" s="150">
        <f t="shared" si="3"/>
        <v>0</v>
      </c>
      <c r="N13" s="150">
        <v>3.9899999999999998E-2</v>
      </c>
      <c r="O13" s="150">
        <f t="shared" si="4"/>
        <v>6</v>
      </c>
      <c r="P13" s="150">
        <v>0</v>
      </c>
      <c r="Q13" s="150">
        <f t="shared" si="5"/>
        <v>0</v>
      </c>
      <c r="R13" s="150"/>
      <c r="S13" s="150" t="s">
        <v>115</v>
      </c>
      <c r="T13" s="150" t="s">
        <v>116</v>
      </c>
      <c r="U13" s="150">
        <v>1.6791499999999999</v>
      </c>
      <c r="V13" s="150">
        <f t="shared" si="6"/>
        <v>252.71</v>
      </c>
      <c r="W13" s="150"/>
      <c r="X13" s="150" t="s">
        <v>117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118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64">
        <v>5</v>
      </c>
      <c r="B14" s="165" t="s">
        <v>133</v>
      </c>
      <c r="C14" s="171" t="s">
        <v>134</v>
      </c>
      <c r="D14" s="166" t="s">
        <v>114</v>
      </c>
      <c r="E14" s="167">
        <v>150.5</v>
      </c>
      <c r="F14" s="168"/>
      <c r="G14" s="169">
        <f t="shared" si="0"/>
        <v>0</v>
      </c>
      <c r="H14" s="150">
        <v>233.31</v>
      </c>
      <c r="I14" s="150">
        <f t="shared" si="1"/>
        <v>35113.160000000003</v>
      </c>
      <c r="J14" s="150">
        <v>230.69</v>
      </c>
      <c r="K14" s="150">
        <f t="shared" si="2"/>
        <v>34718.85</v>
      </c>
      <c r="L14" s="150">
        <v>15</v>
      </c>
      <c r="M14" s="150">
        <f t="shared" si="3"/>
        <v>0</v>
      </c>
      <c r="N14" s="150">
        <v>9.5E-4</v>
      </c>
      <c r="O14" s="150">
        <f t="shared" si="4"/>
        <v>0.14000000000000001</v>
      </c>
      <c r="P14" s="150">
        <v>0</v>
      </c>
      <c r="Q14" s="150">
        <f t="shared" si="5"/>
        <v>0</v>
      </c>
      <c r="R14" s="150"/>
      <c r="S14" s="150" t="s">
        <v>115</v>
      </c>
      <c r="T14" s="150" t="s">
        <v>116</v>
      </c>
      <c r="U14" s="150">
        <v>0.43370999999999998</v>
      </c>
      <c r="V14" s="150">
        <f t="shared" si="6"/>
        <v>65.27</v>
      </c>
      <c r="W14" s="150"/>
      <c r="X14" s="150" t="s">
        <v>117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118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4">
        <v>6</v>
      </c>
      <c r="B15" s="165" t="s">
        <v>135</v>
      </c>
      <c r="C15" s="171" t="s">
        <v>136</v>
      </c>
      <c r="D15" s="166" t="s">
        <v>114</v>
      </c>
      <c r="E15" s="167">
        <v>150.5</v>
      </c>
      <c r="F15" s="168"/>
      <c r="G15" s="169">
        <f t="shared" si="0"/>
        <v>0</v>
      </c>
      <c r="H15" s="150">
        <v>147.25</v>
      </c>
      <c r="I15" s="150">
        <f t="shared" si="1"/>
        <v>22161.13</v>
      </c>
      <c r="J15" s="150">
        <v>42.75</v>
      </c>
      <c r="K15" s="150">
        <f t="shared" si="2"/>
        <v>6433.88</v>
      </c>
      <c r="L15" s="150">
        <v>15</v>
      </c>
      <c r="M15" s="150">
        <f t="shared" si="3"/>
        <v>0</v>
      </c>
      <c r="N15" s="150">
        <v>3.5E-4</v>
      </c>
      <c r="O15" s="150">
        <f t="shared" si="4"/>
        <v>0.05</v>
      </c>
      <c r="P15" s="150">
        <v>0</v>
      </c>
      <c r="Q15" s="150">
        <f t="shared" si="5"/>
        <v>0</v>
      </c>
      <c r="R15" s="150"/>
      <c r="S15" s="150" t="s">
        <v>115</v>
      </c>
      <c r="T15" s="150" t="s">
        <v>116</v>
      </c>
      <c r="U15" s="150">
        <v>8.5999999999999993E-2</v>
      </c>
      <c r="V15" s="150">
        <f t="shared" si="6"/>
        <v>12.94</v>
      </c>
      <c r="W15" s="150"/>
      <c r="X15" s="150" t="s">
        <v>117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118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4">
        <v>7</v>
      </c>
      <c r="B16" s="165" t="s">
        <v>137</v>
      </c>
      <c r="C16" s="171" t="s">
        <v>138</v>
      </c>
      <c r="D16" s="166" t="s">
        <v>114</v>
      </c>
      <c r="E16" s="167">
        <v>150.5</v>
      </c>
      <c r="F16" s="168"/>
      <c r="G16" s="169">
        <f t="shared" si="0"/>
        <v>0</v>
      </c>
      <c r="H16" s="150">
        <v>0</v>
      </c>
      <c r="I16" s="150">
        <f t="shared" si="1"/>
        <v>0</v>
      </c>
      <c r="J16" s="150">
        <v>169</v>
      </c>
      <c r="K16" s="150">
        <f t="shared" si="2"/>
        <v>25434.5</v>
      </c>
      <c r="L16" s="150">
        <v>15</v>
      </c>
      <c r="M16" s="150">
        <f t="shared" si="3"/>
        <v>0</v>
      </c>
      <c r="N16" s="150">
        <v>0</v>
      </c>
      <c r="O16" s="150">
        <f t="shared" si="4"/>
        <v>0</v>
      </c>
      <c r="P16" s="150">
        <v>0</v>
      </c>
      <c r="Q16" s="150">
        <f t="shared" si="5"/>
        <v>0</v>
      </c>
      <c r="R16" s="150"/>
      <c r="S16" s="150" t="s">
        <v>115</v>
      </c>
      <c r="T16" s="150" t="s">
        <v>116</v>
      </c>
      <c r="U16" s="150">
        <v>0.38</v>
      </c>
      <c r="V16" s="150">
        <f t="shared" si="6"/>
        <v>57.19</v>
      </c>
      <c r="W16" s="150"/>
      <c r="X16" s="150" t="s">
        <v>117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118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52" t="s">
        <v>110</v>
      </c>
      <c r="B17" s="153" t="s">
        <v>70</v>
      </c>
      <c r="C17" s="170" t="s">
        <v>71</v>
      </c>
      <c r="D17" s="154"/>
      <c r="E17" s="155"/>
      <c r="F17" s="156"/>
      <c r="G17" s="157">
        <f>SUMIF(AG18:AG24,"&lt;&gt;NOR",G18:G24)</f>
        <v>0</v>
      </c>
      <c r="H17" s="151"/>
      <c r="I17" s="151">
        <f>SUM(I18:I24)</f>
        <v>3083.5</v>
      </c>
      <c r="J17" s="151"/>
      <c r="K17" s="151">
        <f>SUM(K18:K24)</f>
        <v>82141.5</v>
      </c>
      <c r="L17" s="151"/>
      <c r="M17" s="151">
        <f>SUM(M18:M24)</f>
        <v>0</v>
      </c>
      <c r="N17" s="151"/>
      <c r="O17" s="151">
        <f>SUM(O18:O24)</f>
        <v>6.1099999999999994</v>
      </c>
      <c r="P17" s="151"/>
      <c r="Q17" s="151">
        <f>SUM(Q18:Q24)</f>
        <v>0</v>
      </c>
      <c r="R17" s="151"/>
      <c r="S17" s="151"/>
      <c r="T17" s="151"/>
      <c r="U17" s="151"/>
      <c r="V17" s="151">
        <f>SUM(V18:V24)</f>
        <v>109.59</v>
      </c>
      <c r="W17" s="151"/>
      <c r="X17" s="151"/>
      <c r="AG17" t="s">
        <v>111</v>
      </c>
    </row>
    <row r="18" spans="1:60" outlineLevel="1" x14ac:dyDescent="0.2">
      <c r="A18" s="164">
        <v>8</v>
      </c>
      <c r="B18" s="165" t="s">
        <v>139</v>
      </c>
      <c r="C18" s="171" t="s">
        <v>140</v>
      </c>
      <c r="D18" s="166" t="s">
        <v>114</v>
      </c>
      <c r="E18" s="167">
        <v>175</v>
      </c>
      <c r="F18" s="168"/>
      <c r="G18" s="169">
        <f t="shared" ref="G18:G24" si="7">ROUND(E18*F18,2)</f>
        <v>0</v>
      </c>
      <c r="H18" s="150">
        <v>0.02</v>
      </c>
      <c r="I18" s="150">
        <f t="shared" ref="I18:I24" si="8">ROUND(E18*H18,2)</f>
        <v>3.5</v>
      </c>
      <c r="J18" s="150">
        <v>88.98</v>
      </c>
      <c r="K18" s="150">
        <f t="shared" ref="K18:K24" si="9">ROUND(E18*J18,2)</f>
        <v>15571.5</v>
      </c>
      <c r="L18" s="150">
        <v>15</v>
      </c>
      <c r="M18" s="150">
        <f t="shared" ref="M18:M24" si="10">G18*(1+L18/100)</f>
        <v>0</v>
      </c>
      <c r="N18" s="150">
        <v>2.426E-2</v>
      </c>
      <c r="O18" s="150">
        <f t="shared" ref="O18:O24" si="11">ROUND(E18*N18,2)</f>
        <v>4.25</v>
      </c>
      <c r="P18" s="150">
        <v>0</v>
      </c>
      <c r="Q18" s="150">
        <f t="shared" ref="Q18:Q24" si="12">ROUND(E18*P18,2)</f>
        <v>0</v>
      </c>
      <c r="R18" s="150"/>
      <c r="S18" s="150" t="s">
        <v>115</v>
      </c>
      <c r="T18" s="150" t="s">
        <v>116</v>
      </c>
      <c r="U18" s="150">
        <v>0.14199999999999999</v>
      </c>
      <c r="V18" s="150">
        <f t="shared" ref="V18:V24" si="13">ROUND(E18*U18,2)</f>
        <v>24.85</v>
      </c>
      <c r="W18" s="150"/>
      <c r="X18" s="150" t="s">
        <v>117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118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64">
        <v>9</v>
      </c>
      <c r="B19" s="165" t="s">
        <v>141</v>
      </c>
      <c r="C19" s="171" t="s">
        <v>142</v>
      </c>
      <c r="D19" s="166" t="s">
        <v>114</v>
      </c>
      <c r="E19" s="167">
        <v>350</v>
      </c>
      <c r="F19" s="168"/>
      <c r="G19" s="169">
        <f t="shared" si="7"/>
        <v>0</v>
      </c>
      <c r="H19" s="150">
        <v>0</v>
      </c>
      <c r="I19" s="150">
        <f t="shared" si="8"/>
        <v>0</v>
      </c>
      <c r="J19" s="150">
        <v>55</v>
      </c>
      <c r="K19" s="150">
        <f t="shared" si="9"/>
        <v>19250</v>
      </c>
      <c r="L19" s="150">
        <v>15</v>
      </c>
      <c r="M19" s="150">
        <f t="shared" si="10"/>
        <v>0</v>
      </c>
      <c r="N19" s="150">
        <v>0</v>
      </c>
      <c r="O19" s="150">
        <f t="shared" si="11"/>
        <v>0</v>
      </c>
      <c r="P19" s="150">
        <v>0</v>
      </c>
      <c r="Q19" s="150">
        <f t="shared" si="12"/>
        <v>0</v>
      </c>
      <c r="R19" s="150"/>
      <c r="S19" s="150" t="s">
        <v>115</v>
      </c>
      <c r="T19" s="150" t="s">
        <v>116</v>
      </c>
      <c r="U19" s="150">
        <v>0</v>
      </c>
      <c r="V19" s="150">
        <f t="shared" si="13"/>
        <v>0</v>
      </c>
      <c r="W19" s="150"/>
      <c r="X19" s="150" t="s">
        <v>117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118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4">
        <v>10</v>
      </c>
      <c r="B20" s="165" t="s">
        <v>143</v>
      </c>
      <c r="C20" s="171" t="s">
        <v>144</v>
      </c>
      <c r="D20" s="166" t="s">
        <v>114</v>
      </c>
      <c r="E20" s="167">
        <v>175</v>
      </c>
      <c r="F20" s="168"/>
      <c r="G20" s="169">
        <f t="shared" si="7"/>
        <v>0</v>
      </c>
      <c r="H20" s="150">
        <v>0</v>
      </c>
      <c r="I20" s="150">
        <f t="shared" si="8"/>
        <v>0</v>
      </c>
      <c r="J20" s="150">
        <v>77</v>
      </c>
      <c r="K20" s="150">
        <f t="shared" si="9"/>
        <v>13475</v>
      </c>
      <c r="L20" s="150">
        <v>15</v>
      </c>
      <c r="M20" s="150">
        <f t="shared" si="10"/>
        <v>0</v>
      </c>
      <c r="N20" s="150">
        <v>0</v>
      </c>
      <c r="O20" s="150">
        <f t="shared" si="11"/>
        <v>0</v>
      </c>
      <c r="P20" s="150">
        <v>0</v>
      </c>
      <c r="Q20" s="150">
        <f t="shared" si="12"/>
        <v>0</v>
      </c>
      <c r="R20" s="150"/>
      <c r="S20" s="150" t="s">
        <v>115</v>
      </c>
      <c r="T20" s="150" t="s">
        <v>116</v>
      </c>
      <c r="U20" s="150">
        <v>0.12</v>
      </c>
      <c r="V20" s="150">
        <f t="shared" si="13"/>
        <v>21</v>
      </c>
      <c r="W20" s="150"/>
      <c r="X20" s="150" t="s">
        <v>117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118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4">
        <v>11</v>
      </c>
      <c r="B21" s="165" t="s">
        <v>180</v>
      </c>
      <c r="C21" s="171" t="s">
        <v>181</v>
      </c>
      <c r="D21" s="166" t="s">
        <v>114</v>
      </c>
      <c r="E21" s="167">
        <v>140</v>
      </c>
      <c r="F21" s="168"/>
      <c r="G21" s="169">
        <f t="shared" si="7"/>
        <v>0</v>
      </c>
      <c r="H21" s="150">
        <v>0</v>
      </c>
      <c r="I21" s="150">
        <f t="shared" si="8"/>
        <v>0</v>
      </c>
      <c r="J21" s="150">
        <v>29</v>
      </c>
      <c r="K21" s="150">
        <f t="shared" si="9"/>
        <v>4060</v>
      </c>
      <c r="L21" s="150">
        <v>15</v>
      </c>
      <c r="M21" s="150">
        <f t="shared" si="10"/>
        <v>0</v>
      </c>
      <c r="N21" s="150">
        <v>1.323E-2</v>
      </c>
      <c r="O21" s="150">
        <f t="shared" si="11"/>
        <v>1.85</v>
      </c>
      <c r="P21" s="150">
        <v>0</v>
      </c>
      <c r="Q21" s="150">
        <f t="shared" si="12"/>
        <v>0</v>
      </c>
      <c r="R21" s="150"/>
      <c r="S21" s="150" t="s">
        <v>115</v>
      </c>
      <c r="T21" s="150" t="s">
        <v>116</v>
      </c>
      <c r="U21" s="150">
        <v>5.1999999999999998E-2</v>
      </c>
      <c r="V21" s="150">
        <f t="shared" si="13"/>
        <v>7.28</v>
      </c>
      <c r="W21" s="150"/>
      <c r="X21" s="150" t="s">
        <v>117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118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4">
        <v>12</v>
      </c>
      <c r="B22" s="165" t="s">
        <v>182</v>
      </c>
      <c r="C22" s="171" t="s">
        <v>183</v>
      </c>
      <c r="D22" s="166" t="s">
        <v>114</v>
      </c>
      <c r="E22" s="167">
        <v>140</v>
      </c>
      <c r="F22" s="168"/>
      <c r="G22" s="169">
        <f t="shared" si="7"/>
        <v>0</v>
      </c>
      <c r="H22" s="150">
        <v>0</v>
      </c>
      <c r="I22" s="150">
        <f t="shared" si="8"/>
        <v>0</v>
      </c>
      <c r="J22" s="150">
        <v>21</v>
      </c>
      <c r="K22" s="150">
        <f t="shared" si="9"/>
        <v>2940</v>
      </c>
      <c r="L22" s="150">
        <v>15</v>
      </c>
      <c r="M22" s="150">
        <f t="shared" si="10"/>
        <v>0</v>
      </c>
      <c r="N22" s="150">
        <v>0</v>
      </c>
      <c r="O22" s="150">
        <f t="shared" si="11"/>
        <v>0</v>
      </c>
      <c r="P22" s="150">
        <v>0</v>
      </c>
      <c r="Q22" s="150">
        <f t="shared" si="12"/>
        <v>0</v>
      </c>
      <c r="R22" s="150"/>
      <c r="S22" s="150" t="s">
        <v>115</v>
      </c>
      <c r="T22" s="150" t="s">
        <v>116</v>
      </c>
      <c r="U22" s="150">
        <v>4.2000000000000003E-2</v>
      </c>
      <c r="V22" s="150">
        <f t="shared" si="13"/>
        <v>5.88</v>
      </c>
      <c r="W22" s="150"/>
      <c r="X22" s="150" t="s">
        <v>117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118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4">
        <v>13</v>
      </c>
      <c r="B23" s="165" t="s">
        <v>145</v>
      </c>
      <c r="C23" s="171" t="s">
        <v>146</v>
      </c>
      <c r="D23" s="166" t="s">
        <v>114</v>
      </c>
      <c r="E23" s="167">
        <v>175</v>
      </c>
      <c r="F23" s="168"/>
      <c r="G23" s="169">
        <f t="shared" si="7"/>
        <v>0</v>
      </c>
      <c r="H23" s="150">
        <v>0</v>
      </c>
      <c r="I23" s="150">
        <f t="shared" si="8"/>
        <v>0</v>
      </c>
      <c r="J23" s="150">
        <v>10</v>
      </c>
      <c r="K23" s="150">
        <f t="shared" si="9"/>
        <v>1750</v>
      </c>
      <c r="L23" s="150">
        <v>15</v>
      </c>
      <c r="M23" s="150">
        <f t="shared" si="10"/>
        <v>0</v>
      </c>
      <c r="N23" s="150">
        <v>0</v>
      </c>
      <c r="O23" s="150">
        <f t="shared" si="11"/>
        <v>0</v>
      </c>
      <c r="P23" s="150">
        <v>0</v>
      </c>
      <c r="Q23" s="150">
        <f t="shared" si="12"/>
        <v>0</v>
      </c>
      <c r="R23" s="150"/>
      <c r="S23" s="150" t="s">
        <v>115</v>
      </c>
      <c r="T23" s="150" t="s">
        <v>116</v>
      </c>
      <c r="U23" s="150">
        <v>1.7999999999999999E-2</v>
      </c>
      <c r="V23" s="150">
        <f t="shared" si="13"/>
        <v>3.15</v>
      </c>
      <c r="W23" s="150"/>
      <c r="X23" s="150" t="s">
        <v>117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118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4">
        <v>14</v>
      </c>
      <c r="B24" s="165" t="s">
        <v>147</v>
      </c>
      <c r="C24" s="171" t="s">
        <v>148</v>
      </c>
      <c r="D24" s="166" t="s">
        <v>114</v>
      </c>
      <c r="E24" s="167">
        <v>175</v>
      </c>
      <c r="F24" s="168"/>
      <c r="G24" s="169">
        <f t="shared" si="7"/>
        <v>0</v>
      </c>
      <c r="H24" s="150">
        <v>17.600000000000001</v>
      </c>
      <c r="I24" s="150">
        <f t="shared" si="8"/>
        <v>3080</v>
      </c>
      <c r="J24" s="150">
        <v>143.4</v>
      </c>
      <c r="K24" s="150">
        <f t="shared" si="9"/>
        <v>25095</v>
      </c>
      <c r="L24" s="150">
        <v>15</v>
      </c>
      <c r="M24" s="150">
        <f t="shared" si="10"/>
        <v>0</v>
      </c>
      <c r="N24" s="150">
        <v>5.0000000000000002E-5</v>
      </c>
      <c r="O24" s="150">
        <f t="shared" si="11"/>
        <v>0.01</v>
      </c>
      <c r="P24" s="150">
        <v>0</v>
      </c>
      <c r="Q24" s="150">
        <f t="shared" si="12"/>
        <v>0</v>
      </c>
      <c r="R24" s="150"/>
      <c r="S24" s="150" t="s">
        <v>115</v>
      </c>
      <c r="T24" s="150" t="s">
        <v>116</v>
      </c>
      <c r="U24" s="150">
        <v>0.27100000000000002</v>
      </c>
      <c r="V24" s="150">
        <f t="shared" si="13"/>
        <v>47.43</v>
      </c>
      <c r="W24" s="150"/>
      <c r="X24" s="150" t="s">
        <v>117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118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52" t="s">
        <v>110</v>
      </c>
      <c r="B25" s="153" t="s">
        <v>72</v>
      </c>
      <c r="C25" s="170" t="s">
        <v>73</v>
      </c>
      <c r="D25" s="154"/>
      <c r="E25" s="155"/>
      <c r="F25" s="156"/>
      <c r="G25" s="157">
        <f>SUMIF(AG26:AG26,"&lt;&gt;NOR",G26:G26)</f>
        <v>0</v>
      </c>
      <c r="H25" s="151"/>
      <c r="I25" s="151">
        <f>SUM(I26:I26)</f>
        <v>0</v>
      </c>
      <c r="J25" s="151"/>
      <c r="K25" s="151">
        <f>SUM(K26:K26)</f>
        <v>5869.5</v>
      </c>
      <c r="L25" s="151"/>
      <c r="M25" s="151">
        <f>SUM(M26:M26)</f>
        <v>0</v>
      </c>
      <c r="N25" s="151"/>
      <c r="O25" s="151">
        <f>SUM(O26:O26)</f>
        <v>0</v>
      </c>
      <c r="P25" s="151"/>
      <c r="Q25" s="151">
        <f>SUM(Q26:Q26)</f>
        <v>5.42</v>
      </c>
      <c r="R25" s="151"/>
      <c r="S25" s="151"/>
      <c r="T25" s="151"/>
      <c r="U25" s="151"/>
      <c r="V25" s="151">
        <f>SUM(V26:V26)</f>
        <v>15.05</v>
      </c>
      <c r="W25" s="151"/>
      <c r="X25" s="151"/>
      <c r="AG25" t="s">
        <v>111</v>
      </c>
    </row>
    <row r="26" spans="1:60" outlineLevel="1" x14ac:dyDescent="0.2">
      <c r="A26" s="164">
        <v>15</v>
      </c>
      <c r="B26" s="165" t="s">
        <v>149</v>
      </c>
      <c r="C26" s="171" t="s">
        <v>150</v>
      </c>
      <c r="D26" s="166" t="s">
        <v>114</v>
      </c>
      <c r="E26" s="167">
        <v>150.5</v>
      </c>
      <c r="F26" s="168"/>
      <c r="G26" s="169">
        <f>ROUND(E26*F26,2)</f>
        <v>0</v>
      </c>
      <c r="H26" s="150">
        <v>0</v>
      </c>
      <c r="I26" s="150">
        <f>ROUND(E26*H26,2)</f>
        <v>0</v>
      </c>
      <c r="J26" s="150">
        <v>39</v>
      </c>
      <c r="K26" s="150">
        <f>ROUND(E26*J26,2)</f>
        <v>5869.5</v>
      </c>
      <c r="L26" s="150">
        <v>15</v>
      </c>
      <c r="M26" s="150">
        <f>G26*(1+L26/100)</f>
        <v>0</v>
      </c>
      <c r="N26" s="150">
        <v>0</v>
      </c>
      <c r="O26" s="150">
        <f>ROUND(E26*N26,2)</f>
        <v>0</v>
      </c>
      <c r="P26" s="150">
        <v>3.5999999999999997E-2</v>
      </c>
      <c r="Q26" s="150">
        <f>ROUND(E26*P26,2)</f>
        <v>5.42</v>
      </c>
      <c r="R26" s="150"/>
      <c r="S26" s="150" t="s">
        <v>115</v>
      </c>
      <c r="T26" s="150" t="s">
        <v>116</v>
      </c>
      <c r="U26" s="150">
        <v>0.1</v>
      </c>
      <c r="V26" s="150">
        <f>ROUND(E26*U26,2)</f>
        <v>15.05</v>
      </c>
      <c r="W26" s="150"/>
      <c r="X26" s="150" t="s">
        <v>117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118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52" t="s">
        <v>110</v>
      </c>
      <c r="B27" s="153" t="s">
        <v>74</v>
      </c>
      <c r="C27" s="170" t="s">
        <v>75</v>
      </c>
      <c r="D27" s="154"/>
      <c r="E27" s="155"/>
      <c r="F27" s="156"/>
      <c r="G27" s="157">
        <f>SUMIF(AG28:AG28,"&lt;&gt;NOR",G28:G28)</f>
        <v>0</v>
      </c>
      <c r="H27" s="151"/>
      <c r="I27" s="151">
        <f>SUM(I28:I28)</f>
        <v>0</v>
      </c>
      <c r="J27" s="151"/>
      <c r="K27" s="151">
        <f>SUM(K28:K28)</f>
        <v>16372.08</v>
      </c>
      <c r="L27" s="151"/>
      <c r="M27" s="151">
        <f>SUM(M28:M28)</f>
        <v>0</v>
      </c>
      <c r="N27" s="151"/>
      <c r="O27" s="151">
        <f>SUM(O28:O28)</f>
        <v>0</v>
      </c>
      <c r="P27" s="151"/>
      <c r="Q27" s="151">
        <f>SUM(Q28:Q28)</f>
        <v>0</v>
      </c>
      <c r="R27" s="151"/>
      <c r="S27" s="151"/>
      <c r="T27" s="151"/>
      <c r="U27" s="151"/>
      <c r="V27" s="151">
        <f>SUM(V28:V28)</f>
        <v>31.84</v>
      </c>
      <c r="W27" s="151"/>
      <c r="X27" s="151"/>
      <c r="AG27" t="s">
        <v>111</v>
      </c>
    </row>
    <row r="28" spans="1:60" outlineLevel="1" x14ac:dyDescent="0.2">
      <c r="A28" s="164">
        <v>16</v>
      </c>
      <c r="B28" s="165" t="s">
        <v>151</v>
      </c>
      <c r="C28" s="171" t="s">
        <v>152</v>
      </c>
      <c r="D28" s="166" t="s">
        <v>153</v>
      </c>
      <c r="E28" s="167">
        <v>12.35629</v>
      </c>
      <c r="F28" s="168"/>
      <c r="G28" s="169">
        <f>ROUND(E28*F28,2)</f>
        <v>0</v>
      </c>
      <c r="H28" s="150">
        <v>0</v>
      </c>
      <c r="I28" s="150">
        <f>ROUND(E28*H28,2)</f>
        <v>0</v>
      </c>
      <c r="J28" s="150">
        <v>1325</v>
      </c>
      <c r="K28" s="150">
        <f>ROUND(E28*J28,2)</f>
        <v>16372.08</v>
      </c>
      <c r="L28" s="150">
        <v>15</v>
      </c>
      <c r="M28" s="150">
        <f>G28*(1+L28/100)</f>
        <v>0</v>
      </c>
      <c r="N28" s="150">
        <v>0</v>
      </c>
      <c r="O28" s="150">
        <f>ROUND(E28*N28,2)</f>
        <v>0</v>
      </c>
      <c r="P28" s="150">
        <v>0</v>
      </c>
      <c r="Q28" s="150">
        <f>ROUND(E28*P28,2)</f>
        <v>0</v>
      </c>
      <c r="R28" s="150"/>
      <c r="S28" s="150" t="s">
        <v>115</v>
      </c>
      <c r="T28" s="150" t="s">
        <v>116</v>
      </c>
      <c r="U28" s="150">
        <v>2.577</v>
      </c>
      <c r="V28" s="150">
        <f>ROUND(E28*U28,2)</f>
        <v>31.84</v>
      </c>
      <c r="W28" s="150"/>
      <c r="X28" s="150" t="s">
        <v>154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155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52" t="s">
        <v>110</v>
      </c>
      <c r="B29" s="153" t="s">
        <v>76</v>
      </c>
      <c r="C29" s="170" t="s">
        <v>77</v>
      </c>
      <c r="D29" s="154"/>
      <c r="E29" s="155"/>
      <c r="F29" s="156"/>
      <c r="G29" s="157">
        <f>SUMIF(AG30:AG30,"&lt;&gt;NOR",G30:G30)</f>
        <v>0</v>
      </c>
      <c r="H29" s="151"/>
      <c r="I29" s="151">
        <f>SUM(I30:I30)</f>
        <v>2352.58</v>
      </c>
      <c r="J29" s="151"/>
      <c r="K29" s="151">
        <f>SUM(K30:K30)</f>
        <v>29063.42</v>
      </c>
      <c r="L29" s="151"/>
      <c r="M29" s="151">
        <f>SUM(M30:M30)</f>
        <v>0</v>
      </c>
      <c r="N29" s="151"/>
      <c r="O29" s="151">
        <f>SUM(O30:O30)</f>
        <v>0.17</v>
      </c>
      <c r="P29" s="151"/>
      <c r="Q29" s="151">
        <f>SUM(Q30:Q30)</f>
        <v>0</v>
      </c>
      <c r="R29" s="151"/>
      <c r="S29" s="151"/>
      <c r="T29" s="151"/>
      <c r="U29" s="151"/>
      <c r="V29" s="151">
        <f>SUM(V30:V30)</f>
        <v>52</v>
      </c>
      <c r="W29" s="151"/>
      <c r="X29" s="151"/>
      <c r="AG29" t="s">
        <v>111</v>
      </c>
    </row>
    <row r="30" spans="1:60" outlineLevel="1" x14ac:dyDescent="0.2">
      <c r="A30" s="164">
        <v>17</v>
      </c>
      <c r="B30" s="165" t="s">
        <v>184</v>
      </c>
      <c r="C30" s="171" t="s">
        <v>185</v>
      </c>
      <c r="D30" s="166" t="s">
        <v>186</v>
      </c>
      <c r="E30" s="167">
        <v>2</v>
      </c>
      <c r="F30" s="168"/>
      <c r="G30" s="169">
        <f>ROUND(E30*F30,2)</f>
        <v>0</v>
      </c>
      <c r="H30" s="150">
        <v>1176.29</v>
      </c>
      <c r="I30" s="150">
        <f>ROUND(E30*H30,2)</f>
        <v>2352.58</v>
      </c>
      <c r="J30" s="150">
        <v>14531.71</v>
      </c>
      <c r="K30" s="150">
        <f>ROUND(E30*J30,2)</f>
        <v>29063.42</v>
      </c>
      <c r="L30" s="150">
        <v>15</v>
      </c>
      <c r="M30" s="150">
        <f>G30*(1+L30/100)</f>
        <v>0</v>
      </c>
      <c r="N30" s="150">
        <v>8.4709999999999994E-2</v>
      </c>
      <c r="O30" s="150">
        <f>ROUND(E30*N30,2)</f>
        <v>0.17</v>
      </c>
      <c r="P30" s="150">
        <v>0</v>
      </c>
      <c r="Q30" s="150">
        <f>ROUND(E30*P30,2)</f>
        <v>0</v>
      </c>
      <c r="R30" s="150"/>
      <c r="S30" s="150" t="s">
        <v>115</v>
      </c>
      <c r="T30" s="150" t="s">
        <v>116</v>
      </c>
      <c r="U30" s="150">
        <v>26</v>
      </c>
      <c r="V30" s="150">
        <f>ROUND(E30*U30,2)</f>
        <v>52</v>
      </c>
      <c r="W30" s="150"/>
      <c r="X30" s="150" t="s">
        <v>117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159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52" t="s">
        <v>110</v>
      </c>
      <c r="B31" s="153" t="s">
        <v>80</v>
      </c>
      <c r="C31" s="170" t="s">
        <v>81</v>
      </c>
      <c r="D31" s="154"/>
      <c r="E31" s="155"/>
      <c r="F31" s="156"/>
      <c r="G31" s="157">
        <f>SUMIF(AG32:AG39,"&lt;&gt;NOR",G32:G39)</f>
        <v>0</v>
      </c>
      <c r="H31" s="151"/>
      <c r="I31" s="151">
        <f>SUM(I32:I39)</f>
        <v>0</v>
      </c>
      <c r="J31" s="151"/>
      <c r="K31" s="151">
        <f>SUM(K32:K39)</f>
        <v>11735.38</v>
      </c>
      <c r="L31" s="151"/>
      <c r="M31" s="151">
        <f>SUM(M32:M39)</f>
        <v>0</v>
      </c>
      <c r="N31" s="151"/>
      <c r="O31" s="151">
        <f>SUM(O32:O39)</f>
        <v>0</v>
      </c>
      <c r="P31" s="151"/>
      <c r="Q31" s="151">
        <f>SUM(Q32:Q39)</f>
        <v>0</v>
      </c>
      <c r="R31" s="151"/>
      <c r="S31" s="151"/>
      <c r="T31" s="151"/>
      <c r="U31" s="151"/>
      <c r="V31" s="151">
        <f>SUM(V32:V39)</f>
        <v>16.260000000000002</v>
      </c>
      <c r="W31" s="151"/>
      <c r="X31" s="151"/>
      <c r="AG31" t="s">
        <v>111</v>
      </c>
    </row>
    <row r="32" spans="1:60" outlineLevel="1" x14ac:dyDescent="0.2">
      <c r="A32" s="164">
        <v>18</v>
      </c>
      <c r="B32" s="165" t="s">
        <v>160</v>
      </c>
      <c r="C32" s="171" t="s">
        <v>161</v>
      </c>
      <c r="D32" s="166" t="s">
        <v>153</v>
      </c>
      <c r="E32" s="167">
        <v>5.4180000000000001</v>
      </c>
      <c r="F32" s="168"/>
      <c r="G32" s="169">
        <f t="shared" ref="G32:G39" si="14">ROUND(E32*F32,2)</f>
        <v>0</v>
      </c>
      <c r="H32" s="150">
        <v>0</v>
      </c>
      <c r="I32" s="150">
        <f t="shared" ref="I32:I39" si="15">ROUND(E32*H32,2)</f>
        <v>0</v>
      </c>
      <c r="J32" s="150">
        <v>468</v>
      </c>
      <c r="K32" s="150">
        <f t="shared" ref="K32:K39" si="16">ROUND(E32*J32,2)</f>
        <v>2535.62</v>
      </c>
      <c r="L32" s="150">
        <v>15</v>
      </c>
      <c r="M32" s="150">
        <f t="shared" ref="M32:M39" si="17">G32*(1+L32/100)</f>
        <v>0</v>
      </c>
      <c r="N32" s="150">
        <v>0</v>
      </c>
      <c r="O32" s="150">
        <f t="shared" ref="O32:O39" si="18">ROUND(E32*N32,2)</f>
        <v>0</v>
      </c>
      <c r="P32" s="150">
        <v>0</v>
      </c>
      <c r="Q32" s="150">
        <f t="shared" ref="Q32:Q39" si="19">ROUND(E32*P32,2)</f>
        <v>0</v>
      </c>
      <c r="R32" s="150"/>
      <c r="S32" s="150" t="s">
        <v>115</v>
      </c>
      <c r="T32" s="150" t="s">
        <v>116</v>
      </c>
      <c r="U32" s="150">
        <v>0.72599999999999998</v>
      </c>
      <c r="V32" s="150">
        <f t="shared" ref="V32:V39" si="20">ROUND(E32*U32,2)</f>
        <v>3.93</v>
      </c>
      <c r="W32" s="150"/>
      <c r="X32" s="150" t="s">
        <v>162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163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4">
        <v>19</v>
      </c>
      <c r="B33" s="165" t="s">
        <v>164</v>
      </c>
      <c r="C33" s="171" t="s">
        <v>165</v>
      </c>
      <c r="D33" s="166" t="s">
        <v>153</v>
      </c>
      <c r="E33" s="167">
        <v>5.4180000000000001</v>
      </c>
      <c r="F33" s="168"/>
      <c r="G33" s="169">
        <f t="shared" si="14"/>
        <v>0</v>
      </c>
      <c r="H33" s="150">
        <v>0</v>
      </c>
      <c r="I33" s="150">
        <f t="shared" si="15"/>
        <v>0</v>
      </c>
      <c r="J33" s="150">
        <v>63</v>
      </c>
      <c r="K33" s="150">
        <f t="shared" si="16"/>
        <v>341.33</v>
      </c>
      <c r="L33" s="150">
        <v>15</v>
      </c>
      <c r="M33" s="150">
        <f t="shared" si="17"/>
        <v>0</v>
      </c>
      <c r="N33" s="150">
        <v>0</v>
      </c>
      <c r="O33" s="150">
        <f t="shared" si="18"/>
        <v>0</v>
      </c>
      <c r="P33" s="150">
        <v>0</v>
      </c>
      <c r="Q33" s="150">
        <f t="shared" si="19"/>
        <v>0</v>
      </c>
      <c r="R33" s="150"/>
      <c r="S33" s="150" t="s">
        <v>115</v>
      </c>
      <c r="T33" s="150" t="s">
        <v>116</v>
      </c>
      <c r="U33" s="150">
        <v>0.10100000000000001</v>
      </c>
      <c r="V33" s="150">
        <f t="shared" si="20"/>
        <v>0.55000000000000004</v>
      </c>
      <c r="W33" s="150"/>
      <c r="X33" s="150" t="s">
        <v>162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163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4">
        <v>20</v>
      </c>
      <c r="B34" s="165" t="s">
        <v>166</v>
      </c>
      <c r="C34" s="171" t="s">
        <v>167</v>
      </c>
      <c r="D34" s="166" t="s">
        <v>153</v>
      </c>
      <c r="E34" s="167">
        <v>5.4180000000000001</v>
      </c>
      <c r="F34" s="168"/>
      <c r="G34" s="169">
        <f t="shared" si="14"/>
        <v>0</v>
      </c>
      <c r="H34" s="150">
        <v>0</v>
      </c>
      <c r="I34" s="150">
        <f t="shared" si="15"/>
        <v>0</v>
      </c>
      <c r="J34" s="150">
        <v>264</v>
      </c>
      <c r="K34" s="150">
        <f t="shared" si="16"/>
        <v>1430.35</v>
      </c>
      <c r="L34" s="150">
        <v>15</v>
      </c>
      <c r="M34" s="150">
        <f t="shared" si="17"/>
        <v>0</v>
      </c>
      <c r="N34" s="150">
        <v>0</v>
      </c>
      <c r="O34" s="150">
        <f t="shared" si="18"/>
        <v>0</v>
      </c>
      <c r="P34" s="150">
        <v>0</v>
      </c>
      <c r="Q34" s="150">
        <f t="shared" si="19"/>
        <v>0</v>
      </c>
      <c r="R34" s="150"/>
      <c r="S34" s="150" t="s">
        <v>115</v>
      </c>
      <c r="T34" s="150" t="s">
        <v>116</v>
      </c>
      <c r="U34" s="150">
        <v>0.49</v>
      </c>
      <c r="V34" s="150">
        <f t="shared" si="20"/>
        <v>2.65</v>
      </c>
      <c r="W34" s="150"/>
      <c r="X34" s="150" t="s">
        <v>162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163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4">
        <v>21</v>
      </c>
      <c r="B35" s="165" t="s">
        <v>168</v>
      </c>
      <c r="C35" s="171" t="s">
        <v>169</v>
      </c>
      <c r="D35" s="166" t="s">
        <v>153</v>
      </c>
      <c r="E35" s="167">
        <v>5.4180000000000001</v>
      </c>
      <c r="F35" s="168"/>
      <c r="G35" s="169">
        <f t="shared" si="14"/>
        <v>0</v>
      </c>
      <c r="H35" s="150">
        <v>0</v>
      </c>
      <c r="I35" s="150">
        <f t="shared" si="15"/>
        <v>0</v>
      </c>
      <c r="J35" s="150">
        <v>19</v>
      </c>
      <c r="K35" s="150">
        <f t="shared" si="16"/>
        <v>102.94</v>
      </c>
      <c r="L35" s="150">
        <v>15</v>
      </c>
      <c r="M35" s="150">
        <f t="shared" si="17"/>
        <v>0</v>
      </c>
      <c r="N35" s="150">
        <v>0</v>
      </c>
      <c r="O35" s="150">
        <f t="shared" si="18"/>
        <v>0</v>
      </c>
      <c r="P35" s="150">
        <v>0</v>
      </c>
      <c r="Q35" s="150">
        <f t="shared" si="19"/>
        <v>0</v>
      </c>
      <c r="R35" s="150"/>
      <c r="S35" s="150" t="s">
        <v>115</v>
      </c>
      <c r="T35" s="150" t="s">
        <v>116</v>
      </c>
      <c r="U35" s="150">
        <v>0</v>
      </c>
      <c r="V35" s="150">
        <f t="shared" si="20"/>
        <v>0</v>
      </c>
      <c r="W35" s="150"/>
      <c r="X35" s="150" t="s">
        <v>162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163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4">
        <v>22</v>
      </c>
      <c r="B36" s="165" t="s">
        <v>170</v>
      </c>
      <c r="C36" s="171" t="s">
        <v>171</v>
      </c>
      <c r="D36" s="166" t="s">
        <v>153</v>
      </c>
      <c r="E36" s="167">
        <v>5.4180000000000001</v>
      </c>
      <c r="F36" s="168"/>
      <c r="G36" s="169">
        <f t="shared" si="14"/>
        <v>0</v>
      </c>
      <c r="H36" s="150">
        <v>0</v>
      </c>
      <c r="I36" s="150">
        <f t="shared" si="15"/>
        <v>0</v>
      </c>
      <c r="J36" s="150">
        <v>367</v>
      </c>
      <c r="K36" s="150">
        <f t="shared" si="16"/>
        <v>1988.41</v>
      </c>
      <c r="L36" s="150">
        <v>15</v>
      </c>
      <c r="M36" s="150">
        <f t="shared" si="17"/>
        <v>0</v>
      </c>
      <c r="N36" s="150">
        <v>0</v>
      </c>
      <c r="O36" s="150">
        <f t="shared" si="18"/>
        <v>0</v>
      </c>
      <c r="P36" s="150">
        <v>0</v>
      </c>
      <c r="Q36" s="150">
        <f t="shared" si="19"/>
        <v>0</v>
      </c>
      <c r="R36" s="150"/>
      <c r="S36" s="150" t="s">
        <v>115</v>
      </c>
      <c r="T36" s="150" t="s">
        <v>116</v>
      </c>
      <c r="U36" s="150">
        <v>0.94199999999999995</v>
      </c>
      <c r="V36" s="150">
        <f t="shared" si="20"/>
        <v>5.0999999999999996</v>
      </c>
      <c r="W36" s="150"/>
      <c r="X36" s="150" t="s">
        <v>162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163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4">
        <v>23</v>
      </c>
      <c r="B37" s="165" t="s">
        <v>172</v>
      </c>
      <c r="C37" s="171" t="s">
        <v>173</v>
      </c>
      <c r="D37" s="166" t="s">
        <v>153</v>
      </c>
      <c r="E37" s="167">
        <v>5.4180000000000001</v>
      </c>
      <c r="F37" s="168"/>
      <c r="G37" s="169">
        <f t="shared" si="14"/>
        <v>0</v>
      </c>
      <c r="H37" s="150">
        <v>0</v>
      </c>
      <c r="I37" s="150">
        <f t="shared" si="15"/>
        <v>0</v>
      </c>
      <c r="J37" s="150">
        <v>41</v>
      </c>
      <c r="K37" s="150">
        <f t="shared" si="16"/>
        <v>222.14</v>
      </c>
      <c r="L37" s="150">
        <v>15</v>
      </c>
      <c r="M37" s="150">
        <f t="shared" si="17"/>
        <v>0</v>
      </c>
      <c r="N37" s="150">
        <v>0</v>
      </c>
      <c r="O37" s="150">
        <f t="shared" si="18"/>
        <v>0</v>
      </c>
      <c r="P37" s="150">
        <v>0</v>
      </c>
      <c r="Q37" s="150">
        <f t="shared" si="19"/>
        <v>0</v>
      </c>
      <c r="R37" s="150"/>
      <c r="S37" s="150" t="s">
        <v>115</v>
      </c>
      <c r="T37" s="150" t="s">
        <v>116</v>
      </c>
      <c r="U37" s="150">
        <v>0.105</v>
      </c>
      <c r="V37" s="150">
        <f t="shared" si="20"/>
        <v>0.56999999999999995</v>
      </c>
      <c r="W37" s="150"/>
      <c r="X37" s="150" t="s">
        <v>162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163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64">
        <v>24</v>
      </c>
      <c r="B38" s="165" t="s">
        <v>174</v>
      </c>
      <c r="C38" s="171" t="s">
        <v>175</v>
      </c>
      <c r="D38" s="166" t="s">
        <v>153</v>
      </c>
      <c r="E38" s="167">
        <v>5.4180000000000001</v>
      </c>
      <c r="F38" s="168"/>
      <c r="G38" s="169">
        <f t="shared" si="14"/>
        <v>0</v>
      </c>
      <c r="H38" s="150">
        <v>0</v>
      </c>
      <c r="I38" s="150">
        <f t="shared" si="15"/>
        <v>0</v>
      </c>
      <c r="J38" s="150">
        <v>584</v>
      </c>
      <c r="K38" s="150">
        <f t="shared" si="16"/>
        <v>3164.11</v>
      </c>
      <c r="L38" s="150">
        <v>15</v>
      </c>
      <c r="M38" s="150">
        <f t="shared" si="17"/>
        <v>0</v>
      </c>
      <c r="N38" s="150">
        <v>0</v>
      </c>
      <c r="O38" s="150">
        <f t="shared" si="18"/>
        <v>0</v>
      </c>
      <c r="P38" s="150">
        <v>0</v>
      </c>
      <c r="Q38" s="150">
        <f t="shared" si="19"/>
        <v>0</v>
      </c>
      <c r="R38" s="150"/>
      <c r="S38" s="150" t="s">
        <v>115</v>
      </c>
      <c r="T38" s="150" t="s">
        <v>116</v>
      </c>
      <c r="U38" s="150">
        <v>0.63800000000000001</v>
      </c>
      <c r="V38" s="150">
        <f t="shared" si="20"/>
        <v>3.46</v>
      </c>
      <c r="W38" s="150"/>
      <c r="X38" s="150" t="s">
        <v>162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163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8">
        <v>25</v>
      </c>
      <c r="B39" s="159" t="s">
        <v>176</v>
      </c>
      <c r="C39" s="172" t="s">
        <v>177</v>
      </c>
      <c r="D39" s="160" t="s">
        <v>153</v>
      </c>
      <c r="E39" s="161">
        <v>5.4180000000000001</v>
      </c>
      <c r="F39" s="162"/>
      <c r="G39" s="163">
        <f t="shared" si="14"/>
        <v>0</v>
      </c>
      <c r="H39" s="150">
        <v>0</v>
      </c>
      <c r="I39" s="150">
        <f t="shared" si="15"/>
        <v>0</v>
      </c>
      <c r="J39" s="150">
        <v>360</v>
      </c>
      <c r="K39" s="150">
        <f t="shared" si="16"/>
        <v>1950.48</v>
      </c>
      <c r="L39" s="150">
        <v>15</v>
      </c>
      <c r="M39" s="150">
        <f t="shared" si="17"/>
        <v>0</v>
      </c>
      <c r="N39" s="150">
        <v>0</v>
      </c>
      <c r="O39" s="150">
        <f t="shared" si="18"/>
        <v>0</v>
      </c>
      <c r="P39" s="150">
        <v>0</v>
      </c>
      <c r="Q39" s="150">
        <f t="shared" si="19"/>
        <v>0</v>
      </c>
      <c r="R39" s="150"/>
      <c r="S39" s="150" t="s">
        <v>115</v>
      </c>
      <c r="T39" s="150" t="s">
        <v>116</v>
      </c>
      <c r="U39" s="150">
        <v>0</v>
      </c>
      <c r="V39" s="150">
        <f t="shared" si="20"/>
        <v>0</v>
      </c>
      <c r="W39" s="150"/>
      <c r="X39" s="150" t="s">
        <v>162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163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5"/>
      <c r="B40" s="6"/>
      <c r="C40" s="173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AE40">
        <v>15</v>
      </c>
      <c r="AF40">
        <v>21</v>
      </c>
    </row>
    <row r="41" spans="1:60" x14ac:dyDescent="0.2">
      <c r="C41" s="174"/>
      <c r="D41" s="138"/>
      <c r="AG41" t="s">
        <v>178</v>
      </c>
    </row>
    <row r="42" spans="1:60" x14ac:dyDescent="0.2">
      <c r="D42" s="138"/>
    </row>
    <row r="43" spans="1:60" x14ac:dyDescent="0.2">
      <c r="D43" s="138"/>
    </row>
    <row r="44" spans="1:60" x14ac:dyDescent="0.2">
      <c r="D44" s="138"/>
    </row>
    <row r="45" spans="1:60" x14ac:dyDescent="0.2">
      <c r="D45" s="138"/>
    </row>
    <row r="46" spans="1:60" x14ac:dyDescent="0.2">
      <c r="D46" s="138"/>
    </row>
    <row r="47" spans="1:60" x14ac:dyDescent="0.2">
      <c r="D47" s="138"/>
    </row>
    <row r="48" spans="1:60" x14ac:dyDescent="0.2">
      <c r="D48" s="138"/>
    </row>
    <row r="49" spans="4:4" x14ac:dyDescent="0.2">
      <c r="D49" s="138"/>
    </row>
    <row r="50" spans="4:4" x14ac:dyDescent="0.2">
      <c r="D50" s="138"/>
    </row>
    <row r="51" spans="4:4" x14ac:dyDescent="0.2">
      <c r="D51" s="138"/>
    </row>
    <row r="52" spans="4:4" x14ac:dyDescent="0.2">
      <c r="D52" s="138"/>
    </row>
    <row r="53" spans="4:4" x14ac:dyDescent="0.2">
      <c r="D53" s="138"/>
    </row>
    <row r="54" spans="4:4" x14ac:dyDescent="0.2">
      <c r="D54" s="138"/>
    </row>
    <row r="55" spans="4:4" x14ac:dyDescent="0.2">
      <c r="D55" s="138"/>
    </row>
    <row r="56" spans="4:4" x14ac:dyDescent="0.2">
      <c r="D56" s="138"/>
    </row>
    <row r="57" spans="4:4" x14ac:dyDescent="0.2">
      <c r="D57" s="138"/>
    </row>
    <row r="58" spans="4:4" x14ac:dyDescent="0.2">
      <c r="D58" s="138"/>
    </row>
    <row r="59" spans="4:4" x14ac:dyDescent="0.2">
      <c r="D59" s="138"/>
    </row>
    <row r="60" spans="4:4" x14ac:dyDescent="0.2">
      <c r="D60" s="138"/>
    </row>
    <row r="61" spans="4:4" x14ac:dyDescent="0.2">
      <c r="D61" s="138"/>
    </row>
    <row r="62" spans="4:4" x14ac:dyDescent="0.2">
      <c r="D62" s="138"/>
    </row>
    <row r="63" spans="4:4" x14ac:dyDescent="0.2">
      <c r="D63" s="138"/>
    </row>
    <row r="64" spans="4:4" x14ac:dyDescent="0.2">
      <c r="D64" s="138"/>
    </row>
    <row r="65" spans="4:4" x14ac:dyDescent="0.2">
      <c r="D65" s="138"/>
    </row>
    <row r="66" spans="4:4" x14ac:dyDescent="0.2">
      <c r="D66" s="138"/>
    </row>
    <row r="67" spans="4:4" x14ac:dyDescent="0.2">
      <c r="D67" s="138"/>
    </row>
    <row r="68" spans="4:4" x14ac:dyDescent="0.2">
      <c r="D68" s="138"/>
    </row>
    <row r="69" spans="4:4" x14ac:dyDescent="0.2">
      <c r="D69" s="138"/>
    </row>
    <row r="70" spans="4:4" x14ac:dyDescent="0.2">
      <c r="D70" s="138"/>
    </row>
    <row r="71" spans="4:4" x14ac:dyDescent="0.2">
      <c r="D71" s="138"/>
    </row>
    <row r="72" spans="4:4" x14ac:dyDescent="0.2">
      <c r="D72" s="138"/>
    </row>
    <row r="73" spans="4:4" x14ac:dyDescent="0.2">
      <c r="D73" s="138"/>
    </row>
    <row r="74" spans="4:4" x14ac:dyDescent="0.2">
      <c r="D74" s="138"/>
    </row>
    <row r="75" spans="4:4" x14ac:dyDescent="0.2">
      <c r="D75" s="138"/>
    </row>
    <row r="76" spans="4:4" x14ac:dyDescent="0.2">
      <c r="D76" s="138"/>
    </row>
    <row r="77" spans="4:4" x14ac:dyDescent="0.2">
      <c r="D77" s="138"/>
    </row>
    <row r="78" spans="4:4" x14ac:dyDescent="0.2">
      <c r="D78" s="138"/>
    </row>
    <row r="79" spans="4:4" x14ac:dyDescent="0.2">
      <c r="D79" s="138"/>
    </row>
    <row r="80" spans="4:4" x14ac:dyDescent="0.2">
      <c r="D80" s="138"/>
    </row>
    <row r="81" spans="4:4" x14ac:dyDescent="0.2">
      <c r="D81" s="138"/>
    </row>
    <row r="82" spans="4:4" x14ac:dyDescent="0.2">
      <c r="D82" s="138"/>
    </row>
    <row r="83" spans="4:4" x14ac:dyDescent="0.2">
      <c r="D83" s="138"/>
    </row>
    <row r="84" spans="4:4" x14ac:dyDescent="0.2">
      <c r="D84" s="138"/>
    </row>
    <row r="85" spans="4:4" x14ac:dyDescent="0.2">
      <c r="D85" s="138"/>
    </row>
    <row r="86" spans="4:4" x14ac:dyDescent="0.2">
      <c r="D86" s="138"/>
    </row>
    <row r="87" spans="4:4" x14ac:dyDescent="0.2">
      <c r="D87" s="138"/>
    </row>
    <row r="88" spans="4:4" x14ac:dyDescent="0.2">
      <c r="D88" s="138"/>
    </row>
    <row r="89" spans="4:4" x14ac:dyDescent="0.2">
      <c r="D89" s="138"/>
    </row>
    <row r="90" spans="4:4" x14ac:dyDescent="0.2">
      <c r="D90" s="138"/>
    </row>
    <row r="91" spans="4:4" x14ac:dyDescent="0.2">
      <c r="D91" s="138"/>
    </row>
    <row r="92" spans="4:4" x14ac:dyDescent="0.2">
      <c r="D92" s="138"/>
    </row>
    <row r="93" spans="4:4" x14ac:dyDescent="0.2">
      <c r="D93" s="138"/>
    </row>
    <row r="94" spans="4:4" x14ac:dyDescent="0.2">
      <c r="D94" s="138"/>
    </row>
    <row r="95" spans="4:4" x14ac:dyDescent="0.2">
      <c r="D95" s="138"/>
    </row>
    <row r="96" spans="4:4" x14ac:dyDescent="0.2">
      <c r="D96" s="138"/>
    </row>
    <row r="97" spans="4:4" x14ac:dyDescent="0.2">
      <c r="D97" s="138"/>
    </row>
    <row r="98" spans="4:4" x14ac:dyDescent="0.2">
      <c r="D98" s="138"/>
    </row>
    <row r="99" spans="4:4" x14ac:dyDescent="0.2">
      <c r="D99" s="138"/>
    </row>
    <row r="100" spans="4:4" x14ac:dyDescent="0.2">
      <c r="D100" s="138"/>
    </row>
    <row r="101" spans="4:4" x14ac:dyDescent="0.2">
      <c r="D101" s="138"/>
    </row>
    <row r="102" spans="4:4" x14ac:dyDescent="0.2">
      <c r="D102" s="138"/>
    </row>
    <row r="103" spans="4:4" x14ac:dyDescent="0.2">
      <c r="D103" s="138"/>
    </row>
    <row r="104" spans="4:4" x14ac:dyDescent="0.2">
      <c r="D104" s="138"/>
    </row>
    <row r="105" spans="4:4" x14ac:dyDescent="0.2">
      <c r="D105" s="138"/>
    </row>
    <row r="106" spans="4:4" x14ac:dyDescent="0.2">
      <c r="D106" s="138"/>
    </row>
    <row r="107" spans="4:4" x14ac:dyDescent="0.2">
      <c r="D107" s="138"/>
    </row>
    <row r="108" spans="4:4" x14ac:dyDescent="0.2">
      <c r="D108" s="138"/>
    </row>
    <row r="109" spans="4:4" x14ac:dyDescent="0.2">
      <c r="D109" s="138"/>
    </row>
    <row r="110" spans="4:4" x14ac:dyDescent="0.2">
      <c r="D110" s="138"/>
    </row>
    <row r="111" spans="4:4" x14ac:dyDescent="0.2">
      <c r="D111" s="138"/>
    </row>
    <row r="112" spans="4:4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9" sqref="C19"/>
    </sheetView>
  </sheetViews>
  <sheetFormatPr defaultRowHeight="12.75" outlineLevelRow="1" x14ac:dyDescent="0.2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5" t="s">
        <v>7</v>
      </c>
      <c r="B1" s="225"/>
      <c r="C1" s="225"/>
      <c r="D1" s="225"/>
      <c r="E1" s="225"/>
      <c r="F1" s="225"/>
      <c r="G1" s="225"/>
      <c r="AG1" t="s">
        <v>85</v>
      </c>
    </row>
    <row r="2" spans="1:60" ht="24.95" customHeight="1" x14ac:dyDescent="0.2">
      <c r="A2" s="139" t="s">
        <v>8</v>
      </c>
      <c r="B2" s="75" t="s">
        <v>197</v>
      </c>
      <c r="C2" s="226" t="s">
        <v>42</v>
      </c>
      <c r="D2" s="227"/>
      <c r="E2" s="227"/>
      <c r="F2" s="227"/>
      <c r="G2" s="228"/>
      <c r="AG2" t="s">
        <v>86</v>
      </c>
    </row>
    <row r="3" spans="1:60" ht="24.95" customHeight="1" x14ac:dyDescent="0.2">
      <c r="A3" s="139" t="s">
        <v>9</v>
      </c>
      <c r="B3" s="75" t="s">
        <v>59</v>
      </c>
      <c r="C3" s="226" t="s">
        <v>60</v>
      </c>
      <c r="D3" s="227"/>
      <c r="E3" s="227"/>
      <c r="F3" s="227"/>
      <c r="G3" s="228"/>
      <c r="AC3" s="86" t="s">
        <v>86</v>
      </c>
      <c r="AG3" t="s">
        <v>87</v>
      </c>
    </row>
    <row r="4" spans="1:60" ht="24.95" customHeight="1" x14ac:dyDescent="0.2">
      <c r="A4" s="140" t="s">
        <v>10</v>
      </c>
      <c r="B4" s="141" t="s">
        <v>44</v>
      </c>
      <c r="C4" s="229" t="s">
        <v>61</v>
      </c>
      <c r="D4" s="230"/>
      <c r="E4" s="230"/>
      <c r="F4" s="230"/>
      <c r="G4" s="231"/>
      <c r="AG4" t="s">
        <v>88</v>
      </c>
    </row>
    <row r="5" spans="1:60" x14ac:dyDescent="0.2">
      <c r="D5" s="138"/>
    </row>
    <row r="6" spans="1:60" ht="38.25" x14ac:dyDescent="0.2">
      <c r="A6" s="143" t="s">
        <v>89</v>
      </c>
      <c r="B6" s="145" t="s">
        <v>90</v>
      </c>
      <c r="C6" s="145" t="s">
        <v>91</v>
      </c>
      <c r="D6" s="144" t="s">
        <v>92</v>
      </c>
      <c r="E6" s="143" t="s">
        <v>93</v>
      </c>
      <c r="F6" s="142" t="s">
        <v>94</v>
      </c>
      <c r="G6" s="143" t="s">
        <v>30</v>
      </c>
      <c r="H6" s="146" t="s">
        <v>31</v>
      </c>
      <c r="I6" s="146" t="s">
        <v>95</v>
      </c>
      <c r="J6" s="146" t="s">
        <v>32</v>
      </c>
      <c r="K6" s="146" t="s">
        <v>96</v>
      </c>
      <c r="L6" s="146" t="s">
        <v>97</v>
      </c>
      <c r="M6" s="146" t="s">
        <v>98</v>
      </c>
      <c r="N6" s="146" t="s">
        <v>99</v>
      </c>
      <c r="O6" s="146" t="s">
        <v>100</v>
      </c>
      <c r="P6" s="146" t="s">
        <v>101</v>
      </c>
      <c r="Q6" s="146" t="s">
        <v>102</v>
      </c>
      <c r="R6" s="146" t="s">
        <v>103</v>
      </c>
      <c r="S6" s="146" t="s">
        <v>104</v>
      </c>
      <c r="T6" s="146" t="s">
        <v>105</v>
      </c>
      <c r="U6" s="146" t="s">
        <v>106</v>
      </c>
      <c r="V6" s="146" t="s">
        <v>107</v>
      </c>
      <c r="W6" s="146" t="s">
        <v>108</v>
      </c>
      <c r="X6" s="146" t="s">
        <v>109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2" t="s">
        <v>110</v>
      </c>
      <c r="B8" s="153" t="s">
        <v>68</v>
      </c>
      <c r="C8" s="170" t="s">
        <v>69</v>
      </c>
      <c r="D8" s="154"/>
      <c r="E8" s="155"/>
      <c r="F8" s="156"/>
      <c r="G8" s="157">
        <f>SUMIF(AG9:AG13,"&lt;&gt;NOR",G9:G13)</f>
        <v>0</v>
      </c>
      <c r="H8" s="151"/>
      <c r="I8" s="151">
        <f>SUM(I9:I13)</f>
        <v>56924.56</v>
      </c>
      <c r="J8" s="151"/>
      <c r="K8" s="151">
        <f>SUM(K9:K13)</f>
        <v>205799.44</v>
      </c>
      <c r="L8" s="151"/>
      <c r="M8" s="151">
        <f>SUM(M9:M13)</f>
        <v>0</v>
      </c>
      <c r="N8" s="151"/>
      <c r="O8" s="151">
        <f>SUM(O9:O13)</f>
        <v>9.1100000000000012</v>
      </c>
      <c r="P8" s="151"/>
      <c r="Q8" s="151">
        <f>SUM(Q9:Q13)</f>
        <v>0</v>
      </c>
      <c r="R8" s="151"/>
      <c r="S8" s="151"/>
      <c r="T8" s="151"/>
      <c r="U8" s="151"/>
      <c r="V8" s="151">
        <f>SUM(V9:V13)</f>
        <v>351.42</v>
      </c>
      <c r="W8" s="151"/>
      <c r="X8" s="151"/>
      <c r="AG8" t="s">
        <v>111</v>
      </c>
    </row>
    <row r="9" spans="1:60" outlineLevel="1" x14ac:dyDescent="0.2">
      <c r="A9" s="164">
        <v>1</v>
      </c>
      <c r="B9" s="165" t="s">
        <v>187</v>
      </c>
      <c r="C9" s="171" t="s">
        <v>188</v>
      </c>
      <c r="D9" s="166" t="s">
        <v>114</v>
      </c>
      <c r="E9" s="167">
        <v>154</v>
      </c>
      <c r="F9" s="168"/>
      <c r="G9" s="169">
        <f>ROUND(E9*F9,2)</f>
        <v>0</v>
      </c>
      <c r="H9" s="150">
        <v>0</v>
      </c>
      <c r="I9" s="150">
        <f>ROUND(E9*H9,2)</f>
        <v>0</v>
      </c>
      <c r="J9" s="150">
        <v>845</v>
      </c>
      <c r="K9" s="150">
        <f>ROUND(E9*J9,2)</f>
        <v>130130</v>
      </c>
      <c r="L9" s="150">
        <v>15</v>
      </c>
      <c r="M9" s="150">
        <f>G9*(1+L9/100)</f>
        <v>0</v>
      </c>
      <c r="N9" s="150">
        <v>5.7230000000000003E-2</v>
      </c>
      <c r="O9" s="150">
        <f>ROUND(E9*N9,2)</f>
        <v>8.81</v>
      </c>
      <c r="P9" s="150">
        <v>0</v>
      </c>
      <c r="Q9" s="150">
        <f>ROUND(E9*P9,2)</f>
        <v>0</v>
      </c>
      <c r="R9" s="150"/>
      <c r="S9" s="150" t="s">
        <v>124</v>
      </c>
      <c r="T9" s="150" t="s">
        <v>116</v>
      </c>
      <c r="U9" s="150">
        <v>1.32</v>
      </c>
      <c r="V9" s="150">
        <f>ROUND(E9*U9,2)</f>
        <v>203.28</v>
      </c>
      <c r="W9" s="150"/>
      <c r="X9" s="150" t="s">
        <v>117</v>
      </c>
      <c r="Y9" s="147"/>
      <c r="Z9" s="147"/>
      <c r="AA9" s="147"/>
      <c r="AB9" s="147"/>
      <c r="AC9" s="147"/>
      <c r="AD9" s="147"/>
      <c r="AE9" s="147"/>
      <c r="AF9" s="147"/>
      <c r="AG9" s="147" t="s">
        <v>118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64">
        <v>2</v>
      </c>
      <c r="B10" s="165" t="s">
        <v>189</v>
      </c>
      <c r="C10" s="171" t="s">
        <v>190</v>
      </c>
      <c r="D10" s="166" t="s">
        <v>114</v>
      </c>
      <c r="E10" s="167">
        <v>154</v>
      </c>
      <c r="F10" s="168"/>
      <c r="G10" s="169">
        <f>ROUND(E10*F10,2)</f>
        <v>0</v>
      </c>
      <c r="H10" s="150">
        <v>178.03</v>
      </c>
      <c r="I10" s="150">
        <f>ROUND(E10*H10,2)</f>
        <v>27416.62</v>
      </c>
      <c r="J10" s="150">
        <v>140.97</v>
      </c>
      <c r="K10" s="150">
        <f>ROUND(E10*J10,2)</f>
        <v>21709.38</v>
      </c>
      <c r="L10" s="150">
        <v>15</v>
      </c>
      <c r="M10" s="150">
        <f>G10*(1+L10/100)</f>
        <v>0</v>
      </c>
      <c r="N10" s="150">
        <v>7.2000000000000005E-4</v>
      </c>
      <c r="O10" s="150">
        <f>ROUND(E10*N10,2)</f>
        <v>0.11</v>
      </c>
      <c r="P10" s="150">
        <v>0</v>
      </c>
      <c r="Q10" s="150">
        <f>ROUND(E10*P10,2)</f>
        <v>0</v>
      </c>
      <c r="R10" s="150"/>
      <c r="S10" s="150" t="s">
        <v>115</v>
      </c>
      <c r="T10" s="150" t="s">
        <v>116</v>
      </c>
      <c r="U10" s="150">
        <v>0.26500000000000001</v>
      </c>
      <c r="V10" s="150">
        <f>ROUND(E10*U10,2)</f>
        <v>40.81</v>
      </c>
      <c r="W10" s="150"/>
      <c r="X10" s="150" t="s">
        <v>117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118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4">
        <v>3</v>
      </c>
      <c r="B11" s="165" t="s">
        <v>191</v>
      </c>
      <c r="C11" s="171" t="s">
        <v>192</v>
      </c>
      <c r="D11" s="166" t="s">
        <v>114</v>
      </c>
      <c r="E11" s="167">
        <v>154</v>
      </c>
      <c r="F11" s="168"/>
      <c r="G11" s="169">
        <f>ROUND(E11*F11,2)</f>
        <v>0</v>
      </c>
      <c r="H11" s="150">
        <v>44.36</v>
      </c>
      <c r="I11" s="150">
        <f>ROUND(E11*H11,2)</f>
        <v>6831.44</v>
      </c>
      <c r="J11" s="150">
        <v>138.63999999999999</v>
      </c>
      <c r="K11" s="150">
        <f>ROUND(E11*J11,2)</f>
        <v>21350.560000000001</v>
      </c>
      <c r="L11" s="150">
        <v>15</v>
      </c>
      <c r="M11" s="150">
        <f>G11*(1+L11/100)</f>
        <v>0</v>
      </c>
      <c r="N11" s="150">
        <v>8.8000000000000003E-4</v>
      </c>
      <c r="O11" s="150">
        <f>ROUND(E11*N11,2)</f>
        <v>0.14000000000000001</v>
      </c>
      <c r="P11" s="150">
        <v>0</v>
      </c>
      <c r="Q11" s="150">
        <f>ROUND(E11*P11,2)</f>
        <v>0</v>
      </c>
      <c r="R11" s="150"/>
      <c r="S11" s="150" t="s">
        <v>115</v>
      </c>
      <c r="T11" s="150" t="s">
        <v>116</v>
      </c>
      <c r="U11" s="150">
        <v>0.23100000000000001</v>
      </c>
      <c r="V11" s="150">
        <f>ROUND(E11*U11,2)</f>
        <v>35.57</v>
      </c>
      <c r="W11" s="150"/>
      <c r="X11" s="150" t="s">
        <v>117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118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4">
        <v>4</v>
      </c>
      <c r="B12" s="165" t="s">
        <v>135</v>
      </c>
      <c r="C12" s="171" t="s">
        <v>136</v>
      </c>
      <c r="D12" s="166" t="s">
        <v>114</v>
      </c>
      <c r="E12" s="167">
        <v>154</v>
      </c>
      <c r="F12" s="168"/>
      <c r="G12" s="169">
        <f>ROUND(E12*F12,2)</f>
        <v>0</v>
      </c>
      <c r="H12" s="150">
        <v>147.25</v>
      </c>
      <c r="I12" s="150">
        <f>ROUND(E12*H12,2)</f>
        <v>22676.5</v>
      </c>
      <c r="J12" s="150">
        <v>42.75</v>
      </c>
      <c r="K12" s="150">
        <f>ROUND(E12*J12,2)</f>
        <v>6583.5</v>
      </c>
      <c r="L12" s="150">
        <v>15</v>
      </c>
      <c r="M12" s="150">
        <f>G12*(1+L12/100)</f>
        <v>0</v>
      </c>
      <c r="N12" s="150">
        <v>3.5E-4</v>
      </c>
      <c r="O12" s="150">
        <f>ROUND(E12*N12,2)</f>
        <v>0.05</v>
      </c>
      <c r="P12" s="150">
        <v>0</v>
      </c>
      <c r="Q12" s="150">
        <f>ROUND(E12*P12,2)</f>
        <v>0</v>
      </c>
      <c r="R12" s="150"/>
      <c r="S12" s="150" t="s">
        <v>115</v>
      </c>
      <c r="T12" s="150" t="s">
        <v>116</v>
      </c>
      <c r="U12" s="150">
        <v>8.5999999999999993E-2</v>
      </c>
      <c r="V12" s="150">
        <f>ROUND(E12*U12,2)</f>
        <v>13.24</v>
      </c>
      <c r="W12" s="150"/>
      <c r="X12" s="150" t="s">
        <v>117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118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4">
        <v>5</v>
      </c>
      <c r="B13" s="165" t="s">
        <v>137</v>
      </c>
      <c r="C13" s="171" t="s">
        <v>138</v>
      </c>
      <c r="D13" s="166" t="s">
        <v>114</v>
      </c>
      <c r="E13" s="167">
        <v>154</v>
      </c>
      <c r="F13" s="168"/>
      <c r="G13" s="169">
        <f>ROUND(E13*F13,2)</f>
        <v>0</v>
      </c>
      <c r="H13" s="150">
        <v>0</v>
      </c>
      <c r="I13" s="150">
        <f>ROUND(E13*H13,2)</f>
        <v>0</v>
      </c>
      <c r="J13" s="150">
        <v>169</v>
      </c>
      <c r="K13" s="150">
        <f>ROUND(E13*J13,2)</f>
        <v>26026</v>
      </c>
      <c r="L13" s="150">
        <v>15</v>
      </c>
      <c r="M13" s="150">
        <f>G13*(1+L13/100)</f>
        <v>0</v>
      </c>
      <c r="N13" s="150">
        <v>0</v>
      </c>
      <c r="O13" s="150">
        <f>ROUND(E13*N13,2)</f>
        <v>0</v>
      </c>
      <c r="P13" s="150">
        <v>0</v>
      </c>
      <c r="Q13" s="150">
        <f>ROUND(E13*P13,2)</f>
        <v>0</v>
      </c>
      <c r="R13" s="150"/>
      <c r="S13" s="150" t="s">
        <v>115</v>
      </c>
      <c r="T13" s="150" t="s">
        <v>116</v>
      </c>
      <c r="U13" s="150">
        <v>0.38</v>
      </c>
      <c r="V13" s="150">
        <f>ROUND(E13*U13,2)</f>
        <v>58.52</v>
      </c>
      <c r="W13" s="150"/>
      <c r="X13" s="150" t="s">
        <v>117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118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52" t="s">
        <v>110</v>
      </c>
      <c r="B14" s="153" t="s">
        <v>72</v>
      </c>
      <c r="C14" s="170" t="s">
        <v>73</v>
      </c>
      <c r="D14" s="154"/>
      <c r="E14" s="155"/>
      <c r="F14" s="156"/>
      <c r="G14" s="157">
        <f>SUMIF(AG15:AG15,"&lt;&gt;NOR",G15:G15)</f>
        <v>0</v>
      </c>
      <c r="H14" s="151"/>
      <c r="I14" s="151">
        <f>SUM(I15:I15)</f>
        <v>0</v>
      </c>
      <c r="J14" s="151"/>
      <c r="K14" s="151">
        <f>SUM(K15:K15)</f>
        <v>12012</v>
      </c>
      <c r="L14" s="151"/>
      <c r="M14" s="151">
        <f>SUM(M15:M15)</f>
        <v>0</v>
      </c>
      <c r="N14" s="151"/>
      <c r="O14" s="151">
        <f>SUM(O15:O15)</f>
        <v>0</v>
      </c>
      <c r="P14" s="151"/>
      <c r="Q14" s="151">
        <f>SUM(Q15:Q15)</f>
        <v>9.09</v>
      </c>
      <c r="R14" s="151"/>
      <c r="S14" s="151"/>
      <c r="T14" s="151"/>
      <c r="U14" s="151"/>
      <c r="V14" s="151">
        <f>SUM(V15:V15)</f>
        <v>30.8</v>
      </c>
      <c r="W14" s="151"/>
      <c r="X14" s="151"/>
      <c r="AG14" t="s">
        <v>111</v>
      </c>
    </row>
    <row r="15" spans="1:60" outlineLevel="1" x14ac:dyDescent="0.2">
      <c r="A15" s="164">
        <v>6</v>
      </c>
      <c r="B15" s="165" t="s">
        <v>193</v>
      </c>
      <c r="C15" s="171" t="s">
        <v>194</v>
      </c>
      <c r="D15" s="166" t="s">
        <v>114</v>
      </c>
      <c r="E15" s="167">
        <v>154</v>
      </c>
      <c r="F15" s="168"/>
      <c r="G15" s="169">
        <f>ROUND(E15*F15,2)</f>
        <v>0</v>
      </c>
      <c r="H15" s="150">
        <v>0</v>
      </c>
      <c r="I15" s="150">
        <f>ROUND(E15*H15,2)</f>
        <v>0</v>
      </c>
      <c r="J15" s="150">
        <v>78</v>
      </c>
      <c r="K15" s="150">
        <f>ROUND(E15*J15,2)</f>
        <v>12012</v>
      </c>
      <c r="L15" s="150">
        <v>15</v>
      </c>
      <c r="M15" s="150">
        <f>G15*(1+L15/100)</f>
        <v>0</v>
      </c>
      <c r="N15" s="150">
        <v>0</v>
      </c>
      <c r="O15" s="150">
        <f>ROUND(E15*N15,2)</f>
        <v>0</v>
      </c>
      <c r="P15" s="150">
        <v>5.8999999999999997E-2</v>
      </c>
      <c r="Q15" s="150">
        <f>ROUND(E15*P15,2)</f>
        <v>9.09</v>
      </c>
      <c r="R15" s="150"/>
      <c r="S15" s="150" t="s">
        <v>115</v>
      </c>
      <c r="T15" s="150" t="s">
        <v>116</v>
      </c>
      <c r="U15" s="150">
        <v>0.2</v>
      </c>
      <c r="V15" s="150">
        <f>ROUND(E15*U15,2)</f>
        <v>30.8</v>
      </c>
      <c r="W15" s="150"/>
      <c r="X15" s="150" t="s">
        <v>117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118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52" t="s">
        <v>110</v>
      </c>
      <c r="B16" s="153" t="s">
        <v>74</v>
      </c>
      <c r="C16" s="170" t="s">
        <v>75</v>
      </c>
      <c r="D16" s="154"/>
      <c r="E16" s="155"/>
      <c r="F16" s="156"/>
      <c r="G16" s="157">
        <f>SUMIF(AG17:AG17,"&lt;&gt;NOR",G17:G17)</f>
        <v>0</v>
      </c>
      <c r="H16" s="151"/>
      <c r="I16" s="151">
        <f>SUM(I17:I17)</f>
        <v>0</v>
      </c>
      <c r="J16" s="151"/>
      <c r="K16" s="151">
        <f>SUM(K17:K17)</f>
        <v>12075.68</v>
      </c>
      <c r="L16" s="151"/>
      <c r="M16" s="151">
        <f>SUM(M17:M17)</f>
        <v>0</v>
      </c>
      <c r="N16" s="151"/>
      <c r="O16" s="151">
        <f>SUM(O17:O17)</f>
        <v>0</v>
      </c>
      <c r="P16" s="151"/>
      <c r="Q16" s="151">
        <f>SUM(Q17:Q17)</f>
        <v>0</v>
      </c>
      <c r="R16" s="151"/>
      <c r="S16" s="151"/>
      <c r="T16" s="151"/>
      <c r="U16" s="151"/>
      <c r="V16" s="151">
        <f>SUM(V17:V17)</f>
        <v>23.49</v>
      </c>
      <c r="W16" s="151"/>
      <c r="X16" s="151"/>
      <c r="AG16" t="s">
        <v>111</v>
      </c>
    </row>
    <row r="17" spans="1:60" outlineLevel="1" x14ac:dyDescent="0.2">
      <c r="A17" s="164">
        <v>7</v>
      </c>
      <c r="B17" s="165" t="s">
        <v>151</v>
      </c>
      <c r="C17" s="171" t="s">
        <v>152</v>
      </c>
      <c r="D17" s="166" t="s">
        <v>153</v>
      </c>
      <c r="E17" s="167">
        <v>9.1137200000000007</v>
      </c>
      <c r="F17" s="168"/>
      <c r="G17" s="169">
        <f>ROUND(E17*F17,2)</f>
        <v>0</v>
      </c>
      <c r="H17" s="150">
        <v>0</v>
      </c>
      <c r="I17" s="150">
        <f>ROUND(E17*H17,2)</f>
        <v>0</v>
      </c>
      <c r="J17" s="150">
        <v>1325</v>
      </c>
      <c r="K17" s="150">
        <f>ROUND(E17*J17,2)</f>
        <v>12075.68</v>
      </c>
      <c r="L17" s="150">
        <v>15</v>
      </c>
      <c r="M17" s="150">
        <f>G17*(1+L17/100)</f>
        <v>0</v>
      </c>
      <c r="N17" s="150">
        <v>0</v>
      </c>
      <c r="O17" s="150">
        <f>ROUND(E17*N17,2)</f>
        <v>0</v>
      </c>
      <c r="P17" s="150">
        <v>0</v>
      </c>
      <c r="Q17" s="150">
        <f>ROUND(E17*P17,2)</f>
        <v>0</v>
      </c>
      <c r="R17" s="150"/>
      <c r="S17" s="150" t="s">
        <v>115</v>
      </c>
      <c r="T17" s="150" t="s">
        <v>116</v>
      </c>
      <c r="U17" s="150">
        <v>2.577</v>
      </c>
      <c r="V17" s="150">
        <f>ROUND(E17*U17,2)</f>
        <v>23.49</v>
      </c>
      <c r="W17" s="150"/>
      <c r="X17" s="150" t="s">
        <v>154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155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52" t="s">
        <v>110</v>
      </c>
      <c r="B18" s="153" t="s">
        <v>78</v>
      </c>
      <c r="C18" s="170" t="s">
        <v>79</v>
      </c>
      <c r="D18" s="154"/>
      <c r="E18" s="155"/>
      <c r="F18" s="156"/>
      <c r="G18" s="157">
        <f>SUMIF(AG19:AG19,"&lt;&gt;NOR",G19:G19)</f>
        <v>0</v>
      </c>
      <c r="H18" s="151"/>
      <c r="I18" s="151">
        <f>SUM(I19:I19)</f>
        <v>2298.2399999999998</v>
      </c>
      <c r="J18" s="151"/>
      <c r="K18" s="151">
        <f>SUM(K19:K19)</f>
        <v>17537.759999999998</v>
      </c>
      <c r="L18" s="151"/>
      <c r="M18" s="151">
        <f>SUM(M19:M19)</f>
        <v>0</v>
      </c>
      <c r="N18" s="151"/>
      <c r="O18" s="151">
        <f>SUM(O19:O19)</f>
        <v>0.02</v>
      </c>
      <c r="P18" s="151"/>
      <c r="Q18" s="151">
        <f>SUM(Q19:Q19)</f>
        <v>0.34</v>
      </c>
      <c r="R18" s="151"/>
      <c r="S18" s="151"/>
      <c r="T18" s="151"/>
      <c r="U18" s="151"/>
      <c r="V18" s="151">
        <f>SUM(V19:V19)</f>
        <v>33.17</v>
      </c>
      <c r="W18" s="151"/>
      <c r="X18" s="151"/>
      <c r="AG18" t="s">
        <v>111</v>
      </c>
    </row>
    <row r="19" spans="1:60" outlineLevel="1" x14ac:dyDescent="0.2">
      <c r="A19" s="164">
        <v>8</v>
      </c>
      <c r="B19" s="165" t="s">
        <v>156</v>
      </c>
      <c r="C19" s="171" t="s">
        <v>157</v>
      </c>
      <c r="D19" s="166" t="s">
        <v>158</v>
      </c>
      <c r="E19" s="167">
        <v>342</v>
      </c>
      <c r="F19" s="168"/>
      <c r="G19" s="169">
        <f>ROUND(E19*F19,2)</f>
        <v>0</v>
      </c>
      <c r="H19" s="150">
        <v>6.72</v>
      </c>
      <c r="I19" s="150">
        <f>ROUND(E19*H19,2)</f>
        <v>2298.2399999999998</v>
      </c>
      <c r="J19" s="150">
        <v>51.28</v>
      </c>
      <c r="K19" s="150">
        <f>ROUND(E19*J19,2)</f>
        <v>17537.759999999998</v>
      </c>
      <c r="L19" s="150">
        <v>15</v>
      </c>
      <c r="M19" s="150">
        <f>G19*(1+L19/100)</f>
        <v>0</v>
      </c>
      <c r="N19" s="150">
        <v>5.0000000000000002E-5</v>
      </c>
      <c r="O19" s="150">
        <f>ROUND(E19*N19,2)</f>
        <v>0.02</v>
      </c>
      <c r="P19" s="150">
        <v>1E-3</v>
      </c>
      <c r="Q19" s="150">
        <f>ROUND(E19*P19,2)</f>
        <v>0.34</v>
      </c>
      <c r="R19" s="150"/>
      <c r="S19" s="150" t="s">
        <v>115</v>
      </c>
      <c r="T19" s="150" t="s">
        <v>116</v>
      </c>
      <c r="U19" s="150">
        <v>9.7000000000000003E-2</v>
      </c>
      <c r="V19" s="150">
        <f>ROUND(E19*U19,2)</f>
        <v>33.17</v>
      </c>
      <c r="W19" s="150"/>
      <c r="X19" s="150" t="s">
        <v>117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159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52" t="s">
        <v>110</v>
      </c>
      <c r="B20" s="153" t="s">
        <v>80</v>
      </c>
      <c r="C20" s="170" t="s">
        <v>81</v>
      </c>
      <c r="D20" s="154"/>
      <c r="E20" s="155"/>
      <c r="F20" s="156"/>
      <c r="G20" s="157">
        <f>SUMIF(AG21:AG25,"&lt;&gt;NOR",G21:G25)</f>
        <v>0</v>
      </c>
      <c r="H20" s="151"/>
      <c r="I20" s="151">
        <f>SUM(I21:I25)</f>
        <v>0</v>
      </c>
      <c r="J20" s="151"/>
      <c r="K20" s="151">
        <f>SUM(K21:K25)</f>
        <v>15028.23</v>
      </c>
      <c r="L20" s="151"/>
      <c r="M20" s="151">
        <f>SUM(M21:M25)</f>
        <v>0</v>
      </c>
      <c r="N20" s="151"/>
      <c r="O20" s="151">
        <f>SUM(O21:O25)</f>
        <v>0</v>
      </c>
      <c r="P20" s="151"/>
      <c r="Q20" s="151">
        <f>SUM(Q21:Q25)</f>
        <v>0</v>
      </c>
      <c r="R20" s="151"/>
      <c r="S20" s="151"/>
      <c r="T20" s="151"/>
      <c r="U20" s="151"/>
      <c r="V20" s="151">
        <f>SUM(V21:V25)</f>
        <v>19.52</v>
      </c>
      <c r="W20" s="151"/>
      <c r="X20" s="151"/>
      <c r="AG20" t="s">
        <v>111</v>
      </c>
    </row>
    <row r="21" spans="1:60" outlineLevel="1" x14ac:dyDescent="0.2">
      <c r="A21" s="164">
        <v>9</v>
      </c>
      <c r="B21" s="165" t="s">
        <v>166</v>
      </c>
      <c r="C21" s="171" t="s">
        <v>167</v>
      </c>
      <c r="D21" s="166" t="s">
        <v>153</v>
      </c>
      <c r="E21" s="167">
        <v>9.4280000000000008</v>
      </c>
      <c r="F21" s="168"/>
      <c r="G21" s="169">
        <f>ROUND(E21*F21,2)</f>
        <v>0</v>
      </c>
      <c r="H21" s="150">
        <v>0</v>
      </c>
      <c r="I21" s="150">
        <f>ROUND(E21*H21,2)</f>
        <v>0</v>
      </c>
      <c r="J21" s="150">
        <v>264</v>
      </c>
      <c r="K21" s="150">
        <f>ROUND(E21*J21,2)</f>
        <v>2488.9899999999998</v>
      </c>
      <c r="L21" s="150">
        <v>15</v>
      </c>
      <c r="M21" s="150">
        <f>G21*(1+L21/100)</f>
        <v>0</v>
      </c>
      <c r="N21" s="150">
        <v>0</v>
      </c>
      <c r="O21" s="150">
        <f>ROUND(E21*N21,2)</f>
        <v>0</v>
      </c>
      <c r="P21" s="150">
        <v>0</v>
      </c>
      <c r="Q21" s="150">
        <f>ROUND(E21*P21,2)</f>
        <v>0</v>
      </c>
      <c r="R21" s="150"/>
      <c r="S21" s="150" t="s">
        <v>115</v>
      </c>
      <c r="T21" s="150" t="s">
        <v>116</v>
      </c>
      <c r="U21" s="150">
        <v>0.49</v>
      </c>
      <c r="V21" s="150">
        <f>ROUND(E21*U21,2)</f>
        <v>4.62</v>
      </c>
      <c r="W21" s="150"/>
      <c r="X21" s="150" t="s">
        <v>162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163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4">
        <v>10</v>
      </c>
      <c r="B22" s="165" t="s">
        <v>168</v>
      </c>
      <c r="C22" s="171" t="s">
        <v>169</v>
      </c>
      <c r="D22" s="166" t="s">
        <v>153</v>
      </c>
      <c r="E22" s="167">
        <v>9.4280000000000008</v>
      </c>
      <c r="F22" s="168"/>
      <c r="G22" s="169">
        <f>ROUND(E22*F22,2)</f>
        <v>0</v>
      </c>
      <c r="H22" s="150">
        <v>0</v>
      </c>
      <c r="I22" s="150">
        <f>ROUND(E22*H22,2)</f>
        <v>0</v>
      </c>
      <c r="J22" s="150">
        <v>19</v>
      </c>
      <c r="K22" s="150">
        <f>ROUND(E22*J22,2)</f>
        <v>179.13</v>
      </c>
      <c r="L22" s="150">
        <v>15</v>
      </c>
      <c r="M22" s="150">
        <f>G22*(1+L22/100)</f>
        <v>0</v>
      </c>
      <c r="N22" s="150">
        <v>0</v>
      </c>
      <c r="O22" s="150">
        <f>ROUND(E22*N22,2)</f>
        <v>0</v>
      </c>
      <c r="P22" s="150">
        <v>0</v>
      </c>
      <c r="Q22" s="150">
        <f>ROUND(E22*P22,2)</f>
        <v>0</v>
      </c>
      <c r="R22" s="150"/>
      <c r="S22" s="150" t="s">
        <v>115</v>
      </c>
      <c r="T22" s="150" t="s">
        <v>116</v>
      </c>
      <c r="U22" s="150">
        <v>0</v>
      </c>
      <c r="V22" s="150">
        <f>ROUND(E22*U22,2)</f>
        <v>0</v>
      </c>
      <c r="W22" s="150"/>
      <c r="X22" s="150" t="s">
        <v>162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163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4">
        <v>11</v>
      </c>
      <c r="B23" s="165" t="s">
        <v>170</v>
      </c>
      <c r="C23" s="171" t="s">
        <v>171</v>
      </c>
      <c r="D23" s="166" t="s">
        <v>153</v>
      </c>
      <c r="E23" s="167">
        <v>9.4280000000000008</v>
      </c>
      <c r="F23" s="168"/>
      <c r="G23" s="169">
        <f>ROUND(E23*F23,2)</f>
        <v>0</v>
      </c>
      <c r="H23" s="150">
        <v>0</v>
      </c>
      <c r="I23" s="150">
        <f>ROUND(E23*H23,2)</f>
        <v>0</v>
      </c>
      <c r="J23" s="150">
        <v>367</v>
      </c>
      <c r="K23" s="150">
        <f>ROUND(E23*J23,2)</f>
        <v>3460.08</v>
      </c>
      <c r="L23" s="150">
        <v>15</v>
      </c>
      <c r="M23" s="150">
        <f>G23*(1+L23/100)</f>
        <v>0</v>
      </c>
      <c r="N23" s="150">
        <v>0</v>
      </c>
      <c r="O23" s="150">
        <f>ROUND(E23*N23,2)</f>
        <v>0</v>
      </c>
      <c r="P23" s="150">
        <v>0</v>
      </c>
      <c r="Q23" s="150">
        <f>ROUND(E23*P23,2)</f>
        <v>0</v>
      </c>
      <c r="R23" s="150"/>
      <c r="S23" s="150" t="s">
        <v>115</v>
      </c>
      <c r="T23" s="150" t="s">
        <v>116</v>
      </c>
      <c r="U23" s="150">
        <v>0.94199999999999995</v>
      </c>
      <c r="V23" s="150">
        <f>ROUND(E23*U23,2)</f>
        <v>8.8800000000000008</v>
      </c>
      <c r="W23" s="150"/>
      <c r="X23" s="150" t="s">
        <v>162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163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64">
        <v>12</v>
      </c>
      <c r="B24" s="165" t="s">
        <v>174</v>
      </c>
      <c r="C24" s="171" t="s">
        <v>175</v>
      </c>
      <c r="D24" s="166" t="s">
        <v>153</v>
      </c>
      <c r="E24" s="167">
        <v>9.4280000000000008</v>
      </c>
      <c r="F24" s="168"/>
      <c r="G24" s="169">
        <f>ROUND(E24*F24,2)</f>
        <v>0</v>
      </c>
      <c r="H24" s="150">
        <v>0</v>
      </c>
      <c r="I24" s="150">
        <f>ROUND(E24*H24,2)</f>
        <v>0</v>
      </c>
      <c r="J24" s="150">
        <v>584</v>
      </c>
      <c r="K24" s="150">
        <f>ROUND(E24*J24,2)</f>
        <v>5505.95</v>
      </c>
      <c r="L24" s="150">
        <v>15</v>
      </c>
      <c r="M24" s="150">
        <f>G24*(1+L24/100)</f>
        <v>0</v>
      </c>
      <c r="N24" s="150">
        <v>0</v>
      </c>
      <c r="O24" s="150">
        <f>ROUND(E24*N24,2)</f>
        <v>0</v>
      </c>
      <c r="P24" s="150">
        <v>0</v>
      </c>
      <c r="Q24" s="150">
        <f>ROUND(E24*P24,2)</f>
        <v>0</v>
      </c>
      <c r="R24" s="150"/>
      <c r="S24" s="150" t="s">
        <v>115</v>
      </c>
      <c r="T24" s="150" t="s">
        <v>116</v>
      </c>
      <c r="U24" s="150">
        <v>0.63800000000000001</v>
      </c>
      <c r="V24" s="150">
        <f>ROUND(E24*U24,2)</f>
        <v>6.02</v>
      </c>
      <c r="W24" s="150"/>
      <c r="X24" s="150" t="s">
        <v>162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163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8">
        <v>13</v>
      </c>
      <c r="B25" s="159" t="s">
        <v>176</v>
      </c>
      <c r="C25" s="172" t="s">
        <v>177</v>
      </c>
      <c r="D25" s="160" t="s">
        <v>153</v>
      </c>
      <c r="E25" s="161">
        <v>9.4280000000000008</v>
      </c>
      <c r="F25" s="162"/>
      <c r="G25" s="163">
        <f>ROUND(E25*F25,2)</f>
        <v>0</v>
      </c>
      <c r="H25" s="150">
        <v>0</v>
      </c>
      <c r="I25" s="150">
        <f>ROUND(E25*H25,2)</f>
        <v>0</v>
      </c>
      <c r="J25" s="150">
        <v>360</v>
      </c>
      <c r="K25" s="150">
        <f>ROUND(E25*J25,2)</f>
        <v>3394.08</v>
      </c>
      <c r="L25" s="150">
        <v>15</v>
      </c>
      <c r="M25" s="150">
        <f>G25*(1+L25/100)</f>
        <v>0</v>
      </c>
      <c r="N25" s="150">
        <v>0</v>
      </c>
      <c r="O25" s="150">
        <f>ROUND(E25*N25,2)</f>
        <v>0</v>
      </c>
      <c r="P25" s="150">
        <v>0</v>
      </c>
      <c r="Q25" s="150">
        <f>ROUND(E25*P25,2)</f>
        <v>0</v>
      </c>
      <c r="R25" s="150"/>
      <c r="S25" s="150" t="s">
        <v>115</v>
      </c>
      <c r="T25" s="150" t="s">
        <v>116</v>
      </c>
      <c r="U25" s="150">
        <v>0</v>
      </c>
      <c r="V25" s="150">
        <f>ROUND(E25*U25,2)</f>
        <v>0</v>
      </c>
      <c r="W25" s="150"/>
      <c r="X25" s="150" t="s">
        <v>162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163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5"/>
      <c r="B26" s="6"/>
      <c r="C26" s="173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AE26">
        <v>15</v>
      </c>
      <c r="AF26">
        <v>21</v>
      </c>
    </row>
    <row r="27" spans="1:60" x14ac:dyDescent="0.2">
      <c r="C27" s="174"/>
      <c r="D27" s="138"/>
      <c r="AG27" t="s">
        <v>178</v>
      </c>
    </row>
    <row r="28" spans="1:60" x14ac:dyDescent="0.2">
      <c r="D28" s="138"/>
    </row>
    <row r="29" spans="1:60" x14ac:dyDescent="0.2">
      <c r="D29" s="138"/>
    </row>
    <row r="30" spans="1:60" x14ac:dyDescent="0.2">
      <c r="D30" s="138"/>
    </row>
    <row r="31" spans="1:60" x14ac:dyDescent="0.2">
      <c r="D31" s="138"/>
    </row>
    <row r="32" spans="1:60" x14ac:dyDescent="0.2">
      <c r="D32" s="138"/>
    </row>
    <row r="33" spans="4:4" x14ac:dyDescent="0.2">
      <c r="D33" s="138"/>
    </row>
    <row r="34" spans="4:4" x14ac:dyDescent="0.2">
      <c r="D34" s="138"/>
    </row>
    <row r="35" spans="4:4" x14ac:dyDescent="0.2">
      <c r="D35" s="138"/>
    </row>
    <row r="36" spans="4:4" x14ac:dyDescent="0.2">
      <c r="D36" s="138"/>
    </row>
    <row r="37" spans="4:4" x14ac:dyDescent="0.2">
      <c r="D37" s="138"/>
    </row>
    <row r="38" spans="4:4" x14ac:dyDescent="0.2">
      <c r="D38" s="138"/>
    </row>
    <row r="39" spans="4:4" x14ac:dyDescent="0.2">
      <c r="D39" s="138"/>
    </row>
    <row r="40" spans="4:4" x14ac:dyDescent="0.2">
      <c r="D40" s="138"/>
    </row>
    <row r="41" spans="4:4" x14ac:dyDescent="0.2">
      <c r="D41" s="138"/>
    </row>
    <row r="42" spans="4:4" x14ac:dyDescent="0.2">
      <c r="D42" s="138"/>
    </row>
    <row r="43" spans="4:4" x14ac:dyDescent="0.2">
      <c r="D43" s="138"/>
    </row>
    <row r="44" spans="4:4" x14ac:dyDescent="0.2">
      <c r="D44" s="138"/>
    </row>
    <row r="45" spans="4:4" x14ac:dyDescent="0.2">
      <c r="D45" s="138"/>
    </row>
    <row r="46" spans="4:4" x14ac:dyDescent="0.2">
      <c r="D46" s="138"/>
    </row>
    <row r="47" spans="4:4" x14ac:dyDescent="0.2">
      <c r="D47" s="138"/>
    </row>
    <row r="48" spans="4:4" x14ac:dyDescent="0.2">
      <c r="D48" s="138"/>
    </row>
    <row r="49" spans="4:4" x14ac:dyDescent="0.2">
      <c r="D49" s="138"/>
    </row>
    <row r="50" spans="4:4" x14ac:dyDescent="0.2">
      <c r="D50" s="138"/>
    </row>
    <row r="51" spans="4:4" x14ac:dyDescent="0.2">
      <c r="D51" s="138"/>
    </row>
    <row r="52" spans="4:4" x14ac:dyDescent="0.2">
      <c r="D52" s="138"/>
    </row>
    <row r="53" spans="4:4" x14ac:dyDescent="0.2">
      <c r="D53" s="138"/>
    </row>
    <row r="54" spans="4:4" x14ac:dyDescent="0.2">
      <c r="D54" s="138"/>
    </row>
    <row r="55" spans="4:4" x14ac:dyDescent="0.2">
      <c r="D55" s="138"/>
    </row>
    <row r="56" spans="4:4" x14ac:dyDescent="0.2">
      <c r="D56" s="138"/>
    </row>
    <row r="57" spans="4:4" x14ac:dyDescent="0.2">
      <c r="D57" s="138"/>
    </row>
    <row r="58" spans="4:4" x14ac:dyDescent="0.2">
      <c r="D58" s="138"/>
    </row>
    <row r="59" spans="4:4" x14ac:dyDescent="0.2">
      <c r="D59" s="138"/>
    </row>
    <row r="60" spans="4:4" x14ac:dyDescent="0.2">
      <c r="D60" s="138"/>
    </row>
    <row r="61" spans="4:4" x14ac:dyDescent="0.2">
      <c r="D61" s="138"/>
    </row>
    <row r="62" spans="4:4" x14ac:dyDescent="0.2">
      <c r="D62" s="138"/>
    </row>
    <row r="63" spans="4:4" x14ac:dyDescent="0.2">
      <c r="D63" s="138"/>
    </row>
    <row r="64" spans="4:4" x14ac:dyDescent="0.2">
      <c r="D64" s="138"/>
    </row>
    <row r="65" spans="4:4" x14ac:dyDescent="0.2">
      <c r="D65" s="138"/>
    </row>
    <row r="66" spans="4:4" x14ac:dyDescent="0.2">
      <c r="D66" s="138"/>
    </row>
    <row r="67" spans="4:4" x14ac:dyDescent="0.2">
      <c r="D67" s="138"/>
    </row>
    <row r="68" spans="4:4" x14ac:dyDescent="0.2">
      <c r="D68" s="138"/>
    </row>
    <row r="69" spans="4:4" x14ac:dyDescent="0.2">
      <c r="D69" s="138"/>
    </row>
    <row r="70" spans="4:4" x14ac:dyDescent="0.2">
      <c r="D70" s="138"/>
    </row>
    <row r="71" spans="4:4" x14ac:dyDescent="0.2">
      <c r="D71" s="138"/>
    </row>
    <row r="72" spans="4:4" x14ac:dyDescent="0.2">
      <c r="D72" s="138"/>
    </row>
    <row r="73" spans="4:4" x14ac:dyDescent="0.2">
      <c r="D73" s="138"/>
    </row>
    <row r="74" spans="4:4" x14ac:dyDescent="0.2">
      <c r="D74" s="138"/>
    </row>
    <row r="75" spans="4:4" x14ac:dyDescent="0.2">
      <c r="D75" s="138"/>
    </row>
    <row r="76" spans="4:4" x14ac:dyDescent="0.2">
      <c r="D76" s="138"/>
    </row>
    <row r="77" spans="4:4" x14ac:dyDescent="0.2">
      <c r="D77" s="138"/>
    </row>
    <row r="78" spans="4:4" x14ac:dyDescent="0.2">
      <c r="D78" s="138"/>
    </row>
    <row r="79" spans="4:4" x14ac:dyDescent="0.2">
      <c r="D79" s="138"/>
    </row>
    <row r="80" spans="4:4" x14ac:dyDescent="0.2">
      <c r="D80" s="138"/>
    </row>
    <row r="81" spans="4:4" x14ac:dyDescent="0.2">
      <c r="D81" s="138"/>
    </row>
    <row r="82" spans="4:4" x14ac:dyDescent="0.2">
      <c r="D82" s="138"/>
    </row>
    <row r="83" spans="4:4" x14ac:dyDescent="0.2">
      <c r="D83" s="138"/>
    </row>
    <row r="84" spans="4:4" x14ac:dyDescent="0.2">
      <c r="D84" s="138"/>
    </row>
    <row r="85" spans="4:4" x14ac:dyDescent="0.2">
      <c r="D85" s="138"/>
    </row>
    <row r="86" spans="4:4" x14ac:dyDescent="0.2">
      <c r="D86" s="138"/>
    </row>
    <row r="87" spans="4:4" x14ac:dyDescent="0.2">
      <c r="D87" s="138"/>
    </row>
    <row r="88" spans="4:4" x14ac:dyDescent="0.2">
      <c r="D88" s="138"/>
    </row>
    <row r="89" spans="4:4" x14ac:dyDescent="0.2">
      <c r="D89" s="138"/>
    </row>
    <row r="90" spans="4:4" x14ac:dyDescent="0.2">
      <c r="D90" s="138"/>
    </row>
    <row r="91" spans="4:4" x14ac:dyDescent="0.2">
      <c r="D91" s="138"/>
    </row>
    <row r="92" spans="4:4" x14ac:dyDescent="0.2">
      <c r="D92" s="138"/>
    </row>
    <row r="93" spans="4:4" x14ac:dyDescent="0.2">
      <c r="D93" s="138"/>
    </row>
    <row r="94" spans="4:4" x14ac:dyDescent="0.2">
      <c r="D94" s="138"/>
    </row>
    <row r="95" spans="4:4" x14ac:dyDescent="0.2">
      <c r="D95" s="138"/>
    </row>
    <row r="96" spans="4:4" x14ac:dyDescent="0.2">
      <c r="D96" s="138"/>
    </row>
    <row r="97" spans="4:4" x14ac:dyDescent="0.2">
      <c r="D97" s="138"/>
    </row>
    <row r="98" spans="4:4" x14ac:dyDescent="0.2">
      <c r="D98" s="138"/>
    </row>
    <row r="99" spans="4:4" x14ac:dyDescent="0.2">
      <c r="D99" s="138"/>
    </row>
    <row r="100" spans="4:4" x14ac:dyDescent="0.2">
      <c r="D100" s="138"/>
    </row>
    <row r="101" spans="4:4" x14ac:dyDescent="0.2">
      <c r="D101" s="138"/>
    </row>
    <row r="102" spans="4:4" x14ac:dyDescent="0.2">
      <c r="D102" s="138"/>
    </row>
    <row r="103" spans="4:4" x14ac:dyDescent="0.2">
      <c r="D103" s="138"/>
    </row>
    <row r="104" spans="4:4" x14ac:dyDescent="0.2">
      <c r="D104" s="138"/>
    </row>
    <row r="105" spans="4:4" x14ac:dyDescent="0.2">
      <c r="D105" s="138"/>
    </row>
    <row r="106" spans="4:4" x14ac:dyDescent="0.2">
      <c r="D106" s="138"/>
    </row>
    <row r="107" spans="4:4" x14ac:dyDescent="0.2">
      <c r="D107" s="138"/>
    </row>
    <row r="108" spans="4:4" x14ac:dyDescent="0.2">
      <c r="D108" s="138"/>
    </row>
    <row r="109" spans="4:4" x14ac:dyDescent="0.2">
      <c r="D109" s="138"/>
    </row>
    <row r="110" spans="4:4" x14ac:dyDescent="0.2">
      <c r="D110" s="138"/>
    </row>
    <row r="111" spans="4:4" x14ac:dyDescent="0.2">
      <c r="D111" s="138"/>
    </row>
    <row r="112" spans="4:4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01 01 Pol</vt:lpstr>
      <vt:lpstr>02 01 Pol</vt:lpstr>
      <vt:lpstr>03 01 Pol</vt:lpstr>
      <vt:lpstr>04 01 Pol</vt:lpstr>
      <vt:lpstr>05 01 Pol</vt:lpstr>
      <vt:lpstr>06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'02 01 Pol'!Názvy_tisku</vt:lpstr>
      <vt:lpstr>'03 01 Pol'!Názvy_tisku</vt:lpstr>
      <vt:lpstr>'04 01 Pol'!Názvy_tisku</vt:lpstr>
      <vt:lpstr>'05 01 Pol'!Názvy_tisku</vt:lpstr>
      <vt:lpstr>'06 01 Pol'!Názvy_tisku</vt:lpstr>
      <vt:lpstr>oadresa</vt:lpstr>
      <vt:lpstr>Stavba!Objednatel</vt:lpstr>
      <vt:lpstr>Stavba!Objekt</vt:lpstr>
      <vt:lpstr>'01 01 Pol'!Oblast_tisku</vt:lpstr>
      <vt:lpstr>'02 01 Pol'!Oblast_tisku</vt:lpstr>
      <vt:lpstr>'03 01 Pol'!Oblast_tisku</vt:lpstr>
      <vt:lpstr>'04 01 Pol'!Oblast_tisku</vt:lpstr>
      <vt:lpstr>'05 01 Pol'!Oblast_tisku</vt:lpstr>
      <vt:lpstr>'06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Petra Oškrdová</cp:lastModifiedBy>
  <cp:lastPrinted>2014-02-28T09:52:57Z</cp:lastPrinted>
  <dcterms:created xsi:type="dcterms:W3CDTF">2009-04-08T07:15:50Z</dcterms:created>
  <dcterms:modified xsi:type="dcterms:W3CDTF">2019-08-09T08:43:35Z</dcterms:modified>
</cp:coreProperties>
</file>