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/>
  <bookViews>
    <workbookView xWindow="65416" yWindow="65416" windowWidth="29040" windowHeight="15840" activeTab="1"/>
  </bookViews>
  <sheets>
    <sheet name="Rekapitulace stavby" sheetId="1" r:id="rId1"/>
    <sheet name="MLetovicMSSTyrsovZme - Za..." sheetId="2" r:id="rId2"/>
    <sheet name="Pokyny pro vyplnění" sheetId="3" r:id="rId3"/>
  </sheets>
  <definedNames>
    <definedName name="_xlnm._FilterDatabase" localSheetId="1" hidden="1">'MLetovicMSSTyrsovZme - Za...'!$C$98:$K$1299</definedName>
    <definedName name="_xlnm.Print_Area" localSheetId="1">'MLetovicMSSTyrsovZme - Za...'!$C$4:$J$34,'MLetovicMSSTyrsovZme - Za...'!$C$40:$J$82,'MLetovicMSSTyrsovZme - Za...'!$C$88:$K$1299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'MLetovicMSSTyrsovZme - Za...'!$98:$98</definedName>
  </definedNames>
  <calcPr calcId="191029"/>
  <extLst/>
</workbook>
</file>

<file path=xl/sharedStrings.xml><?xml version="1.0" encoding="utf-8"?>
<sst xmlns="http://schemas.openxmlformats.org/spreadsheetml/2006/main" count="13269" uniqueCount="2146">
  <si>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</si>
  <si>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</si>
  <si>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</si>
  <si>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</si>
  <si>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</si>
  <si>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</si>
  <si>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</si>
  <si>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{26da7e56-7093-4d65-a2fb-009c8dac6a3c}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</si>
  <si>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</si>
  <si>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</si>
  <si>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</si>
  <si>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</si>
  <si>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</si>
  <si>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</si>
  <si>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</si>
  <si>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</si>
  <si>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</si>
  <si>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MLetovicMSSTyrsovZme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</si>
  <si>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</si>
  <si>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</si>
  <si>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obálky budovy MSŠ Letovice, rekonstrukce tepel.zdroje vč.tepelné soustavy</t>
  </si>
  <si>
    <t>KSO:</t>
  </si>
  <si>
    <t>CC-CZ:</t>
  </si>
  <si>
    <t>Místo:</t>
  </si>
  <si>
    <t xml:space="preserve"> </t>
  </si>
  <si>
    <t>Datum:</t>
  </si>
  <si>
    <t>4. 11. 2017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</si>
  <si>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</si>
  <si>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</si>
  <si>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</si>
  <si>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</si>
  <si>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</si>
  <si>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</si>
  <si>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</si>
  <si>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</si>
  <si>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</si>
  <si>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</si>
  <si>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</si>
  <si>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</si>
  <si>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</si>
  <si>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</si>
  <si>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</si>
  <si>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</si>
  <si>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</si>
  <si>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</si>
  <si>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</si>
  <si>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</si>
  <si>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</si>
  <si>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</si>
  <si>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</si>
  <si>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</si>
  <si>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</si>
  <si>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</si>
  <si>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</si>
  <si>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</si>
  <si>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</si>
  <si>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</si>
  <si>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</si>
  <si>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</si>
  <si>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</si>
  <si>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</si>
  <si>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</si>
  <si>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</si>
  <si>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</si>
  <si>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</si>
  <si>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</si>
  <si>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</si>
  <si>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</si>
  <si>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</si>
  <si>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</si>
  <si>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</si>
  <si>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</si>
  <si>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</si>
  <si>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</si>
  <si>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</si>
  <si>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</si>
  <si>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</si>
  <si>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</si>
  <si>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</si>
  <si>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</si>
  <si>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</si>
  <si>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</si>
  <si>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</si>
  <si>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</si>
  <si>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</si>
  <si>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</si>
  <si>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</si>
  <si>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</si>
  <si>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</si>
  <si>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</si>
  <si>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</si>
  <si>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</si>
  <si>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</si>
  <si>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</si>
  <si>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</si>
  <si>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</si>
  <si>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</si>
  <si>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</si>
  <si>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</si>
  <si>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</si>
  <si>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</si>
  <si>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</si>
  <si>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</si>
  <si>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</si>
  <si>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</si>
  <si>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</si>
  <si>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</si>
  <si>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  </t>
  </si>
  <si>
    <t xml:space="preserve">    771 - Podlahy z dlaždic</t>
  </si>
  <si>
    <t xml:space="preserve">    783 - Dokončovací práce - nátěry</t>
  </si>
  <si>
    <t xml:space="preserve">    784 - Dokončovací práce - malby</t>
  </si>
  <si>
    <t xml:space="preserve">    21-M - Elektromontáže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</si>
  <si>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</si>
  <si>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</si>
  <si>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</si>
  <si>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</si>
  <si>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</si>
  <si>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</si>
  <si>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</si>
  <si>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</si>
  <si>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</si>
  <si>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</si>
  <si>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</si>
  <si>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</si>
  <si>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</si>
  <si>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</si>
  <si>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</si>
  <si>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</si>
  <si>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</si>
  <si>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</si>
  <si>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</si>
  <si>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</si>
  <si>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</si>
  <si>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</si>
  <si>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</si>
  <si>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</si>
  <si>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</si>
  <si>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</si>
  <si>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</si>
  <si>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2017 01</t>
  </si>
  <si>
    <t>4</t>
  </si>
  <si>
    <t>-1405536313</t>
  </si>
  <si>
    <t>VV</t>
  </si>
  <si>
    <t>"pro tepel.izolace pod terénem"</t>
  </si>
  <si>
    <t xml:space="preserve">"EXT.31,dlaždice 50x50x5 cm" </t>
  </si>
  <si>
    <t>"pohled V,okap.chodník"          27,0*0,5</t>
  </si>
  <si>
    <t xml:space="preserve">"EXT.32,dlaždice 50x25x8 cm" </t>
  </si>
  <si>
    <t>"pohled Z"                                      (8,0+4,0)*0,25</t>
  </si>
  <si>
    <t>"pohled S-dvůr"                           (10,0+7,5)*0,25</t>
  </si>
  <si>
    <t>"EXt.34,dlaždice 50x25x8 cm"</t>
  </si>
  <si>
    <t>"pohled Z"                                        2,0*0,25</t>
  </si>
  <si>
    <t>"pohled V"                                       2,0*0,5</t>
  </si>
  <si>
    <t>"pohled S"                                      (21,25+7,5)*0,5</t>
  </si>
  <si>
    <t>"pohled J"                                      (7,0+15,0)*0,5</t>
  </si>
  <si>
    <t>Součet</t>
  </si>
  <si>
    <t>113106123</t>
  </si>
  <si>
    <t>Rozebrání dlažeb komunikací pro pěší ze zámkových dlaždic</t>
  </si>
  <si>
    <t>568448536</t>
  </si>
  <si>
    <t>"EXt.30"</t>
  </si>
  <si>
    <t>"pohled Z"                                        11,4*0,5</t>
  </si>
  <si>
    <t>"pohled V"                                       2,7*0,5</t>
  </si>
  <si>
    <t>"pohled S"                                       2,5*0,5</t>
  </si>
  <si>
    <t>"pohled J"                                      (5,5+10,0+17,0)*0,5</t>
  </si>
  <si>
    <t>3</t>
  </si>
  <si>
    <t>113107031</t>
  </si>
  <si>
    <t>Odstranění podkladu plochy do 15 m2 z betonu prostého tl 150 mm při překopech inž sítí</t>
  </si>
  <si>
    <t>1074695368</t>
  </si>
  <si>
    <t xml:space="preserve">"EXT.33,beton.povrch" </t>
  </si>
  <si>
    <t>"pohled Z"                                        (6,7+8,8)*0,5</t>
  </si>
  <si>
    <t>113107042</t>
  </si>
  <si>
    <t>Odstranění podkladu plochy do 15 m2 živičných tl 100 mm při překopech inž sítí</t>
  </si>
  <si>
    <t>356275340</t>
  </si>
  <si>
    <t xml:space="preserve">"přístřešek tepel.č."     </t>
  </si>
  <si>
    <t>"zákl.pas"                                           2,75*0,5</t>
  </si>
  <si>
    <t>"zákl.patka"                                      0,9*0,9</t>
  </si>
  <si>
    <t>"pro izolaci pod terénem"        (4,75+0,6)*0,8</t>
  </si>
  <si>
    <t>5</t>
  </si>
  <si>
    <t>132212101</t>
  </si>
  <si>
    <t>Hloubení rýh š do 600 mm ručním nebo pneum nářadím v soudržných horninách tř. 3</t>
  </si>
  <si>
    <t>m3</t>
  </si>
  <si>
    <t>1317791177</t>
  </si>
  <si>
    <t>"pro izolaci pod terénem"</t>
  </si>
  <si>
    <t>"Perimetr tl.120 mm pod terénem"</t>
  </si>
  <si>
    <t>"dle údajů projektanta"</t>
  </si>
  <si>
    <t>"pohled Z"                                      (1,95+8,8)*0,7*1,4</t>
  </si>
  <si>
    <t xml:space="preserve">                                                           (7,9+10,9)*0,3*0,2</t>
  </si>
  <si>
    <t xml:space="preserve">                                                            11,4*0,3*0,17</t>
  </si>
  <si>
    <t>"pohled V"                                    (2,7+1,9)*0,3*0,35</t>
  </si>
  <si>
    <t xml:space="preserve">                                                            27,0*0,3*0,4</t>
  </si>
  <si>
    <t>"pohled S"                                    (2,5+3,35)*0,3*0,2</t>
  </si>
  <si>
    <t xml:space="preserve">                                                          (18,05+7,5)*0,3*0,3</t>
  </si>
  <si>
    <t xml:space="preserve">"Perimetr tl.140 mm"                 6,65*0,7*1,44                                                           </t>
  </si>
  <si>
    <t>"Perimetr tl.120 mm"</t>
  </si>
  <si>
    <t>"pohled J"                                    (9,95+17,15)*0,3*0,27</t>
  </si>
  <si>
    <t>"pohled J-dvůr"                         (3,0+14,9)*0,3*0,2</t>
  </si>
  <si>
    <t>"pohled S-dvůr"                        (10,2+7,2)*0,3*0,2</t>
  </si>
  <si>
    <t xml:space="preserve">"základy přístřešku tepel.č."     </t>
  </si>
  <si>
    <t>"pas"                                                     2,75*0,5*0,75</t>
  </si>
  <si>
    <t>Mezisoučet</t>
  </si>
  <si>
    <t>30,665*1,05</t>
  </si>
  <si>
    <t>6</t>
  </si>
  <si>
    <t>132212109</t>
  </si>
  <si>
    <t>Příplatek za lepivost u hloubení rýh š do 600 mm ručním nebo pneum nářadím v hornině tř. 3</t>
  </si>
  <si>
    <t>100806937</t>
  </si>
  <si>
    <t>32,198*0,3</t>
  </si>
  <si>
    <t>7</t>
  </si>
  <si>
    <t>132212201</t>
  </si>
  <si>
    <t>Hloubení rýh š přes 600 do 2000 mm ručním nebo pneum nářadím v soudržných horninách tř. 3</t>
  </si>
  <si>
    <t>-309588674</t>
  </si>
  <si>
    <t>"napoj.nových lapačů spl."      1,5*0,7*1,4*8</t>
  </si>
  <si>
    <t>8</t>
  </si>
  <si>
    <t>132212202</t>
  </si>
  <si>
    <t>Hloubení rýh š přes 600 do 2000 mm ručním nebo pneum nářadím v nesoudržných horninách tř. 3</t>
  </si>
  <si>
    <t>-38393721</t>
  </si>
  <si>
    <t>11,760*0,3</t>
  </si>
  <si>
    <t>9</t>
  </si>
  <si>
    <t>133201101</t>
  </si>
  <si>
    <t>Hloubení šachet v hornině tř. 3 objemu do 100 m3</t>
  </si>
  <si>
    <t>-1948255924</t>
  </si>
  <si>
    <t xml:space="preserve">"zákl.patka střechy nad boč.vstupem"        </t>
  </si>
  <si>
    <t xml:space="preserve">                                                                0,6*0,6*0,85</t>
  </si>
  <si>
    <t>"patka"                                                0,9*0,9*0,75</t>
  </si>
  <si>
    <t>10</t>
  </si>
  <si>
    <t>133201109</t>
  </si>
  <si>
    <t>Příplatek za lepivost u hloubení šachet v hornině tř. 3</t>
  </si>
  <si>
    <t>383463250</t>
  </si>
  <si>
    <t>0,914*0,3</t>
  </si>
  <si>
    <t>11</t>
  </si>
  <si>
    <t>162201211</t>
  </si>
  <si>
    <t>Vodorovné přemístění výkopku z horniny tř. 1 až 4 stavebním kolečkem do 10 m</t>
  </si>
  <si>
    <t>-1912287739</t>
  </si>
  <si>
    <t xml:space="preserve">"do kontejneru"     </t>
  </si>
  <si>
    <t>"vytl.kubatura zeminy tepel.izolací" 31,116*0,4</t>
  </si>
  <si>
    <t>"dtto,zákl.patka střechy boč.schod." 0,306</t>
  </si>
  <si>
    <t>"dtto,přístřešek pro TČ,pas a patka"  1,031+0,608</t>
  </si>
  <si>
    <t>12</t>
  </si>
  <si>
    <t>162201219</t>
  </si>
  <si>
    <t>Příplatek k vodorovnému přemístění výkopku z horniny tř. 1 až 4 stavebním kolečkem ZKD 10 m</t>
  </si>
  <si>
    <t>-282897653</t>
  </si>
  <si>
    <t>"zemina do kontejneru"           14,391*4</t>
  </si>
  <si>
    <t>13</t>
  </si>
  <si>
    <t>162701105</t>
  </si>
  <si>
    <t>Vodorovné přemístění do 10000 m výkopku/sypaniny z horniny tř. 1 až 4</t>
  </si>
  <si>
    <t>-1590497156</t>
  </si>
  <si>
    <t>14</t>
  </si>
  <si>
    <t>171201201</t>
  </si>
  <si>
    <t>Uložení sypaniny na skládky</t>
  </si>
  <si>
    <t>1393565125</t>
  </si>
  <si>
    <t>"odvezená zemina"                    14,391</t>
  </si>
  <si>
    <t>171201211</t>
  </si>
  <si>
    <t>Poplatek za uložení odpadu ze sypaniny na skládce (skládkovné)</t>
  </si>
  <si>
    <t>t</t>
  </si>
  <si>
    <t>-1079974808</t>
  </si>
  <si>
    <t>"odvezená zemina"                    14,391*1,8</t>
  </si>
  <si>
    <t>16</t>
  </si>
  <si>
    <t>174101102</t>
  </si>
  <si>
    <t>Zásyp v uzavřených prostorech sypaninou se zhutněním</t>
  </si>
  <si>
    <t>310895886</t>
  </si>
  <si>
    <t>"rýhy po izolaci pod terénem"  31,116*0,6</t>
  </si>
  <si>
    <t>"dtto,pro napoj.novýc lapačů"  11,67</t>
  </si>
  <si>
    <t>Zakládání</t>
  </si>
  <si>
    <t>17</t>
  </si>
  <si>
    <t>274313711</t>
  </si>
  <si>
    <t>Základové pásy z betonu tř. C 20/25</t>
  </si>
  <si>
    <t>-1800077266</t>
  </si>
  <si>
    <t>"základ.pas"                                       2,75*0,5*0,85</t>
  </si>
  <si>
    <t>"dtto,nadzáklad."                            2,75*0,2*0,25</t>
  </si>
  <si>
    <t>18</t>
  </si>
  <si>
    <t>274351215</t>
  </si>
  <si>
    <t>Zřízení bednění stěn základových pasů</t>
  </si>
  <si>
    <t>635009156</t>
  </si>
  <si>
    <t>"nadzáklad.pas"                               2,75*2*0,25+0,2*0,25</t>
  </si>
  <si>
    <t>19</t>
  </si>
  <si>
    <t>274351216</t>
  </si>
  <si>
    <t>Odstranění bednění stěn základových pasů</t>
  </si>
  <si>
    <t>1095187690</t>
  </si>
  <si>
    <t>20</t>
  </si>
  <si>
    <t>275313711</t>
  </si>
  <si>
    <t>Základové patky z betonu tř. C 20/25</t>
  </si>
  <si>
    <t>-302729302</t>
  </si>
  <si>
    <t xml:space="preserve">                                                             0,6*0,6*0,85</t>
  </si>
  <si>
    <t>"patka"                                                0,9*0,9*0,85</t>
  </si>
  <si>
    <t>275351215</t>
  </si>
  <si>
    <t>Zřízení bednění stěn základových patek</t>
  </si>
  <si>
    <t>-1594042549</t>
  </si>
  <si>
    <t xml:space="preserve">                                                             4*0,6*0,5</t>
  </si>
  <si>
    <t>22</t>
  </si>
  <si>
    <t>275351216</t>
  </si>
  <si>
    <t>Odstranění bednění stěn základových patek</t>
  </si>
  <si>
    <t>-1432683324</t>
  </si>
  <si>
    <t>Svislé a kompletní konstrukce</t>
  </si>
  <si>
    <t>23</t>
  </si>
  <si>
    <t>310279842</t>
  </si>
  <si>
    <t>Zazdívka otvorů pl do 4 m2 ve zdivu nadzákladovém z nepálených tvárnic tl do 300 mm</t>
  </si>
  <si>
    <t>1976162403</t>
  </si>
  <si>
    <t>"m.č.1.13, pův.vrata"                          1,55*2,05*0,375</t>
  </si>
  <si>
    <t>"dtto,okno"                                            1,5*1,5*0,375</t>
  </si>
  <si>
    <t xml:space="preserve">"m.č.154,parapet pro nová okna" </t>
  </si>
  <si>
    <t>"otvor po stáv.vratech"                     2,7*1,0*0,375</t>
  </si>
  <si>
    <t>"dtto,pilíře"                                           0,375*0,5*1,7*2</t>
  </si>
  <si>
    <t>"m.č.440,snížený podhled okna"  2,0*0,65*0,5</t>
  </si>
  <si>
    <t>24</t>
  </si>
  <si>
    <t>311272123</t>
  </si>
  <si>
    <t>Zdivo nosné tl 200 mm z pórobetonových přesných hladkých tvárnic Ytong hmotnosti 500 kg/m3</t>
  </si>
  <si>
    <t>1455086978</t>
  </si>
  <si>
    <t>"přístřešek tepel.čerpadla"         2,75*0,2*(3,2+0,3)</t>
  </si>
  <si>
    <t>25</t>
  </si>
  <si>
    <t>317121251</t>
  </si>
  <si>
    <t>Montáž ŽB překladů prefabrikovaných do rýh světlosti otvoru do 1800 mm</t>
  </si>
  <si>
    <t>kus</t>
  </si>
  <si>
    <t>-1095867692</t>
  </si>
  <si>
    <t>"m.č.431,439"                                        2</t>
  </si>
  <si>
    <t>"m.č.440,sníž.podhledu okna"       3</t>
  </si>
  <si>
    <t>26</t>
  </si>
  <si>
    <t>M</t>
  </si>
  <si>
    <t>593212120</t>
  </si>
  <si>
    <t>překlad železobetonový RZP 179/14/14 V 179x14x14 cm</t>
  </si>
  <si>
    <t>1840777184</t>
  </si>
  <si>
    <t>5*1,01 'Přepočtené koeficientem množství</t>
  </si>
  <si>
    <t>27</t>
  </si>
  <si>
    <t>317141212</t>
  </si>
  <si>
    <t>Překlady ploché z pórobetonu Ytong š 125 mm pro světlost otvoru do 1000 mm</t>
  </si>
  <si>
    <t>-1981933899</t>
  </si>
  <si>
    <t xml:space="preserve">"pohled JV,P7"                                                      2 </t>
  </si>
  <si>
    <t>28</t>
  </si>
  <si>
    <t>317234410</t>
  </si>
  <si>
    <t>Vyzdívka mezi nosníky z cihel pálených na MC</t>
  </si>
  <si>
    <t>233879977</t>
  </si>
  <si>
    <t xml:space="preserve">"m.č.154,otvory v obvod zdi vedle stáv.vrat" </t>
  </si>
  <si>
    <t>"3x I č.16-1800 mm"                             2,1*0,3*0,16*3</t>
  </si>
  <si>
    <t xml:space="preserve">"m.č.154,155,otvory v obvod zdi do dvora" </t>
  </si>
  <si>
    <t xml:space="preserve">"vč.dozdívky k pův.překladům" </t>
  </si>
  <si>
    <t>"2xI.č.14- 1800 mm"                             2,1*0,4*(0,14+0,2)*7</t>
  </si>
  <si>
    <t xml:space="preserve">"m.č.1.13,otvory v obvod zdi do dvora" </t>
  </si>
  <si>
    <t>"nová vrata"                                            2,1*0,4*0,14</t>
  </si>
  <si>
    <t>29</t>
  </si>
  <si>
    <t>317944323</t>
  </si>
  <si>
    <t>Válcované nosníky č.14 až 22 dodatečně osazované do připravených otvorů</t>
  </si>
  <si>
    <t>-2117702037</t>
  </si>
  <si>
    <t>"2x I č.16-1800 mm"                             1,8*0,0179*2*3</t>
  </si>
  <si>
    <t>"2xI.č.14- 1800 mm"                             1,8*0,0144*2*7</t>
  </si>
  <si>
    <t>"nová vrata"                                            1,8*0,0144*2</t>
  </si>
  <si>
    <t>30</t>
  </si>
  <si>
    <t>340239234</t>
  </si>
  <si>
    <t>Zazdívka otvorů pl do 4 m2 v příčkách nebo stěnách z příčkovek Ytong tl 125 mm</t>
  </si>
  <si>
    <t>-677571876</t>
  </si>
  <si>
    <t xml:space="preserve">"m.č.431, montáž.otvor"                   </t>
  </si>
  <si>
    <t>"vedle nových zárubní"                     0,55*2,1</t>
  </si>
  <si>
    <t>31</t>
  </si>
  <si>
    <t>342272523</t>
  </si>
  <si>
    <t>Příčky tl 150 mm z pórobetonových přesných hladkých příčkovek objemové hmotnosti 500 kg/m3</t>
  </si>
  <si>
    <t>721306965</t>
  </si>
  <si>
    <t>"střecha nad 1.NP,pozn.7"               3,0*0,25</t>
  </si>
  <si>
    <t>32</t>
  </si>
  <si>
    <t>346244381</t>
  </si>
  <si>
    <t>Plentování jednostranné v do 200 mm válcovaných nosníků cihlami</t>
  </si>
  <si>
    <t>-1541200713</t>
  </si>
  <si>
    <t>"3x I č.16-1800 mm"                             1,8*0,16*2*3</t>
  </si>
  <si>
    <t>"2xI.č.14- 1800 mm"                             1,8*0,14*2*7</t>
  </si>
  <si>
    <t>"nová vrata"                                            1,8*0,14*2</t>
  </si>
  <si>
    <t>Vodorovné konstrukce</t>
  </si>
  <si>
    <t>33</t>
  </si>
  <si>
    <t>417321414</t>
  </si>
  <si>
    <t>Ztužující pásy a věnce ze ŽB tř. C 20/25</t>
  </si>
  <si>
    <t>180071690</t>
  </si>
  <si>
    <t>"přístřešek tepel.čerpadla"         2,75*0,2*0,2</t>
  </si>
  <si>
    <t>34</t>
  </si>
  <si>
    <t>417351115</t>
  </si>
  <si>
    <t>Zřízení bednění ztužujících věnců</t>
  </si>
  <si>
    <t>1159166459</t>
  </si>
  <si>
    <t>"přístřešek tepel.čerpadla"         2*(2,75+0,2)+0,2*0,25</t>
  </si>
  <si>
    <t>35</t>
  </si>
  <si>
    <t>417351116</t>
  </si>
  <si>
    <t>Odstranění bednění ztužujících věnců</t>
  </si>
  <si>
    <t>1740293218</t>
  </si>
  <si>
    <t>36</t>
  </si>
  <si>
    <t>417361821</t>
  </si>
  <si>
    <t>Výztuž ztužujících pásů a věnců betonářskou ocelí 10 505</t>
  </si>
  <si>
    <t>2084899584</t>
  </si>
  <si>
    <t>"přístřešek tepel.čerpadla"         2,75*0,00088*4*1,5</t>
  </si>
  <si>
    <t>37</t>
  </si>
  <si>
    <t>451577877</t>
  </si>
  <si>
    <t>Podklad nebo lože pod dlažbu vodorovný nebo do sklonu 1:5 ze štěrkopísku tl do 100 mm</t>
  </si>
  <si>
    <t>-2109199101</t>
  </si>
  <si>
    <t>"oprava UT po izolacích"</t>
  </si>
  <si>
    <t>"dle rozebrání dlažeb"                47,75</t>
  </si>
  <si>
    <t>"dle rozebrání zámk.dlažeb"    24,55</t>
  </si>
  <si>
    <t>"dle odstranění bet.krytu"        7,75</t>
  </si>
  <si>
    <t>Komunikace pozemní</t>
  </si>
  <si>
    <t>38</t>
  </si>
  <si>
    <t>581111211</t>
  </si>
  <si>
    <t>Kryt cementobetonový vozovek skupiny CB II tl 100 mm</t>
  </si>
  <si>
    <t>276465496</t>
  </si>
  <si>
    <t>39</t>
  </si>
  <si>
    <t>596211210</t>
  </si>
  <si>
    <t>Kladení zámkové dlažby komunikací pro pěší tl 80 mm skupiny A pl do 50 m2</t>
  </si>
  <si>
    <t>-850077075</t>
  </si>
  <si>
    <t>40</t>
  </si>
  <si>
    <t>592450070</t>
  </si>
  <si>
    <t>dlažba zámková H-PROFIL  20x16,5x8 cm přírodní</t>
  </si>
  <si>
    <t>170650324</t>
  </si>
  <si>
    <t>24,550*0,1</t>
  </si>
  <si>
    <t>41</t>
  </si>
  <si>
    <t>596811220</t>
  </si>
  <si>
    <t>Kladení betonové dlažby komunikací pro pěší do lože z kameniva vel do 0,25 m2 plochy do 50 m2</t>
  </si>
  <si>
    <t>566077173</t>
  </si>
  <si>
    <t>"po tepel.izolace pod terénem"</t>
  </si>
  <si>
    <t>"EXT.32,dlaždice 50x25x8 cm" 7,375</t>
  </si>
  <si>
    <t>"EXt.34,dlaždice 50x25x8 cm" 20,625</t>
  </si>
  <si>
    <t>Úpravy povrchů, podlahy a osazování výplní</t>
  </si>
  <si>
    <t>42</t>
  </si>
  <si>
    <t>612142001</t>
  </si>
  <si>
    <t>Potažení vnitřních stěn sklovláknitým pletivem vtlačeným do tenkovrstvé hmoty</t>
  </si>
  <si>
    <t>1343106846</t>
  </si>
  <si>
    <t>"pro vnitř.omítky nových stěn z porobeton.tvárnic"</t>
  </si>
  <si>
    <t>"zdi"</t>
  </si>
  <si>
    <t>"m.č.1.13, pův.vrata"                          1,55*2,05</t>
  </si>
  <si>
    <t>"dtto,okno"                                            1,5*1,5</t>
  </si>
  <si>
    <t>"otvor po stáv.vratech"                     2,7*1,0</t>
  </si>
  <si>
    <t>"dtto,pilíře"                                          (0,5+2*0,25)*1,7*2</t>
  </si>
  <si>
    <t>"m.č.440,snížený podhled okna"  2,0*0,65</t>
  </si>
  <si>
    <t>"příčky"</t>
  </si>
  <si>
    <t>"vedle nových zárubní"                     0,55*2,1*2</t>
  </si>
  <si>
    <t>"pórobet.stěna"                             (2,75+0,25)*3,6</t>
  </si>
  <si>
    <t>27,863*1,15</t>
  </si>
  <si>
    <t>43</t>
  </si>
  <si>
    <t>612323111</t>
  </si>
  <si>
    <t>Vápenocementová omítka hladkých vnitřních stěn tloušťky do 5 mm nanášená ručně</t>
  </si>
  <si>
    <t>-2033300239</t>
  </si>
  <si>
    <t>"dle Potažení stěn petivem"                           17,409</t>
  </si>
  <si>
    <t>44</t>
  </si>
  <si>
    <t>612325301</t>
  </si>
  <si>
    <t>Vápenocementová hladká omítka ostění nebo nadpraží</t>
  </si>
  <si>
    <t>-1017401539</t>
  </si>
  <si>
    <t xml:space="preserve">"po vybourání stáv výplní - exteriér pod zateplení"      </t>
  </si>
  <si>
    <t>"po osazení nových"</t>
  </si>
  <si>
    <t>"okna"</t>
  </si>
  <si>
    <t>"O1"                                                                         (1,75+2*1,6)*3</t>
  </si>
  <si>
    <t>"O2"                                                                         (1,2+2*1,6)*1</t>
  </si>
  <si>
    <t>"O3"                                                                         (1,2+2*1,6)*1</t>
  </si>
  <si>
    <t>"O4"                                                                         (1,75+2*2,45)*2</t>
  </si>
  <si>
    <t>"O5"                                                                         (0,9+2*0,45)*3</t>
  </si>
  <si>
    <t>"O6"                                                                        (1,5+2*1,5)*2</t>
  </si>
  <si>
    <t>"O7"                                                                        (0,9+2*0,6)*1</t>
  </si>
  <si>
    <t>"O8"                                                                        (0,6+2*1,2)*3</t>
  </si>
  <si>
    <t>"O9"                                                                        (2,1+2*2,4)*2</t>
  </si>
  <si>
    <t>"O10"                                                                     (2,12+2*2,4)*6</t>
  </si>
  <si>
    <t>"O11"                                                                     (1,5+2*1,5)*11</t>
  </si>
  <si>
    <t>"O12"                                                                     (1,5+2*1,5)*1</t>
  </si>
  <si>
    <t>"O13"                                                                     (1,5+2*1,5)*11</t>
  </si>
  <si>
    <t>"O14"                                                                     (0,9+2*1,0)*4</t>
  </si>
  <si>
    <t>"O15"                                                                     (1,5+2*1,7)*3</t>
  </si>
  <si>
    <t>"O16"                                                                     (1,5+2*2,7)*7</t>
  </si>
  <si>
    <t xml:space="preserve">"dveře"       </t>
  </si>
  <si>
    <t>"O19"                                                                     (2,15+2*3,16)*1</t>
  </si>
  <si>
    <t>"O20"                                                                     (2,3+2*3,65)*1</t>
  </si>
  <si>
    <t>"O21"                                                                     (2,35+2*3,35)*1</t>
  </si>
  <si>
    <t>"O22"                                                                     (2,4+2*2,05)*1</t>
  </si>
  <si>
    <t>"O23"                                                                     (1,53+2*2,0)*1</t>
  </si>
  <si>
    <t>"O24"                                                                     (1,35+2*2,06)*1</t>
  </si>
  <si>
    <t>"O25"                                                                     (2,7+2*2,65)*1</t>
  </si>
  <si>
    <t>"O26"                                                                     (0,9+2*2,16)*1</t>
  </si>
  <si>
    <t>"O27"                                                                     (0,9+2*2,0)*1</t>
  </si>
  <si>
    <t>358,61*0,1*1,1</t>
  </si>
  <si>
    <t>45</t>
  </si>
  <si>
    <t>612325302</t>
  </si>
  <si>
    <t>Vápenocementová štuková omítka ostění nebo nadpraží</t>
  </si>
  <si>
    <t>-1182595075</t>
  </si>
  <si>
    <t>"po výměně výplní - interiér"                         358,61*0,3*1,01</t>
  </si>
  <si>
    <t>46</t>
  </si>
  <si>
    <t>612325422</t>
  </si>
  <si>
    <t>Oprava vnitřní vápenocementové štukové omítky stěn v rozsahu plochy do 30%</t>
  </si>
  <si>
    <t>1901263368</t>
  </si>
  <si>
    <t>"odhad"                                                    100,0</t>
  </si>
  <si>
    <t>47</t>
  </si>
  <si>
    <t>619995001</t>
  </si>
  <si>
    <t>Začištění omítek kolem oken, dveří, podlah nebo obkladů</t>
  </si>
  <si>
    <t>m</t>
  </si>
  <si>
    <t>-553072211</t>
  </si>
  <si>
    <t xml:space="preserve">"po výměně výplní - interiér"      </t>
  </si>
  <si>
    <t>"O1"                                                                           2*(1,75+1,6)*3</t>
  </si>
  <si>
    <t>"O2"                                                                           2*(1,2*1,6)*1</t>
  </si>
  <si>
    <t>"O3"                                                                           2*(1,2+1,6)*1</t>
  </si>
  <si>
    <t>"O4"                                                                           2*(1,75+2,45)*2</t>
  </si>
  <si>
    <t>"O5"                                                                          2*(0,9+0,45)*3</t>
  </si>
  <si>
    <t>"O6"                                                                          2*(1,5+1,5)*2</t>
  </si>
  <si>
    <t>"O7"                                                                          2*(0,9+0,6)*1</t>
  </si>
  <si>
    <t>"O8"                                                                          2*(0,6+1,2)*3</t>
  </si>
  <si>
    <t>"O9"                                                                          2*(2,1+2,4)*2</t>
  </si>
  <si>
    <t>"O10"                                                                       2*(2,12+2,4)*6</t>
  </si>
  <si>
    <t>"O11"                                                                       2*(1,5+1,5)*11</t>
  </si>
  <si>
    <t>"O12"                                                                       2*(1,5+1,5)*1</t>
  </si>
  <si>
    <t>"O13"                                                                       2*(1,5+1,5)*11</t>
  </si>
  <si>
    <t>"O14"                                                                       2*(0,9+1,0)*4</t>
  </si>
  <si>
    <t>"O15"                                                                       2*(1,5+1,7)*3</t>
  </si>
  <si>
    <t>"O16"                                                                       2*(1,5+2,7)*7</t>
  </si>
  <si>
    <t>"O31,dodatečné zarubně"                            (0,9+2*2,0)*1</t>
  </si>
  <si>
    <t>"O31,dodatečné zarubně"                            (1,4+2*2,0)*2</t>
  </si>
  <si>
    <t>48</t>
  </si>
  <si>
    <t>621221001</t>
  </si>
  <si>
    <t>Montáž kontaktního zateplení vnějších podhledů z minerální vlny s podélnou orientací tl do 40 mm</t>
  </si>
  <si>
    <t>101153414</t>
  </si>
  <si>
    <t xml:space="preserve">"zádveří vstup.dveří u m.č.129"                   </t>
  </si>
  <si>
    <t>"podhled a čela stropu"              (12,0+1,9)*1,05</t>
  </si>
  <si>
    <t>49</t>
  </si>
  <si>
    <t>631515050</t>
  </si>
  <si>
    <t>deska minerální izolační tl. 20 mm</t>
  </si>
  <si>
    <t>1198665529</t>
  </si>
  <si>
    <t>14,595*1,02</t>
  </si>
  <si>
    <t>50</t>
  </si>
  <si>
    <t>621221031</t>
  </si>
  <si>
    <t>Montáž kontaktního zateplení vnějších podhledů z minerální vlny s podélnou orientací tl do 160 mm</t>
  </si>
  <si>
    <t>-681945427</t>
  </si>
  <si>
    <t xml:space="preserve">"PDL1,strop nad vstup.závětřím" </t>
  </si>
  <si>
    <t>"m.č.101"                                         11,75*3,25</t>
  </si>
  <si>
    <t xml:space="preserve">"EXT9,strop nad rampou u vstupu do kuchyně" </t>
  </si>
  <si>
    <t xml:space="preserve">                                                             2,2*1,4</t>
  </si>
  <si>
    <t>"boční vstup,m.č.162"                1,55*2,95</t>
  </si>
  <si>
    <t>51</t>
  </si>
  <si>
    <t>631515310</t>
  </si>
  <si>
    <t>deska minerální izolační  tl. 140 mm</t>
  </si>
  <si>
    <t>342154850</t>
  </si>
  <si>
    <t>"m.č.101"                                         38,188*1,02</t>
  </si>
  <si>
    <t xml:space="preserve">                                                             3,08*1,02</t>
  </si>
  <si>
    <t>"boční vstup,m.č.162"                4,573*1,02</t>
  </si>
  <si>
    <t>52</t>
  </si>
  <si>
    <t>621531021</t>
  </si>
  <si>
    <t>Tenkovrstvá silikonová zrnitá omítka tl. 2,0 mm včetně penetrace vnějších podhledů</t>
  </si>
  <si>
    <t>571575356</t>
  </si>
  <si>
    <t>45,841*1,03</t>
  </si>
  <si>
    <t>53</t>
  </si>
  <si>
    <t>622211021</t>
  </si>
  <si>
    <t>Montáž kontaktního zateplení vnějších stěn z polystyrénových desek tl do 120 mm</t>
  </si>
  <si>
    <t>-1341610073</t>
  </si>
  <si>
    <t xml:space="preserve">"Perimetr  tl.120 mm"             </t>
  </si>
  <si>
    <t xml:space="preserve">"pohled J,S"                                   1,8+31,3             </t>
  </si>
  <si>
    <t xml:space="preserve">"pohled Z"                                      10,159            </t>
  </si>
  <si>
    <t>54</t>
  </si>
  <si>
    <t>622211031</t>
  </si>
  <si>
    <t>Montáž zateplení vnějších stěn z polystyrénových desek tl do 160 mm</t>
  </si>
  <si>
    <t>-1012135141</t>
  </si>
  <si>
    <t xml:space="preserve">"výpočet projektant"                            </t>
  </si>
  <si>
    <t xml:space="preserve">"EPS GREY tl.140 mm"             </t>
  </si>
  <si>
    <t xml:space="preserve">"pohled V,Z,J,S"                            556,3+586,6+594,8+708,7              </t>
  </si>
  <si>
    <t xml:space="preserve">"Perimetr  tl.140 mm"             </t>
  </si>
  <si>
    <t xml:space="preserve">"pohled V,Z"                                  1,4*2                </t>
  </si>
  <si>
    <t>55</t>
  </si>
  <si>
    <t>283760780</t>
  </si>
  <si>
    <t>deska fasádní polystyrénová  EPS Grey 1000 x 500 x 140 mm</t>
  </si>
  <si>
    <t>-923871847</t>
  </si>
  <si>
    <t xml:space="preserve">"pohled V,Z,J,S"         2449,2*1,02                 </t>
  </si>
  <si>
    <t>56</t>
  </si>
  <si>
    <t>283763550</t>
  </si>
  <si>
    <t>deska fasádní polystyrénová izolační  (EPS P) 1250 x 600 x 120 mm</t>
  </si>
  <si>
    <t>-890405524</t>
  </si>
  <si>
    <t xml:space="preserve">"pohled J,S"                                   33,1      </t>
  </si>
  <si>
    <t>43,259*1,02</t>
  </si>
  <si>
    <t>57</t>
  </si>
  <si>
    <t>283763570</t>
  </si>
  <si>
    <t>deska fasádní polystyrénová izolační  (EPS P) 1250 x 600 x 140 mm</t>
  </si>
  <si>
    <t>-1188162100</t>
  </si>
  <si>
    <t xml:space="preserve">"pohled V,Z"                                  1,4*2*1,02                </t>
  </si>
  <si>
    <t>58</t>
  </si>
  <si>
    <t>622212051</t>
  </si>
  <si>
    <t>Montáž kontaktního zateplení vnějšího ostění hl. špalety do 400 mm z polystyrenu tl do 40 mm</t>
  </si>
  <si>
    <t>9152077</t>
  </si>
  <si>
    <t>"nová okna a dveře"</t>
  </si>
  <si>
    <t>"z Omítka ostění..."                       358,61</t>
  </si>
  <si>
    <t>"stáv.okna"</t>
  </si>
  <si>
    <t xml:space="preserve">"pohled V"                                      (2,4+2*2,2)*2  </t>
  </si>
  <si>
    <t xml:space="preserve">                                                             (1,1+2*1,5)*1</t>
  </si>
  <si>
    <t xml:space="preserve">                                                             (2,0+2*1,5)*1</t>
  </si>
  <si>
    <t xml:space="preserve">                                                             (2,0+2*1,8)*3</t>
  </si>
  <si>
    <t xml:space="preserve">                                                             (0,95+2*1,22)*2</t>
  </si>
  <si>
    <t xml:space="preserve">                                                             (0,9+2*1,22)*2</t>
  </si>
  <si>
    <t xml:space="preserve">                                                             (2,9+2*1,78)*1</t>
  </si>
  <si>
    <t xml:space="preserve">                                                             (3,0+2*1,8)*4</t>
  </si>
  <si>
    <t xml:space="preserve">                                                             (2,2+2*1,8)*3</t>
  </si>
  <si>
    <t xml:space="preserve">                                                             (2,1+2*1,8)*3</t>
  </si>
  <si>
    <t xml:space="preserve">                                                             (2,2+2*1,78)*3</t>
  </si>
  <si>
    <t xml:space="preserve">                                                             (2,1+2*1,7)*3</t>
  </si>
  <si>
    <t xml:space="preserve">                                                             (3,02+2*2,3)*8</t>
  </si>
  <si>
    <t xml:space="preserve">                                                             (2,2+2*2,2)*6</t>
  </si>
  <si>
    <t xml:space="preserve">                                                             (2,1+2*1,8)*6</t>
  </si>
  <si>
    <t>"pohled J"                                       (2,3+2*2,46)*5</t>
  </si>
  <si>
    <t xml:space="preserve">                                                            (2,2+2*2,4)*1</t>
  </si>
  <si>
    <t xml:space="preserve">                                                            (2,0+2*1,2)*6</t>
  </si>
  <si>
    <t xml:space="preserve">                                                            (2,0+2*1,5)*6</t>
  </si>
  <si>
    <t xml:space="preserve">                                                            (0,8+2*8,2)*3</t>
  </si>
  <si>
    <t xml:space="preserve">                                                            (0,8+2*0,8)*3</t>
  </si>
  <si>
    <t xml:space="preserve">                                                            (0,9+2*1,3)*3</t>
  </si>
  <si>
    <t xml:space="preserve">                                                            (2,91+2*1,78)*1</t>
  </si>
  <si>
    <t xml:space="preserve">                                                            (0,8+2*11,0)*3</t>
  </si>
  <si>
    <t xml:space="preserve">                                                            (0,8+2*0,8)*2</t>
  </si>
  <si>
    <t xml:space="preserve">                                                            (1,5+2*2,1)*10</t>
  </si>
  <si>
    <t xml:space="preserve">                                                            (1,5+2*2,0)*10</t>
  </si>
  <si>
    <t xml:space="preserve">                                                            (1,5+2*2,0)*1</t>
  </si>
  <si>
    <t>"pohled S"                                      (1,75+2*1,75)*8</t>
  </si>
  <si>
    <t xml:space="preserve">                                                            (1,2+2*1,6)*1</t>
  </si>
  <si>
    <t xml:space="preserve">                                                            (2,1+2*2,4)*1</t>
  </si>
  <si>
    <t xml:space="preserve">                                                            (2,0+2*2,4)*2</t>
  </si>
  <si>
    <t xml:space="preserve">                                                            (2,0+2*1,5)*14</t>
  </si>
  <si>
    <t xml:space="preserve">                                                            (1,5+2*2,1)*3</t>
  </si>
  <si>
    <t xml:space="preserve">                                                            (1,5+2*0,6)*6</t>
  </si>
  <si>
    <t xml:space="preserve">                                                            (2,96+2*0,9)*3</t>
  </si>
  <si>
    <t>"pohled Z"                                      (2,3+2*2,46)*5</t>
  </si>
  <si>
    <t xml:space="preserve">                                                            (0,9+2*0,9)*1</t>
  </si>
  <si>
    <t xml:space="preserve">                                                            (1,8+2*2,4)*4</t>
  </si>
  <si>
    <t xml:space="preserve">                                                            (1,75+2*2,45)*3</t>
  </si>
  <si>
    <t xml:space="preserve">                                                            (2,0+2*1,5)*4</t>
  </si>
  <si>
    <t xml:space="preserve">                                                            (0,8+2*11,0)*2</t>
  </si>
  <si>
    <t xml:space="preserve">                                                            (0,8+2*0,4)*1</t>
  </si>
  <si>
    <t xml:space="preserve">                                                            (1,5+2*1,5)*4</t>
  </si>
  <si>
    <t>"stáv.dveře"</t>
  </si>
  <si>
    <t xml:space="preserve">"pohled V"                                     (1,8+2*2,05)*1 </t>
  </si>
  <si>
    <t xml:space="preserve">"pohled J"                                      (0,8+2*2,05)*1 </t>
  </si>
  <si>
    <t xml:space="preserve">                                                           (1,55+2*2,0)*1</t>
  </si>
  <si>
    <t xml:space="preserve">"pohled S"                                     (1,1+2*1,24)*1 </t>
  </si>
  <si>
    <t xml:space="preserve">"pohled Z"                                     (0,8+2*2,05)*1 </t>
  </si>
  <si>
    <t>59</t>
  </si>
  <si>
    <t>283760310</t>
  </si>
  <si>
    <t>deska fasádní polystyrénová EPS Grey 1000 x 500 x 30 mm</t>
  </si>
  <si>
    <t>646149777</t>
  </si>
  <si>
    <t>1412,71*0,36*1,02</t>
  </si>
  <si>
    <t>60</t>
  </si>
  <si>
    <t>622252001</t>
  </si>
  <si>
    <t>Montáž zakládacích soklových lišt kontaktního zateplení</t>
  </si>
  <si>
    <t>-742156768</t>
  </si>
  <si>
    <t xml:space="preserve">"dle obvod budovy"                   2*(38,8+2,6*2+40,0)                </t>
  </si>
  <si>
    <t xml:space="preserve">"dvorní stěny"                              12,0+19,5+2*9,6              </t>
  </si>
  <si>
    <t xml:space="preserve">"odpočet dveří"                        -(2,4+4,0+0,85+2,35+2,3)              </t>
  </si>
  <si>
    <t xml:space="preserve">"nad STR 1"                                    17,0              </t>
  </si>
  <si>
    <t>223,8*1,1</t>
  </si>
  <si>
    <t>61</t>
  </si>
  <si>
    <t>590516510</t>
  </si>
  <si>
    <t>lišta soklová Al s okapničkou, zakládací U 14 cm, 0,95/200 cm</t>
  </si>
  <si>
    <t>-1047900101</t>
  </si>
  <si>
    <t>246,18*1,05</t>
  </si>
  <si>
    <t>62</t>
  </si>
  <si>
    <t>622252002</t>
  </si>
  <si>
    <t>Montáž ostatních lišt zateplení</t>
  </si>
  <si>
    <t>377643598</t>
  </si>
  <si>
    <t>"rohová lišta s tkaninou (rohy objektu)"   14,1*10</t>
  </si>
  <si>
    <t>"dtto,závětří podhled stropu"  2,9+6,3</t>
  </si>
  <si>
    <t>"rohové lišty nových výplní-okna a dveře"</t>
  </si>
  <si>
    <t xml:space="preserve">"dle Montáž zateplení ostění"1412,71          </t>
  </si>
  <si>
    <t>"odpočet nadpraží dle parapet.lišt"  -360,59</t>
  </si>
  <si>
    <t>"nadpraží dle parapet.lišt"       360,59</t>
  </si>
  <si>
    <t xml:space="preserve">"začišťovací lišta výplní"           </t>
  </si>
  <si>
    <t>"dle roh.lišt výplní"                    1412,71</t>
  </si>
  <si>
    <t xml:space="preserve">"dtto, parapet.lišty-dle klemp.výrobků"  29,84+29,6+220,45+80,7            </t>
  </si>
  <si>
    <t>"dilatační lišty"                             125,0</t>
  </si>
  <si>
    <t>63</t>
  </si>
  <si>
    <t>590514750</t>
  </si>
  <si>
    <t>profil okenní začišťovací s tkaninou - 6 mm/2,4 m</t>
  </si>
  <si>
    <t>-723914805</t>
  </si>
  <si>
    <t>"dle roh.lišt výplní"                    1412,71*1,05</t>
  </si>
  <si>
    <t>64</t>
  </si>
  <si>
    <t>590514820</t>
  </si>
  <si>
    <t>lišta rohová Al ,10/15 cm s tkaninou bal. 2,5 m</t>
  </si>
  <si>
    <t>19334297</t>
  </si>
  <si>
    <t>"dtto,závětří podhled stropu"  9,2</t>
  </si>
  <si>
    <t>1202,32*1,05</t>
  </si>
  <si>
    <t>65</t>
  </si>
  <si>
    <t>590515100</t>
  </si>
  <si>
    <t>profil okenní s nepřiznanou okapnicí LTU plast 2,0 m</t>
  </si>
  <si>
    <t>1306470564</t>
  </si>
  <si>
    <t>"nadpraží dle parapet.lišt"       360,59*1,05</t>
  </si>
  <si>
    <t>66</t>
  </si>
  <si>
    <t>590515000</t>
  </si>
  <si>
    <t>profil dilatační stěnový , dl. 2,5 m</t>
  </si>
  <si>
    <t>-1626216444</t>
  </si>
  <si>
    <t>"dilatační lišty"                             125,0*1,05</t>
  </si>
  <si>
    <t>67</t>
  </si>
  <si>
    <t>590515120</t>
  </si>
  <si>
    <t>profil parapetní - LPE plast 2 m</t>
  </si>
  <si>
    <t>645119445</t>
  </si>
  <si>
    <t xml:space="preserve">"dle klemp.výrobků"                  360,59*1,05        </t>
  </si>
  <si>
    <t>68</t>
  </si>
  <si>
    <t>622321121</t>
  </si>
  <si>
    <t>Vápenocementová omítka hladká jednovrstvá vnějších stěn nanášená ručně</t>
  </si>
  <si>
    <t>-833356294</t>
  </si>
  <si>
    <t>"vyrovnání podkladu pod zateplení"</t>
  </si>
  <si>
    <t>"odhad"                                             250,0</t>
  </si>
  <si>
    <t>69</t>
  </si>
  <si>
    <t>622325101</t>
  </si>
  <si>
    <t>Oprava vnější vápenné nebo vápenocementové hladké omítky složitosti 1 stěn v rozsahu do 10%</t>
  </si>
  <si>
    <t>-1760375571</t>
  </si>
  <si>
    <t>"oprava otlučených zpuchřelých a zavlhlých omítek"</t>
  </si>
  <si>
    <t>"odhad"                                             150,0</t>
  </si>
  <si>
    <t>70</t>
  </si>
  <si>
    <t>622511121</t>
  </si>
  <si>
    <t>Tenkovrstvá akrylátová mozaiková hrubozrnná omítka včetně penetrace vnějších stěn</t>
  </si>
  <si>
    <t>1093710850</t>
  </si>
  <si>
    <t xml:space="preserve">"sokl po obvodě"                     </t>
  </si>
  <si>
    <t>"pohled Z"                                     (13,5+0,6+10,9+11,4)*0,55</t>
  </si>
  <si>
    <t>"rampa nad +0,200"                     5,0*0,43+(3,3+0,4)*0,2</t>
  </si>
  <si>
    <t>"ostění dveří"                                0,2*2*0,55</t>
  </si>
  <si>
    <t>"pohled V"                                     (2,8+27,15+2,35)*0,45</t>
  </si>
  <si>
    <t>"nad +0,200"                                   0,45*0,55</t>
  </si>
  <si>
    <t>"pohled S"                                      23,55*(0,4+0,55)*0,5+(5,95+6,3+1,0)*0,55</t>
  </si>
  <si>
    <t>"nad +0,200"                                  1,3*0,5+1,0*0,65</t>
  </si>
  <si>
    <t>"pohled J"                                     (5,55+9,95+17,15)*(0,55+0,5)*0,5</t>
  </si>
  <si>
    <t>"nad +0,200"                                  1,05*0,2</t>
  </si>
  <si>
    <t>75,038*1,05</t>
  </si>
  <si>
    <t>71</t>
  </si>
  <si>
    <t>622531021</t>
  </si>
  <si>
    <t>Tenkovrstvá silikonová zrnitá omítka tl. 2,0 mm včetně penetrace vnějších stěn</t>
  </si>
  <si>
    <t>-622288887</t>
  </si>
  <si>
    <t xml:space="preserve">"dle pol.Montáž zateplení stěn"                   </t>
  </si>
  <si>
    <t>"tl.120 a 140 mm"                         33,1+10,159+2456,4</t>
  </si>
  <si>
    <t>"dle Montáž zatepl.ostění"      1412,71*0,36</t>
  </si>
  <si>
    <t>"odpočet omítky soklu"           -78,79</t>
  </si>
  <si>
    <t>2929,445*1,015</t>
  </si>
  <si>
    <t>72</t>
  </si>
  <si>
    <t>629991011</t>
  </si>
  <si>
    <t>Zakrytí výplní otvorů a svislých ploch fólií přilepenou lepící páskou</t>
  </si>
  <si>
    <t>-277531854</t>
  </si>
  <si>
    <t xml:space="preserve">"plocha výplní před povrchovou úpravou fasády"                                          </t>
  </si>
  <si>
    <t>"nová okna"</t>
  </si>
  <si>
    <t>"O1"                                                           1,75*1,6*3</t>
  </si>
  <si>
    <t>"O2"                                                           1,2*1,6*1</t>
  </si>
  <si>
    <t>"O3"                                                           1,2*1,6*1</t>
  </si>
  <si>
    <t>"O4"                                                           1,75*2,45*2</t>
  </si>
  <si>
    <t>"O5"                                                           0,9*0,45*3</t>
  </si>
  <si>
    <t>"O6"                                                           1,5*1,5*2</t>
  </si>
  <si>
    <t>"O7"                                                           0,9*0,6*1</t>
  </si>
  <si>
    <t>"O8"                                                          0,6*1,2*3</t>
  </si>
  <si>
    <t>"O9"                                                          2,1*2,4*3</t>
  </si>
  <si>
    <t>"O10"                                                       2,1*2,4*6</t>
  </si>
  <si>
    <t>"O11"                                                       1,5*1,5*11</t>
  </si>
  <si>
    <t>"O12"                                                       1,5*1,5*1</t>
  </si>
  <si>
    <t>"O13"                                                       1,5*1,5*11</t>
  </si>
  <si>
    <t>"O14"                                                       0,9*1,0*4</t>
  </si>
  <si>
    <t>"O15"                                                      1,5*1,7*3</t>
  </si>
  <si>
    <t>"O16"                                                      1,5*2,7*7</t>
  </si>
  <si>
    <t>"O/34"                                                    2,0*1,5*14</t>
  </si>
  <si>
    <t>"O/35"                                                    1,85*1,5*1</t>
  </si>
  <si>
    <t>"O/36"                                                   2,1*2,4*2</t>
  </si>
  <si>
    <t>"O/37"                                                   1,8*2,4*1</t>
  </si>
  <si>
    <t xml:space="preserve">"nové dveře"       </t>
  </si>
  <si>
    <t>"O19"                                                     2,15*3,16*1</t>
  </si>
  <si>
    <t>"O20"                                                    2,3*3,65*1</t>
  </si>
  <si>
    <t>"O21"                                                    2,35*3,35*1</t>
  </si>
  <si>
    <t>"O22"                                                   2,4*2,05*1</t>
  </si>
  <si>
    <t>"O23"                                                  1,53*2,0*1</t>
  </si>
  <si>
    <t>"O24"                                                  1,35*2,06*1</t>
  </si>
  <si>
    <t>"O25"                                                  2,7*2,65*1</t>
  </si>
  <si>
    <t>"O26"                                                  0,9*2,16*1</t>
  </si>
  <si>
    <t>"O27"                                                  0,9*2,0*1</t>
  </si>
  <si>
    <t xml:space="preserve">"pohled V"                                       2,4*2,2*2  </t>
  </si>
  <si>
    <t xml:space="preserve">                                                              1,1*1,5*1</t>
  </si>
  <si>
    <t xml:space="preserve">                                                              2,0*1,5*1</t>
  </si>
  <si>
    <t xml:space="preserve">                                                              2,0*1,8*3</t>
  </si>
  <si>
    <t xml:space="preserve">                                                              0,95*1,22*2</t>
  </si>
  <si>
    <t xml:space="preserve">                                                              0,9*1,22*2</t>
  </si>
  <si>
    <t xml:space="preserve">                                                              2,9*1,78*1</t>
  </si>
  <si>
    <t xml:space="preserve">                                                              3,0*1,8*4</t>
  </si>
  <si>
    <t xml:space="preserve">                                                              2,2*1,8*3</t>
  </si>
  <si>
    <t xml:space="preserve">                                                              2,1*1,8*3</t>
  </si>
  <si>
    <t xml:space="preserve">                                                              2,2*1,78*3</t>
  </si>
  <si>
    <t xml:space="preserve">                                                              2,1*1,7*3</t>
  </si>
  <si>
    <t xml:space="preserve">                                                              3,02*2,3*8</t>
  </si>
  <si>
    <t xml:space="preserve">                                                              2,2*2,2*6</t>
  </si>
  <si>
    <t xml:space="preserve">                                                              2,1*1,8*6</t>
  </si>
  <si>
    <t>"pohled J"                                        2,3*2,46*5</t>
  </si>
  <si>
    <t xml:space="preserve">                                                             2,2*2,4*1</t>
  </si>
  <si>
    <t xml:space="preserve">                                                             2,0*1,20*6</t>
  </si>
  <si>
    <t xml:space="preserve">                                                             2,0*1,5*6</t>
  </si>
  <si>
    <t xml:space="preserve">                                                             0,8*8,2*3</t>
  </si>
  <si>
    <t xml:space="preserve">                                                             0,8*0,8*3</t>
  </si>
  <si>
    <t xml:space="preserve">                                                             0,9*1,3*3</t>
  </si>
  <si>
    <t xml:space="preserve">                                                             2,91*1,78*1</t>
  </si>
  <si>
    <t xml:space="preserve">                                                             0,8*11,0*3</t>
  </si>
  <si>
    <t xml:space="preserve">                                                             0,8*0,8*2</t>
  </si>
  <si>
    <t xml:space="preserve">                                                             1,5*2,1*10</t>
  </si>
  <si>
    <t xml:space="preserve">                                                             1,5*2,0*10</t>
  </si>
  <si>
    <t xml:space="preserve">                                                             1,5*2,0*1</t>
  </si>
  <si>
    <t>"pohled S"                                       1,75*1,75*8</t>
  </si>
  <si>
    <t xml:space="preserve">                                                             1,2*1,6*1</t>
  </si>
  <si>
    <t xml:space="preserve">                                                             2,1*2,4*1</t>
  </si>
  <si>
    <t xml:space="preserve">                                                             2,0*2,4*2</t>
  </si>
  <si>
    <t xml:space="preserve">                                                             2,0*1,5*14</t>
  </si>
  <si>
    <t xml:space="preserve">                                                             1,5*2,1*3</t>
  </si>
  <si>
    <t xml:space="preserve">                                                             1,5*0,6*6</t>
  </si>
  <si>
    <t xml:space="preserve">                                                             2,96*0,9*3</t>
  </si>
  <si>
    <t>"pohled Z"                                       2,3*2,46*5</t>
  </si>
  <si>
    <t xml:space="preserve">                                                             0,9*0,9*1</t>
  </si>
  <si>
    <t xml:space="preserve">                                                             1,8*2,4*4</t>
  </si>
  <si>
    <t xml:space="preserve">                                                             1,75*2,45*3</t>
  </si>
  <si>
    <t xml:space="preserve">                                                             2,0*1,5*4</t>
  </si>
  <si>
    <t xml:space="preserve">                                                             0,8*11,0*2</t>
  </si>
  <si>
    <t xml:space="preserve">                                                             0,8*0,4*1</t>
  </si>
  <si>
    <t xml:space="preserve">                                                             1,5*1,5*4</t>
  </si>
  <si>
    <t xml:space="preserve">"pohled V"                                      1,8*2,05*1 </t>
  </si>
  <si>
    <t xml:space="preserve">"pohled J"                                       0,8*2,05*1 </t>
  </si>
  <si>
    <t xml:space="preserve">                                                            1,55*2,0*1</t>
  </si>
  <si>
    <t xml:space="preserve">"pohled S"                                      1,1*1,24*1 </t>
  </si>
  <si>
    <t xml:space="preserve">"pohled Z"                                      0,8*2,05*1 </t>
  </si>
  <si>
    <t>73</t>
  </si>
  <si>
    <t>629995101</t>
  </si>
  <si>
    <t>Očištění vnějších ploch tlakovou vodou</t>
  </si>
  <si>
    <t>527437809</t>
  </si>
  <si>
    <t>"75% zateplovaných ploch"            (31,2+2461,5+508,576)*0,75</t>
  </si>
  <si>
    <t>74</t>
  </si>
  <si>
    <t>631311125</t>
  </si>
  <si>
    <t>Mazanina tl do 120 mm z betonu prostého bez zvýšených nároků na prostředí tř. C 20/25</t>
  </si>
  <si>
    <t>191518599</t>
  </si>
  <si>
    <t>"po izolaci pod terénem"          (4,75+0,6)*0,8*0,1</t>
  </si>
  <si>
    <t>75</t>
  </si>
  <si>
    <t>632450124</t>
  </si>
  <si>
    <t>Vyrovnávací cementový potěr tl do 50 mm ze suchých směsí provedený v pásu</t>
  </si>
  <si>
    <t>-895963970</t>
  </si>
  <si>
    <t>"opravy parapetů po vybouraných oknech"</t>
  </si>
  <si>
    <t>"dle začišť.parapetní lišty"       360,59*0,5</t>
  </si>
  <si>
    <t>76</t>
  </si>
  <si>
    <t>632450134</t>
  </si>
  <si>
    <t>Vyrovnávací cementový potěr tl do 50 mm ze suchých směsí provedený v ploše</t>
  </si>
  <si>
    <t>-719889470</t>
  </si>
  <si>
    <t xml:space="preserve">"zádveří vstup.dveří"                   </t>
  </si>
  <si>
    <t>"u m.č.129,stáv.střecha"              2,0*2,0</t>
  </si>
  <si>
    <t>77</t>
  </si>
  <si>
    <t>637211121</t>
  </si>
  <si>
    <t>Okapový chodník z betonových dlaždic tl 40 mm kladených do písku se zalitím spár MC</t>
  </si>
  <si>
    <t>921500614</t>
  </si>
  <si>
    <t>"pohled JZ,nový okap.chodník"                     58,3*0,4</t>
  </si>
  <si>
    <t>"dtto,pohled SZ pod stáv.kamenivem"      61,2*0,4</t>
  </si>
  <si>
    <t>78</t>
  </si>
  <si>
    <t>637211122</t>
  </si>
  <si>
    <t>Okapový chodník z betonových dlaždic tl 60 mm kladených do písku se zalitím spár MC</t>
  </si>
  <si>
    <t>1562485845</t>
  </si>
  <si>
    <t>79</t>
  </si>
  <si>
    <t>642944121</t>
  </si>
  <si>
    <t>Osazování ocelových zárubní dodatečné pl do 2,5 m2</t>
  </si>
  <si>
    <t>-815259665</t>
  </si>
  <si>
    <t>"m.č.431"                                                1</t>
  </si>
  <si>
    <t>"dodání viz Truhlářské konstrukce"</t>
  </si>
  <si>
    <t>"m.č.1.13"                                               1</t>
  </si>
  <si>
    <t>80</t>
  </si>
  <si>
    <t>553311580</t>
  </si>
  <si>
    <t>zárubeň ocelová pro běžné zdění H 160 900 L/P</t>
  </si>
  <si>
    <t>1331263763</t>
  </si>
  <si>
    <t>81</t>
  </si>
  <si>
    <t>642944221</t>
  </si>
  <si>
    <t>Osazování ocelových zárubní dodatečné pl přes 2,5 m2</t>
  </si>
  <si>
    <t>-627442738</t>
  </si>
  <si>
    <t>"m.č.439"                                                1</t>
  </si>
  <si>
    <t>82</t>
  </si>
  <si>
    <t>644941111</t>
  </si>
  <si>
    <t>Osazování ventilačních mřížek velikosti do 150 x 150 mm</t>
  </si>
  <si>
    <t>1121549571</t>
  </si>
  <si>
    <t>"Z/1"                                                          21</t>
  </si>
  <si>
    <t>83</t>
  </si>
  <si>
    <t>562456400</t>
  </si>
  <si>
    <t>mřížka větrací plast VM 160 B bílá se síťovinou</t>
  </si>
  <si>
    <t>229689360</t>
  </si>
  <si>
    <t>Ostatní konstrukce a práce-bourání</t>
  </si>
  <si>
    <t>84</t>
  </si>
  <si>
    <t>919735112</t>
  </si>
  <si>
    <t>Řezání stávajícího živičného krytu hl do 100 mm</t>
  </si>
  <si>
    <t>863405188</t>
  </si>
  <si>
    <t>"zákl.pas"                                           2*(2,75+0,5)</t>
  </si>
  <si>
    <t>"zákl.patka"                                      0,9*4</t>
  </si>
  <si>
    <t>"pro izolaci pod terénem"          4,75+0,6</t>
  </si>
  <si>
    <t>85</t>
  </si>
  <si>
    <t>919735123</t>
  </si>
  <si>
    <t>Řezání stávajícího betonového krytu hl do 150 mm</t>
  </si>
  <si>
    <t>-903481807</t>
  </si>
  <si>
    <t>"pohled Z"                                         6,7+8,8+0,5*4</t>
  </si>
  <si>
    <t>86</t>
  </si>
  <si>
    <t>941221112</t>
  </si>
  <si>
    <t>Montáž lešení řadového rámového těžkého zatížení do 300 kg/m2 š do 1,2 m v do 25 m</t>
  </si>
  <si>
    <t>1830116133</t>
  </si>
  <si>
    <t xml:space="preserve">"pro práce na fasádě"          </t>
  </si>
  <si>
    <t xml:space="preserve">"dle obvod budovy"      2*(38,8+2,6*2+40,0+2*1,5)*13,0                </t>
  </si>
  <si>
    <t xml:space="preserve">"dvorní stěny"                           (12,0+19,5+9,6-1,5*2)*13,0              </t>
  </si>
  <si>
    <t>2757,3*1,02</t>
  </si>
  <si>
    <t>87</t>
  </si>
  <si>
    <t>941221211</t>
  </si>
  <si>
    <t>Příplatek k lešení řadovému rámovému těžkému š 1,2 m v do 25 m za první a ZKD den použití</t>
  </si>
  <si>
    <t>749560032</t>
  </si>
  <si>
    <t>"pro práce na fasádě"                        2812,446*190</t>
  </si>
  <si>
    <t>88</t>
  </si>
  <si>
    <t>941221812</t>
  </si>
  <si>
    <t>Demontáž lešení řadového rámového těžkého zatížení do 300 kg/m2 š do 1,2 m v do 25 m</t>
  </si>
  <si>
    <t>-355203567</t>
  </si>
  <si>
    <t>"pro práce na fasádě"                        2812,446</t>
  </si>
  <si>
    <t>89</t>
  </si>
  <si>
    <t>944611111</t>
  </si>
  <si>
    <t>Montáž ochranné plachty z textilie z umělých vláken</t>
  </si>
  <si>
    <t>429200176</t>
  </si>
  <si>
    <t>90</t>
  </si>
  <si>
    <t>944611211</t>
  </si>
  <si>
    <t>Příplatek k ochranné plachtě za první a ZKD den použití</t>
  </si>
  <si>
    <t>-1097333410</t>
  </si>
  <si>
    <t>91</t>
  </si>
  <si>
    <t>944611811</t>
  </si>
  <si>
    <t>Demontáž ochranné plachty z textilie z umělých vláken</t>
  </si>
  <si>
    <t>91941520</t>
  </si>
  <si>
    <t>92</t>
  </si>
  <si>
    <t>949101111</t>
  </si>
  <si>
    <t>Lešení pomocné pro objekty pozemních staveb s lešeňovou podlahou v do 1,9 m zatížení do 150 kg/m2</t>
  </si>
  <si>
    <t>-787435544</t>
  </si>
  <si>
    <t xml:space="preserve">"opravy ostění po výměně výplní"                                          </t>
  </si>
  <si>
    <t>"O1"                                                           1,5*1,0*3</t>
  </si>
  <si>
    <t>"O2"                                                           1,5*1,0*1</t>
  </si>
  <si>
    <t>"O3"                                                           1,5*1,0*1</t>
  </si>
  <si>
    <t>"O4"                                                           1,5*1,0*2</t>
  </si>
  <si>
    <t>"O5"                                                           1,5*1,0*3</t>
  </si>
  <si>
    <t>"O6"                                                           1,5*1,0*2</t>
  </si>
  <si>
    <t>"O7"                                                           1,5*1,0*1</t>
  </si>
  <si>
    <t>"O8"                                                           1,5*1,0*3</t>
  </si>
  <si>
    <t>"O9"                                                           1,5*1,0*2</t>
  </si>
  <si>
    <t>"O10"                                                        1,5*1,0*6</t>
  </si>
  <si>
    <t>"O11"                                                       1,5*1,0*11</t>
  </si>
  <si>
    <t>"O12"                                                       1,5*1,0*1</t>
  </si>
  <si>
    <t>"O13"                                                       1,5*1,0*11</t>
  </si>
  <si>
    <t>"O14"                                                       1,5*1,0*4</t>
  </si>
  <si>
    <t>"O15"                                                       1,5*1,0*3</t>
  </si>
  <si>
    <t>"O16"                                                       1,5*1,0*7</t>
  </si>
  <si>
    <t>"O19"                                                     3,0*1,0*1</t>
  </si>
  <si>
    <t>"O20"                                                    3,0*1,0*1</t>
  </si>
  <si>
    <t>"O21"                                                    3,0*1,0*1</t>
  </si>
  <si>
    <t>"O22"                                                   3,0*1,0*1</t>
  </si>
  <si>
    <t>"O23"                                                   1,5*1,0*1</t>
  </si>
  <si>
    <t>"O24"                                                   1,5*1,0*1</t>
  </si>
  <si>
    <t>"O25"                                                   3,0*1,0*1</t>
  </si>
  <si>
    <t>"O26"                                                   1,5*1,0*1</t>
  </si>
  <si>
    <t>"O27"                                                  1,5*1,0*1</t>
  </si>
  <si>
    <t>"zříz.nových otvorů, vyzdívky opravy omítek"</t>
  </si>
  <si>
    <t>"odhad"                                             180,0</t>
  </si>
  <si>
    <t>93</t>
  </si>
  <si>
    <t>952902021</t>
  </si>
  <si>
    <t>Čištění budov zametení hladkých podlah</t>
  </si>
  <si>
    <t>-1143824799</t>
  </si>
  <si>
    <t xml:space="preserve">"plocha interiéru"                                950,0*4 </t>
  </si>
  <si>
    <t>"exteriér"                                                1100,0*2</t>
  </si>
  <si>
    <t>94</t>
  </si>
  <si>
    <t>953941421</t>
  </si>
  <si>
    <t>Osazování železných ventilací pl přes 0,1 m2</t>
  </si>
  <si>
    <t>1321405243</t>
  </si>
  <si>
    <t>"dle Z/2-4"                                              7</t>
  </si>
  <si>
    <t>95</t>
  </si>
  <si>
    <t>9-01 p.c.</t>
  </si>
  <si>
    <t>větrací mřížka 40x40cm se žaluzií dle specifikace výpisu zímeč.výrobků</t>
  </si>
  <si>
    <t>1956322372</t>
  </si>
  <si>
    <t>"Z/2"                                                          3</t>
  </si>
  <si>
    <t>96</t>
  </si>
  <si>
    <t>9-02 p.c.</t>
  </si>
  <si>
    <t>větrací mřížka 30x20cm dle specifikace výpisu zímeč.výrobků</t>
  </si>
  <si>
    <t>25943218</t>
  </si>
  <si>
    <t>"Z/3"                                                          2</t>
  </si>
  <si>
    <t>97</t>
  </si>
  <si>
    <t>9-03 p.c.</t>
  </si>
  <si>
    <t>větrací mřížka kruhová DN 30cm dle specifikace výpisu zímeč.výrobků</t>
  </si>
  <si>
    <t>1512448042</t>
  </si>
  <si>
    <t>"Z/4"                                                          2</t>
  </si>
  <si>
    <t>98</t>
  </si>
  <si>
    <t>953943122</t>
  </si>
  <si>
    <t>Osazování výrobků do 5 kg/kus do betonu bez jejich dodání</t>
  </si>
  <si>
    <t>1654974378</t>
  </si>
  <si>
    <t xml:space="preserve">"kotvící plech do zákl.patky,dodávka v zám.konstrukcích"      </t>
  </si>
  <si>
    <t>"zákl.pas"                                           1</t>
  </si>
  <si>
    <t>99</t>
  </si>
  <si>
    <t>953961113</t>
  </si>
  <si>
    <t>Kotvy chemickým tmelem M 12 hl 110 mm do betonu, ŽB nebo kamene s vyvrtáním otvoru</t>
  </si>
  <si>
    <t>525436074</t>
  </si>
  <si>
    <t>"u m.č.129,do stáv.střechy"        6</t>
  </si>
  <si>
    <t>100</t>
  </si>
  <si>
    <t>953961115</t>
  </si>
  <si>
    <t>Kotvy chemickým tmelem M 20 hl 170 mm do betonu, ŽB nebo kamene s vyvrtáním otvoru</t>
  </si>
  <si>
    <t>-113691323</t>
  </si>
  <si>
    <t>"přístřešek tepel.č.,T11"              11</t>
  </si>
  <si>
    <t>101</t>
  </si>
  <si>
    <t>953962113</t>
  </si>
  <si>
    <t>Kotvy chemickým tmelem M 12 hl 80 mm do zdiva z plných cihel s vyvrtáním otvoru</t>
  </si>
  <si>
    <t>1354777941</t>
  </si>
  <si>
    <t>"u m.č.129,do stáv.zdi"                 8</t>
  </si>
  <si>
    <t>"přístřešek tepel.č."</t>
  </si>
  <si>
    <t>"poznámka 5"                                   2*4</t>
  </si>
  <si>
    <t>102</t>
  </si>
  <si>
    <t>953991121</t>
  </si>
  <si>
    <t>Dodání a osazení hmoždinek profilu 10 až 12 mm do zdiva z cihel</t>
  </si>
  <si>
    <t>188277520</t>
  </si>
  <si>
    <t>103</t>
  </si>
  <si>
    <t>963012510</t>
  </si>
  <si>
    <t>Bourání stropů z ŽB desek š do 300 mm tl do 140 mm</t>
  </si>
  <si>
    <t>2101554879</t>
  </si>
  <si>
    <t>"stříška nad vraty u m.č.154"  6,3*0,65*0,2</t>
  </si>
  <si>
    <t>104</t>
  </si>
  <si>
    <t>967031132</t>
  </si>
  <si>
    <t>Přisekání rovných ostění v cihelném zdivu na MV nebo MVC</t>
  </si>
  <si>
    <t>-1954598559</t>
  </si>
  <si>
    <t xml:space="preserve">"m.č.154,otvory v obvod zdi vedle stáv,vrat" </t>
  </si>
  <si>
    <t>"nová okna"                                            1,7*0,4*2*2</t>
  </si>
  <si>
    <t>"nová okna"                                            1,1*0,45*2*7</t>
  </si>
  <si>
    <t xml:space="preserve">"m.č.154,otvory v obvod zdi do dvora" </t>
  </si>
  <si>
    <t>"nová vrata"                                            2,15*0,45*2</t>
  </si>
  <si>
    <t xml:space="preserve">"m.č.431,439" </t>
  </si>
  <si>
    <t>"zvětšení dveří v příčkách"                0,15*2,1*2</t>
  </si>
  <si>
    <t>105</t>
  </si>
  <si>
    <t>968062354</t>
  </si>
  <si>
    <t>Vybourání dřevěných rámů oken dvojitých včetně křídel pl do 1 m2</t>
  </si>
  <si>
    <t>-2045006031</t>
  </si>
  <si>
    <t>"dle nová okna"</t>
  </si>
  <si>
    <t>106</t>
  </si>
  <si>
    <t>968062355</t>
  </si>
  <si>
    <t>Vybourání dřevěných rámů oken dvojitých včetně křídel pl do 2 m2</t>
  </si>
  <si>
    <t>383267179</t>
  </si>
  <si>
    <t>107</t>
  </si>
  <si>
    <t>968062356</t>
  </si>
  <si>
    <t>Vybourání dřevěných rámů oken dvojitých včetně křídel pl do 4 m2</t>
  </si>
  <si>
    <t>-853141003</t>
  </si>
  <si>
    <t>108</t>
  </si>
  <si>
    <t>968062357</t>
  </si>
  <si>
    <t>Vybourání dřevěných rámů oken dvojitých včetně křídel pl přes 4 m2</t>
  </si>
  <si>
    <t>-2014840073</t>
  </si>
  <si>
    <t>"O/36"                                                     2,1*2,4*2</t>
  </si>
  <si>
    <t>"O/37"                                                     1,8*2,4*1</t>
  </si>
  <si>
    <t>109</t>
  </si>
  <si>
    <t>968072455</t>
  </si>
  <si>
    <t>Vybourání kovových dveřních zárubní pl do 2 m2</t>
  </si>
  <si>
    <t>1274178223</t>
  </si>
  <si>
    <t>"m.č.1.13,431,439"                              0,8*1,97*3</t>
  </si>
  <si>
    <t>110</t>
  </si>
  <si>
    <t>968072558</t>
  </si>
  <si>
    <t>Vybourání kovových vrat pl do 5 m2</t>
  </si>
  <si>
    <t>-1825178828</t>
  </si>
  <si>
    <t>"m.č.1.13"                                               1,55*2,05*1</t>
  </si>
  <si>
    <t>111</t>
  </si>
  <si>
    <t>968072559</t>
  </si>
  <si>
    <t>Vybourání kovových vrat pl přes 5 m2</t>
  </si>
  <si>
    <t>92461186</t>
  </si>
  <si>
    <t>"m.č.154"                                                2,7*2,63*1</t>
  </si>
  <si>
    <t>112</t>
  </si>
  <si>
    <t>968082017</t>
  </si>
  <si>
    <t>Vybourání plastových rámů oken zdvojených včetně křídel plochy přes 2 do 4 m2</t>
  </si>
  <si>
    <t>-681967422</t>
  </si>
  <si>
    <t>"m.č.431, montáž.otvor"                   2,2*1,8</t>
  </si>
  <si>
    <t>113</t>
  </si>
  <si>
    <t>971033631</t>
  </si>
  <si>
    <t>Vybourání otvorů ve zdivu cihelném pl do 4 m2 na MVC nebo MV tl do 150 mm</t>
  </si>
  <si>
    <t>-1893134024</t>
  </si>
  <si>
    <t>"zvětšení dveří v příčkách"                0,75*2,1*2</t>
  </si>
  <si>
    <t>114</t>
  </si>
  <si>
    <t>971033651</t>
  </si>
  <si>
    <t>Vybourání otvorů ve zdivu cihelném pl do 4 m2 na MVC nebo MV tl do 600 mm</t>
  </si>
  <si>
    <t>-950182508</t>
  </si>
  <si>
    <t>"nová okna"                                            1,35*1,7*0,4*2</t>
  </si>
  <si>
    <t>"nová okna"                                            1,5*1,1*0,45*7</t>
  </si>
  <si>
    <t>"nová vrata"                                            1,55*2,15*0,45</t>
  </si>
  <si>
    <t>115</t>
  </si>
  <si>
    <t>973031326</t>
  </si>
  <si>
    <t>Vysekání kapes ve zdivu cihelném na MV nebo MVC pl do 0,10 m2 hl do 450 mm</t>
  </si>
  <si>
    <t>2063436269</t>
  </si>
  <si>
    <t>"pro ocel.překlady pro snižení oken"</t>
  </si>
  <si>
    <t>"nová okna"                                            7*2</t>
  </si>
  <si>
    <t>"m.č.440,pro RZP překlady"             2</t>
  </si>
  <si>
    <t>116</t>
  </si>
  <si>
    <t>974031666</t>
  </si>
  <si>
    <t>Vysekání rýh ve zdivu cihelném pro vtahování nosníků hl do 150 mm v do 250 mm</t>
  </si>
  <si>
    <t>1750293746</t>
  </si>
  <si>
    <t xml:space="preserve">"m.č.154,otvory v obvod zdi" </t>
  </si>
  <si>
    <t>"nová okna"                                            1,5*3*2</t>
  </si>
  <si>
    <t>"nová vrata"                                            1,85*3</t>
  </si>
  <si>
    <t>"zvětšení dveří v příčkách"                1,85*2</t>
  </si>
  <si>
    <t>117</t>
  </si>
  <si>
    <t>976072221</t>
  </si>
  <si>
    <t>Vybourání kovových komínových dvířek pl do 0,3 m2 ze zdiva cihelného</t>
  </si>
  <si>
    <t>424969040</t>
  </si>
  <si>
    <t>"dle Z/1-4"                                              28</t>
  </si>
  <si>
    <t>118</t>
  </si>
  <si>
    <t>977312114</t>
  </si>
  <si>
    <t>Řezání stávajících betonových mazanin vyztužených hl do 200 mm</t>
  </si>
  <si>
    <t>1831207177</t>
  </si>
  <si>
    <t>"stříška nad vraty u m.č.154"  6,3+0,55</t>
  </si>
  <si>
    <t>119</t>
  </si>
  <si>
    <t>978036191</t>
  </si>
  <si>
    <t>Otlučení cementových omítek vnějších ploch rozsahu do 100 %</t>
  </si>
  <si>
    <t>173565531</t>
  </si>
  <si>
    <t>"dle pol.Oprava vně.omítek"                   150,0</t>
  </si>
  <si>
    <t>120</t>
  </si>
  <si>
    <t>9- p.c.04</t>
  </si>
  <si>
    <t>Rezerva na drobné stavební práce neobsažené v položkách rozpočtu</t>
  </si>
  <si>
    <t>%</t>
  </si>
  <si>
    <t>2038799320</t>
  </si>
  <si>
    <t>"0,4% z HSV a PSV řed zapčtením rezervy"  0,004</t>
  </si>
  <si>
    <t>Přesun hmot</t>
  </si>
  <si>
    <t>121</t>
  </si>
  <si>
    <t>998017002</t>
  </si>
  <si>
    <t>Přesun hmot s omezením mechanizace pro budovy v do 12 m</t>
  </si>
  <si>
    <t>CS ÚRS 2016 01</t>
  </si>
  <si>
    <t>577788384</t>
  </si>
  <si>
    <t>997</t>
  </si>
  <si>
    <t>Přesun sutě</t>
  </si>
  <si>
    <t>122</t>
  </si>
  <si>
    <t>997013213</t>
  </si>
  <si>
    <t>Vnitrostaveništní doprava suti a vybouraných hmot pro budovy v do 12 m ručně</t>
  </si>
  <si>
    <t>-1209216014</t>
  </si>
  <si>
    <t>123</t>
  </si>
  <si>
    <t>997013219</t>
  </si>
  <si>
    <t>Příplatek k vnitrostaveništní dopravě suti a vybouraných hmot za zvětšenou dopravu suti ZKD 10 m</t>
  </si>
  <si>
    <t>1977154402</t>
  </si>
  <si>
    <t>124</t>
  </si>
  <si>
    <t>997013501</t>
  </si>
  <si>
    <t>Odvoz suti a vybouraných hmot na skládku nebo meziskládku do 1 km se složením</t>
  </si>
  <si>
    <t>-1558792710</t>
  </si>
  <si>
    <t>125</t>
  </si>
  <si>
    <t>997013509</t>
  </si>
  <si>
    <t>Příplatek k odvozu suti a vybouraných hmot na skládku ZKD 1 km přes 1 km</t>
  </si>
  <si>
    <t>-13699303</t>
  </si>
  <si>
    <t>81,681*14 'Přepočtené koeficientem množství</t>
  </si>
  <si>
    <t>126</t>
  </si>
  <si>
    <t>997013831</t>
  </si>
  <si>
    <t>Poplatek za uložení stavebního směsného odpadu na skládce (skládkovné)</t>
  </si>
  <si>
    <t>1493196248</t>
  </si>
  <si>
    <t>PSV</t>
  </si>
  <si>
    <t>Práce a dodávky PSV</t>
  </si>
  <si>
    <t>712</t>
  </si>
  <si>
    <t>Povlakové krytiny</t>
  </si>
  <si>
    <t>127</t>
  </si>
  <si>
    <t>712363001</t>
  </si>
  <si>
    <t>Provedení povlakové krytiny střech do 10° termoplastickou fólií PVC rozvinutím a natažením v ploše</t>
  </si>
  <si>
    <t>-993896083</t>
  </si>
  <si>
    <t>"SCH2,3,plochá střecha"            2,7*6,15*1,05</t>
  </si>
  <si>
    <t>"dtto,vytažení na stěny"          (2,7+6,15)*0,15*1,1</t>
  </si>
  <si>
    <t>"SCH4,plochá střecha"               125,0</t>
  </si>
  <si>
    <t>"dtto,vytažení na stěny"          (5,55+18,8+9,8+7,5)*0,15*1,1</t>
  </si>
  <si>
    <t>128</t>
  </si>
  <si>
    <t>283220000</t>
  </si>
  <si>
    <t>fólie hydroizolační střešní tl 2 mm š 1200 mm šedá</t>
  </si>
  <si>
    <t>-542584495</t>
  </si>
  <si>
    <t>150,767*1,15</t>
  </si>
  <si>
    <t>129</t>
  </si>
  <si>
    <t>712363003</t>
  </si>
  <si>
    <t>Provedení povlakové krytina střech do 10° spoj 2 pásů fólií PVC horkovzdušným navařením</t>
  </si>
  <si>
    <t>1518133671</t>
  </si>
  <si>
    <t>"SCH2,3,plochá střecha"            6,15*2</t>
  </si>
  <si>
    <t>"SCH4,plochá střecha"               11,6*4+9,6*5</t>
  </si>
  <si>
    <t>130</t>
  </si>
  <si>
    <t>712363005</t>
  </si>
  <si>
    <t>Provedení povlakové krytiny střech do 10° navařením fólie PVC na oplechování v plné ploše</t>
  </si>
  <si>
    <t>1179107612</t>
  </si>
  <si>
    <t>"SCH2,3,plochá střecha"           (6,15+2,7*2)*1,05</t>
  </si>
  <si>
    <t>"SCH4,plochá střecha"              (11,6+9,6)*1,05</t>
  </si>
  <si>
    <t>131</t>
  </si>
  <si>
    <t>712363008</t>
  </si>
  <si>
    <t>Provedení krytiny střech do 10° pojištění spoje nalepením pruhu fólie horkým vzduchem</t>
  </si>
  <si>
    <t>2054510023</t>
  </si>
  <si>
    <t>132</t>
  </si>
  <si>
    <t>712363103</t>
  </si>
  <si>
    <t>Provedení povlakové krytiny střech do 10° ukotvení fólie talířovou hmoždinkou do betonu nebo ŽB</t>
  </si>
  <si>
    <t>867626339</t>
  </si>
  <si>
    <t>"SCH2,3,plochá střecha"           17,435*1,25</t>
  </si>
  <si>
    <t>"SCH4,plochá střecha"               125,0*1,25</t>
  </si>
  <si>
    <t>133</t>
  </si>
  <si>
    <t>590513510</t>
  </si>
  <si>
    <t>hmoždinka talířová s ocelovým trnem TID-T 8/60 x 295</t>
  </si>
  <si>
    <t>-1698295271</t>
  </si>
  <si>
    <t>178*1,05 'Přepočtené koeficientem množství</t>
  </si>
  <si>
    <t>134</t>
  </si>
  <si>
    <t>712391171</t>
  </si>
  <si>
    <t>Provedení povlakové krytiny střech do 10° podkladní textilní vrstvy</t>
  </si>
  <si>
    <t>-1192113690</t>
  </si>
  <si>
    <t>135</t>
  </si>
  <si>
    <t>69311111R2</t>
  </si>
  <si>
    <t>textilie netkaná  š 155 cm 300 g/m2</t>
  </si>
  <si>
    <t>34096545</t>
  </si>
  <si>
    <t>"SCH2,3,plochá střecha"            17,435*1,1</t>
  </si>
  <si>
    <t>"dtto,vytažení na stěny"           1,46*1,1</t>
  </si>
  <si>
    <t>"SCH4,plochá střecha"               125,0*1,1</t>
  </si>
  <si>
    <t>"dtto,vytažení na stěny"           6,87*1,1</t>
  </si>
  <si>
    <t>136</t>
  </si>
  <si>
    <t>998712103</t>
  </si>
  <si>
    <t>Přesun hmot tonážní tonážní pro krytiny povlakové v objektech v do 24 m</t>
  </si>
  <si>
    <t>250706083</t>
  </si>
  <si>
    <t>137</t>
  </si>
  <si>
    <t>998712181</t>
  </si>
  <si>
    <t>Příplatek k přesunu hmot tonážní 712 prováděný bez použití mechanizace</t>
  </si>
  <si>
    <t>848587309</t>
  </si>
  <si>
    <t>713</t>
  </si>
  <si>
    <t>Izolace tepelné</t>
  </si>
  <si>
    <t>138</t>
  </si>
  <si>
    <t>713130851</t>
  </si>
  <si>
    <t>Odstranění tepelné izolace stěn lepené z polystyrenu tl do 100 mm</t>
  </si>
  <si>
    <t>734295288</t>
  </si>
  <si>
    <t xml:space="preserve">"tl.50 mm"                                       </t>
  </si>
  <si>
    <t>"pohled V,Z,J,S"                            32,7+196,3+178,1+388,1</t>
  </si>
  <si>
    <t>"dtto,sokl,pohledV,Z,S"             0,1+17,9+24,2</t>
  </si>
  <si>
    <t xml:space="preserve">"tl.80 mm"                                       </t>
  </si>
  <si>
    <t>"pohled V,Z,J,S"                            323,2+0,4+72,8+36,8</t>
  </si>
  <si>
    <t xml:space="preserve">"tl.100 mm"                                       </t>
  </si>
  <si>
    <t>"pohled V,Z"                                   24,1+24,1</t>
  </si>
  <si>
    <t>"dtto,sokl,pohledV,Z"                24,1+24,1</t>
  </si>
  <si>
    <t>139</t>
  </si>
  <si>
    <t>713111111</t>
  </si>
  <si>
    <t>Montáž izolace tepelné vrchem stropů volně kladenými rohožemi, pásy, dílci, deskami</t>
  </si>
  <si>
    <t>-2080900949</t>
  </si>
  <si>
    <t>"SCH4,plochá střecha"               125,0*2</t>
  </si>
  <si>
    <t>"STR1,strop nad tělocvičnou" 446,7*2</t>
  </si>
  <si>
    <t>140</t>
  </si>
  <si>
    <t>631481530</t>
  </si>
  <si>
    <t>deska minerální izolační ISOVER UNI 600x1200 mm tl. 80 mm</t>
  </si>
  <si>
    <t>1431623120</t>
  </si>
  <si>
    <t>"STR1,strop nad tělocvičnou" 446,7*2*1,02</t>
  </si>
  <si>
    <t>141</t>
  </si>
  <si>
    <t>283723090</t>
  </si>
  <si>
    <t>deska z pěnového polystyrenu EPS 100 S 1000 x 500 x 100 mm</t>
  </si>
  <si>
    <t>2108450021</t>
  </si>
  <si>
    <t>"SCH4,plochá střecha"               125,0*2*1,02</t>
  </si>
  <si>
    <t>142</t>
  </si>
  <si>
    <t>713131141</t>
  </si>
  <si>
    <t>Montáž izolace tepelné stěn a základů lepením celoplošně rohoží, pásů, dílců, desek</t>
  </si>
  <si>
    <t>-1502128379</t>
  </si>
  <si>
    <t>"pohled Z"                                      (1,95+8,8)*1,4</t>
  </si>
  <si>
    <t xml:space="preserve">                                                           (7,9+10,9)*0,2</t>
  </si>
  <si>
    <t xml:space="preserve">                                                            11,4*0,17</t>
  </si>
  <si>
    <t>"pohled V"                                    (2,7+1,9)*0,35</t>
  </si>
  <si>
    <t xml:space="preserve">                                                            27,0*0,4</t>
  </si>
  <si>
    <t>"pohled S"                                    (2,5+3,35)*0,2</t>
  </si>
  <si>
    <t xml:space="preserve">                                                          (18,05+7,5)*0,3</t>
  </si>
  <si>
    <t xml:space="preserve">"Perimetr tl.140 mm"                 6,65*1,44                                                           </t>
  </si>
  <si>
    <t>"pohled J"                                    (9,95+17,15)*0,27</t>
  </si>
  <si>
    <t>"pohled J-dvůr"                         (3,0+14,9)*0,2</t>
  </si>
  <si>
    <t>"pohled S-dvůr"                        (10,2+7,2)*0,2</t>
  </si>
  <si>
    <t>"EPS tl.30 mm pod parapety"</t>
  </si>
  <si>
    <t xml:space="preserve">"dle klemp.výrobků"                360,59*0,2*1,05     </t>
  </si>
  <si>
    <t>"atika střechy nad 1.NP"</t>
  </si>
  <si>
    <t>"vnitř.stěna a hlava"                  3,0*(0,3+0,2)</t>
  </si>
  <si>
    <t>143,17*1,05</t>
  </si>
  <si>
    <t>143</t>
  </si>
  <si>
    <t>141415979</t>
  </si>
  <si>
    <t>"pod parapety"</t>
  </si>
  <si>
    <t xml:space="preserve">"dle klemp.výrobků"                75,724*1,02     </t>
  </si>
  <si>
    <t>144</t>
  </si>
  <si>
    <t>-1166125957</t>
  </si>
  <si>
    <t>59,188*1,02</t>
  </si>
  <si>
    <t>145</t>
  </si>
  <si>
    <t>-448094552</t>
  </si>
  <si>
    <t xml:space="preserve">"pohled S"                                    </t>
  </si>
  <si>
    <t xml:space="preserve">"Perimetr tl.140 mm"                 6,65*1,44*1,02                                                           </t>
  </si>
  <si>
    <t>146</t>
  </si>
  <si>
    <t>283764170</t>
  </si>
  <si>
    <t>deska z extrudovaného polystyrénu XPS 300 SF 50 mm</t>
  </si>
  <si>
    <t>1966672169</t>
  </si>
  <si>
    <t xml:space="preserve">"atika střechy nad 1.NP"           </t>
  </si>
  <si>
    <t>"vnitř.stěna a hlava"                  3,0*(0,3+0,2)*1,02</t>
  </si>
  <si>
    <t>147</t>
  </si>
  <si>
    <t>713141331</t>
  </si>
  <si>
    <t>Montáž izolace tepelné střech plochých lepené za studena zplna, spádová vrstva</t>
  </si>
  <si>
    <t>-1867179208</t>
  </si>
  <si>
    <t>148</t>
  </si>
  <si>
    <t>283761410</t>
  </si>
  <si>
    <t>klín spádový Standard 1000 x 1000 mm, EPS 100</t>
  </si>
  <si>
    <t>-419843252</t>
  </si>
  <si>
    <t>17,435*0,05*1,05</t>
  </si>
  <si>
    <t>149</t>
  </si>
  <si>
    <t>713191132</t>
  </si>
  <si>
    <t>Montáž izolace tepelné podlah, stropů vrchem nebo střech překrytí separační fólií z PE</t>
  </si>
  <si>
    <t>-2085517852</t>
  </si>
  <si>
    <t>"STR1,strop nad tělocvičnou" 446,7*1,02</t>
  </si>
  <si>
    <t>150</t>
  </si>
  <si>
    <t>283293240</t>
  </si>
  <si>
    <t>fólie vysoce difúzní (1,5 x 50 m)</t>
  </si>
  <si>
    <t>-196940208</t>
  </si>
  <si>
    <t>"STR1,strop nad tělocvičnou" 455,634*1,15</t>
  </si>
  <si>
    <t>151</t>
  </si>
  <si>
    <t>713191321</t>
  </si>
  <si>
    <t>Montáž izolace tepelné střech plochých osazení odvětrávacích komínků</t>
  </si>
  <si>
    <t>-936701083</t>
  </si>
  <si>
    <t>"K/47,48"                         1+2</t>
  </si>
  <si>
    <t>152</t>
  </si>
  <si>
    <t>628520920</t>
  </si>
  <si>
    <t xml:space="preserve">komínek střešní </t>
  </si>
  <si>
    <t>689495169</t>
  </si>
  <si>
    <t>153</t>
  </si>
  <si>
    <t>998713103</t>
  </si>
  <si>
    <t>Přesun hmot tonážní pro izolace tepelné v objektech v do 24 m</t>
  </si>
  <si>
    <t>2048589077</t>
  </si>
  <si>
    <t>154</t>
  </si>
  <si>
    <t>998713181</t>
  </si>
  <si>
    <t>Příplatek k přesunu hmot tonážní 713 prováděný bez použití mechanizace</t>
  </si>
  <si>
    <t>-578272738</t>
  </si>
  <si>
    <t>721</t>
  </si>
  <si>
    <t>Zdravotechnika - vnitřní kanalizace</t>
  </si>
  <si>
    <t>155</t>
  </si>
  <si>
    <t>721140806</t>
  </si>
  <si>
    <t>Demontáž potrubí litinové do DN 200</t>
  </si>
  <si>
    <t>-445959239</t>
  </si>
  <si>
    <t>"napoj.nových lapačů spl."      1,8*8</t>
  </si>
  <si>
    <t>156</t>
  </si>
  <si>
    <t>721141105</t>
  </si>
  <si>
    <t>Potrubí kanalizační litinové bezhrdlové odpadní spojované CV spojkami DN 150</t>
  </si>
  <si>
    <t>-984671328</t>
  </si>
  <si>
    <t>"napoj.nov.lit lapačů splav."    1,8*7</t>
  </si>
  <si>
    <t>157</t>
  </si>
  <si>
    <t>721173316</t>
  </si>
  <si>
    <t>Potrubí kanalizační plastové dešťové systém KG DN 125</t>
  </si>
  <si>
    <t>1170082823</t>
  </si>
  <si>
    <t>"napoj.nov.plast lapače spl."  1,8</t>
  </si>
  <si>
    <t>158</t>
  </si>
  <si>
    <t>721242116</t>
  </si>
  <si>
    <t>Lapač střešních splavenin z PP se zápachovou klapkou a lapacím košem DN 125</t>
  </si>
  <si>
    <t>1375538036</t>
  </si>
  <si>
    <t>159</t>
  </si>
  <si>
    <t>721-01 p.c.</t>
  </si>
  <si>
    <t>Lapač střešních splavenin z litiny se zápachovou klapkou a lapacím košem DN 150</t>
  </si>
  <si>
    <t>1345913369</t>
  </si>
  <si>
    <t>160</t>
  </si>
  <si>
    <t>721290822</t>
  </si>
  <si>
    <t>Přemístění vnitrostaveništní demontovaných hmot vnitřní kanalizace v objektech výšky do 12 m</t>
  </si>
  <si>
    <t>-409616608</t>
  </si>
  <si>
    <t>161</t>
  </si>
  <si>
    <t>998721103</t>
  </si>
  <si>
    <t>Přesun hmot tonážní pro vnitřní kanalizace v objektech v do 24 m</t>
  </si>
  <si>
    <t>1111266510</t>
  </si>
  <si>
    <t>162</t>
  </si>
  <si>
    <t>998721181</t>
  </si>
  <si>
    <t>Příplatek k přesunu hmot tonážní 721 prováděný bez použití mechanizace</t>
  </si>
  <si>
    <t>-1758902467</t>
  </si>
  <si>
    <t>723</t>
  </si>
  <si>
    <t>Zdravotechnika - vnitřní plynovod</t>
  </si>
  <si>
    <t>163</t>
  </si>
  <si>
    <t>723150312</t>
  </si>
  <si>
    <t>Potrubí ocelové hladké černé bezešvé spojované svařováním tvářené za tepla D 57x3,2 mm</t>
  </si>
  <si>
    <t>-273208804</t>
  </si>
  <si>
    <t xml:space="preserve">"přeložka stáv.potrubí vedeného po fasádě"  </t>
  </si>
  <si>
    <t xml:space="preserve">                                                              15,0</t>
  </si>
  <si>
    <t>164</t>
  </si>
  <si>
    <t>723150803</t>
  </si>
  <si>
    <t>Demontáž potrubí ocelové hladké svařované do D 76</t>
  </si>
  <si>
    <t>1793429152</t>
  </si>
  <si>
    <t>165</t>
  </si>
  <si>
    <t>723190901</t>
  </si>
  <si>
    <t>Uzavření,otevření plynovodního potrubí při opravě</t>
  </si>
  <si>
    <t>-918837111</t>
  </si>
  <si>
    <t>166</t>
  </si>
  <si>
    <t>723190907</t>
  </si>
  <si>
    <t>Odvzdušnění nebo napuštění plynovodního potrubí</t>
  </si>
  <si>
    <t>1540092079</t>
  </si>
  <si>
    <t>167</t>
  </si>
  <si>
    <t>723190909</t>
  </si>
  <si>
    <t>Zkouška těsnosti potrubí plynovodního</t>
  </si>
  <si>
    <t>74895183</t>
  </si>
  <si>
    <t>168</t>
  </si>
  <si>
    <t>998723103</t>
  </si>
  <si>
    <t>Přesun hmot tonážní pro vnitřní plynovod v objektech v do 24 m</t>
  </si>
  <si>
    <t>-663608404</t>
  </si>
  <si>
    <t>169</t>
  </si>
  <si>
    <t>998723181</t>
  </si>
  <si>
    <t>Příplatek k přesunu hmot tonážní 723 prováděný bez použití mechanizace</t>
  </si>
  <si>
    <t>1922397019</t>
  </si>
  <si>
    <t>762</t>
  </si>
  <si>
    <t>Konstrukce tesařské</t>
  </si>
  <si>
    <t>170</t>
  </si>
  <si>
    <t>762083122</t>
  </si>
  <si>
    <t>Impregnace řeziva proti dřevokaznému hmyzu, houbám a plísním máčením třída ohrožení 3 a 4</t>
  </si>
  <si>
    <t>539564841</t>
  </si>
  <si>
    <t xml:space="preserve">"zádveří vstup.dveří,strop.trámy"                   </t>
  </si>
  <si>
    <t>"u m.č.129"                                      0,1*0,14*2,7*5</t>
  </si>
  <si>
    <t>"přístřešek tepel.č.,T10,11"      0,08*0,14*5,0</t>
  </si>
  <si>
    <t>171</t>
  </si>
  <si>
    <t>762341014</t>
  </si>
  <si>
    <t>Bednění střech rovných z desek OSB tl 18 mm na sraz šroubovaných na krokve</t>
  </si>
  <si>
    <t>620788425</t>
  </si>
  <si>
    <t>"u m.č.129,T2-T4"                           12,0*2+1,9</t>
  </si>
  <si>
    <t>172</t>
  </si>
  <si>
    <t>762341016</t>
  </si>
  <si>
    <t>Bednění střech rovných z desek OSB tl 22 mm na sraz šroubovaných na krokve</t>
  </si>
  <si>
    <t>-346315139</t>
  </si>
  <si>
    <t xml:space="preserve">"střecha nad 1.NP"                   </t>
  </si>
  <si>
    <t>"nadezděná atika"                        3,05*0,15</t>
  </si>
  <si>
    <t>"přístřešek  tepel.č.,T 12,13"     30,0+13,0</t>
  </si>
  <si>
    <t>173</t>
  </si>
  <si>
    <t>762711810</t>
  </si>
  <si>
    <t>Demontáž prostorových vázaných kcí z hraněného řeziva průřezové plochy do 120 cm2</t>
  </si>
  <si>
    <t>-902994138</t>
  </si>
  <si>
    <t>"u m.č.129,stojky"                        3,4*2+2,5*3</t>
  </si>
  <si>
    <t>"střecha,pozednice,krokve"    2,7+2,5*3</t>
  </si>
  <si>
    <t>174</t>
  </si>
  <si>
    <t>762822110</t>
  </si>
  <si>
    <t>Montáž stropního trámu z hraněného řeziva průřezové plochy do 144 cm2 s výměnami</t>
  </si>
  <si>
    <t>-729197570</t>
  </si>
  <si>
    <t>"u m.č.129"                                      2,7*5</t>
  </si>
  <si>
    <t>"přístřešek tepel.č.,T10,11"      2,8*6+5*1</t>
  </si>
  <si>
    <t>175</t>
  </si>
  <si>
    <t>605120030</t>
  </si>
  <si>
    <t>řezivo jehličnaté hranol jakost II do 120 cm2</t>
  </si>
  <si>
    <t>-1945944117</t>
  </si>
  <si>
    <t>"přístřešek tepel.č.,T10,11"      0,08*0,14*5,0*1,1</t>
  </si>
  <si>
    <t>176</t>
  </si>
  <si>
    <t>605120130</t>
  </si>
  <si>
    <t>řezivo jehličnaté hranol jakost II nad 120 cm2</t>
  </si>
  <si>
    <t>-919233082</t>
  </si>
  <si>
    <t>"u m.č.129"                                      0,1*0,14*2,7*5*1,1</t>
  </si>
  <si>
    <t>"přístřešek tepel.č.,T10,11"      0,1*0,14*2,8*6*1,1</t>
  </si>
  <si>
    <t>177</t>
  </si>
  <si>
    <t>762895000</t>
  </si>
  <si>
    <t>Spojovací prostředky pro montáž záklopu, stropnice a podbíjení</t>
  </si>
  <si>
    <t>597064136</t>
  </si>
  <si>
    <t>178</t>
  </si>
  <si>
    <t>998762103</t>
  </si>
  <si>
    <t>Přesun hmot tonážní pro kce tesařské v objektech v do 24 m</t>
  </si>
  <si>
    <t>628294636</t>
  </si>
  <si>
    <t>179</t>
  </si>
  <si>
    <t>998762181</t>
  </si>
  <si>
    <t>Příplatek k přesunu hmot tonážní 762 prováděný bez použití mechanizace</t>
  </si>
  <si>
    <t>-201717070</t>
  </si>
  <si>
    <t>763</t>
  </si>
  <si>
    <t>Konstrukce suché výstavby</t>
  </si>
  <si>
    <t>180</t>
  </si>
  <si>
    <t>763132931</t>
  </si>
  <si>
    <t>Vyspravení SDK podhledu, podkroví plochy do 0,25 m2 deska 1xA 12,5</t>
  </si>
  <si>
    <t>-1092406568</t>
  </si>
  <si>
    <t xml:space="preserve">"ostění po výměně střeš.oken" </t>
  </si>
  <si>
    <t>"krátké strany"               2*6</t>
  </si>
  <si>
    <t>181</t>
  </si>
  <si>
    <t>763132951</t>
  </si>
  <si>
    <t>Vyspravení SDK podhledu, podkroví plochy do 0,5 m2 deska 1xA 12,5</t>
  </si>
  <si>
    <t>-1495908930</t>
  </si>
  <si>
    <t>"dlouhé strany"              2*6</t>
  </si>
  <si>
    <t>182</t>
  </si>
  <si>
    <t>763135101</t>
  </si>
  <si>
    <t>Montáž SDK kazetového podhledu z kazet 600x600 mm na zavěšenou viditelnou nosnou konstrukci</t>
  </si>
  <si>
    <t>1134167825</t>
  </si>
  <si>
    <t>"m.č.220"                         18,72</t>
  </si>
  <si>
    <t>"m.č.402,428"                 37,06+68,24</t>
  </si>
  <si>
    <t>124,02*1,03</t>
  </si>
  <si>
    <t>183</t>
  </si>
  <si>
    <t>590305720</t>
  </si>
  <si>
    <t>podhled kazetový, tl. 10 mm, 600 x 600 mm</t>
  </si>
  <si>
    <t>-1396920698</t>
  </si>
  <si>
    <t>124,02*1,03*1,05</t>
  </si>
  <si>
    <t>184</t>
  </si>
  <si>
    <t>998763102</t>
  </si>
  <si>
    <t>Přesun hmot tonážní pro dřevostavby v objektech v do 24 m</t>
  </si>
  <si>
    <t>-1446324887</t>
  </si>
  <si>
    <t>185</t>
  </si>
  <si>
    <t>998763181</t>
  </si>
  <si>
    <t>Příplatek k přesunu hmot tonážní pro 763 dřevostavby prováděný bez použití mechanizace</t>
  </si>
  <si>
    <t>-163473902</t>
  </si>
  <si>
    <t>764</t>
  </si>
  <si>
    <t>Konstrukce klempířské</t>
  </si>
  <si>
    <t>186</t>
  </si>
  <si>
    <t>764001821</t>
  </si>
  <si>
    <t>Demontáž krytiny ze svitků nebo tabulí do suti</t>
  </si>
  <si>
    <t>-258587354</t>
  </si>
  <si>
    <t>"K/83"                               2,33</t>
  </si>
  <si>
    <t>"stříška nad vraty u m.č.154"  6,3*0,65</t>
  </si>
  <si>
    <t>187</t>
  </si>
  <si>
    <t>764002841</t>
  </si>
  <si>
    <t>Demontáž oplechování horních ploch zdí a nadezdívek do suti</t>
  </si>
  <si>
    <t>-423625100</t>
  </si>
  <si>
    <t>"dle výpisu klemp.výrobků"    0,7+0,7</t>
  </si>
  <si>
    <t>188</t>
  </si>
  <si>
    <t>764002851</t>
  </si>
  <si>
    <t>Demontáž oplechování parapetů do suti</t>
  </si>
  <si>
    <t>-1177618161</t>
  </si>
  <si>
    <t>"dle výpisu klemp.výrobků"  (29,84+29,6+220,45+80,7)*1,1</t>
  </si>
  <si>
    <t>189</t>
  </si>
  <si>
    <t>764004801</t>
  </si>
  <si>
    <t>Demontáž podokapního žlabu do suti</t>
  </si>
  <si>
    <t>-641012616</t>
  </si>
  <si>
    <t>"dle K3"                            121,0</t>
  </si>
  <si>
    <t>190</t>
  </si>
  <si>
    <t>764004861</t>
  </si>
  <si>
    <t>Demontáž svodu do suti</t>
  </si>
  <si>
    <t>-2142716614</t>
  </si>
  <si>
    <t>"dle K2"                             54,6</t>
  </si>
  <si>
    <t>191</t>
  </si>
  <si>
    <t>764111641</t>
  </si>
  <si>
    <t>Krytina střechy rovné drážkováním ze svitků z Pz plechu s povrchovou úpravou rš 670 mm sklonu do 30°</t>
  </si>
  <si>
    <t>-587595538</t>
  </si>
  <si>
    <t>"K/83"                               2,0*(1,0+0,15)</t>
  </si>
  <si>
    <t>192</t>
  </si>
  <si>
    <t>764212633</t>
  </si>
  <si>
    <t>Oplechování štítu závětrnou lištou z Pz s povrchovou úpravou rš 250 mm</t>
  </si>
  <si>
    <t>533174190</t>
  </si>
  <si>
    <t>"K/38,79,88,89"              3,1+3,2+4,0+1,5</t>
  </si>
  <si>
    <t>193</t>
  </si>
  <si>
    <t>764212663</t>
  </si>
  <si>
    <t>Oplechování rovné okapové hrany z Pz s povrchovou úpravou rš 250 mm</t>
  </si>
  <si>
    <t>-454706240</t>
  </si>
  <si>
    <t>"K/40,41,80,85"             11,9+9,7+6,2+15,8</t>
  </si>
  <si>
    <t>194</t>
  </si>
  <si>
    <t>7642126R1</t>
  </si>
  <si>
    <t>Oplechování krycí lištou z Pz s povrchovou úpravou rš 150 mm</t>
  </si>
  <si>
    <t>242958442</t>
  </si>
  <si>
    <t>"K/342-45,78"                5,5+7,3+9,6+14,1+8,5</t>
  </si>
  <si>
    <t>195</t>
  </si>
  <si>
    <t>764214607</t>
  </si>
  <si>
    <t>Oplechování horních ploch a atik bez rohů z Pz s povrch úpravou mechanicky kotvené rš 670 mm</t>
  </si>
  <si>
    <t>-557358777</t>
  </si>
  <si>
    <t>"K/39"                               0,7</t>
  </si>
  <si>
    <t>196</t>
  </si>
  <si>
    <t>764214608</t>
  </si>
  <si>
    <t>Oplechování horních ploch a atik bez rohů z Pz s povrch úpravou mechanicky kotvené rš 750 mm</t>
  </si>
  <si>
    <t>1330295054</t>
  </si>
  <si>
    <t>"K/35"                               0,7</t>
  </si>
  <si>
    <t>197</t>
  </si>
  <si>
    <t>764216643</t>
  </si>
  <si>
    <t>Oplechování rovných parapetů celoplošně lepené z Pz s povrchovou úpravou rš 250 mm</t>
  </si>
  <si>
    <t>-1365015015</t>
  </si>
  <si>
    <t>"K/1-6"                              1,76*3+1,21+1,75*3+0,9*3+1,5*2</t>
  </si>
  <si>
    <t>"K/18,30"                         2,3*5+0,9*1</t>
  </si>
  <si>
    <t>198</t>
  </si>
  <si>
    <t>764216644</t>
  </si>
  <si>
    <t>Oplechování rovných parapetů celoplošně lepené z Pz s povrchovou úpravou rš 330 mm</t>
  </si>
  <si>
    <t>-275455613</t>
  </si>
  <si>
    <t>"K/13,14,17,29"             1,5*12+0,9*4+0,8*9+0,8</t>
  </si>
  <si>
    <t>199</t>
  </si>
  <si>
    <t>764216645</t>
  </si>
  <si>
    <t>Oplechování rovných parapetů celoplošně lepené z Pz s povrchovou úpravou rš 400 mm</t>
  </si>
  <si>
    <t>696714605</t>
  </si>
  <si>
    <t>"K/7-12"                           0,9*1+0,6*3+2,1*(5+6)+1,5*(15+1)</t>
  </si>
  <si>
    <t>"K/23-28"          2,2*6+3,0*4+1,75*8+1,5*24+1,85+2,95*3</t>
  </si>
  <si>
    <t>"K/31-34"                        1,8*4+2,0*34+0,95*5+2,4*2</t>
  </si>
  <si>
    <t>200</t>
  </si>
  <si>
    <t>764216646</t>
  </si>
  <si>
    <t>Oplechování rovných parapetů celoplošně lepené z Pz s povrchovou úpravou rš 500 mm</t>
  </si>
  <si>
    <t>343249158</t>
  </si>
  <si>
    <t>"K/19-22"                         0,8*9+2,9*12+2,2*9+2,1*9</t>
  </si>
  <si>
    <t>201</t>
  </si>
  <si>
    <t>764218604</t>
  </si>
  <si>
    <t>Oplechování rovné římsy mechanicky kotvené z Pz s upraveným povrchem rš 330 mm</t>
  </si>
  <si>
    <t>-381747193</t>
  </si>
  <si>
    <t>"K/36"                               53,0</t>
  </si>
  <si>
    <t>202</t>
  </si>
  <si>
    <t>764218611</t>
  </si>
  <si>
    <t>Oplechování rovné římsy mechanicky kotvené z Pz s upraveným povrchem rš přes 670 mm</t>
  </si>
  <si>
    <t>-907674785</t>
  </si>
  <si>
    <t>"K/76"                               5,8</t>
  </si>
  <si>
    <t>203</t>
  </si>
  <si>
    <t>764311613</t>
  </si>
  <si>
    <t>Lemování rovných zdí střech s krytinou skládanou z Pz s povrchovou úpravou rš 250 mm</t>
  </si>
  <si>
    <t>-1678234844</t>
  </si>
  <si>
    <t>"K/91,93"                         2,3+2,7</t>
  </si>
  <si>
    <t>204</t>
  </si>
  <si>
    <t>764311614</t>
  </si>
  <si>
    <t>Lemování rovných zdí střech s krytinou skládanou z Pz s povrchovou úpravou rš 330 mm</t>
  </si>
  <si>
    <t>1631347982</t>
  </si>
  <si>
    <t>"K/46,77,84"                   6,1+7,5+15,8</t>
  </si>
  <si>
    <t>205</t>
  </si>
  <si>
    <t>764312614</t>
  </si>
  <si>
    <t>Spodní lemování rovných zdí střech s krytinou skládanou z Pz s povrchovou úpravou rš 330 mm</t>
  </si>
  <si>
    <t>983068246</t>
  </si>
  <si>
    <t>"K/90,91"                         1,3+2,6</t>
  </si>
  <si>
    <t>206</t>
  </si>
  <si>
    <t>764315622</t>
  </si>
  <si>
    <t>Lemování trub, konzol,držáků z Pz s povrch úpravou střech s krytinou skládanou D do 100 mm</t>
  </si>
  <si>
    <t>-888786469</t>
  </si>
  <si>
    <t>"K/49(dvojkomínek)"  2</t>
  </si>
  <si>
    <t>207</t>
  </si>
  <si>
    <t>764511601</t>
  </si>
  <si>
    <t>Žlab podokapní půlkruhový z Pz s povrchovou úpravou rš 250 mm</t>
  </si>
  <si>
    <t>1304790507</t>
  </si>
  <si>
    <t>"K/54,86"                         2,6+5,0</t>
  </si>
  <si>
    <t>208</t>
  </si>
  <si>
    <t>764511602</t>
  </si>
  <si>
    <t>Žlab podokapní půlkruhový z Pz s povrchovou úpravou rš 330 mm</t>
  </si>
  <si>
    <t>-517686727</t>
  </si>
  <si>
    <t>"K/50,52,59,72"             12,0+9,7+7,5+4,2</t>
  </si>
  <si>
    <t>209</t>
  </si>
  <si>
    <t>764511603</t>
  </si>
  <si>
    <t>Žlab podokapní půlkruhový z Pz s povrchovou úpravou rš 400 mm</t>
  </si>
  <si>
    <t>-293442419</t>
  </si>
  <si>
    <t>"K/56,61,64,70,71"        26,0+27,0+26,5+5,6+4,2</t>
  </si>
  <si>
    <t>210</t>
  </si>
  <si>
    <t>764511612</t>
  </si>
  <si>
    <t>Žlab podokapní hranatý z Pz s povrchovou úpravou rš 330 mm</t>
  </si>
  <si>
    <t>534864717</t>
  </si>
  <si>
    <t>"K/81"                                6,2</t>
  </si>
  <si>
    <t>211</t>
  </si>
  <si>
    <t>764511641</t>
  </si>
  <si>
    <t>Kotlík oválný (trychtýřový) pro podokapní žlaby z Pz s povrchovou úpravou 250/87 mm</t>
  </si>
  <si>
    <t>357191888</t>
  </si>
  <si>
    <t>"K/82"                                 1</t>
  </si>
  <si>
    <t>212</t>
  </si>
  <si>
    <t>764511642</t>
  </si>
  <si>
    <t>Kotlík oválný (trychtýřový) pro podokapní žlaby z Pz s povrchovou úpravou 330/100 mm</t>
  </si>
  <si>
    <t>-2126104986</t>
  </si>
  <si>
    <t>"K/55"                                 1</t>
  </si>
  <si>
    <t>213</t>
  </si>
  <si>
    <t>764511643</t>
  </si>
  <si>
    <t>Kotlík oválný (trychtýřový) pro podokapní žlaby z Pz s povrchovou úpravou 400/120 mm</t>
  </si>
  <si>
    <t>696901399</t>
  </si>
  <si>
    <t>"K/51,53"                           1+1</t>
  </si>
  <si>
    <t>214</t>
  </si>
  <si>
    <t>764511662</t>
  </si>
  <si>
    <t>Kotlík hranatý pro podokapní žlaby z Pz s povrchovou úpravou 330/100 mm</t>
  </si>
  <si>
    <t>182422126</t>
  </si>
  <si>
    <t>"K/75"                                 1</t>
  </si>
  <si>
    <t>215</t>
  </si>
  <si>
    <t>764511663</t>
  </si>
  <si>
    <t>Kotlík hranatý pro podokapní žlaby z Pz s povrchovou úpravou 400/120 mm</t>
  </si>
  <si>
    <t>-1102075738</t>
  </si>
  <si>
    <t>"K/62,63,73,74"               1+1+1+1</t>
  </si>
  <si>
    <t>216</t>
  </si>
  <si>
    <t>7645116R1</t>
  </si>
  <si>
    <t>Kotlík hranatý pro podokapní žlaby z Pz s povrchovou úpravou 400/150 mm</t>
  </si>
  <si>
    <t>-31794583</t>
  </si>
  <si>
    <t>"K/57,58,60,65,66"         1+1+1+1+1</t>
  </si>
  <si>
    <t>217</t>
  </si>
  <si>
    <t>764518621</t>
  </si>
  <si>
    <t>Svody kruhové včetně objímek, kolen, odskoků z Pz s povrchovou úpravou průměru 87 mm</t>
  </si>
  <si>
    <t>-1717133143</t>
  </si>
  <si>
    <t>"K/82(průměr 70)"         3,6</t>
  </si>
  <si>
    <t>218</t>
  </si>
  <si>
    <t>764518622</t>
  </si>
  <si>
    <t>Svody kruhové včetně objímek, kolen, odskoků z Pz s povrchovou úpravou průměru 100 mm</t>
  </si>
  <si>
    <t>1277409597</t>
  </si>
  <si>
    <t>"K/55,75,87"                     1,0+2,3+3,6</t>
  </si>
  <si>
    <t>219</t>
  </si>
  <si>
    <t>764518623</t>
  </si>
  <si>
    <t>Svody kruhové včetně objímek, kolen, odskoků z Pz s povrchovou úpravou průměru 120 mm</t>
  </si>
  <si>
    <t>-1108668568</t>
  </si>
  <si>
    <t>"K/51,62,63,73,74"         3,9+27,0+10,0+4,2+14,8</t>
  </si>
  <si>
    <t>220</t>
  </si>
  <si>
    <t>7645186R1</t>
  </si>
  <si>
    <t>Svody kruhové včetně objímek, kolen, odskoků z Pz s povrchovou úpravou průměru 150 mm</t>
  </si>
  <si>
    <t>329002273</t>
  </si>
  <si>
    <t>"K/57,58,60,65-68"         10,2+4,5+9,9+14,8*2+22,0+15,9</t>
  </si>
  <si>
    <t>221</t>
  </si>
  <si>
    <t>998764103</t>
  </si>
  <si>
    <t>Přesun hmot tonážní pro konstrukce klempířské v objektech v do 24 m</t>
  </si>
  <si>
    <t>-2118868987</t>
  </si>
  <si>
    <t>222</t>
  </si>
  <si>
    <t>998764181</t>
  </si>
  <si>
    <t>Příplatek k přesunu hmot tonážní 764 prováděný bez použití mechanizace</t>
  </si>
  <si>
    <t>-926499122</t>
  </si>
  <si>
    <t>766</t>
  </si>
  <si>
    <t>Konstrukce truhlářské</t>
  </si>
  <si>
    <t>223</t>
  </si>
  <si>
    <t>766 - 01 p.c.</t>
  </si>
  <si>
    <t>D+M plast dveří a oken vč.vnitř.parapetů</t>
  </si>
  <si>
    <t>1774817396</t>
  </si>
  <si>
    <t>"okno"</t>
  </si>
  <si>
    <t>"O/1"                                                     1,75*1,6*3</t>
  </si>
  <si>
    <t>"O/2"                                                     1,2*1,6*1</t>
  </si>
  <si>
    <t>"O/3"                                                     1,75*2,45*1</t>
  </si>
  <si>
    <t>"O/4"                                                    1,75*2,45*2</t>
  </si>
  <si>
    <t>"O/5"                                                   0,9*0,45*3</t>
  </si>
  <si>
    <t>"O/6"                                                  1,5*1,5*2</t>
  </si>
  <si>
    <t>"O/7"                                                  0,9*0,6*1</t>
  </si>
  <si>
    <t>"O/8"                                                  0,6*1,2*3</t>
  </si>
  <si>
    <t>"O/9"                                                  2,1*2,4*3</t>
  </si>
  <si>
    <t>"O/10"                                               2,1*2,4*6</t>
  </si>
  <si>
    <t xml:space="preserve">"O/11"                                              1,5*1,5*11   </t>
  </si>
  <si>
    <t>"O/12"                                              1,5*1,5*1</t>
  </si>
  <si>
    <t>"O/13"                                              1,5*1,0*11</t>
  </si>
  <si>
    <t>"O/14"                                              0,9*1,0*4</t>
  </si>
  <si>
    <t>"O/15"                                              1,5*1,7*3</t>
  </si>
  <si>
    <t>"O/16"                                              1,5*2,7*7</t>
  </si>
  <si>
    <t>"O/17,střeš.okno"                       0,8*1,6*16</t>
  </si>
  <si>
    <t>"O/18,světlík"                               0,7*1,0*6</t>
  </si>
  <si>
    <t>"O/19,dveře"                                2,15*3,16*1</t>
  </si>
  <si>
    <t>"O/20,vrata"                                 2,3*3,65*1</t>
  </si>
  <si>
    <t>"O/21"                                            2,35*3,35*1</t>
  </si>
  <si>
    <t>"O/22"                                            2,4*2,05*1</t>
  </si>
  <si>
    <t>"O/23"                                            1,55*2,01*1</t>
  </si>
  <si>
    <t>"O/24,dveře"                              1,35*2,06*1</t>
  </si>
  <si>
    <t>"O/25,vrata"                                2,7*2,65*1</t>
  </si>
  <si>
    <t>"O/26,dveře"                              0,9*2,16*1</t>
  </si>
  <si>
    <t>"O/27"                                           0,9*2,0*1</t>
  </si>
  <si>
    <t>"O/33,okno"                               2,0*1,0*1</t>
  </si>
  <si>
    <t>"O/34"                                          2,0*1,5*14</t>
  </si>
  <si>
    <t>"O/35"                                          1,85*1,5*1</t>
  </si>
  <si>
    <t>"O/36"                                          2,1*2,4*2</t>
  </si>
  <si>
    <t>"O/37"                                         1,8*2,4*1</t>
  </si>
  <si>
    <t>224</t>
  </si>
  <si>
    <t>766421213</t>
  </si>
  <si>
    <t>Montáž obložení podhledů jednoduchých palubkami z měkkého dřeva š do 100 mm</t>
  </si>
  <si>
    <t>1584866226</t>
  </si>
  <si>
    <t>"Pohled Z"                                             (10,5+8,7)*(0,1+0,1)</t>
  </si>
  <si>
    <t>"Pohled J"                                                26,0*(0,25+0,3)</t>
  </si>
  <si>
    <t>"Pohled S"                                                26,6*(0,25+0,3)</t>
  </si>
  <si>
    <t>"Pohled S,J-dvůr"                               (26,6+25,5)*(0,25+0,3)</t>
  </si>
  <si>
    <t>61,425*1,1</t>
  </si>
  <si>
    <t>225</t>
  </si>
  <si>
    <t>611911700</t>
  </si>
  <si>
    <t>palubky obkladové smrk, borovice 15 x 96, 116 mm vč. 8 mm pera, délka 3 - 5 m jakost A/B</t>
  </si>
  <si>
    <t>879718754</t>
  </si>
  <si>
    <t>67,568*1,25</t>
  </si>
  <si>
    <t>226</t>
  </si>
  <si>
    <t>766421821</t>
  </si>
  <si>
    <t>Demontáž truhlářského obložení podhledů z palubek</t>
  </si>
  <si>
    <t>-953030350</t>
  </si>
  <si>
    <t>"Pohled Z"                                             (10,5+8,7)*(0,2+0,1)</t>
  </si>
  <si>
    <t>"Pohled J"                                                26,0*(0,4+0,3)</t>
  </si>
  <si>
    <t>"Pohled S"                                                26,6*(0,4+0,3)</t>
  </si>
  <si>
    <t>"Pohled S,J-dvůr"                               (26,6+25,5)*(0,4+0,3)</t>
  </si>
  <si>
    <t>79,05*1,1</t>
  </si>
  <si>
    <t>227</t>
  </si>
  <si>
    <t>766660021</t>
  </si>
  <si>
    <t>Montáž dveřních křídel otvíravých 1křídlových š do 0,8 m požárních do ocelové zárubně</t>
  </si>
  <si>
    <t>-171109983</t>
  </si>
  <si>
    <t>228</t>
  </si>
  <si>
    <t>766660022</t>
  </si>
  <si>
    <t>Montáž dveřních křídel otvíravých 1křídlových š přes 0,8 m požárních do ocelové zárubně</t>
  </si>
  <si>
    <t>383234163</t>
  </si>
  <si>
    <t>229</t>
  </si>
  <si>
    <t>766-02 p.c.</t>
  </si>
  <si>
    <t>dveře vnitřní hladké laminované plné 1křídlé 80x197 cm,EW 30 vč zárubně dle specifikace výpisu truhl.výrobků</t>
  </si>
  <si>
    <t>-2054888076</t>
  </si>
  <si>
    <t>230</t>
  </si>
  <si>
    <t>766-03 p.c.</t>
  </si>
  <si>
    <t>dveře vnitřní hladké laminované plné 1křídlé 140x197 cm,EW 30 vč zárubně dle specifikace výpisu truhl.výrobků</t>
  </si>
  <si>
    <t>459664878</t>
  </si>
  <si>
    <t>"m.č.439"                                                 1</t>
  </si>
  <si>
    <t>231</t>
  </si>
  <si>
    <t>7666714R1</t>
  </si>
  <si>
    <t>Střešní okna 78 x 160 cm včetně montáže okenního rámu a lemování do krytiny ploché a dle specifikace výpisu</t>
  </si>
  <si>
    <t>-323584085</t>
  </si>
  <si>
    <t>232</t>
  </si>
  <si>
    <t>766674810</t>
  </si>
  <si>
    <t>Demontáž střešního okna hladká krytina do 30°</t>
  </si>
  <si>
    <t>-585564472</t>
  </si>
  <si>
    <t>"dle O16"                                            16</t>
  </si>
  <si>
    <t>233</t>
  </si>
  <si>
    <t>998766103</t>
  </si>
  <si>
    <t>Přesun hmot tonážní pro konstrukce truhlářské v objektech v do 24 m</t>
  </si>
  <si>
    <t>-679582813</t>
  </si>
  <si>
    <t>234</t>
  </si>
  <si>
    <t>998766181</t>
  </si>
  <si>
    <t>Příplatek k přesunu hmot tonážní 766 prováděný bez použití mechanizace</t>
  </si>
  <si>
    <t>-1407119406</t>
  </si>
  <si>
    <t>767</t>
  </si>
  <si>
    <t xml:space="preserve">Konstrukce zámečnické  </t>
  </si>
  <si>
    <t>235</t>
  </si>
  <si>
    <t>767-1 p.c.</t>
  </si>
  <si>
    <t>Výplně otvorů z Al - specifikace viz výpis hliníkových výrobků</t>
  </si>
  <si>
    <t>534863838</t>
  </si>
  <si>
    <t>236</t>
  </si>
  <si>
    <t>767311810</t>
  </si>
  <si>
    <t>Demontáž světlíků všech typů se zasklením</t>
  </si>
  <si>
    <t>656183014</t>
  </si>
  <si>
    <t xml:space="preserve">"všechny světlíky"                              (2*2,85*11,1+2*4,0*2,0*0,5)*4 </t>
  </si>
  <si>
    <t>237</t>
  </si>
  <si>
    <t>767391112</t>
  </si>
  <si>
    <t>Montáž krytin střech plechových tvarovaných šroubováním</t>
  </si>
  <si>
    <t>512870541</t>
  </si>
  <si>
    <t>"přístřešek tepel.č."                         2,75*5,0+1,6*10,8</t>
  </si>
  <si>
    <t>238</t>
  </si>
  <si>
    <t>154851480</t>
  </si>
  <si>
    <t>profil trapézový T20 20/130/1040 PE tl.plechu 0,7 mm</t>
  </si>
  <si>
    <t>-1363432201</t>
  </si>
  <si>
    <t>31,030*1,2</t>
  </si>
  <si>
    <t>239</t>
  </si>
  <si>
    <t>767995111</t>
  </si>
  <si>
    <t>Montáž atypických zámečnických konstrukcí hmotnosti do 5 kg</t>
  </si>
  <si>
    <t>kg</t>
  </si>
  <si>
    <t>483267486</t>
  </si>
  <si>
    <t xml:space="preserve">"zádveří vstup.dveří,u m.č.129"                   </t>
  </si>
  <si>
    <t>"dle výpisu ocel.prvků -spoje" 63,8</t>
  </si>
  <si>
    <t xml:space="preserve">"přístřešek tepel.č."                   </t>
  </si>
  <si>
    <t>"dle výpisu ocel.prvků -spoje" 119,2</t>
  </si>
  <si>
    <t>"Z/5,nový žebřík,spoj.materiál"20,0</t>
  </si>
  <si>
    <t>240</t>
  </si>
  <si>
    <t>767995112</t>
  </si>
  <si>
    <t>Montáž atypických zámečnických konstrukcí hmotnosti do 10 kg</t>
  </si>
  <si>
    <t>-1437227366</t>
  </si>
  <si>
    <t>"Z/5,nový žebřík"                           115,0</t>
  </si>
  <si>
    <t>241</t>
  </si>
  <si>
    <t>767995113</t>
  </si>
  <si>
    <t>Montáž atypických zámečnických konstrukcí hmotnosti do 20 kg</t>
  </si>
  <si>
    <t>1431047646</t>
  </si>
  <si>
    <t>"Z/6,zábradlí"                                      71,0</t>
  </si>
  <si>
    <t>"Z/8,lemování rampy"                     45,0</t>
  </si>
  <si>
    <t>242</t>
  </si>
  <si>
    <t>767995114</t>
  </si>
  <si>
    <t>Montáž atypických zámečnických konstrukcí hmotnosti do 50 kg</t>
  </si>
  <si>
    <t>-844238187</t>
  </si>
  <si>
    <t>"dle výpisu ocel.prvků 2,3"        36,9+222,4</t>
  </si>
  <si>
    <t>"dle výpisu ocel.prvků 12"         129,4</t>
  </si>
  <si>
    <t>"dle výpisu ocel.prvků 13"         189,9</t>
  </si>
  <si>
    <t>243</t>
  </si>
  <si>
    <t>767995115</t>
  </si>
  <si>
    <t>Montáž atypických zámečnických konstrukcí hmotnosti do 100 kg</t>
  </si>
  <si>
    <t>1149535422</t>
  </si>
  <si>
    <t>"dle výpisu ocel.prvků 1"            59,7</t>
  </si>
  <si>
    <t>"dle výpisu ocel.prvků 10"          56,6</t>
  </si>
  <si>
    <t>244</t>
  </si>
  <si>
    <t>767995116</t>
  </si>
  <si>
    <t>Montáž atypických zámečnických konstrukcí hmotnosti do 250 kg</t>
  </si>
  <si>
    <t>-1415498720</t>
  </si>
  <si>
    <t>"dle výpisu ocel.prvků 11"          220,0</t>
  </si>
  <si>
    <t>245</t>
  </si>
  <si>
    <t>767-2 p.c.</t>
  </si>
  <si>
    <t xml:space="preserve">Materiál na zhotovení či nakoupení zám.výrobků,ocel S235 pozink   </t>
  </si>
  <si>
    <t>1641312624</t>
  </si>
  <si>
    <t>"konstrukce do 5 kg"                     203,0</t>
  </si>
  <si>
    <t>"konstrukce do 10kg"                    115,0</t>
  </si>
  <si>
    <t>"konstrukce do 20kg"                    116,0</t>
  </si>
  <si>
    <t>"konstrukce do 50kg"                    578,6</t>
  </si>
  <si>
    <t>"konstrukce do 100kg"                  116,3</t>
  </si>
  <si>
    <t>"konstrukce do 250kg"                  220,0</t>
  </si>
  <si>
    <t>"odpočet materiálu S 235"        -742,0</t>
  </si>
  <si>
    <t>606,9*1,08</t>
  </si>
  <si>
    <t>246</t>
  </si>
  <si>
    <t>767-3 p.c.</t>
  </si>
  <si>
    <t xml:space="preserve">Materiál na zhotovení či nakoupení zám.výrobků  </t>
  </si>
  <si>
    <t>1378186016</t>
  </si>
  <si>
    <t>742,0*1,08</t>
  </si>
  <si>
    <t>247</t>
  </si>
  <si>
    <t>767-3 p.c</t>
  </si>
  <si>
    <t>Bodové střešní světlíky kopulové neotvíravé 700x1000 mm,polykarbonátová deska,manžeta v=300 mm,D+M</t>
  </si>
  <si>
    <t>kpl</t>
  </si>
  <si>
    <t>-1565295801</t>
  </si>
  <si>
    <t xml:space="preserve">"nové světlíky"                               6       </t>
  </si>
  <si>
    <t>248</t>
  </si>
  <si>
    <t>767996701</t>
  </si>
  <si>
    <t>Demontáž atypických zámečnických konstrukcí řezáním hmotnosti jednotlivých dílů do 50 kg</t>
  </si>
  <si>
    <t>-2118378396</t>
  </si>
  <si>
    <t>249</t>
  </si>
  <si>
    <t>998767103</t>
  </si>
  <si>
    <t>Přesun hmot tonážní pro zámečnické konstrukce v objektech v do 24 m</t>
  </si>
  <si>
    <t>1890312534</t>
  </si>
  <si>
    <t>250</t>
  </si>
  <si>
    <t>998767181</t>
  </si>
  <si>
    <t>Příplatek k přesunu hmot tonážní 767 prováděný bez použití mechanizace</t>
  </si>
  <si>
    <t>-714686576</t>
  </si>
  <si>
    <t>771</t>
  </si>
  <si>
    <t>Podlahy z dlaždic</t>
  </si>
  <si>
    <t>251</t>
  </si>
  <si>
    <t>771274113</t>
  </si>
  <si>
    <t>Montáž obkladů stupnic z dlaždic keramických flexibilní lepidlo š do 300 mm</t>
  </si>
  <si>
    <t>-1072173018</t>
  </si>
  <si>
    <t>"venk.schody u m.č.128" 1,0*2</t>
  </si>
  <si>
    <t>"venk.schody u m.č.163" 1,0*2</t>
  </si>
  <si>
    <t>252</t>
  </si>
  <si>
    <t>771274242</t>
  </si>
  <si>
    <t>Montáž obkladů podstupnic z dlaždic protiskluzných keramických flexibilní lepidlo v do 200 mm</t>
  </si>
  <si>
    <t>-1065459108</t>
  </si>
  <si>
    <t>253</t>
  </si>
  <si>
    <t>597614100</t>
  </si>
  <si>
    <t>dlaždice keramické slinuté neglazované mrazuvzdorné 29,8 x 29,8 x 0,9 cm</t>
  </si>
  <si>
    <t>-175606528</t>
  </si>
  <si>
    <t>254</t>
  </si>
  <si>
    <t>771571810</t>
  </si>
  <si>
    <t>Demontáž podlah z dlaždic keramických kladených do malty</t>
  </si>
  <si>
    <t>-124638222</t>
  </si>
  <si>
    <t>"kraj.řada rampy u m.č.1.2"5,0*0,3</t>
  </si>
  <si>
    <t>255</t>
  </si>
  <si>
    <t>771591111</t>
  </si>
  <si>
    <t>Podlahy penetrace podkladu</t>
  </si>
  <si>
    <t>-2086229226</t>
  </si>
  <si>
    <t>"stupnice"</t>
  </si>
  <si>
    <t>"venk.schody u m.č.128" 1,0*0,3*2</t>
  </si>
  <si>
    <t>"venk.schody u m.č.163" 1,0*0,3*2</t>
  </si>
  <si>
    <t>"podstupnice"</t>
  </si>
  <si>
    <t>"venk.schody u m.č.128" 1,0*0,18*2</t>
  </si>
  <si>
    <t>"venk.schody u m.č.163" 1,0*0,18*2</t>
  </si>
  <si>
    <t>256</t>
  </si>
  <si>
    <t>771990111</t>
  </si>
  <si>
    <t>Vyrovnání podkladu samonivelační stěrkou tl 4 mm pevnosti 15 Mpa</t>
  </si>
  <si>
    <t>-504510624</t>
  </si>
  <si>
    <t>257</t>
  </si>
  <si>
    <t>998771103</t>
  </si>
  <si>
    <t>Přesun hmot tonážní pro podlahy z dlaždic v objektech v do 24 m</t>
  </si>
  <si>
    <t>2034126793</t>
  </si>
  <si>
    <t>258</t>
  </si>
  <si>
    <t>998771181</t>
  </si>
  <si>
    <t>Příplatek k přesunu hmot tonážní 771 prováděný bez použití mechanizace</t>
  </si>
  <si>
    <t>-178747123</t>
  </si>
  <si>
    <t>783</t>
  </si>
  <si>
    <t>Dokončovací práce - nátěry</t>
  </si>
  <si>
    <t>259</t>
  </si>
  <si>
    <t>783101201</t>
  </si>
  <si>
    <t>Hrubé obroušení podkladu truhlářských konstrukcí před provedením nátěru</t>
  </si>
  <si>
    <t>-728673895</t>
  </si>
  <si>
    <t>260</t>
  </si>
  <si>
    <t>783101203</t>
  </si>
  <si>
    <t>Jemné obroušení podkladu truhlářských konstrukcí před provedením nátěru</t>
  </si>
  <si>
    <t>-1951641415</t>
  </si>
  <si>
    <t>261</t>
  </si>
  <si>
    <t>783101401</t>
  </si>
  <si>
    <t>Ometení podkladu truhlářských konstrukcí před provedením nátěru</t>
  </si>
  <si>
    <t>-562651005</t>
  </si>
  <si>
    <t>262</t>
  </si>
  <si>
    <t>783113121</t>
  </si>
  <si>
    <t>Dvojnásobný napouštěcí syntetický nátěr s fungicidní přísadou truhlářských konstrukcí</t>
  </si>
  <si>
    <t>101856897</t>
  </si>
  <si>
    <t>263</t>
  </si>
  <si>
    <t>783114101</t>
  </si>
  <si>
    <t>Základní jednonásobný syntetický nátěr truhlářských konstrukcí</t>
  </si>
  <si>
    <t>-1739988924</t>
  </si>
  <si>
    <t>264</t>
  </si>
  <si>
    <t>783117101</t>
  </si>
  <si>
    <t>Krycí jednonásobný syntetický nátěr truhlářských konstrukcí</t>
  </si>
  <si>
    <t>-619132432</t>
  </si>
  <si>
    <t>67,568*2</t>
  </si>
  <si>
    <t>265</t>
  </si>
  <si>
    <t>783314101</t>
  </si>
  <si>
    <t>Základní jednonásobný syntetický nátěr zámečnických konstrukcí</t>
  </si>
  <si>
    <t>-2040722284</t>
  </si>
  <si>
    <t xml:space="preserve">"konstrukce z černého materiálu" </t>
  </si>
  <si>
    <t>"odhad vč.plyn.a VZT potrubí"                     45,0</t>
  </si>
  <si>
    <t>"přístřešek tep.č.,střecha trapéz.plech" 31,03*1,25</t>
  </si>
  <si>
    <t>266</t>
  </si>
  <si>
    <t>783315101</t>
  </si>
  <si>
    <t>Jednonásobný syntetický standardní mezinátěr zámečnických konstrukcí</t>
  </si>
  <si>
    <t>569695046</t>
  </si>
  <si>
    <t>267</t>
  </si>
  <si>
    <t>783317101</t>
  </si>
  <si>
    <t>Krycí jednonásobný syntetický standardní nátěr zámečnických konstrukcí</t>
  </si>
  <si>
    <t>971473240</t>
  </si>
  <si>
    <t>83,788*2</t>
  </si>
  <si>
    <t>784</t>
  </si>
  <si>
    <t>Dokončovací práce - malby</t>
  </si>
  <si>
    <t>268</t>
  </si>
  <si>
    <t>784111013</t>
  </si>
  <si>
    <t>Obroušení podkladu omítnutého v místnostech výšky do 5,00 m</t>
  </si>
  <si>
    <t>-1237881572</t>
  </si>
  <si>
    <t>269</t>
  </si>
  <si>
    <t>784211103</t>
  </si>
  <si>
    <t>Dvojnásobné bílé malby ze směsí za mokra výborně otěruvzdorných v místnostech výšky do 5,00 m</t>
  </si>
  <si>
    <t>975164355</t>
  </si>
  <si>
    <t>21-M</t>
  </si>
  <si>
    <t>Elektromontáže</t>
  </si>
  <si>
    <t>270</t>
  </si>
  <si>
    <t>21M-1</t>
  </si>
  <si>
    <t>Úpravy na rozvodech nn při zateplení fasády</t>
  </si>
  <si>
    <t>718165157</t>
  </si>
  <si>
    <t>"demontáž a montáž el.zařízení a vedení na fasádě"</t>
  </si>
  <si>
    <t>"venk.osvětlení"</t>
  </si>
  <si>
    <t>"celkem"               1</t>
  </si>
  <si>
    <t>OST</t>
  </si>
  <si>
    <t>Ostatní</t>
  </si>
  <si>
    <t>271</t>
  </si>
  <si>
    <t>Demontáž a montáž VZT zařízení</t>
  </si>
  <si>
    <t>262144</t>
  </si>
  <si>
    <t>2108070276</t>
  </si>
  <si>
    <t>272</t>
  </si>
  <si>
    <t>Přístřešek tepel.čerpadla- tepel.izolace vč.povrch.úpravy a lešení</t>
  </si>
  <si>
    <t>2022681218</t>
  </si>
  <si>
    <t>"přístřešek tep.č.,EXT 13a,15"  (2,6*2,95+2,65*5,0)*1,05</t>
  </si>
  <si>
    <t>273</t>
  </si>
  <si>
    <t>Přístřešek tepel.čerpadla- oplocení do v=2,0 m vč.vrat</t>
  </si>
  <si>
    <t>-1624709445</t>
  </si>
  <si>
    <t>"přístřešek tepel.č."                     (5,0+2,5)*2,0*1,05</t>
  </si>
  <si>
    <t>VRN</t>
  </si>
  <si>
    <t>Vedlejší rozpočtové náklady</t>
  </si>
  <si>
    <t>VRN1</t>
  </si>
  <si>
    <t>Průzkumné, geodetické a projektové práce</t>
  </si>
  <si>
    <t>274</t>
  </si>
  <si>
    <t>013254000</t>
  </si>
  <si>
    <t>Dokumentace skutečného provedení stavby</t>
  </si>
  <si>
    <t>1024</t>
  </si>
  <si>
    <t>-1123329919</t>
  </si>
  <si>
    <t>VRN3</t>
  </si>
  <si>
    <t>Zařízení staveniště</t>
  </si>
  <si>
    <t>275</t>
  </si>
  <si>
    <t>032002000</t>
  </si>
  <si>
    <t>Vybavení staveniště</t>
  </si>
  <si>
    <t>CS ÚRS 2015 01</t>
  </si>
  <si>
    <t>-516422446</t>
  </si>
  <si>
    <t>276</t>
  </si>
  <si>
    <t>039002000</t>
  </si>
  <si>
    <t>Zrušení zařízení staveniště</t>
  </si>
  <si>
    <t>1098848440</t>
  </si>
  <si>
    <t>VRN9</t>
  </si>
  <si>
    <t>Ostatní náklady</t>
  </si>
  <si>
    <t>277</t>
  </si>
  <si>
    <t>091504000</t>
  </si>
  <si>
    <t>Náklady související s publikační činností vč.propagace</t>
  </si>
  <si>
    <t>-1937508723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</si>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</sst>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41" t="s">
        <v>8</v>
      </c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9"/>
      <c r="AQ5" s="31"/>
      <c r="BE5" s="306" t="s">
        <v>18</v>
      </c>
      <c r="BS5" s="24" t="s">
        <v>9</v>
      </c>
    </row>
    <row r="6" spans="2:71" ht="36.95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10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9"/>
      <c r="AQ6" s="31"/>
      <c r="BE6" s="307"/>
      <c r="BS6" s="24" t="s">
        <v>9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5</v>
      </c>
      <c r="AO7" s="29"/>
      <c r="AP7" s="29"/>
      <c r="AQ7" s="31"/>
      <c r="BE7" s="307"/>
      <c r="BS7" s="24" t="s">
        <v>9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07"/>
      <c r="BS8" s="24" t="s">
        <v>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07"/>
      <c r="BS9" s="24" t="s">
        <v>9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5</v>
      </c>
      <c r="AO10" s="29"/>
      <c r="AP10" s="29"/>
      <c r="AQ10" s="31"/>
      <c r="BE10" s="307"/>
      <c r="BS10" s="24" t="s">
        <v>9</v>
      </c>
    </row>
    <row r="11" spans="2:71" ht="18.4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29</v>
      </c>
      <c r="AL11" s="29"/>
      <c r="AM11" s="29"/>
      <c r="AN11" s="35" t="s">
        <v>5</v>
      </c>
      <c r="AO11" s="29"/>
      <c r="AP11" s="29"/>
      <c r="AQ11" s="31"/>
      <c r="BE11" s="307"/>
      <c r="BS11" s="24" t="s">
        <v>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07"/>
      <c r="BS12" s="24" t="s">
        <v>9</v>
      </c>
    </row>
    <row r="13" spans="2:71" ht="14.45" customHeight="1">
      <c r="B13" s="28"/>
      <c r="C13" s="29"/>
      <c r="D13" s="37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31</v>
      </c>
      <c r="AO13" s="29"/>
      <c r="AP13" s="29"/>
      <c r="AQ13" s="31"/>
      <c r="BE13" s="307"/>
      <c r="BS13" s="24" t="s">
        <v>9</v>
      </c>
    </row>
    <row r="14" spans="2:71" ht="13.5">
      <c r="B14" s="28"/>
      <c r="C14" s="29"/>
      <c r="D14" s="29"/>
      <c r="E14" s="311" t="s">
        <v>31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7" t="s">
        <v>29</v>
      </c>
      <c r="AL14" s="29"/>
      <c r="AM14" s="29"/>
      <c r="AN14" s="39" t="s">
        <v>31</v>
      </c>
      <c r="AO14" s="29"/>
      <c r="AP14" s="29"/>
      <c r="AQ14" s="31"/>
      <c r="BE14" s="307"/>
      <c r="BS14" s="24" t="s">
        <v>9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07"/>
      <c r="BS15" s="24" t="s">
        <v>6</v>
      </c>
    </row>
    <row r="16" spans="2:71" ht="14.45" customHeight="1">
      <c r="B16" s="28"/>
      <c r="C16" s="29"/>
      <c r="D16" s="37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5</v>
      </c>
      <c r="AO16" s="29"/>
      <c r="AP16" s="29"/>
      <c r="AQ16" s="31"/>
      <c r="BE16" s="307"/>
      <c r="BS16" s="24" t="s">
        <v>6</v>
      </c>
    </row>
    <row r="17" spans="2:71" ht="18.4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29</v>
      </c>
      <c r="AL17" s="29"/>
      <c r="AM17" s="29"/>
      <c r="AN17" s="35" t="s">
        <v>5</v>
      </c>
      <c r="AO17" s="29"/>
      <c r="AP17" s="29"/>
      <c r="AQ17" s="31"/>
      <c r="BE17" s="307"/>
      <c r="BS17" s="24" t="s">
        <v>33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07"/>
      <c r="BS18" s="24" t="s">
        <v>9</v>
      </c>
    </row>
    <row r="19" spans="2:71" ht="14.45" customHeight="1">
      <c r="B19" s="28"/>
      <c r="C19" s="29"/>
      <c r="D19" s="37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07"/>
      <c r="BS19" s="24" t="s">
        <v>9</v>
      </c>
    </row>
    <row r="20" spans="2:71" ht="16.5" customHeight="1">
      <c r="B20" s="28"/>
      <c r="C20" s="29"/>
      <c r="D20" s="29"/>
      <c r="E20" s="313" t="s">
        <v>5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29"/>
      <c r="AP20" s="29"/>
      <c r="AQ20" s="31"/>
      <c r="BE20" s="307"/>
      <c r="BS20" s="24" t="s">
        <v>33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07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07"/>
    </row>
    <row r="23" spans="2:57" s="1" customFormat="1" ht="25.9" customHeight="1">
      <c r="B23" s="41"/>
      <c r="C23" s="42"/>
      <c r="D23" s="43" t="s">
        <v>35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14">
        <f>ROUND(AG51,2)</f>
        <v>0</v>
      </c>
      <c r="AL23" s="315"/>
      <c r="AM23" s="315"/>
      <c r="AN23" s="315"/>
      <c r="AO23" s="315"/>
      <c r="AP23" s="42"/>
      <c r="AQ23" s="45"/>
      <c r="BE23" s="307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07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16" t="s">
        <v>36</v>
      </c>
      <c r="M25" s="316"/>
      <c r="N25" s="316"/>
      <c r="O25" s="316"/>
      <c r="P25" s="42"/>
      <c r="Q25" s="42"/>
      <c r="R25" s="42"/>
      <c r="S25" s="42"/>
      <c r="T25" s="42"/>
      <c r="U25" s="42"/>
      <c r="V25" s="42"/>
      <c r="W25" s="316" t="s">
        <v>37</v>
      </c>
      <c r="X25" s="316"/>
      <c r="Y25" s="316"/>
      <c r="Z25" s="316"/>
      <c r="AA25" s="316"/>
      <c r="AB25" s="316"/>
      <c r="AC25" s="316"/>
      <c r="AD25" s="316"/>
      <c r="AE25" s="316"/>
      <c r="AF25" s="42"/>
      <c r="AG25" s="42"/>
      <c r="AH25" s="42"/>
      <c r="AI25" s="42"/>
      <c r="AJ25" s="42"/>
      <c r="AK25" s="316" t="s">
        <v>38</v>
      </c>
      <c r="AL25" s="316"/>
      <c r="AM25" s="316"/>
      <c r="AN25" s="316"/>
      <c r="AO25" s="316"/>
      <c r="AP25" s="42"/>
      <c r="AQ25" s="45"/>
      <c r="BE25" s="307"/>
    </row>
    <row r="26" spans="2:57" s="2" customFormat="1" ht="14.45" customHeight="1">
      <c r="B26" s="47"/>
      <c r="C26" s="48"/>
      <c r="D26" s="49" t="s">
        <v>39</v>
      </c>
      <c r="E26" s="48"/>
      <c r="F26" s="49" t="s">
        <v>40</v>
      </c>
      <c r="G26" s="48"/>
      <c r="H26" s="48"/>
      <c r="I26" s="48"/>
      <c r="J26" s="48"/>
      <c r="K26" s="48"/>
      <c r="L26" s="317">
        <v>0.21</v>
      </c>
      <c r="M26" s="318"/>
      <c r="N26" s="318"/>
      <c r="O26" s="318"/>
      <c r="P26" s="48"/>
      <c r="Q26" s="48"/>
      <c r="R26" s="48"/>
      <c r="S26" s="48"/>
      <c r="T26" s="48"/>
      <c r="U26" s="48"/>
      <c r="V26" s="48"/>
      <c r="W26" s="319">
        <f>ROUND(AZ51,2)</f>
        <v>0</v>
      </c>
      <c r="X26" s="318"/>
      <c r="Y26" s="318"/>
      <c r="Z26" s="318"/>
      <c r="AA26" s="318"/>
      <c r="AB26" s="318"/>
      <c r="AC26" s="318"/>
      <c r="AD26" s="318"/>
      <c r="AE26" s="318"/>
      <c r="AF26" s="48"/>
      <c r="AG26" s="48"/>
      <c r="AH26" s="48"/>
      <c r="AI26" s="48"/>
      <c r="AJ26" s="48"/>
      <c r="AK26" s="319">
        <f>ROUND(AV51,2)</f>
        <v>0</v>
      </c>
      <c r="AL26" s="318"/>
      <c r="AM26" s="318"/>
      <c r="AN26" s="318"/>
      <c r="AO26" s="318"/>
      <c r="AP26" s="48"/>
      <c r="AQ26" s="50"/>
      <c r="BE26" s="307"/>
    </row>
    <row r="27" spans="2:57" s="2" customFormat="1" ht="14.45" customHeight="1">
      <c r="B27" s="47"/>
      <c r="C27" s="48"/>
      <c r="D27" s="48"/>
      <c r="E27" s="48"/>
      <c r="F27" s="49" t="s">
        <v>41</v>
      </c>
      <c r="G27" s="48"/>
      <c r="H27" s="48"/>
      <c r="I27" s="48"/>
      <c r="J27" s="48"/>
      <c r="K27" s="48"/>
      <c r="L27" s="317">
        <v>0.15</v>
      </c>
      <c r="M27" s="318"/>
      <c r="N27" s="318"/>
      <c r="O27" s="318"/>
      <c r="P27" s="48"/>
      <c r="Q27" s="48"/>
      <c r="R27" s="48"/>
      <c r="S27" s="48"/>
      <c r="T27" s="48"/>
      <c r="U27" s="48"/>
      <c r="V27" s="48"/>
      <c r="W27" s="319">
        <f>ROUND(BA51,2)</f>
        <v>0</v>
      </c>
      <c r="X27" s="318"/>
      <c r="Y27" s="318"/>
      <c r="Z27" s="318"/>
      <c r="AA27" s="318"/>
      <c r="AB27" s="318"/>
      <c r="AC27" s="318"/>
      <c r="AD27" s="318"/>
      <c r="AE27" s="318"/>
      <c r="AF27" s="48"/>
      <c r="AG27" s="48"/>
      <c r="AH27" s="48"/>
      <c r="AI27" s="48"/>
      <c r="AJ27" s="48"/>
      <c r="AK27" s="319">
        <f>ROUND(AW51,2)</f>
        <v>0</v>
      </c>
      <c r="AL27" s="318"/>
      <c r="AM27" s="318"/>
      <c r="AN27" s="318"/>
      <c r="AO27" s="318"/>
      <c r="AP27" s="48"/>
      <c r="AQ27" s="50"/>
      <c r="BE27" s="307"/>
    </row>
    <row r="28" spans="2:57" s="2" customFormat="1" ht="14.45" customHeight="1" hidden="1">
      <c r="B28" s="47"/>
      <c r="C28" s="48"/>
      <c r="D28" s="48"/>
      <c r="E28" s="48"/>
      <c r="F28" s="49" t="s">
        <v>42</v>
      </c>
      <c r="G28" s="48"/>
      <c r="H28" s="48"/>
      <c r="I28" s="48"/>
      <c r="J28" s="48"/>
      <c r="K28" s="48"/>
      <c r="L28" s="317">
        <v>0.21</v>
      </c>
      <c r="M28" s="318"/>
      <c r="N28" s="318"/>
      <c r="O28" s="318"/>
      <c r="P28" s="48"/>
      <c r="Q28" s="48"/>
      <c r="R28" s="48"/>
      <c r="S28" s="48"/>
      <c r="T28" s="48"/>
      <c r="U28" s="48"/>
      <c r="V28" s="48"/>
      <c r="W28" s="319">
        <f>ROUND(BB51,2)</f>
        <v>0</v>
      </c>
      <c r="X28" s="318"/>
      <c r="Y28" s="318"/>
      <c r="Z28" s="318"/>
      <c r="AA28" s="318"/>
      <c r="AB28" s="318"/>
      <c r="AC28" s="318"/>
      <c r="AD28" s="318"/>
      <c r="AE28" s="318"/>
      <c r="AF28" s="48"/>
      <c r="AG28" s="48"/>
      <c r="AH28" s="48"/>
      <c r="AI28" s="48"/>
      <c r="AJ28" s="48"/>
      <c r="AK28" s="319">
        <v>0</v>
      </c>
      <c r="AL28" s="318"/>
      <c r="AM28" s="318"/>
      <c r="AN28" s="318"/>
      <c r="AO28" s="318"/>
      <c r="AP28" s="48"/>
      <c r="AQ28" s="50"/>
      <c r="BE28" s="307"/>
    </row>
    <row r="29" spans="2:57" s="2" customFormat="1" ht="14.45" customHeight="1" hidden="1">
      <c r="B29" s="47"/>
      <c r="C29" s="48"/>
      <c r="D29" s="48"/>
      <c r="E29" s="48"/>
      <c r="F29" s="49" t="s">
        <v>43</v>
      </c>
      <c r="G29" s="48"/>
      <c r="H29" s="48"/>
      <c r="I29" s="48"/>
      <c r="J29" s="48"/>
      <c r="K29" s="48"/>
      <c r="L29" s="317">
        <v>0.15</v>
      </c>
      <c r="M29" s="318"/>
      <c r="N29" s="318"/>
      <c r="O29" s="318"/>
      <c r="P29" s="48"/>
      <c r="Q29" s="48"/>
      <c r="R29" s="48"/>
      <c r="S29" s="48"/>
      <c r="T29" s="48"/>
      <c r="U29" s="48"/>
      <c r="V29" s="48"/>
      <c r="W29" s="319">
        <f>ROUND(BC51,2)</f>
        <v>0</v>
      </c>
      <c r="X29" s="318"/>
      <c r="Y29" s="318"/>
      <c r="Z29" s="318"/>
      <c r="AA29" s="318"/>
      <c r="AB29" s="318"/>
      <c r="AC29" s="318"/>
      <c r="AD29" s="318"/>
      <c r="AE29" s="318"/>
      <c r="AF29" s="48"/>
      <c r="AG29" s="48"/>
      <c r="AH29" s="48"/>
      <c r="AI29" s="48"/>
      <c r="AJ29" s="48"/>
      <c r="AK29" s="319">
        <v>0</v>
      </c>
      <c r="AL29" s="318"/>
      <c r="AM29" s="318"/>
      <c r="AN29" s="318"/>
      <c r="AO29" s="318"/>
      <c r="AP29" s="48"/>
      <c r="AQ29" s="50"/>
      <c r="BE29" s="307"/>
    </row>
    <row r="30" spans="2:57" s="2" customFormat="1" ht="14.45" customHeight="1" hidden="1">
      <c r="B30" s="47"/>
      <c r="C30" s="48"/>
      <c r="D30" s="48"/>
      <c r="E30" s="48"/>
      <c r="F30" s="49" t="s">
        <v>44</v>
      </c>
      <c r="G30" s="48"/>
      <c r="H30" s="48"/>
      <c r="I30" s="48"/>
      <c r="J30" s="48"/>
      <c r="K30" s="48"/>
      <c r="L30" s="317">
        <v>0</v>
      </c>
      <c r="M30" s="318"/>
      <c r="N30" s="318"/>
      <c r="O30" s="318"/>
      <c r="P30" s="48"/>
      <c r="Q30" s="48"/>
      <c r="R30" s="48"/>
      <c r="S30" s="48"/>
      <c r="T30" s="48"/>
      <c r="U30" s="48"/>
      <c r="V30" s="48"/>
      <c r="W30" s="319">
        <f>ROUND(BD51,2)</f>
        <v>0</v>
      </c>
      <c r="X30" s="318"/>
      <c r="Y30" s="318"/>
      <c r="Z30" s="318"/>
      <c r="AA30" s="318"/>
      <c r="AB30" s="318"/>
      <c r="AC30" s="318"/>
      <c r="AD30" s="318"/>
      <c r="AE30" s="318"/>
      <c r="AF30" s="48"/>
      <c r="AG30" s="48"/>
      <c r="AH30" s="48"/>
      <c r="AI30" s="48"/>
      <c r="AJ30" s="48"/>
      <c r="AK30" s="319">
        <v>0</v>
      </c>
      <c r="AL30" s="318"/>
      <c r="AM30" s="318"/>
      <c r="AN30" s="318"/>
      <c r="AO30" s="318"/>
      <c r="AP30" s="48"/>
      <c r="AQ30" s="50"/>
      <c r="BE30" s="307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07"/>
    </row>
    <row r="32" spans="2:57" s="1" customFormat="1" ht="25.9" customHeight="1">
      <c r="B32" s="41"/>
      <c r="C32" s="51"/>
      <c r="D32" s="52" t="s">
        <v>45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46</v>
      </c>
      <c r="U32" s="53"/>
      <c r="V32" s="53"/>
      <c r="W32" s="53"/>
      <c r="X32" s="320" t="s">
        <v>47</v>
      </c>
      <c r="Y32" s="321"/>
      <c r="Z32" s="321"/>
      <c r="AA32" s="321"/>
      <c r="AB32" s="321"/>
      <c r="AC32" s="53"/>
      <c r="AD32" s="53"/>
      <c r="AE32" s="53"/>
      <c r="AF32" s="53"/>
      <c r="AG32" s="53"/>
      <c r="AH32" s="53"/>
      <c r="AI32" s="53"/>
      <c r="AJ32" s="53"/>
      <c r="AK32" s="322">
        <f>SUM(AK23:AK30)</f>
        <v>0</v>
      </c>
      <c r="AL32" s="321"/>
      <c r="AM32" s="321"/>
      <c r="AN32" s="321"/>
      <c r="AO32" s="323"/>
      <c r="AP32" s="51"/>
      <c r="AQ32" s="55"/>
      <c r="BE32" s="307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44" s="1" customFormat="1" ht="36.95" customHeight="1">
      <c r="B39" s="41"/>
      <c r="C39" s="61" t="s">
        <v>48</v>
      </c>
      <c r="AR39" s="41"/>
    </row>
    <row r="40" spans="2:44" s="1" customFormat="1" ht="6.95" customHeight="1">
      <c r="B40" s="41"/>
      <c r="AR40" s="41"/>
    </row>
    <row r="41" spans="2:44" s="3" customFormat="1" ht="14.45" customHeight="1">
      <c r="B41" s="62"/>
      <c r="C41" s="63" t="s">
        <v>16</v>
      </c>
      <c r="L41" s="3" t="str">
        <f>K5</f>
        <v>MLetovicMSSTyrsovZme</v>
      </c>
      <c r="AR41" s="62"/>
    </row>
    <row r="42" spans="2:44" s="4" customFormat="1" ht="36.95" customHeight="1">
      <c r="B42" s="64"/>
      <c r="C42" s="65" t="s">
        <v>19</v>
      </c>
      <c r="L42" s="324" t="str">
        <f>K6</f>
        <v>Zateplení obálky budovy MSŠ Letovice, rekonstrukce tepel.zdroje vč.tepelné soustavy</v>
      </c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R42" s="64"/>
    </row>
    <row r="43" spans="2:44" s="1" customFormat="1" ht="6.95" customHeight="1">
      <c r="B43" s="41"/>
      <c r="AR43" s="41"/>
    </row>
    <row r="44" spans="2:44" s="1" customFormat="1" ht="13.5">
      <c r="B44" s="41"/>
      <c r="C44" s="63" t="s">
        <v>23</v>
      </c>
      <c r="L44" s="66" t="str">
        <f>IF(K8="","",K8)</f>
        <v xml:space="preserve"> </v>
      </c>
      <c r="AI44" s="63" t="s">
        <v>25</v>
      </c>
      <c r="AM44" s="326" t="str">
        <f>IF(AN8="","",AN8)</f>
        <v>4. 11. 2017</v>
      </c>
      <c r="AN44" s="326"/>
      <c r="AR44" s="41"/>
    </row>
    <row r="45" spans="2:44" s="1" customFormat="1" ht="6.95" customHeight="1">
      <c r="B45" s="41"/>
      <c r="AR45" s="41"/>
    </row>
    <row r="46" spans="2:56" s="1" customFormat="1" ht="13.5">
      <c r="B46" s="41"/>
      <c r="C46" s="63" t="s">
        <v>27</v>
      </c>
      <c r="L46" s="3" t="str">
        <f>IF(E11="","",E11)</f>
        <v xml:space="preserve"> </v>
      </c>
      <c r="AI46" s="63" t="s">
        <v>32</v>
      </c>
      <c r="AM46" s="327" t="str">
        <f>IF(E17="","",E17)</f>
        <v xml:space="preserve"> </v>
      </c>
      <c r="AN46" s="327"/>
      <c r="AO46" s="327"/>
      <c r="AP46" s="327"/>
      <c r="AR46" s="41"/>
      <c r="AS46" s="328" t="s">
        <v>49</v>
      </c>
      <c r="AT46" s="329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3.5">
      <c r="B47" s="41"/>
      <c r="C47" s="63" t="s">
        <v>30</v>
      </c>
      <c r="L47" s="3" t="str">
        <f>IF(E14="Vyplň údaj","",E14)</f>
        <v/>
      </c>
      <c r="AR47" s="41"/>
      <c r="AS47" s="330"/>
      <c r="AT47" s="331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330"/>
      <c r="AT48" s="331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2:56" s="1" customFormat="1" ht="29.25" customHeight="1">
      <c r="B49" s="41"/>
      <c r="C49" s="332" t="s">
        <v>50</v>
      </c>
      <c r="D49" s="333"/>
      <c r="E49" s="333"/>
      <c r="F49" s="333"/>
      <c r="G49" s="333"/>
      <c r="H49" s="71"/>
      <c r="I49" s="334" t="s">
        <v>51</v>
      </c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5" t="s">
        <v>52</v>
      </c>
      <c r="AH49" s="333"/>
      <c r="AI49" s="333"/>
      <c r="AJ49" s="333"/>
      <c r="AK49" s="333"/>
      <c r="AL49" s="333"/>
      <c r="AM49" s="333"/>
      <c r="AN49" s="334" t="s">
        <v>53</v>
      </c>
      <c r="AO49" s="333"/>
      <c r="AP49" s="333"/>
      <c r="AQ49" s="72" t="s">
        <v>54</v>
      </c>
      <c r="AR49" s="41"/>
      <c r="AS49" s="73" t="s">
        <v>55</v>
      </c>
      <c r="AT49" s="74" t="s">
        <v>56</v>
      </c>
      <c r="AU49" s="74" t="s">
        <v>57</v>
      </c>
      <c r="AV49" s="74" t="s">
        <v>58</v>
      </c>
      <c r="AW49" s="74" t="s">
        <v>59</v>
      </c>
      <c r="AX49" s="74" t="s">
        <v>60</v>
      </c>
      <c r="AY49" s="74" t="s">
        <v>61</v>
      </c>
      <c r="AZ49" s="74" t="s">
        <v>62</v>
      </c>
      <c r="BA49" s="74" t="s">
        <v>63</v>
      </c>
      <c r="BB49" s="74" t="s">
        <v>64</v>
      </c>
      <c r="BC49" s="74" t="s">
        <v>65</v>
      </c>
      <c r="BD49" s="75" t="s">
        <v>66</v>
      </c>
    </row>
    <row r="50" spans="2:56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90" s="4" customFormat="1" ht="32.45" customHeight="1">
      <c r="B51" s="64"/>
      <c r="C51" s="77" t="s">
        <v>67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39">
        <f>ROUND(AG52,2)</f>
        <v>0</v>
      </c>
      <c r="AH51" s="339"/>
      <c r="AI51" s="339"/>
      <c r="AJ51" s="339"/>
      <c r="AK51" s="339"/>
      <c r="AL51" s="339"/>
      <c r="AM51" s="339"/>
      <c r="AN51" s="340">
        <f>SUM(AG51,AT51)</f>
        <v>0</v>
      </c>
      <c r="AO51" s="340"/>
      <c r="AP51" s="340"/>
      <c r="AQ51" s="79" t="s">
        <v>5</v>
      </c>
      <c r="AR51" s="64"/>
      <c r="AS51" s="80">
        <f>ROUND(AS52,2)</f>
        <v>0</v>
      </c>
      <c r="AT51" s="81">
        <f>ROUND(SUM(AV51:AW51),2)</f>
        <v>0</v>
      </c>
      <c r="AU51" s="82">
        <f>ROUND(AU52,5)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ROUND(AZ52,2)</f>
        <v>0</v>
      </c>
      <c r="BA51" s="81">
        <f>ROUND(BA52,2)</f>
        <v>0</v>
      </c>
      <c r="BB51" s="81">
        <f>ROUND(BB52,2)</f>
        <v>0</v>
      </c>
      <c r="BC51" s="81">
        <f>ROUND(BC52,2)</f>
        <v>0</v>
      </c>
      <c r="BD51" s="83">
        <f>ROUND(BD52,2)</f>
        <v>0</v>
      </c>
      <c r="BS51" s="65" t="s">
        <v>68</v>
      </c>
      <c r="BT51" s="65" t="s">
        <v>69</v>
      </c>
      <c r="BV51" s="65" t="s">
        <v>70</v>
      </c>
      <c r="BW51" s="65" t="s">
        <v>7</v>
      </c>
      <c r="BX51" s="65" t="s">
        <v>71</v>
      </c>
      <c r="CL51" s="65" t="s">
        <v>5</v>
      </c>
    </row>
    <row r="52" spans="1:90" s="5" customFormat="1" ht="47.25" customHeight="1">
      <c r="A52" s="84" t="s">
        <v>72</v>
      </c>
      <c r="B52" s="85"/>
      <c r="C52" s="86"/>
      <c r="D52" s="338" t="s">
        <v>17</v>
      </c>
      <c r="E52" s="338"/>
      <c r="F52" s="338"/>
      <c r="G52" s="338"/>
      <c r="H52" s="338"/>
      <c r="I52" s="87"/>
      <c r="J52" s="338" t="s">
        <v>20</v>
      </c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6">
        <f>'MLetovicMSSTyrsovZme - Za...'!J25</f>
        <v>0</v>
      </c>
      <c r="AH52" s="337"/>
      <c r="AI52" s="337"/>
      <c r="AJ52" s="337"/>
      <c r="AK52" s="337"/>
      <c r="AL52" s="337"/>
      <c r="AM52" s="337"/>
      <c r="AN52" s="336">
        <f>SUM(AG52,AT52)</f>
        <v>0</v>
      </c>
      <c r="AO52" s="337"/>
      <c r="AP52" s="337"/>
      <c r="AQ52" s="88" t="s">
        <v>73</v>
      </c>
      <c r="AR52" s="85"/>
      <c r="AS52" s="89">
        <v>0</v>
      </c>
      <c r="AT52" s="90">
        <f>ROUND(SUM(AV52:AW52),2)</f>
        <v>0</v>
      </c>
      <c r="AU52" s="91">
        <f>'MLetovicMSSTyrsovZme - Za...'!P99</f>
        <v>0</v>
      </c>
      <c r="AV52" s="90">
        <f>'MLetovicMSSTyrsovZme - Za...'!J28</f>
        <v>0</v>
      </c>
      <c r="AW52" s="90">
        <f>'MLetovicMSSTyrsovZme - Za...'!J29</f>
        <v>0</v>
      </c>
      <c r="AX52" s="90">
        <f>'MLetovicMSSTyrsovZme - Za...'!J30</f>
        <v>0</v>
      </c>
      <c r="AY52" s="90">
        <f>'MLetovicMSSTyrsovZme - Za...'!J31</f>
        <v>0</v>
      </c>
      <c r="AZ52" s="90">
        <f>'MLetovicMSSTyrsovZme - Za...'!F28</f>
        <v>0</v>
      </c>
      <c r="BA52" s="90">
        <f>'MLetovicMSSTyrsovZme - Za...'!F29</f>
        <v>0</v>
      </c>
      <c r="BB52" s="90">
        <f>'MLetovicMSSTyrsovZme - Za...'!F30</f>
        <v>0</v>
      </c>
      <c r="BC52" s="90">
        <f>'MLetovicMSSTyrsovZme - Za...'!F31</f>
        <v>0</v>
      </c>
      <c r="BD52" s="92">
        <f>'MLetovicMSSTyrsovZme - Za...'!F32</f>
        <v>0</v>
      </c>
      <c r="BT52" s="93" t="s">
        <v>74</v>
      </c>
      <c r="BU52" s="93" t="s">
        <v>75</v>
      </c>
      <c r="BV52" s="93" t="s">
        <v>70</v>
      </c>
      <c r="BW52" s="93" t="s">
        <v>7</v>
      </c>
      <c r="BX52" s="93" t="s">
        <v>71</v>
      </c>
      <c r="CL52" s="93" t="s">
        <v>5</v>
      </c>
    </row>
    <row r="53" spans="2:44" s="1" customFormat="1" ht="30" customHeight="1">
      <c r="B53" s="41"/>
      <c r="AR53" s="4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41"/>
    </row>
  </sheetData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MLetovicMSSTyrsovZme - Z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300"/>
  <sheetViews>
    <sheetView showGridLines="0" tabSelected="1" workbookViewId="0" topLeftCell="A1">
      <pane ySplit="1" topLeftCell="A1164" activePane="bottomLeft" state="frozen"/>
      <selection pane="bottomLeft" activeCell="Z1169" sqref="Z116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95"/>
      <c r="C1" s="95"/>
      <c r="D1" s="96" t="s">
        <v>1</v>
      </c>
      <c r="E1" s="95"/>
      <c r="F1" s="97" t="s">
        <v>76</v>
      </c>
      <c r="G1" s="347" t="s">
        <v>77</v>
      </c>
      <c r="H1" s="347"/>
      <c r="I1" s="98"/>
      <c r="J1" s="97" t="s">
        <v>78</v>
      </c>
      <c r="K1" s="96" t="s">
        <v>79</v>
      </c>
      <c r="L1" s="97" t="s">
        <v>80</v>
      </c>
      <c r="M1" s="97"/>
      <c r="N1" s="97"/>
      <c r="O1" s="97"/>
      <c r="P1" s="97"/>
      <c r="Q1" s="97"/>
      <c r="R1" s="97"/>
      <c r="S1" s="97"/>
      <c r="T1" s="97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99"/>
      <c r="J3" s="26"/>
      <c r="K3" s="27"/>
      <c r="AT3" s="24" t="s">
        <v>81</v>
      </c>
    </row>
    <row r="4" spans="2:46" ht="36.95" customHeight="1">
      <c r="B4" s="28"/>
      <c r="C4" s="29"/>
      <c r="D4" s="30" t="s">
        <v>82</v>
      </c>
      <c r="E4" s="29"/>
      <c r="F4" s="29"/>
      <c r="G4" s="29"/>
      <c r="H4" s="29"/>
      <c r="I4" s="100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00"/>
      <c r="J5" s="29"/>
      <c r="K5" s="31"/>
    </row>
    <row r="6" spans="2:11" s="1" customFormat="1" ht="13.5">
      <c r="B6" s="41"/>
      <c r="C6" s="42"/>
      <c r="D6" s="37" t="s">
        <v>19</v>
      </c>
      <c r="E6" s="42"/>
      <c r="F6" s="42"/>
      <c r="G6" s="42"/>
      <c r="H6" s="42"/>
      <c r="I6" s="101"/>
      <c r="J6" s="42"/>
      <c r="K6" s="45"/>
    </row>
    <row r="7" spans="2:11" s="1" customFormat="1" ht="36.95" customHeight="1">
      <c r="B7" s="41"/>
      <c r="C7" s="42"/>
      <c r="D7" s="42"/>
      <c r="E7" s="343" t="s">
        <v>20</v>
      </c>
      <c r="F7" s="344"/>
      <c r="G7" s="344"/>
      <c r="H7" s="344"/>
      <c r="I7" s="101"/>
      <c r="J7" s="42"/>
      <c r="K7" s="45"/>
    </row>
    <row r="8" spans="2:11" s="1" customFormat="1" ht="13.5">
      <c r="B8" s="41"/>
      <c r="C8" s="42"/>
      <c r="D8" s="42"/>
      <c r="E8" s="42"/>
      <c r="F8" s="42"/>
      <c r="G8" s="42"/>
      <c r="H8" s="42"/>
      <c r="I8" s="101"/>
      <c r="J8" s="42"/>
      <c r="K8" s="45"/>
    </row>
    <row r="9" spans="2:11" s="1" customFormat="1" ht="14.45" customHeight="1">
      <c r="B9" s="41"/>
      <c r="C9" s="42"/>
      <c r="D9" s="37" t="s">
        <v>21</v>
      </c>
      <c r="E9" s="42"/>
      <c r="F9" s="35" t="s">
        <v>5</v>
      </c>
      <c r="G9" s="42"/>
      <c r="H9" s="42"/>
      <c r="I9" s="102" t="s">
        <v>22</v>
      </c>
      <c r="J9" s="35" t="s">
        <v>5</v>
      </c>
      <c r="K9" s="45"/>
    </row>
    <row r="10" spans="2:11" s="1" customFormat="1" ht="14.45" customHeight="1">
      <c r="B10" s="41"/>
      <c r="C10" s="42"/>
      <c r="D10" s="37" t="s">
        <v>23</v>
      </c>
      <c r="E10" s="42"/>
      <c r="F10" s="35" t="s">
        <v>24</v>
      </c>
      <c r="G10" s="42"/>
      <c r="H10" s="42"/>
      <c r="I10" s="102" t="s">
        <v>25</v>
      </c>
      <c r="J10" s="103" t="str">
        <f>'Rekapitulace stavby'!AN8</f>
        <v>4. 11. 2017</v>
      </c>
      <c r="K10" s="45"/>
    </row>
    <row r="11" spans="2:11" s="1" customFormat="1" ht="10.9" customHeight="1">
      <c r="B11" s="41"/>
      <c r="C11" s="42"/>
      <c r="D11" s="42"/>
      <c r="E11" s="42"/>
      <c r="F11" s="42"/>
      <c r="G11" s="42"/>
      <c r="H11" s="42"/>
      <c r="I11" s="101"/>
      <c r="J11" s="42"/>
      <c r="K11" s="45"/>
    </row>
    <row r="12" spans="2:11" s="1" customFormat="1" ht="14.45" customHeight="1">
      <c r="B12" s="41"/>
      <c r="C12" s="42"/>
      <c r="D12" s="37" t="s">
        <v>27</v>
      </c>
      <c r="E12" s="42"/>
      <c r="F12" s="42"/>
      <c r="G12" s="42"/>
      <c r="H12" s="42"/>
      <c r="I12" s="102" t="s">
        <v>28</v>
      </c>
      <c r="J12" s="35" t="str">
        <f>IF('Rekapitulace stavby'!AN10="","",'Rekapitulace stavby'!AN10)</f>
        <v/>
      </c>
      <c r="K12" s="45"/>
    </row>
    <row r="13" spans="2:11" s="1" customFormat="1" ht="18" customHeight="1">
      <c r="B13" s="41"/>
      <c r="C13" s="42"/>
      <c r="D13" s="42"/>
      <c r="E13" s="35" t="str">
        <f>IF('Rekapitulace stavby'!E11="","",'Rekapitulace stavby'!E11)</f>
        <v xml:space="preserve"> </v>
      </c>
      <c r="F13" s="42"/>
      <c r="G13" s="42"/>
      <c r="H13" s="42"/>
      <c r="I13" s="102" t="s">
        <v>29</v>
      </c>
      <c r="J13" s="35" t="str">
        <f>IF('Rekapitulace stavby'!AN11="","",'Rekapitulace stavby'!AN11)</f>
        <v/>
      </c>
      <c r="K13" s="45"/>
    </row>
    <row r="14" spans="2:11" s="1" customFormat="1" ht="6.95" customHeight="1">
      <c r="B14" s="41"/>
      <c r="C14" s="42"/>
      <c r="D14" s="42"/>
      <c r="E14" s="42"/>
      <c r="F14" s="42"/>
      <c r="G14" s="42"/>
      <c r="H14" s="42"/>
      <c r="I14" s="101"/>
      <c r="J14" s="42"/>
      <c r="K14" s="45"/>
    </row>
    <row r="15" spans="2:11" s="1" customFormat="1" ht="14.45" customHeight="1">
      <c r="B15" s="41"/>
      <c r="C15" s="42"/>
      <c r="D15" s="37" t="s">
        <v>30</v>
      </c>
      <c r="E15" s="42"/>
      <c r="F15" s="42"/>
      <c r="G15" s="42"/>
      <c r="H15" s="42"/>
      <c r="I15" s="102" t="s">
        <v>28</v>
      </c>
      <c r="J15" s="35" t="str">
        <f>IF('Rekapitulace stavby'!AN13="Vyplň údaj","",IF('Rekapitulace stavby'!AN13="","",'Rekapitulace stavby'!AN13))</f>
        <v/>
      </c>
      <c r="K15" s="45"/>
    </row>
    <row r="16" spans="2:11" s="1" customFormat="1" ht="18" customHeight="1">
      <c r="B16" s="41"/>
      <c r="C16" s="42"/>
      <c r="D16" s="42"/>
      <c r="E16" s="35" t="str">
        <f>IF('Rekapitulace stavby'!E14="Vyplň údaj","",IF('Rekapitulace stavby'!E14="","",'Rekapitulace stavby'!E14))</f>
        <v/>
      </c>
      <c r="F16" s="42"/>
      <c r="G16" s="42"/>
      <c r="H16" s="42"/>
      <c r="I16" s="102" t="s">
        <v>29</v>
      </c>
      <c r="J16" s="35" t="str">
        <f>IF('Rekapitulace stavby'!AN14="Vyplň údaj","",IF('Rekapitulace stavby'!AN14="","",'Rekapitulace stavby'!AN14))</f>
        <v/>
      </c>
      <c r="K16" s="45"/>
    </row>
    <row r="17" spans="2:11" s="1" customFormat="1" ht="6.95" customHeight="1">
      <c r="B17" s="41"/>
      <c r="C17" s="42"/>
      <c r="D17" s="42"/>
      <c r="E17" s="42"/>
      <c r="F17" s="42"/>
      <c r="G17" s="42"/>
      <c r="H17" s="42"/>
      <c r="I17" s="101"/>
      <c r="J17" s="42"/>
      <c r="K17" s="45"/>
    </row>
    <row r="18" spans="2:11" s="1" customFormat="1" ht="14.45" customHeight="1">
      <c r="B18" s="41"/>
      <c r="C18" s="42"/>
      <c r="D18" s="37" t="s">
        <v>32</v>
      </c>
      <c r="E18" s="42"/>
      <c r="F18" s="42"/>
      <c r="G18" s="42"/>
      <c r="H18" s="42"/>
      <c r="I18" s="102" t="s">
        <v>28</v>
      </c>
      <c r="J18" s="35" t="str">
        <f>IF('Rekapitulace stavby'!AN16="","",'Rekapitulace stavby'!AN16)</f>
        <v/>
      </c>
      <c r="K18" s="45"/>
    </row>
    <row r="19" spans="2:11" s="1" customFormat="1" ht="18" customHeight="1">
      <c r="B19" s="41"/>
      <c r="C19" s="42"/>
      <c r="D19" s="42"/>
      <c r="E19" s="35" t="str">
        <f>IF('Rekapitulace stavby'!E17="","",'Rekapitulace stavby'!E17)</f>
        <v xml:space="preserve"> </v>
      </c>
      <c r="F19" s="42"/>
      <c r="G19" s="42"/>
      <c r="H19" s="42"/>
      <c r="I19" s="102" t="s">
        <v>29</v>
      </c>
      <c r="J19" s="35" t="str">
        <f>IF('Rekapitulace stavby'!AN17="","",'Rekapitulace stavby'!AN17)</f>
        <v/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01"/>
      <c r="J20" s="42"/>
      <c r="K20" s="45"/>
    </row>
    <row r="21" spans="2:11" s="1" customFormat="1" ht="14.45" customHeight="1">
      <c r="B21" s="41"/>
      <c r="C21" s="42"/>
      <c r="D21" s="37" t="s">
        <v>34</v>
      </c>
      <c r="E21" s="42"/>
      <c r="F21" s="42"/>
      <c r="G21" s="42"/>
      <c r="H21" s="42"/>
      <c r="I21" s="101"/>
      <c r="J21" s="42"/>
      <c r="K21" s="45"/>
    </row>
    <row r="22" spans="2:11" s="6" customFormat="1" ht="16.5" customHeight="1">
      <c r="B22" s="104"/>
      <c r="C22" s="105"/>
      <c r="D22" s="105"/>
      <c r="E22" s="313" t="s">
        <v>5</v>
      </c>
      <c r="F22" s="313"/>
      <c r="G22" s="313"/>
      <c r="H22" s="313"/>
      <c r="I22" s="106"/>
      <c r="J22" s="105"/>
      <c r="K22" s="107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01"/>
      <c r="J23" s="42"/>
      <c r="K23" s="45"/>
    </row>
    <row r="24" spans="2:11" s="1" customFormat="1" ht="6.95" customHeight="1">
      <c r="B24" s="41"/>
      <c r="C24" s="42"/>
      <c r="D24" s="68"/>
      <c r="E24" s="68"/>
      <c r="F24" s="68"/>
      <c r="G24" s="68"/>
      <c r="H24" s="68"/>
      <c r="I24" s="108"/>
      <c r="J24" s="68"/>
      <c r="K24" s="109"/>
    </row>
    <row r="25" spans="2:11" s="1" customFormat="1" ht="25.35" customHeight="1">
      <c r="B25" s="41"/>
      <c r="C25" s="42"/>
      <c r="D25" s="110" t="s">
        <v>35</v>
      </c>
      <c r="E25" s="42"/>
      <c r="F25" s="42"/>
      <c r="G25" s="42"/>
      <c r="H25" s="42"/>
      <c r="I25" s="101"/>
      <c r="J25" s="111">
        <f>ROUND(J99,2)</f>
        <v>0</v>
      </c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08"/>
      <c r="J26" s="68"/>
      <c r="K26" s="109"/>
    </row>
    <row r="27" spans="2:11" s="1" customFormat="1" ht="14.45" customHeight="1">
      <c r="B27" s="41"/>
      <c r="C27" s="42"/>
      <c r="D27" s="42"/>
      <c r="E27" s="42"/>
      <c r="F27" s="46" t="s">
        <v>37</v>
      </c>
      <c r="G27" s="42"/>
      <c r="H27" s="42"/>
      <c r="I27" s="112" t="s">
        <v>36</v>
      </c>
      <c r="J27" s="46" t="s">
        <v>38</v>
      </c>
      <c r="K27" s="45"/>
    </row>
    <row r="28" spans="2:11" s="1" customFormat="1" ht="14.45" customHeight="1">
      <c r="B28" s="41"/>
      <c r="C28" s="42"/>
      <c r="D28" s="49" t="s">
        <v>39</v>
      </c>
      <c r="E28" s="49" t="s">
        <v>40</v>
      </c>
      <c r="F28" s="113">
        <f>ROUND(SUM(BE99:BE1299),2)</f>
        <v>0</v>
      </c>
      <c r="G28" s="42"/>
      <c r="H28" s="42"/>
      <c r="I28" s="114">
        <v>0.21</v>
      </c>
      <c r="J28" s="113">
        <f>ROUND(ROUND((SUM(BE99:BE1299)),2)*I28,2)</f>
        <v>0</v>
      </c>
      <c r="K28" s="45"/>
    </row>
    <row r="29" spans="2:11" s="1" customFormat="1" ht="14.45" customHeight="1">
      <c r="B29" s="41"/>
      <c r="C29" s="42"/>
      <c r="D29" s="42"/>
      <c r="E29" s="49" t="s">
        <v>41</v>
      </c>
      <c r="F29" s="113">
        <f>ROUND(SUM(BF99:BF1299),2)</f>
        <v>0</v>
      </c>
      <c r="G29" s="42"/>
      <c r="H29" s="42"/>
      <c r="I29" s="114">
        <v>0.15</v>
      </c>
      <c r="J29" s="113">
        <f>ROUND(ROUND((SUM(BF99:BF1299)),2)*I29,2)</f>
        <v>0</v>
      </c>
      <c r="K29" s="45"/>
    </row>
    <row r="30" spans="2:11" s="1" customFormat="1" ht="14.45" customHeight="1" hidden="1">
      <c r="B30" s="41"/>
      <c r="C30" s="42"/>
      <c r="D30" s="42"/>
      <c r="E30" s="49" t="s">
        <v>42</v>
      </c>
      <c r="F30" s="113">
        <f>ROUND(SUM(BG99:BG1299),2)</f>
        <v>0</v>
      </c>
      <c r="G30" s="42"/>
      <c r="H30" s="42"/>
      <c r="I30" s="114">
        <v>0.21</v>
      </c>
      <c r="J30" s="113"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43</v>
      </c>
      <c r="F31" s="113">
        <f>ROUND(SUM(BH99:BH1299),2)</f>
        <v>0</v>
      </c>
      <c r="G31" s="42"/>
      <c r="H31" s="42"/>
      <c r="I31" s="114">
        <v>0.15</v>
      </c>
      <c r="J31" s="113"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13">
        <f>ROUND(SUM(BI99:BI1299),2)</f>
        <v>0</v>
      </c>
      <c r="G32" s="42"/>
      <c r="H32" s="42"/>
      <c r="I32" s="114">
        <v>0</v>
      </c>
      <c r="J32" s="113">
        <v>0</v>
      </c>
      <c r="K32" s="45"/>
    </row>
    <row r="33" spans="2:11" s="1" customFormat="1" ht="6.95" customHeight="1">
      <c r="B33" s="41"/>
      <c r="C33" s="42"/>
      <c r="D33" s="42"/>
      <c r="E33" s="42"/>
      <c r="F33" s="42"/>
      <c r="G33" s="42"/>
      <c r="H33" s="42"/>
      <c r="I33" s="101"/>
      <c r="J33" s="42"/>
      <c r="K33" s="45"/>
    </row>
    <row r="34" spans="2:11" s="1" customFormat="1" ht="25.35" customHeight="1">
      <c r="B34" s="41"/>
      <c r="C34" s="115"/>
      <c r="D34" s="116" t="s">
        <v>45</v>
      </c>
      <c r="E34" s="71"/>
      <c r="F34" s="71"/>
      <c r="G34" s="117" t="s">
        <v>46</v>
      </c>
      <c r="H34" s="118" t="s">
        <v>47</v>
      </c>
      <c r="I34" s="119"/>
      <c r="J34" s="120">
        <f>SUM(J25:J32)</f>
        <v>0</v>
      </c>
      <c r="K34" s="121"/>
    </row>
    <row r="35" spans="2:11" s="1" customFormat="1" ht="14.45" customHeight="1">
      <c r="B35" s="56"/>
      <c r="C35" s="57"/>
      <c r="D35" s="57"/>
      <c r="E35" s="57"/>
      <c r="F35" s="57"/>
      <c r="G35" s="57"/>
      <c r="H35" s="57"/>
      <c r="I35" s="122"/>
      <c r="J35" s="57"/>
      <c r="K35" s="58"/>
    </row>
    <row r="39" spans="2:11" s="1" customFormat="1" ht="6.95" customHeight="1">
      <c r="B39" s="59"/>
      <c r="C39" s="60"/>
      <c r="D39" s="60"/>
      <c r="E39" s="60"/>
      <c r="F39" s="60"/>
      <c r="G39" s="60"/>
      <c r="H39" s="60"/>
      <c r="I39" s="123"/>
      <c r="J39" s="60"/>
      <c r="K39" s="124"/>
    </row>
    <row r="40" spans="2:11" s="1" customFormat="1" ht="36.95" customHeight="1">
      <c r="B40" s="41"/>
      <c r="C40" s="30" t="s">
        <v>83</v>
      </c>
      <c r="D40" s="42"/>
      <c r="E40" s="42"/>
      <c r="F40" s="42"/>
      <c r="G40" s="42"/>
      <c r="H40" s="42"/>
      <c r="I40" s="101"/>
      <c r="J40" s="42"/>
      <c r="K40" s="45"/>
    </row>
    <row r="41" spans="2:11" s="1" customFormat="1" ht="6.95" customHeight="1">
      <c r="B41" s="41"/>
      <c r="C41" s="42"/>
      <c r="D41" s="42"/>
      <c r="E41" s="42"/>
      <c r="F41" s="42"/>
      <c r="G41" s="42"/>
      <c r="H41" s="42"/>
      <c r="I41" s="101"/>
      <c r="J41" s="42"/>
      <c r="K41" s="45"/>
    </row>
    <row r="42" spans="2:11" s="1" customFormat="1" ht="14.45" customHeight="1">
      <c r="B42" s="41"/>
      <c r="C42" s="37" t="s">
        <v>19</v>
      </c>
      <c r="D42" s="42"/>
      <c r="E42" s="42"/>
      <c r="F42" s="42"/>
      <c r="G42" s="42"/>
      <c r="H42" s="42"/>
      <c r="I42" s="101"/>
      <c r="J42" s="42"/>
      <c r="K42" s="45"/>
    </row>
    <row r="43" spans="2:11" s="1" customFormat="1" ht="17.25" customHeight="1">
      <c r="B43" s="41"/>
      <c r="C43" s="42"/>
      <c r="D43" s="42"/>
      <c r="E43" s="343" t="str">
        <f>E7</f>
        <v>Zateplení obálky budovy MSŠ Letovice, rekonstrukce tepel.zdroje vč.tepelné soustavy</v>
      </c>
      <c r="F43" s="344"/>
      <c r="G43" s="344"/>
      <c r="H43" s="344"/>
      <c r="I43" s="101"/>
      <c r="J43" s="42"/>
      <c r="K43" s="45"/>
    </row>
    <row r="44" spans="2:11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5"/>
    </row>
    <row r="45" spans="2:11" s="1" customFormat="1" ht="18" customHeight="1">
      <c r="B45" s="41"/>
      <c r="C45" s="37" t="s">
        <v>23</v>
      </c>
      <c r="D45" s="42"/>
      <c r="E45" s="42"/>
      <c r="F45" s="35" t="str">
        <f>F10</f>
        <v xml:space="preserve"> </v>
      </c>
      <c r="G45" s="42"/>
      <c r="H45" s="42"/>
      <c r="I45" s="102" t="s">
        <v>25</v>
      </c>
      <c r="J45" s="103" t="str">
        <f>IF(J10="","",J10)</f>
        <v>4. 11. 2017</v>
      </c>
      <c r="K45" s="45"/>
    </row>
    <row r="46" spans="2:11" s="1" customFormat="1" ht="6.95" customHeight="1">
      <c r="B46" s="41"/>
      <c r="C46" s="42"/>
      <c r="D46" s="42"/>
      <c r="E46" s="42"/>
      <c r="F46" s="42"/>
      <c r="G46" s="42"/>
      <c r="H46" s="42"/>
      <c r="I46" s="101"/>
      <c r="J46" s="42"/>
      <c r="K46" s="45"/>
    </row>
    <row r="47" spans="2:11" s="1" customFormat="1" ht="13.5">
      <c r="B47" s="41"/>
      <c r="C47" s="37" t="s">
        <v>27</v>
      </c>
      <c r="D47" s="42"/>
      <c r="E47" s="42"/>
      <c r="F47" s="35" t="str">
        <f>E13</f>
        <v xml:space="preserve"> </v>
      </c>
      <c r="G47" s="42"/>
      <c r="H47" s="42"/>
      <c r="I47" s="102" t="s">
        <v>32</v>
      </c>
      <c r="J47" s="313" t="str">
        <f>E19</f>
        <v xml:space="preserve"> </v>
      </c>
      <c r="K47" s="45"/>
    </row>
    <row r="48" spans="2:11" s="1" customFormat="1" ht="14.45" customHeight="1">
      <c r="B48" s="41"/>
      <c r="C48" s="37" t="s">
        <v>30</v>
      </c>
      <c r="D48" s="42"/>
      <c r="E48" s="42"/>
      <c r="F48" s="35" t="str">
        <f>IF(E16="","",E16)</f>
        <v/>
      </c>
      <c r="G48" s="42"/>
      <c r="H48" s="42"/>
      <c r="I48" s="101"/>
      <c r="J48" s="345"/>
      <c r="K48" s="45"/>
    </row>
    <row r="49" spans="2:11" s="1" customFormat="1" ht="10.35" customHeight="1">
      <c r="B49" s="41"/>
      <c r="C49" s="42"/>
      <c r="D49" s="42"/>
      <c r="E49" s="42"/>
      <c r="F49" s="42"/>
      <c r="G49" s="42"/>
      <c r="H49" s="42"/>
      <c r="I49" s="101"/>
      <c r="J49" s="42"/>
      <c r="K49" s="45"/>
    </row>
    <row r="50" spans="2:11" s="1" customFormat="1" ht="29.25" customHeight="1">
      <c r="B50" s="41"/>
      <c r="C50" s="125" t="s">
        <v>84</v>
      </c>
      <c r="D50" s="115"/>
      <c r="E50" s="115"/>
      <c r="F50" s="115"/>
      <c r="G50" s="115"/>
      <c r="H50" s="115"/>
      <c r="I50" s="126"/>
      <c r="J50" s="127" t="s">
        <v>85</v>
      </c>
      <c r="K50" s="128"/>
    </row>
    <row r="51" spans="2:11" s="1" customFormat="1" ht="10.35" customHeight="1">
      <c r="B51" s="41"/>
      <c r="C51" s="42"/>
      <c r="D51" s="42"/>
      <c r="E51" s="42"/>
      <c r="F51" s="42"/>
      <c r="G51" s="42"/>
      <c r="H51" s="42"/>
      <c r="I51" s="101"/>
      <c r="J51" s="42"/>
      <c r="K51" s="45"/>
    </row>
    <row r="52" spans="2:47" s="1" customFormat="1" ht="29.25" customHeight="1">
      <c r="B52" s="41"/>
      <c r="C52" s="129" t="s">
        <v>86</v>
      </c>
      <c r="D52" s="42"/>
      <c r="E52" s="42"/>
      <c r="F52" s="42"/>
      <c r="G52" s="42"/>
      <c r="H52" s="42"/>
      <c r="I52" s="101"/>
      <c r="J52" s="111">
        <f>J99</f>
        <v>0</v>
      </c>
      <c r="K52" s="45"/>
      <c r="AU52" s="24" t="s">
        <v>87</v>
      </c>
    </row>
    <row r="53" spans="2:11" s="7" customFormat="1" ht="24.95" customHeight="1">
      <c r="B53" s="130"/>
      <c r="C53" s="131"/>
      <c r="D53" s="132" t="s">
        <v>88</v>
      </c>
      <c r="E53" s="133"/>
      <c r="F53" s="133"/>
      <c r="G53" s="133"/>
      <c r="H53" s="133"/>
      <c r="I53" s="134"/>
      <c r="J53" s="135">
        <f>J100</f>
        <v>0</v>
      </c>
      <c r="K53" s="136"/>
    </row>
    <row r="54" spans="2:11" s="8" customFormat="1" ht="19.9" customHeight="1">
      <c r="B54" s="137"/>
      <c r="C54" s="138"/>
      <c r="D54" s="139" t="s">
        <v>89</v>
      </c>
      <c r="E54" s="140"/>
      <c r="F54" s="140"/>
      <c r="G54" s="140"/>
      <c r="H54" s="140"/>
      <c r="I54" s="141"/>
      <c r="J54" s="142">
        <f>J101</f>
        <v>0</v>
      </c>
      <c r="K54" s="143"/>
    </row>
    <row r="55" spans="2:11" s="8" customFormat="1" ht="19.9" customHeight="1">
      <c r="B55" s="137"/>
      <c r="C55" s="138"/>
      <c r="D55" s="139" t="s">
        <v>90</v>
      </c>
      <c r="E55" s="140"/>
      <c r="F55" s="140"/>
      <c r="G55" s="140"/>
      <c r="H55" s="140"/>
      <c r="I55" s="141"/>
      <c r="J55" s="142">
        <f>J187</f>
        <v>0</v>
      </c>
      <c r="K55" s="143"/>
    </row>
    <row r="56" spans="2:11" s="8" customFormat="1" ht="19.9" customHeight="1">
      <c r="B56" s="137"/>
      <c r="C56" s="138"/>
      <c r="D56" s="139" t="s">
        <v>91</v>
      </c>
      <c r="E56" s="140"/>
      <c r="F56" s="140"/>
      <c r="G56" s="140"/>
      <c r="H56" s="140"/>
      <c r="I56" s="141"/>
      <c r="J56" s="142">
        <f>J207</f>
        <v>0</v>
      </c>
      <c r="K56" s="143"/>
    </row>
    <row r="57" spans="2:11" s="8" customFormat="1" ht="19.9" customHeight="1">
      <c r="B57" s="137"/>
      <c r="C57" s="138"/>
      <c r="D57" s="139" t="s">
        <v>92</v>
      </c>
      <c r="E57" s="140"/>
      <c r="F57" s="140"/>
      <c r="G57" s="140"/>
      <c r="H57" s="140"/>
      <c r="I57" s="141"/>
      <c r="J57" s="142">
        <f>J256</f>
        <v>0</v>
      </c>
      <c r="K57" s="143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J271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J282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J661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J827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J829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J836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J837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J878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J943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J955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J965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J1001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J1020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J1100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J1165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J1229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J1252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J1278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J1281</f>
        <v>0</v>
      </c>
      <c r="K76" s="143"/>
    </row>
    <row r="77" spans="2:11" s="7" customFormat="1" ht="24.95" customHeight="1">
      <c r="B77" s="130"/>
      <c r="C77" s="131"/>
      <c r="D77" s="132" t="s">
        <v>112</v>
      </c>
      <c r="E77" s="133"/>
      <c r="F77" s="133"/>
      <c r="G77" s="133"/>
      <c r="H77" s="133"/>
      <c r="I77" s="134"/>
      <c r="J77" s="135">
        <f>J1286</f>
        <v>0</v>
      </c>
      <c r="K77" s="136"/>
    </row>
    <row r="78" spans="2:11" s="7" customFormat="1" ht="24.95" customHeight="1">
      <c r="B78" s="130"/>
      <c r="C78" s="131"/>
      <c r="D78" s="132" t="s">
        <v>113</v>
      </c>
      <c r="E78" s="133"/>
      <c r="F78" s="133"/>
      <c r="G78" s="133"/>
      <c r="H78" s="133"/>
      <c r="I78" s="134"/>
      <c r="J78" s="135">
        <f>J1292</f>
        <v>0</v>
      </c>
      <c r="K78" s="136"/>
    </row>
    <row r="79" spans="2:11" s="8" customFormat="1" ht="19.9" customHeight="1">
      <c r="B79" s="137"/>
      <c r="C79" s="138"/>
      <c r="D79" s="139" t="s">
        <v>114</v>
      </c>
      <c r="E79" s="140"/>
      <c r="F79" s="140"/>
      <c r="G79" s="140"/>
      <c r="H79" s="140"/>
      <c r="I79" s="141"/>
      <c r="J79" s="142">
        <f>J1293</f>
        <v>0</v>
      </c>
      <c r="K79" s="143"/>
    </row>
    <row r="80" spans="2:11" s="8" customFormat="1" ht="19.9" customHeight="1">
      <c r="B80" s="137"/>
      <c r="C80" s="138"/>
      <c r="D80" s="139" t="s">
        <v>115</v>
      </c>
      <c r="E80" s="140"/>
      <c r="F80" s="140"/>
      <c r="G80" s="140"/>
      <c r="H80" s="140"/>
      <c r="I80" s="141"/>
      <c r="J80" s="142">
        <f>J1295</f>
        <v>0</v>
      </c>
      <c r="K80" s="143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J1298</f>
        <v>0</v>
      </c>
      <c r="K81" s="143"/>
    </row>
    <row r="82" spans="2:11" s="1" customFormat="1" ht="21.75" customHeight="1">
      <c r="B82" s="41"/>
      <c r="C82" s="42"/>
      <c r="D82" s="42"/>
      <c r="E82" s="42"/>
      <c r="F82" s="42"/>
      <c r="G82" s="42"/>
      <c r="H82" s="42"/>
      <c r="I82" s="101"/>
      <c r="J82" s="42"/>
      <c r="K82" s="45"/>
    </row>
    <row r="83" spans="2:11" s="1" customFormat="1" ht="6.95" customHeight="1">
      <c r="B83" s="56"/>
      <c r="C83" s="57"/>
      <c r="D83" s="57"/>
      <c r="E83" s="57"/>
      <c r="F83" s="57"/>
      <c r="G83" s="57"/>
      <c r="H83" s="57"/>
      <c r="I83" s="122"/>
      <c r="J83" s="57"/>
      <c r="K83" s="58"/>
    </row>
    <row r="87" spans="2:12" s="1" customFormat="1" ht="6.95" customHeight="1">
      <c r="B87" s="59"/>
      <c r="C87" s="60"/>
      <c r="D87" s="60"/>
      <c r="E87" s="60"/>
      <c r="F87" s="60"/>
      <c r="G87" s="60"/>
      <c r="H87" s="60"/>
      <c r="I87" s="123"/>
      <c r="J87" s="60"/>
      <c r="K87" s="60"/>
      <c r="L87" s="41"/>
    </row>
    <row r="88" spans="2:12" s="1" customFormat="1" ht="36.95" customHeight="1">
      <c r="B88" s="41"/>
      <c r="C88" s="61" t="s">
        <v>117</v>
      </c>
      <c r="L88" s="41"/>
    </row>
    <row r="89" spans="2:12" s="1" customFormat="1" ht="6.95" customHeight="1">
      <c r="B89" s="41"/>
      <c r="L89" s="41"/>
    </row>
    <row r="90" spans="2:12" s="1" customFormat="1" ht="14.45" customHeight="1">
      <c r="B90" s="41"/>
      <c r="C90" s="63" t="s">
        <v>19</v>
      </c>
      <c r="L90" s="41"/>
    </row>
    <row r="91" spans="2:12" s="1" customFormat="1" ht="17.25" customHeight="1">
      <c r="B91" s="41"/>
      <c r="E91" s="324" t="str">
        <f>E7</f>
        <v>Zateplení obálky budovy MSŠ Letovice, rekonstrukce tepel.zdroje vč.tepelné soustavy</v>
      </c>
      <c r="F91" s="346"/>
      <c r="G91" s="346"/>
      <c r="H91" s="346"/>
      <c r="L91" s="41"/>
    </row>
    <row r="92" spans="2:12" s="1" customFormat="1" ht="6.95" customHeight="1">
      <c r="B92" s="41"/>
      <c r="L92" s="41"/>
    </row>
    <row r="93" spans="2:12" s="1" customFormat="1" ht="18" customHeight="1">
      <c r="B93" s="41"/>
      <c r="C93" s="63" t="s">
        <v>23</v>
      </c>
      <c r="F93" s="144" t="str">
        <f>F10</f>
        <v xml:space="preserve"> </v>
      </c>
      <c r="I93" s="145" t="s">
        <v>25</v>
      </c>
      <c r="J93" s="67" t="str">
        <f>IF(J10="","",J10)</f>
        <v>4. 11. 2017</v>
      </c>
      <c r="L93" s="41"/>
    </row>
    <row r="94" spans="2:12" s="1" customFormat="1" ht="6.95" customHeight="1">
      <c r="B94" s="41"/>
      <c r="L94" s="41"/>
    </row>
    <row r="95" spans="2:12" s="1" customFormat="1" ht="13.5">
      <c r="B95" s="41"/>
      <c r="C95" s="63" t="s">
        <v>27</v>
      </c>
      <c r="F95" s="144" t="str">
        <f>E13</f>
        <v xml:space="preserve"> </v>
      </c>
      <c r="I95" s="145" t="s">
        <v>32</v>
      </c>
      <c r="J95" s="144" t="str">
        <f>E19</f>
        <v xml:space="preserve"> </v>
      </c>
      <c r="L95" s="41"/>
    </row>
    <row r="96" spans="2:12" s="1" customFormat="1" ht="14.45" customHeight="1">
      <c r="B96" s="41"/>
      <c r="C96" s="63" t="s">
        <v>30</v>
      </c>
      <c r="F96" s="144" t="str">
        <f>IF(E16="","",E16)</f>
        <v/>
      </c>
      <c r="L96" s="41"/>
    </row>
    <row r="97" spans="2:12" s="1" customFormat="1" ht="10.35" customHeight="1">
      <c r="B97" s="41"/>
      <c r="L97" s="41"/>
    </row>
    <row r="98" spans="2:20" s="9" customFormat="1" ht="29.25" customHeight="1">
      <c r="B98" s="146"/>
      <c r="C98" s="147" t="s">
        <v>118</v>
      </c>
      <c r="D98" s="148" t="s">
        <v>54</v>
      </c>
      <c r="E98" s="148" t="s">
        <v>50</v>
      </c>
      <c r="F98" s="148" t="s">
        <v>119</v>
      </c>
      <c r="G98" s="148" t="s">
        <v>120</v>
      </c>
      <c r="H98" s="148" t="s">
        <v>121</v>
      </c>
      <c r="I98" s="149" t="s">
        <v>122</v>
      </c>
      <c r="J98" s="148" t="s">
        <v>85</v>
      </c>
      <c r="K98" s="150" t="s">
        <v>123</v>
      </c>
      <c r="L98" s="146"/>
      <c r="M98" s="73" t="s">
        <v>124</v>
      </c>
      <c r="N98" s="74" t="s">
        <v>39</v>
      </c>
      <c r="O98" s="74" t="s">
        <v>125</v>
      </c>
      <c r="P98" s="74" t="s">
        <v>126</v>
      </c>
      <c r="Q98" s="74" t="s">
        <v>127</v>
      </c>
      <c r="R98" s="74" t="s">
        <v>128</v>
      </c>
      <c r="S98" s="74" t="s">
        <v>129</v>
      </c>
      <c r="T98" s="75" t="s">
        <v>130</v>
      </c>
    </row>
    <row r="99" spans="2:63" s="1" customFormat="1" ht="29.25" customHeight="1">
      <c r="B99" s="41"/>
      <c r="C99" s="77" t="s">
        <v>86</v>
      </c>
      <c r="J99" s="151">
        <f>BK99</f>
        <v>0</v>
      </c>
      <c r="L99" s="41"/>
      <c r="M99" s="76"/>
      <c r="N99" s="68"/>
      <c r="O99" s="68"/>
      <c r="P99" s="152">
        <f>P100+P836+P1286+P1292</f>
        <v>0</v>
      </c>
      <c r="Q99" s="68"/>
      <c r="R99" s="152">
        <f>R100+R836+R1286+R1292</f>
        <v>145.94103747000003</v>
      </c>
      <c r="S99" s="68"/>
      <c r="T99" s="153">
        <f>T100+T836+T1286+T1292</f>
        <v>81.68111923000001</v>
      </c>
      <c r="AT99" s="24" t="s">
        <v>68</v>
      </c>
      <c r="AU99" s="24" t="s">
        <v>87</v>
      </c>
      <c r="BK99" s="154">
        <f>BK100+BK836+BK1286+BK1292</f>
        <v>0</v>
      </c>
    </row>
    <row r="100" spans="2:63" s="10" customFormat="1" ht="37.35" customHeight="1">
      <c r="B100" s="155"/>
      <c r="D100" s="156" t="s">
        <v>68</v>
      </c>
      <c r="E100" s="157" t="s">
        <v>131</v>
      </c>
      <c r="F100" s="157" t="s">
        <v>132</v>
      </c>
      <c r="I100" s="158"/>
      <c r="J100" s="159">
        <f>BK100</f>
        <v>0</v>
      </c>
      <c r="L100" s="155"/>
      <c r="M100" s="160"/>
      <c r="N100" s="161"/>
      <c r="O100" s="161"/>
      <c r="P100" s="162">
        <f>P101+P187+P207+P256+P271+P282+P661+P827+P829</f>
        <v>0</v>
      </c>
      <c r="Q100" s="161"/>
      <c r="R100" s="162">
        <f>R101+R187+R207+R256+R271+R282+R661+R827+R829</f>
        <v>120.15798758000001</v>
      </c>
      <c r="S100" s="161"/>
      <c r="T100" s="163">
        <f>T101+T187+T207+T256+T271+T282+T661+T827+T829</f>
        <v>62.53600900000001</v>
      </c>
      <c r="AR100" s="156" t="s">
        <v>74</v>
      </c>
      <c r="AT100" s="164" t="s">
        <v>68</v>
      </c>
      <c r="AU100" s="164" t="s">
        <v>69</v>
      </c>
      <c r="AY100" s="156" t="s">
        <v>133</v>
      </c>
      <c r="BK100" s="165">
        <f>BK101+BK187+BK207+BK256+BK271+BK282+BK661+BK827+BK829</f>
        <v>0</v>
      </c>
    </row>
    <row r="101" spans="2:63" s="10" customFormat="1" ht="19.9" customHeight="1">
      <c r="B101" s="155"/>
      <c r="D101" s="156" t="s">
        <v>68</v>
      </c>
      <c r="E101" s="166" t="s">
        <v>74</v>
      </c>
      <c r="F101" s="166" t="s">
        <v>134</v>
      </c>
      <c r="I101" s="158"/>
      <c r="J101" s="167">
        <f>BK101</f>
        <v>0</v>
      </c>
      <c r="L101" s="155"/>
      <c r="M101" s="160"/>
      <c r="N101" s="161"/>
      <c r="O101" s="161"/>
      <c r="P101" s="162">
        <f>SUM(P102:P186)</f>
        <v>0</v>
      </c>
      <c r="Q101" s="161"/>
      <c r="R101" s="162">
        <f>SUM(R102:R186)</f>
        <v>0</v>
      </c>
      <c r="S101" s="161"/>
      <c r="T101" s="163">
        <f>SUM(T102:T186)</f>
        <v>22.5003</v>
      </c>
      <c r="AR101" s="156" t="s">
        <v>74</v>
      </c>
      <c r="AT101" s="164" t="s">
        <v>68</v>
      </c>
      <c r="AU101" s="164" t="s">
        <v>74</v>
      </c>
      <c r="AY101" s="156" t="s">
        <v>133</v>
      </c>
      <c r="BK101" s="165">
        <f>SUM(BK102:BK186)</f>
        <v>0</v>
      </c>
    </row>
    <row r="102" spans="2:65" s="1" customFormat="1" ht="16.5" customHeight="1">
      <c r="B102" s="168"/>
      <c r="C102" s="169" t="s">
        <v>74</v>
      </c>
      <c r="D102" s="169" t="s">
        <v>135</v>
      </c>
      <c r="E102" s="170" t="s">
        <v>136</v>
      </c>
      <c r="F102" s="171" t="s">
        <v>137</v>
      </c>
      <c r="G102" s="172" t="s">
        <v>138</v>
      </c>
      <c r="H102" s="173">
        <v>47.75</v>
      </c>
      <c r="I102" s="174"/>
      <c r="J102" s="175">
        <f>ROUND(I102*H102,2)</f>
        <v>0</v>
      </c>
      <c r="K102" s="171" t="s">
        <v>139</v>
      </c>
      <c r="L102" s="41"/>
      <c r="M102" s="176" t="s">
        <v>5</v>
      </c>
      <c r="N102" s="177" t="s">
        <v>40</v>
      </c>
      <c r="O102" s="42"/>
      <c r="P102" s="178">
        <f>O102*H102</f>
        <v>0</v>
      </c>
      <c r="Q102" s="178">
        <v>0</v>
      </c>
      <c r="R102" s="178">
        <f>Q102*H102</f>
        <v>0</v>
      </c>
      <c r="S102" s="178">
        <v>0.255</v>
      </c>
      <c r="T102" s="179">
        <f>S102*H102</f>
        <v>12.17625</v>
      </c>
      <c r="AR102" s="24" t="s">
        <v>140</v>
      </c>
      <c r="AT102" s="24" t="s">
        <v>135</v>
      </c>
      <c r="AU102" s="24" t="s">
        <v>81</v>
      </c>
      <c r="AY102" s="24" t="s">
        <v>133</v>
      </c>
      <c r="BE102" s="180">
        <f>IF(N102="základní",J102,0)</f>
        <v>0</v>
      </c>
      <c r="BF102" s="180">
        <f>IF(N102="snížená",J102,0)</f>
        <v>0</v>
      </c>
      <c r="BG102" s="180">
        <f>IF(N102="zákl. přenesená",J102,0)</f>
        <v>0</v>
      </c>
      <c r="BH102" s="180">
        <f>IF(N102="sníž. přenesená",J102,0)</f>
        <v>0</v>
      </c>
      <c r="BI102" s="180">
        <f>IF(N102="nulová",J102,0)</f>
        <v>0</v>
      </c>
      <c r="BJ102" s="24" t="s">
        <v>74</v>
      </c>
      <c r="BK102" s="180">
        <f>ROUND(I102*H102,2)</f>
        <v>0</v>
      </c>
      <c r="BL102" s="24" t="s">
        <v>140</v>
      </c>
      <c r="BM102" s="24" t="s">
        <v>141</v>
      </c>
    </row>
    <row r="103" spans="2:51" s="11" customFormat="1" ht="13.5">
      <c r="B103" s="181"/>
      <c r="D103" s="182" t="s">
        <v>142</v>
      </c>
      <c r="E103" s="183" t="s">
        <v>5</v>
      </c>
      <c r="F103" s="184" t="s">
        <v>143</v>
      </c>
      <c r="H103" s="183" t="s">
        <v>5</v>
      </c>
      <c r="I103" s="185"/>
      <c r="L103" s="181"/>
      <c r="M103" s="186"/>
      <c r="N103" s="187"/>
      <c r="O103" s="187"/>
      <c r="P103" s="187"/>
      <c r="Q103" s="187"/>
      <c r="R103" s="187"/>
      <c r="S103" s="187"/>
      <c r="T103" s="188"/>
      <c r="AT103" s="183" t="s">
        <v>142</v>
      </c>
      <c r="AU103" s="183" t="s">
        <v>81</v>
      </c>
      <c r="AV103" s="11" t="s">
        <v>74</v>
      </c>
      <c r="AW103" s="11" t="s">
        <v>33</v>
      </c>
      <c r="AX103" s="11" t="s">
        <v>69</v>
      </c>
      <c r="AY103" s="183" t="s">
        <v>133</v>
      </c>
    </row>
    <row r="104" spans="2:51" s="11" customFormat="1" ht="13.5">
      <c r="B104" s="181"/>
      <c r="D104" s="182" t="s">
        <v>142</v>
      </c>
      <c r="E104" s="183" t="s">
        <v>5</v>
      </c>
      <c r="F104" s="184" t="s">
        <v>144</v>
      </c>
      <c r="H104" s="183" t="s">
        <v>5</v>
      </c>
      <c r="I104" s="185"/>
      <c r="L104" s="181"/>
      <c r="M104" s="186"/>
      <c r="N104" s="187"/>
      <c r="O104" s="187"/>
      <c r="P104" s="187"/>
      <c r="Q104" s="187"/>
      <c r="R104" s="187"/>
      <c r="S104" s="187"/>
      <c r="T104" s="188"/>
      <c r="AT104" s="183" t="s">
        <v>142</v>
      </c>
      <c r="AU104" s="183" t="s">
        <v>81</v>
      </c>
      <c r="AV104" s="11" t="s">
        <v>74</v>
      </c>
      <c r="AW104" s="11" t="s">
        <v>33</v>
      </c>
      <c r="AX104" s="11" t="s">
        <v>69</v>
      </c>
      <c r="AY104" s="183" t="s">
        <v>133</v>
      </c>
    </row>
    <row r="105" spans="2:51" s="12" customFormat="1" ht="13.5">
      <c r="B105" s="189"/>
      <c r="D105" s="182" t="s">
        <v>142</v>
      </c>
      <c r="E105" s="190" t="s">
        <v>5</v>
      </c>
      <c r="F105" s="191" t="s">
        <v>145</v>
      </c>
      <c r="H105" s="192">
        <v>13.5</v>
      </c>
      <c r="I105" s="193"/>
      <c r="L105" s="189"/>
      <c r="M105" s="194"/>
      <c r="N105" s="195"/>
      <c r="O105" s="195"/>
      <c r="P105" s="195"/>
      <c r="Q105" s="195"/>
      <c r="R105" s="195"/>
      <c r="S105" s="195"/>
      <c r="T105" s="196"/>
      <c r="AT105" s="190" t="s">
        <v>142</v>
      </c>
      <c r="AU105" s="190" t="s">
        <v>81</v>
      </c>
      <c r="AV105" s="12" t="s">
        <v>81</v>
      </c>
      <c r="AW105" s="12" t="s">
        <v>33</v>
      </c>
      <c r="AX105" s="12" t="s">
        <v>69</v>
      </c>
      <c r="AY105" s="190" t="s">
        <v>133</v>
      </c>
    </row>
    <row r="106" spans="2:51" s="11" customFormat="1" ht="13.5">
      <c r="B106" s="181"/>
      <c r="D106" s="182" t="s">
        <v>142</v>
      </c>
      <c r="E106" s="183" t="s">
        <v>5</v>
      </c>
      <c r="F106" s="184" t="s">
        <v>146</v>
      </c>
      <c r="H106" s="183" t="s">
        <v>5</v>
      </c>
      <c r="I106" s="185"/>
      <c r="L106" s="181"/>
      <c r="M106" s="186"/>
      <c r="N106" s="187"/>
      <c r="O106" s="187"/>
      <c r="P106" s="187"/>
      <c r="Q106" s="187"/>
      <c r="R106" s="187"/>
      <c r="S106" s="187"/>
      <c r="T106" s="188"/>
      <c r="AT106" s="183" t="s">
        <v>142</v>
      </c>
      <c r="AU106" s="183" t="s">
        <v>81</v>
      </c>
      <c r="AV106" s="11" t="s">
        <v>74</v>
      </c>
      <c r="AW106" s="11" t="s">
        <v>33</v>
      </c>
      <c r="AX106" s="11" t="s">
        <v>69</v>
      </c>
      <c r="AY106" s="183" t="s">
        <v>133</v>
      </c>
    </row>
    <row r="107" spans="2:51" s="12" customFormat="1" ht="13.5">
      <c r="B107" s="189"/>
      <c r="D107" s="182" t="s">
        <v>142</v>
      </c>
      <c r="E107" s="190" t="s">
        <v>5</v>
      </c>
      <c r="F107" s="191" t="s">
        <v>147</v>
      </c>
      <c r="H107" s="192">
        <v>3</v>
      </c>
      <c r="I107" s="193"/>
      <c r="L107" s="189"/>
      <c r="M107" s="194"/>
      <c r="N107" s="195"/>
      <c r="O107" s="195"/>
      <c r="P107" s="195"/>
      <c r="Q107" s="195"/>
      <c r="R107" s="195"/>
      <c r="S107" s="195"/>
      <c r="T107" s="196"/>
      <c r="AT107" s="190" t="s">
        <v>142</v>
      </c>
      <c r="AU107" s="190" t="s">
        <v>81</v>
      </c>
      <c r="AV107" s="12" t="s">
        <v>81</v>
      </c>
      <c r="AW107" s="12" t="s">
        <v>33</v>
      </c>
      <c r="AX107" s="12" t="s">
        <v>69</v>
      </c>
      <c r="AY107" s="190" t="s">
        <v>133</v>
      </c>
    </row>
    <row r="108" spans="2:51" s="12" customFormat="1" ht="13.5">
      <c r="B108" s="189"/>
      <c r="D108" s="182" t="s">
        <v>142</v>
      </c>
      <c r="E108" s="190" t="s">
        <v>5</v>
      </c>
      <c r="F108" s="191" t="s">
        <v>148</v>
      </c>
      <c r="H108" s="192">
        <v>4.375</v>
      </c>
      <c r="I108" s="193"/>
      <c r="L108" s="189"/>
      <c r="M108" s="194"/>
      <c r="N108" s="195"/>
      <c r="O108" s="195"/>
      <c r="P108" s="195"/>
      <c r="Q108" s="195"/>
      <c r="R108" s="195"/>
      <c r="S108" s="195"/>
      <c r="T108" s="196"/>
      <c r="AT108" s="190" t="s">
        <v>142</v>
      </c>
      <c r="AU108" s="190" t="s">
        <v>81</v>
      </c>
      <c r="AV108" s="12" t="s">
        <v>81</v>
      </c>
      <c r="AW108" s="12" t="s">
        <v>33</v>
      </c>
      <c r="AX108" s="12" t="s">
        <v>69</v>
      </c>
      <c r="AY108" s="190" t="s">
        <v>133</v>
      </c>
    </row>
    <row r="109" spans="2:51" s="11" customFormat="1" ht="13.5">
      <c r="B109" s="181"/>
      <c r="D109" s="182" t="s">
        <v>142</v>
      </c>
      <c r="E109" s="183" t="s">
        <v>5</v>
      </c>
      <c r="F109" s="184" t="s">
        <v>149</v>
      </c>
      <c r="H109" s="183" t="s">
        <v>5</v>
      </c>
      <c r="I109" s="185"/>
      <c r="L109" s="181"/>
      <c r="M109" s="186"/>
      <c r="N109" s="187"/>
      <c r="O109" s="187"/>
      <c r="P109" s="187"/>
      <c r="Q109" s="187"/>
      <c r="R109" s="187"/>
      <c r="S109" s="187"/>
      <c r="T109" s="188"/>
      <c r="AT109" s="183" t="s">
        <v>142</v>
      </c>
      <c r="AU109" s="183" t="s">
        <v>81</v>
      </c>
      <c r="AV109" s="11" t="s">
        <v>74</v>
      </c>
      <c r="AW109" s="11" t="s">
        <v>33</v>
      </c>
      <c r="AX109" s="11" t="s">
        <v>69</v>
      </c>
      <c r="AY109" s="183" t="s">
        <v>133</v>
      </c>
    </row>
    <row r="110" spans="2:51" s="12" customFormat="1" ht="13.5">
      <c r="B110" s="189"/>
      <c r="D110" s="182" t="s">
        <v>142</v>
      </c>
      <c r="E110" s="190" t="s">
        <v>5</v>
      </c>
      <c r="F110" s="191" t="s">
        <v>150</v>
      </c>
      <c r="H110" s="192">
        <v>0.5</v>
      </c>
      <c r="I110" s="193"/>
      <c r="L110" s="189"/>
      <c r="M110" s="194"/>
      <c r="N110" s="195"/>
      <c r="O110" s="195"/>
      <c r="P110" s="195"/>
      <c r="Q110" s="195"/>
      <c r="R110" s="195"/>
      <c r="S110" s="195"/>
      <c r="T110" s="196"/>
      <c r="AT110" s="190" t="s">
        <v>142</v>
      </c>
      <c r="AU110" s="190" t="s">
        <v>81</v>
      </c>
      <c r="AV110" s="12" t="s">
        <v>81</v>
      </c>
      <c r="AW110" s="12" t="s">
        <v>33</v>
      </c>
      <c r="AX110" s="12" t="s">
        <v>69</v>
      </c>
      <c r="AY110" s="190" t="s">
        <v>133</v>
      </c>
    </row>
    <row r="111" spans="2:51" s="12" customFormat="1" ht="13.5">
      <c r="B111" s="189"/>
      <c r="D111" s="182" t="s">
        <v>142</v>
      </c>
      <c r="E111" s="190" t="s">
        <v>5</v>
      </c>
      <c r="F111" s="191" t="s">
        <v>151</v>
      </c>
      <c r="H111" s="192">
        <v>1</v>
      </c>
      <c r="I111" s="193"/>
      <c r="L111" s="189"/>
      <c r="M111" s="194"/>
      <c r="N111" s="195"/>
      <c r="O111" s="195"/>
      <c r="P111" s="195"/>
      <c r="Q111" s="195"/>
      <c r="R111" s="195"/>
      <c r="S111" s="195"/>
      <c r="T111" s="196"/>
      <c r="AT111" s="190" t="s">
        <v>142</v>
      </c>
      <c r="AU111" s="190" t="s">
        <v>81</v>
      </c>
      <c r="AV111" s="12" t="s">
        <v>81</v>
      </c>
      <c r="AW111" s="12" t="s">
        <v>33</v>
      </c>
      <c r="AX111" s="12" t="s">
        <v>69</v>
      </c>
      <c r="AY111" s="190" t="s">
        <v>133</v>
      </c>
    </row>
    <row r="112" spans="2:51" s="12" customFormat="1" ht="13.5">
      <c r="B112" s="189"/>
      <c r="D112" s="182" t="s">
        <v>142</v>
      </c>
      <c r="E112" s="190" t="s">
        <v>5</v>
      </c>
      <c r="F112" s="191" t="s">
        <v>152</v>
      </c>
      <c r="H112" s="192">
        <v>14.375</v>
      </c>
      <c r="I112" s="193"/>
      <c r="L112" s="189"/>
      <c r="M112" s="194"/>
      <c r="N112" s="195"/>
      <c r="O112" s="195"/>
      <c r="P112" s="195"/>
      <c r="Q112" s="195"/>
      <c r="R112" s="195"/>
      <c r="S112" s="195"/>
      <c r="T112" s="196"/>
      <c r="AT112" s="190" t="s">
        <v>142</v>
      </c>
      <c r="AU112" s="190" t="s">
        <v>81</v>
      </c>
      <c r="AV112" s="12" t="s">
        <v>81</v>
      </c>
      <c r="AW112" s="12" t="s">
        <v>33</v>
      </c>
      <c r="AX112" s="12" t="s">
        <v>69</v>
      </c>
      <c r="AY112" s="190" t="s">
        <v>133</v>
      </c>
    </row>
    <row r="113" spans="2:51" s="12" customFormat="1" ht="13.5">
      <c r="B113" s="189"/>
      <c r="D113" s="182" t="s">
        <v>142</v>
      </c>
      <c r="E113" s="190" t="s">
        <v>5</v>
      </c>
      <c r="F113" s="191" t="s">
        <v>153</v>
      </c>
      <c r="H113" s="192">
        <v>11</v>
      </c>
      <c r="I113" s="193"/>
      <c r="L113" s="189"/>
      <c r="M113" s="194"/>
      <c r="N113" s="195"/>
      <c r="O113" s="195"/>
      <c r="P113" s="195"/>
      <c r="Q113" s="195"/>
      <c r="R113" s="195"/>
      <c r="S113" s="195"/>
      <c r="T113" s="196"/>
      <c r="AT113" s="190" t="s">
        <v>142</v>
      </c>
      <c r="AU113" s="190" t="s">
        <v>81</v>
      </c>
      <c r="AV113" s="12" t="s">
        <v>81</v>
      </c>
      <c r="AW113" s="12" t="s">
        <v>33</v>
      </c>
      <c r="AX113" s="12" t="s">
        <v>69</v>
      </c>
      <c r="AY113" s="190" t="s">
        <v>133</v>
      </c>
    </row>
    <row r="114" spans="2:51" s="13" customFormat="1" ht="13.5">
      <c r="B114" s="197"/>
      <c r="D114" s="182" t="s">
        <v>142</v>
      </c>
      <c r="E114" s="198" t="s">
        <v>5</v>
      </c>
      <c r="F114" s="199" t="s">
        <v>154</v>
      </c>
      <c r="H114" s="200">
        <v>47.75</v>
      </c>
      <c r="I114" s="201"/>
      <c r="L114" s="197"/>
      <c r="M114" s="202"/>
      <c r="N114" s="203"/>
      <c r="O114" s="203"/>
      <c r="P114" s="203"/>
      <c r="Q114" s="203"/>
      <c r="R114" s="203"/>
      <c r="S114" s="203"/>
      <c r="T114" s="204"/>
      <c r="AT114" s="198" t="s">
        <v>142</v>
      </c>
      <c r="AU114" s="198" t="s">
        <v>81</v>
      </c>
      <c r="AV114" s="13" t="s">
        <v>140</v>
      </c>
      <c r="AW114" s="13" t="s">
        <v>33</v>
      </c>
      <c r="AX114" s="13" t="s">
        <v>74</v>
      </c>
      <c r="AY114" s="198" t="s">
        <v>133</v>
      </c>
    </row>
    <row r="115" spans="2:65" s="1" customFormat="1" ht="16.5" customHeight="1">
      <c r="B115" s="168"/>
      <c r="C115" s="169" t="s">
        <v>81</v>
      </c>
      <c r="D115" s="169" t="s">
        <v>135</v>
      </c>
      <c r="E115" s="170" t="s">
        <v>155</v>
      </c>
      <c r="F115" s="171" t="s">
        <v>156</v>
      </c>
      <c r="G115" s="172" t="s">
        <v>138</v>
      </c>
      <c r="H115" s="173">
        <v>24.55</v>
      </c>
      <c r="I115" s="174"/>
      <c r="J115" s="175">
        <f>ROUND(I115*H115,2)</f>
        <v>0</v>
      </c>
      <c r="K115" s="171" t="s">
        <v>139</v>
      </c>
      <c r="L115" s="41"/>
      <c r="M115" s="176" t="s">
        <v>5</v>
      </c>
      <c r="N115" s="177" t="s">
        <v>40</v>
      </c>
      <c r="O115" s="42"/>
      <c r="P115" s="178">
        <f>O115*H115</f>
        <v>0</v>
      </c>
      <c r="Q115" s="178">
        <v>0</v>
      </c>
      <c r="R115" s="178">
        <f>Q115*H115</f>
        <v>0</v>
      </c>
      <c r="S115" s="178">
        <v>0.26</v>
      </c>
      <c r="T115" s="179">
        <f>S115*H115</f>
        <v>6.383</v>
      </c>
      <c r="AR115" s="24" t="s">
        <v>140</v>
      </c>
      <c r="AT115" s="24" t="s">
        <v>135</v>
      </c>
      <c r="AU115" s="24" t="s">
        <v>81</v>
      </c>
      <c r="AY115" s="24" t="s">
        <v>133</v>
      </c>
      <c r="BE115" s="180">
        <f>IF(N115="základní",J115,0)</f>
        <v>0</v>
      </c>
      <c r="BF115" s="180">
        <f>IF(N115="snížená",J115,0)</f>
        <v>0</v>
      </c>
      <c r="BG115" s="180">
        <f>IF(N115="zákl. přenesená",J115,0)</f>
        <v>0</v>
      </c>
      <c r="BH115" s="180">
        <f>IF(N115="sníž. přenesená",J115,0)</f>
        <v>0</v>
      </c>
      <c r="BI115" s="180">
        <f>IF(N115="nulová",J115,0)</f>
        <v>0</v>
      </c>
      <c r="BJ115" s="24" t="s">
        <v>74</v>
      </c>
      <c r="BK115" s="180">
        <f>ROUND(I115*H115,2)</f>
        <v>0</v>
      </c>
      <c r="BL115" s="24" t="s">
        <v>140</v>
      </c>
      <c r="BM115" s="24" t="s">
        <v>157</v>
      </c>
    </row>
    <row r="116" spans="2:51" s="11" customFormat="1" ht="13.5">
      <c r="B116" s="181"/>
      <c r="D116" s="182" t="s">
        <v>142</v>
      </c>
      <c r="E116" s="183" t="s">
        <v>5</v>
      </c>
      <c r="F116" s="184" t="s">
        <v>143</v>
      </c>
      <c r="H116" s="183" t="s">
        <v>5</v>
      </c>
      <c r="I116" s="185"/>
      <c r="L116" s="181"/>
      <c r="M116" s="186"/>
      <c r="N116" s="187"/>
      <c r="O116" s="187"/>
      <c r="P116" s="187"/>
      <c r="Q116" s="187"/>
      <c r="R116" s="187"/>
      <c r="S116" s="187"/>
      <c r="T116" s="188"/>
      <c r="AT116" s="183" t="s">
        <v>142</v>
      </c>
      <c r="AU116" s="183" t="s">
        <v>81</v>
      </c>
      <c r="AV116" s="11" t="s">
        <v>74</v>
      </c>
      <c r="AW116" s="11" t="s">
        <v>33</v>
      </c>
      <c r="AX116" s="11" t="s">
        <v>69</v>
      </c>
      <c r="AY116" s="183" t="s">
        <v>133</v>
      </c>
    </row>
    <row r="117" spans="2:51" s="11" customFormat="1" ht="13.5">
      <c r="B117" s="181"/>
      <c r="D117" s="182" t="s">
        <v>142</v>
      </c>
      <c r="E117" s="183" t="s">
        <v>5</v>
      </c>
      <c r="F117" s="184" t="s">
        <v>158</v>
      </c>
      <c r="H117" s="183" t="s">
        <v>5</v>
      </c>
      <c r="I117" s="185"/>
      <c r="L117" s="181"/>
      <c r="M117" s="186"/>
      <c r="N117" s="187"/>
      <c r="O117" s="187"/>
      <c r="P117" s="187"/>
      <c r="Q117" s="187"/>
      <c r="R117" s="187"/>
      <c r="S117" s="187"/>
      <c r="T117" s="188"/>
      <c r="AT117" s="183" t="s">
        <v>142</v>
      </c>
      <c r="AU117" s="183" t="s">
        <v>81</v>
      </c>
      <c r="AV117" s="11" t="s">
        <v>74</v>
      </c>
      <c r="AW117" s="11" t="s">
        <v>33</v>
      </c>
      <c r="AX117" s="11" t="s">
        <v>69</v>
      </c>
      <c r="AY117" s="183" t="s">
        <v>133</v>
      </c>
    </row>
    <row r="118" spans="2:51" s="12" customFormat="1" ht="13.5">
      <c r="B118" s="189"/>
      <c r="D118" s="182" t="s">
        <v>142</v>
      </c>
      <c r="E118" s="190" t="s">
        <v>5</v>
      </c>
      <c r="F118" s="191" t="s">
        <v>159</v>
      </c>
      <c r="H118" s="192">
        <v>5.7</v>
      </c>
      <c r="I118" s="193"/>
      <c r="L118" s="189"/>
      <c r="M118" s="194"/>
      <c r="N118" s="195"/>
      <c r="O118" s="195"/>
      <c r="P118" s="195"/>
      <c r="Q118" s="195"/>
      <c r="R118" s="195"/>
      <c r="S118" s="195"/>
      <c r="T118" s="196"/>
      <c r="AT118" s="190" t="s">
        <v>142</v>
      </c>
      <c r="AU118" s="190" t="s">
        <v>81</v>
      </c>
      <c r="AV118" s="12" t="s">
        <v>81</v>
      </c>
      <c r="AW118" s="12" t="s">
        <v>33</v>
      </c>
      <c r="AX118" s="12" t="s">
        <v>69</v>
      </c>
      <c r="AY118" s="190" t="s">
        <v>133</v>
      </c>
    </row>
    <row r="119" spans="2:51" s="12" customFormat="1" ht="13.5">
      <c r="B119" s="189"/>
      <c r="D119" s="182" t="s">
        <v>142</v>
      </c>
      <c r="E119" s="190" t="s">
        <v>5</v>
      </c>
      <c r="F119" s="191" t="s">
        <v>160</v>
      </c>
      <c r="H119" s="192">
        <v>1.35</v>
      </c>
      <c r="I119" s="193"/>
      <c r="L119" s="189"/>
      <c r="M119" s="194"/>
      <c r="N119" s="195"/>
      <c r="O119" s="195"/>
      <c r="P119" s="195"/>
      <c r="Q119" s="195"/>
      <c r="R119" s="195"/>
      <c r="S119" s="195"/>
      <c r="T119" s="196"/>
      <c r="AT119" s="190" t="s">
        <v>142</v>
      </c>
      <c r="AU119" s="190" t="s">
        <v>81</v>
      </c>
      <c r="AV119" s="12" t="s">
        <v>81</v>
      </c>
      <c r="AW119" s="12" t="s">
        <v>33</v>
      </c>
      <c r="AX119" s="12" t="s">
        <v>69</v>
      </c>
      <c r="AY119" s="190" t="s">
        <v>133</v>
      </c>
    </row>
    <row r="120" spans="2:51" s="12" customFormat="1" ht="13.5">
      <c r="B120" s="189"/>
      <c r="D120" s="182" t="s">
        <v>142</v>
      </c>
      <c r="E120" s="190" t="s">
        <v>5</v>
      </c>
      <c r="F120" s="191" t="s">
        <v>161</v>
      </c>
      <c r="H120" s="192">
        <v>1.25</v>
      </c>
      <c r="I120" s="193"/>
      <c r="L120" s="189"/>
      <c r="M120" s="194"/>
      <c r="N120" s="195"/>
      <c r="O120" s="195"/>
      <c r="P120" s="195"/>
      <c r="Q120" s="195"/>
      <c r="R120" s="195"/>
      <c r="S120" s="195"/>
      <c r="T120" s="196"/>
      <c r="AT120" s="190" t="s">
        <v>142</v>
      </c>
      <c r="AU120" s="190" t="s">
        <v>81</v>
      </c>
      <c r="AV120" s="12" t="s">
        <v>81</v>
      </c>
      <c r="AW120" s="12" t="s">
        <v>33</v>
      </c>
      <c r="AX120" s="12" t="s">
        <v>69</v>
      </c>
      <c r="AY120" s="190" t="s">
        <v>133</v>
      </c>
    </row>
    <row r="121" spans="2:51" s="12" customFormat="1" ht="13.5">
      <c r="B121" s="189"/>
      <c r="D121" s="182" t="s">
        <v>142</v>
      </c>
      <c r="E121" s="190" t="s">
        <v>5</v>
      </c>
      <c r="F121" s="191" t="s">
        <v>162</v>
      </c>
      <c r="H121" s="192">
        <v>16.25</v>
      </c>
      <c r="I121" s="193"/>
      <c r="L121" s="189"/>
      <c r="M121" s="194"/>
      <c r="N121" s="195"/>
      <c r="O121" s="195"/>
      <c r="P121" s="195"/>
      <c r="Q121" s="195"/>
      <c r="R121" s="195"/>
      <c r="S121" s="195"/>
      <c r="T121" s="196"/>
      <c r="AT121" s="190" t="s">
        <v>142</v>
      </c>
      <c r="AU121" s="190" t="s">
        <v>81</v>
      </c>
      <c r="AV121" s="12" t="s">
        <v>81</v>
      </c>
      <c r="AW121" s="12" t="s">
        <v>33</v>
      </c>
      <c r="AX121" s="12" t="s">
        <v>69</v>
      </c>
      <c r="AY121" s="190" t="s">
        <v>133</v>
      </c>
    </row>
    <row r="122" spans="2:51" s="13" customFormat="1" ht="13.5">
      <c r="B122" s="197"/>
      <c r="D122" s="182" t="s">
        <v>142</v>
      </c>
      <c r="E122" s="198" t="s">
        <v>5</v>
      </c>
      <c r="F122" s="199" t="s">
        <v>154</v>
      </c>
      <c r="H122" s="200">
        <v>24.55</v>
      </c>
      <c r="I122" s="201"/>
      <c r="L122" s="197"/>
      <c r="M122" s="202"/>
      <c r="N122" s="203"/>
      <c r="O122" s="203"/>
      <c r="P122" s="203"/>
      <c r="Q122" s="203"/>
      <c r="R122" s="203"/>
      <c r="S122" s="203"/>
      <c r="T122" s="204"/>
      <c r="AT122" s="198" t="s">
        <v>142</v>
      </c>
      <c r="AU122" s="198" t="s">
        <v>81</v>
      </c>
      <c r="AV122" s="13" t="s">
        <v>140</v>
      </c>
      <c r="AW122" s="13" t="s">
        <v>33</v>
      </c>
      <c r="AX122" s="13" t="s">
        <v>74</v>
      </c>
      <c r="AY122" s="198" t="s">
        <v>133</v>
      </c>
    </row>
    <row r="123" spans="2:65" s="1" customFormat="1" ht="25.5" customHeight="1">
      <c r="B123" s="168"/>
      <c r="C123" s="169" t="s">
        <v>163</v>
      </c>
      <c r="D123" s="169" t="s">
        <v>135</v>
      </c>
      <c r="E123" s="170" t="s">
        <v>164</v>
      </c>
      <c r="F123" s="171" t="s">
        <v>165</v>
      </c>
      <c r="G123" s="172" t="s">
        <v>138</v>
      </c>
      <c r="H123" s="173">
        <v>7.75</v>
      </c>
      <c r="I123" s="174"/>
      <c r="J123" s="175">
        <f>ROUND(I123*H123,2)</f>
        <v>0</v>
      </c>
      <c r="K123" s="171" t="s">
        <v>139</v>
      </c>
      <c r="L123" s="41"/>
      <c r="M123" s="176" t="s">
        <v>5</v>
      </c>
      <c r="N123" s="177" t="s">
        <v>40</v>
      </c>
      <c r="O123" s="42"/>
      <c r="P123" s="178">
        <f>O123*H123</f>
        <v>0</v>
      </c>
      <c r="Q123" s="178">
        <v>0</v>
      </c>
      <c r="R123" s="178">
        <f>Q123*H123</f>
        <v>0</v>
      </c>
      <c r="S123" s="178">
        <v>0.325</v>
      </c>
      <c r="T123" s="179">
        <f>S123*H123</f>
        <v>2.5187500000000003</v>
      </c>
      <c r="AR123" s="24" t="s">
        <v>140</v>
      </c>
      <c r="AT123" s="24" t="s">
        <v>135</v>
      </c>
      <c r="AU123" s="24" t="s">
        <v>81</v>
      </c>
      <c r="AY123" s="24" t="s">
        <v>133</v>
      </c>
      <c r="BE123" s="180">
        <f>IF(N123="základní",J123,0)</f>
        <v>0</v>
      </c>
      <c r="BF123" s="180">
        <f>IF(N123="snížená",J123,0)</f>
        <v>0</v>
      </c>
      <c r="BG123" s="180">
        <f>IF(N123="zákl. přenesená",J123,0)</f>
        <v>0</v>
      </c>
      <c r="BH123" s="180">
        <f>IF(N123="sníž. přenesená",J123,0)</f>
        <v>0</v>
      </c>
      <c r="BI123" s="180">
        <f>IF(N123="nulová",J123,0)</f>
        <v>0</v>
      </c>
      <c r="BJ123" s="24" t="s">
        <v>74</v>
      </c>
      <c r="BK123" s="180">
        <f>ROUND(I123*H123,2)</f>
        <v>0</v>
      </c>
      <c r="BL123" s="24" t="s">
        <v>140</v>
      </c>
      <c r="BM123" s="24" t="s">
        <v>166</v>
      </c>
    </row>
    <row r="124" spans="2:51" s="11" customFormat="1" ht="13.5">
      <c r="B124" s="181"/>
      <c r="D124" s="182" t="s">
        <v>142</v>
      </c>
      <c r="E124" s="183" t="s">
        <v>5</v>
      </c>
      <c r="F124" s="184" t="s">
        <v>167</v>
      </c>
      <c r="H124" s="183" t="s">
        <v>5</v>
      </c>
      <c r="I124" s="185"/>
      <c r="L124" s="181"/>
      <c r="M124" s="186"/>
      <c r="N124" s="187"/>
      <c r="O124" s="187"/>
      <c r="P124" s="187"/>
      <c r="Q124" s="187"/>
      <c r="R124" s="187"/>
      <c r="S124" s="187"/>
      <c r="T124" s="188"/>
      <c r="AT124" s="183" t="s">
        <v>142</v>
      </c>
      <c r="AU124" s="183" t="s">
        <v>81</v>
      </c>
      <c r="AV124" s="11" t="s">
        <v>74</v>
      </c>
      <c r="AW124" s="11" t="s">
        <v>33</v>
      </c>
      <c r="AX124" s="11" t="s">
        <v>69</v>
      </c>
      <c r="AY124" s="183" t="s">
        <v>133</v>
      </c>
    </row>
    <row r="125" spans="2:51" s="12" customFormat="1" ht="13.5">
      <c r="B125" s="189"/>
      <c r="D125" s="182" t="s">
        <v>142</v>
      </c>
      <c r="E125" s="190" t="s">
        <v>5</v>
      </c>
      <c r="F125" s="191" t="s">
        <v>168</v>
      </c>
      <c r="H125" s="192">
        <v>7.75</v>
      </c>
      <c r="I125" s="193"/>
      <c r="L125" s="189"/>
      <c r="M125" s="194"/>
      <c r="N125" s="195"/>
      <c r="O125" s="195"/>
      <c r="P125" s="195"/>
      <c r="Q125" s="195"/>
      <c r="R125" s="195"/>
      <c r="S125" s="195"/>
      <c r="T125" s="196"/>
      <c r="AT125" s="190" t="s">
        <v>142</v>
      </c>
      <c r="AU125" s="190" t="s">
        <v>81</v>
      </c>
      <c r="AV125" s="12" t="s">
        <v>81</v>
      </c>
      <c r="AW125" s="12" t="s">
        <v>33</v>
      </c>
      <c r="AX125" s="12" t="s">
        <v>74</v>
      </c>
      <c r="AY125" s="190" t="s">
        <v>133</v>
      </c>
    </row>
    <row r="126" spans="2:65" s="1" customFormat="1" ht="25.5" customHeight="1">
      <c r="B126" s="168"/>
      <c r="C126" s="169" t="s">
        <v>140</v>
      </c>
      <c r="D126" s="169" t="s">
        <v>135</v>
      </c>
      <c r="E126" s="170" t="s">
        <v>169</v>
      </c>
      <c r="F126" s="171" t="s">
        <v>170</v>
      </c>
      <c r="G126" s="172" t="s">
        <v>138</v>
      </c>
      <c r="H126" s="173">
        <v>6.465</v>
      </c>
      <c r="I126" s="174"/>
      <c r="J126" s="175">
        <f>ROUND(I126*H126,2)</f>
        <v>0</v>
      </c>
      <c r="K126" s="171" t="s">
        <v>139</v>
      </c>
      <c r="L126" s="41"/>
      <c r="M126" s="176" t="s">
        <v>5</v>
      </c>
      <c r="N126" s="177" t="s">
        <v>40</v>
      </c>
      <c r="O126" s="42"/>
      <c r="P126" s="178">
        <f>O126*H126</f>
        <v>0</v>
      </c>
      <c r="Q126" s="178">
        <v>0</v>
      </c>
      <c r="R126" s="178">
        <f>Q126*H126</f>
        <v>0</v>
      </c>
      <c r="S126" s="178">
        <v>0.22</v>
      </c>
      <c r="T126" s="179">
        <f>S126*H126</f>
        <v>1.4223</v>
      </c>
      <c r="AR126" s="24" t="s">
        <v>140</v>
      </c>
      <c r="AT126" s="24" t="s">
        <v>135</v>
      </c>
      <c r="AU126" s="24" t="s">
        <v>81</v>
      </c>
      <c r="AY126" s="24" t="s">
        <v>133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24" t="s">
        <v>74</v>
      </c>
      <c r="BK126" s="180">
        <f>ROUND(I126*H126,2)</f>
        <v>0</v>
      </c>
      <c r="BL126" s="24" t="s">
        <v>140</v>
      </c>
      <c r="BM126" s="24" t="s">
        <v>171</v>
      </c>
    </row>
    <row r="127" spans="2:51" s="11" customFormat="1" ht="13.5">
      <c r="B127" s="181"/>
      <c r="D127" s="182" t="s">
        <v>142</v>
      </c>
      <c r="E127" s="183" t="s">
        <v>5</v>
      </c>
      <c r="F127" s="184" t="s">
        <v>172</v>
      </c>
      <c r="H127" s="183" t="s">
        <v>5</v>
      </c>
      <c r="I127" s="185"/>
      <c r="L127" s="181"/>
      <c r="M127" s="186"/>
      <c r="N127" s="187"/>
      <c r="O127" s="187"/>
      <c r="P127" s="187"/>
      <c r="Q127" s="187"/>
      <c r="R127" s="187"/>
      <c r="S127" s="187"/>
      <c r="T127" s="188"/>
      <c r="AT127" s="183" t="s">
        <v>142</v>
      </c>
      <c r="AU127" s="183" t="s">
        <v>81</v>
      </c>
      <c r="AV127" s="11" t="s">
        <v>74</v>
      </c>
      <c r="AW127" s="11" t="s">
        <v>33</v>
      </c>
      <c r="AX127" s="11" t="s">
        <v>69</v>
      </c>
      <c r="AY127" s="183" t="s">
        <v>133</v>
      </c>
    </row>
    <row r="128" spans="2:51" s="12" customFormat="1" ht="13.5">
      <c r="B128" s="189"/>
      <c r="D128" s="182" t="s">
        <v>142</v>
      </c>
      <c r="E128" s="190" t="s">
        <v>5</v>
      </c>
      <c r="F128" s="191" t="s">
        <v>173</v>
      </c>
      <c r="H128" s="192">
        <v>1.375</v>
      </c>
      <c r="I128" s="193"/>
      <c r="L128" s="189"/>
      <c r="M128" s="194"/>
      <c r="N128" s="195"/>
      <c r="O128" s="195"/>
      <c r="P128" s="195"/>
      <c r="Q128" s="195"/>
      <c r="R128" s="195"/>
      <c r="S128" s="195"/>
      <c r="T128" s="196"/>
      <c r="AT128" s="190" t="s">
        <v>142</v>
      </c>
      <c r="AU128" s="190" t="s">
        <v>81</v>
      </c>
      <c r="AV128" s="12" t="s">
        <v>81</v>
      </c>
      <c r="AW128" s="12" t="s">
        <v>33</v>
      </c>
      <c r="AX128" s="12" t="s">
        <v>69</v>
      </c>
      <c r="AY128" s="190" t="s">
        <v>133</v>
      </c>
    </row>
    <row r="129" spans="2:51" s="12" customFormat="1" ht="13.5">
      <c r="B129" s="189"/>
      <c r="D129" s="182" t="s">
        <v>142</v>
      </c>
      <c r="E129" s="190" t="s">
        <v>5</v>
      </c>
      <c r="F129" s="191" t="s">
        <v>174</v>
      </c>
      <c r="H129" s="192">
        <v>0.81</v>
      </c>
      <c r="I129" s="193"/>
      <c r="L129" s="189"/>
      <c r="M129" s="194"/>
      <c r="N129" s="195"/>
      <c r="O129" s="195"/>
      <c r="P129" s="195"/>
      <c r="Q129" s="195"/>
      <c r="R129" s="195"/>
      <c r="S129" s="195"/>
      <c r="T129" s="196"/>
      <c r="AT129" s="190" t="s">
        <v>142</v>
      </c>
      <c r="AU129" s="190" t="s">
        <v>81</v>
      </c>
      <c r="AV129" s="12" t="s">
        <v>81</v>
      </c>
      <c r="AW129" s="12" t="s">
        <v>33</v>
      </c>
      <c r="AX129" s="12" t="s">
        <v>69</v>
      </c>
      <c r="AY129" s="190" t="s">
        <v>133</v>
      </c>
    </row>
    <row r="130" spans="2:51" s="12" customFormat="1" ht="13.5">
      <c r="B130" s="189"/>
      <c r="D130" s="182" t="s">
        <v>142</v>
      </c>
      <c r="E130" s="190" t="s">
        <v>5</v>
      </c>
      <c r="F130" s="191" t="s">
        <v>175</v>
      </c>
      <c r="H130" s="192">
        <v>4.28</v>
      </c>
      <c r="I130" s="193"/>
      <c r="L130" s="189"/>
      <c r="M130" s="194"/>
      <c r="N130" s="195"/>
      <c r="O130" s="195"/>
      <c r="P130" s="195"/>
      <c r="Q130" s="195"/>
      <c r="R130" s="195"/>
      <c r="S130" s="195"/>
      <c r="T130" s="196"/>
      <c r="AT130" s="190" t="s">
        <v>142</v>
      </c>
      <c r="AU130" s="190" t="s">
        <v>81</v>
      </c>
      <c r="AV130" s="12" t="s">
        <v>81</v>
      </c>
      <c r="AW130" s="12" t="s">
        <v>33</v>
      </c>
      <c r="AX130" s="12" t="s">
        <v>69</v>
      </c>
      <c r="AY130" s="190" t="s">
        <v>133</v>
      </c>
    </row>
    <row r="131" spans="2:51" s="13" customFormat="1" ht="13.5">
      <c r="B131" s="197"/>
      <c r="D131" s="182" t="s">
        <v>142</v>
      </c>
      <c r="E131" s="198" t="s">
        <v>5</v>
      </c>
      <c r="F131" s="199" t="s">
        <v>154</v>
      </c>
      <c r="H131" s="200">
        <v>6.465</v>
      </c>
      <c r="I131" s="201"/>
      <c r="L131" s="197"/>
      <c r="M131" s="202"/>
      <c r="N131" s="203"/>
      <c r="O131" s="203"/>
      <c r="P131" s="203"/>
      <c r="Q131" s="203"/>
      <c r="R131" s="203"/>
      <c r="S131" s="203"/>
      <c r="T131" s="204"/>
      <c r="AT131" s="198" t="s">
        <v>142</v>
      </c>
      <c r="AU131" s="198" t="s">
        <v>81</v>
      </c>
      <c r="AV131" s="13" t="s">
        <v>140</v>
      </c>
      <c r="AW131" s="13" t="s">
        <v>33</v>
      </c>
      <c r="AX131" s="13" t="s">
        <v>74</v>
      </c>
      <c r="AY131" s="198" t="s">
        <v>133</v>
      </c>
    </row>
    <row r="132" spans="2:65" s="1" customFormat="1" ht="25.5" customHeight="1">
      <c r="B132" s="168"/>
      <c r="C132" s="169" t="s">
        <v>176</v>
      </c>
      <c r="D132" s="169" t="s">
        <v>135</v>
      </c>
      <c r="E132" s="170" t="s">
        <v>177</v>
      </c>
      <c r="F132" s="171" t="s">
        <v>178</v>
      </c>
      <c r="G132" s="172" t="s">
        <v>179</v>
      </c>
      <c r="H132" s="173">
        <v>32.198</v>
      </c>
      <c r="I132" s="174"/>
      <c r="J132" s="175">
        <f>ROUND(I132*H132,2)</f>
        <v>0</v>
      </c>
      <c r="K132" s="171" t="s">
        <v>139</v>
      </c>
      <c r="L132" s="41"/>
      <c r="M132" s="176" t="s">
        <v>5</v>
      </c>
      <c r="N132" s="177" t="s">
        <v>40</v>
      </c>
      <c r="O132" s="42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AR132" s="24" t="s">
        <v>140</v>
      </c>
      <c r="AT132" s="24" t="s">
        <v>135</v>
      </c>
      <c r="AU132" s="24" t="s">
        <v>81</v>
      </c>
      <c r="AY132" s="24" t="s">
        <v>133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24" t="s">
        <v>74</v>
      </c>
      <c r="BK132" s="180">
        <f>ROUND(I132*H132,2)</f>
        <v>0</v>
      </c>
      <c r="BL132" s="24" t="s">
        <v>140</v>
      </c>
      <c r="BM132" s="24" t="s">
        <v>180</v>
      </c>
    </row>
    <row r="133" spans="2:51" s="11" customFormat="1" ht="13.5">
      <c r="B133" s="181"/>
      <c r="D133" s="182" t="s">
        <v>142</v>
      </c>
      <c r="E133" s="183" t="s">
        <v>5</v>
      </c>
      <c r="F133" s="184" t="s">
        <v>181</v>
      </c>
      <c r="H133" s="183" t="s">
        <v>5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3" t="s">
        <v>142</v>
      </c>
      <c r="AU133" s="183" t="s">
        <v>81</v>
      </c>
      <c r="AV133" s="11" t="s">
        <v>74</v>
      </c>
      <c r="AW133" s="11" t="s">
        <v>33</v>
      </c>
      <c r="AX133" s="11" t="s">
        <v>69</v>
      </c>
      <c r="AY133" s="183" t="s">
        <v>133</v>
      </c>
    </row>
    <row r="134" spans="2:51" s="11" customFormat="1" ht="13.5">
      <c r="B134" s="181"/>
      <c r="D134" s="182" t="s">
        <v>142</v>
      </c>
      <c r="E134" s="183" t="s">
        <v>5</v>
      </c>
      <c r="F134" s="184" t="s">
        <v>182</v>
      </c>
      <c r="H134" s="183" t="s">
        <v>5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3" t="s">
        <v>142</v>
      </c>
      <c r="AU134" s="183" t="s">
        <v>81</v>
      </c>
      <c r="AV134" s="11" t="s">
        <v>74</v>
      </c>
      <c r="AW134" s="11" t="s">
        <v>33</v>
      </c>
      <c r="AX134" s="11" t="s">
        <v>69</v>
      </c>
      <c r="AY134" s="183" t="s">
        <v>133</v>
      </c>
    </row>
    <row r="135" spans="2:51" s="11" customFormat="1" ht="13.5">
      <c r="B135" s="181"/>
      <c r="D135" s="182" t="s">
        <v>142</v>
      </c>
      <c r="E135" s="183" t="s">
        <v>5</v>
      </c>
      <c r="F135" s="184" t="s">
        <v>183</v>
      </c>
      <c r="H135" s="183" t="s">
        <v>5</v>
      </c>
      <c r="I135" s="185"/>
      <c r="L135" s="181"/>
      <c r="M135" s="186"/>
      <c r="N135" s="187"/>
      <c r="O135" s="187"/>
      <c r="P135" s="187"/>
      <c r="Q135" s="187"/>
      <c r="R135" s="187"/>
      <c r="S135" s="187"/>
      <c r="T135" s="188"/>
      <c r="AT135" s="183" t="s">
        <v>142</v>
      </c>
      <c r="AU135" s="183" t="s">
        <v>81</v>
      </c>
      <c r="AV135" s="11" t="s">
        <v>74</v>
      </c>
      <c r="AW135" s="11" t="s">
        <v>33</v>
      </c>
      <c r="AX135" s="11" t="s">
        <v>69</v>
      </c>
      <c r="AY135" s="183" t="s">
        <v>133</v>
      </c>
    </row>
    <row r="136" spans="2:51" s="12" customFormat="1" ht="13.5">
      <c r="B136" s="189"/>
      <c r="D136" s="182" t="s">
        <v>142</v>
      </c>
      <c r="E136" s="190" t="s">
        <v>5</v>
      </c>
      <c r="F136" s="191" t="s">
        <v>184</v>
      </c>
      <c r="H136" s="192">
        <v>10.535</v>
      </c>
      <c r="I136" s="193"/>
      <c r="L136" s="189"/>
      <c r="M136" s="194"/>
      <c r="N136" s="195"/>
      <c r="O136" s="195"/>
      <c r="P136" s="195"/>
      <c r="Q136" s="195"/>
      <c r="R136" s="195"/>
      <c r="S136" s="195"/>
      <c r="T136" s="196"/>
      <c r="AT136" s="190" t="s">
        <v>142</v>
      </c>
      <c r="AU136" s="190" t="s">
        <v>81</v>
      </c>
      <c r="AV136" s="12" t="s">
        <v>81</v>
      </c>
      <c r="AW136" s="12" t="s">
        <v>33</v>
      </c>
      <c r="AX136" s="12" t="s">
        <v>69</v>
      </c>
      <c r="AY136" s="190" t="s">
        <v>133</v>
      </c>
    </row>
    <row r="137" spans="2:51" s="12" customFormat="1" ht="13.5">
      <c r="B137" s="189"/>
      <c r="D137" s="182" t="s">
        <v>142</v>
      </c>
      <c r="E137" s="190" t="s">
        <v>5</v>
      </c>
      <c r="F137" s="191" t="s">
        <v>185</v>
      </c>
      <c r="H137" s="192">
        <v>1.128</v>
      </c>
      <c r="I137" s="193"/>
      <c r="L137" s="189"/>
      <c r="M137" s="194"/>
      <c r="N137" s="195"/>
      <c r="O137" s="195"/>
      <c r="P137" s="195"/>
      <c r="Q137" s="195"/>
      <c r="R137" s="195"/>
      <c r="S137" s="195"/>
      <c r="T137" s="196"/>
      <c r="AT137" s="190" t="s">
        <v>142</v>
      </c>
      <c r="AU137" s="190" t="s">
        <v>81</v>
      </c>
      <c r="AV137" s="12" t="s">
        <v>81</v>
      </c>
      <c r="AW137" s="12" t="s">
        <v>33</v>
      </c>
      <c r="AX137" s="12" t="s">
        <v>69</v>
      </c>
      <c r="AY137" s="190" t="s">
        <v>133</v>
      </c>
    </row>
    <row r="138" spans="2:51" s="12" customFormat="1" ht="13.5">
      <c r="B138" s="189"/>
      <c r="D138" s="182" t="s">
        <v>142</v>
      </c>
      <c r="E138" s="190" t="s">
        <v>5</v>
      </c>
      <c r="F138" s="191" t="s">
        <v>186</v>
      </c>
      <c r="H138" s="192">
        <v>0.581</v>
      </c>
      <c r="I138" s="193"/>
      <c r="L138" s="189"/>
      <c r="M138" s="194"/>
      <c r="N138" s="195"/>
      <c r="O138" s="195"/>
      <c r="P138" s="195"/>
      <c r="Q138" s="195"/>
      <c r="R138" s="195"/>
      <c r="S138" s="195"/>
      <c r="T138" s="196"/>
      <c r="AT138" s="190" t="s">
        <v>142</v>
      </c>
      <c r="AU138" s="190" t="s">
        <v>81</v>
      </c>
      <c r="AV138" s="12" t="s">
        <v>81</v>
      </c>
      <c r="AW138" s="12" t="s">
        <v>33</v>
      </c>
      <c r="AX138" s="12" t="s">
        <v>69</v>
      </c>
      <c r="AY138" s="190" t="s">
        <v>133</v>
      </c>
    </row>
    <row r="139" spans="2:51" s="12" customFormat="1" ht="13.5">
      <c r="B139" s="189"/>
      <c r="D139" s="182" t="s">
        <v>142</v>
      </c>
      <c r="E139" s="190" t="s">
        <v>5</v>
      </c>
      <c r="F139" s="191" t="s">
        <v>187</v>
      </c>
      <c r="H139" s="192">
        <v>0.483</v>
      </c>
      <c r="I139" s="193"/>
      <c r="L139" s="189"/>
      <c r="M139" s="194"/>
      <c r="N139" s="195"/>
      <c r="O139" s="195"/>
      <c r="P139" s="195"/>
      <c r="Q139" s="195"/>
      <c r="R139" s="195"/>
      <c r="S139" s="195"/>
      <c r="T139" s="196"/>
      <c r="AT139" s="190" t="s">
        <v>142</v>
      </c>
      <c r="AU139" s="190" t="s">
        <v>81</v>
      </c>
      <c r="AV139" s="12" t="s">
        <v>81</v>
      </c>
      <c r="AW139" s="12" t="s">
        <v>33</v>
      </c>
      <c r="AX139" s="12" t="s">
        <v>69</v>
      </c>
      <c r="AY139" s="190" t="s">
        <v>133</v>
      </c>
    </row>
    <row r="140" spans="2:51" s="12" customFormat="1" ht="13.5">
      <c r="B140" s="189"/>
      <c r="D140" s="182" t="s">
        <v>142</v>
      </c>
      <c r="E140" s="190" t="s">
        <v>5</v>
      </c>
      <c r="F140" s="191" t="s">
        <v>188</v>
      </c>
      <c r="H140" s="192">
        <v>3.24</v>
      </c>
      <c r="I140" s="193"/>
      <c r="L140" s="189"/>
      <c r="M140" s="194"/>
      <c r="N140" s="195"/>
      <c r="O140" s="195"/>
      <c r="P140" s="195"/>
      <c r="Q140" s="195"/>
      <c r="R140" s="195"/>
      <c r="S140" s="195"/>
      <c r="T140" s="196"/>
      <c r="AT140" s="190" t="s">
        <v>142</v>
      </c>
      <c r="AU140" s="190" t="s">
        <v>81</v>
      </c>
      <c r="AV140" s="12" t="s">
        <v>81</v>
      </c>
      <c r="AW140" s="12" t="s">
        <v>33</v>
      </c>
      <c r="AX140" s="12" t="s">
        <v>69</v>
      </c>
      <c r="AY140" s="190" t="s">
        <v>133</v>
      </c>
    </row>
    <row r="141" spans="2:51" s="12" customFormat="1" ht="13.5">
      <c r="B141" s="189"/>
      <c r="D141" s="182" t="s">
        <v>142</v>
      </c>
      <c r="E141" s="190" t="s">
        <v>5</v>
      </c>
      <c r="F141" s="191" t="s">
        <v>189</v>
      </c>
      <c r="H141" s="192">
        <v>0.351</v>
      </c>
      <c r="I141" s="193"/>
      <c r="L141" s="189"/>
      <c r="M141" s="194"/>
      <c r="N141" s="195"/>
      <c r="O141" s="195"/>
      <c r="P141" s="195"/>
      <c r="Q141" s="195"/>
      <c r="R141" s="195"/>
      <c r="S141" s="195"/>
      <c r="T141" s="196"/>
      <c r="AT141" s="190" t="s">
        <v>142</v>
      </c>
      <c r="AU141" s="190" t="s">
        <v>81</v>
      </c>
      <c r="AV141" s="12" t="s">
        <v>81</v>
      </c>
      <c r="AW141" s="12" t="s">
        <v>33</v>
      </c>
      <c r="AX141" s="12" t="s">
        <v>69</v>
      </c>
      <c r="AY141" s="190" t="s">
        <v>133</v>
      </c>
    </row>
    <row r="142" spans="2:51" s="12" customFormat="1" ht="13.5">
      <c r="B142" s="189"/>
      <c r="D142" s="182" t="s">
        <v>142</v>
      </c>
      <c r="E142" s="190" t="s">
        <v>5</v>
      </c>
      <c r="F142" s="191" t="s">
        <v>190</v>
      </c>
      <c r="H142" s="192">
        <v>2.3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142</v>
      </c>
      <c r="AU142" s="190" t="s">
        <v>81</v>
      </c>
      <c r="AV142" s="12" t="s">
        <v>81</v>
      </c>
      <c r="AW142" s="12" t="s">
        <v>33</v>
      </c>
      <c r="AX142" s="12" t="s">
        <v>69</v>
      </c>
      <c r="AY142" s="190" t="s">
        <v>133</v>
      </c>
    </row>
    <row r="143" spans="2:51" s="12" customFormat="1" ht="13.5">
      <c r="B143" s="189"/>
      <c r="D143" s="182" t="s">
        <v>142</v>
      </c>
      <c r="E143" s="190" t="s">
        <v>5</v>
      </c>
      <c r="F143" s="191" t="s">
        <v>191</v>
      </c>
      <c r="H143" s="192">
        <v>6.703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142</v>
      </c>
      <c r="AU143" s="190" t="s">
        <v>81</v>
      </c>
      <c r="AV143" s="12" t="s">
        <v>81</v>
      </c>
      <c r="AW143" s="12" t="s">
        <v>33</v>
      </c>
      <c r="AX143" s="12" t="s">
        <v>69</v>
      </c>
      <c r="AY143" s="190" t="s">
        <v>133</v>
      </c>
    </row>
    <row r="144" spans="2:51" s="11" customFormat="1" ht="13.5">
      <c r="B144" s="181"/>
      <c r="D144" s="182" t="s">
        <v>142</v>
      </c>
      <c r="E144" s="183" t="s">
        <v>5</v>
      </c>
      <c r="F144" s="184" t="s">
        <v>192</v>
      </c>
      <c r="H144" s="183" t="s">
        <v>5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3" t="s">
        <v>142</v>
      </c>
      <c r="AU144" s="183" t="s">
        <v>81</v>
      </c>
      <c r="AV144" s="11" t="s">
        <v>74</v>
      </c>
      <c r="AW144" s="11" t="s">
        <v>33</v>
      </c>
      <c r="AX144" s="11" t="s">
        <v>69</v>
      </c>
      <c r="AY144" s="183" t="s">
        <v>133</v>
      </c>
    </row>
    <row r="145" spans="2:51" s="12" customFormat="1" ht="13.5">
      <c r="B145" s="189"/>
      <c r="D145" s="182" t="s">
        <v>142</v>
      </c>
      <c r="E145" s="190" t="s">
        <v>5</v>
      </c>
      <c r="F145" s="191" t="s">
        <v>193</v>
      </c>
      <c r="H145" s="192">
        <v>2.195</v>
      </c>
      <c r="I145" s="193"/>
      <c r="L145" s="189"/>
      <c r="M145" s="194"/>
      <c r="N145" s="195"/>
      <c r="O145" s="195"/>
      <c r="P145" s="195"/>
      <c r="Q145" s="195"/>
      <c r="R145" s="195"/>
      <c r="S145" s="195"/>
      <c r="T145" s="196"/>
      <c r="AT145" s="190" t="s">
        <v>142</v>
      </c>
      <c r="AU145" s="190" t="s">
        <v>81</v>
      </c>
      <c r="AV145" s="12" t="s">
        <v>81</v>
      </c>
      <c r="AW145" s="12" t="s">
        <v>33</v>
      </c>
      <c r="AX145" s="12" t="s">
        <v>69</v>
      </c>
      <c r="AY145" s="190" t="s">
        <v>133</v>
      </c>
    </row>
    <row r="146" spans="2:51" s="12" customFormat="1" ht="13.5">
      <c r="B146" s="189"/>
      <c r="D146" s="182" t="s">
        <v>142</v>
      </c>
      <c r="E146" s="190" t="s">
        <v>5</v>
      </c>
      <c r="F146" s="191" t="s">
        <v>194</v>
      </c>
      <c r="H146" s="192">
        <v>1.074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142</v>
      </c>
      <c r="AU146" s="190" t="s">
        <v>81</v>
      </c>
      <c r="AV146" s="12" t="s">
        <v>81</v>
      </c>
      <c r="AW146" s="12" t="s">
        <v>33</v>
      </c>
      <c r="AX146" s="12" t="s">
        <v>69</v>
      </c>
      <c r="AY146" s="190" t="s">
        <v>133</v>
      </c>
    </row>
    <row r="147" spans="2:51" s="12" customFormat="1" ht="13.5">
      <c r="B147" s="189"/>
      <c r="D147" s="182" t="s">
        <v>142</v>
      </c>
      <c r="E147" s="190" t="s">
        <v>5</v>
      </c>
      <c r="F147" s="191" t="s">
        <v>195</v>
      </c>
      <c r="H147" s="192">
        <v>1.044</v>
      </c>
      <c r="I147" s="193"/>
      <c r="L147" s="189"/>
      <c r="M147" s="194"/>
      <c r="N147" s="195"/>
      <c r="O147" s="195"/>
      <c r="P147" s="195"/>
      <c r="Q147" s="195"/>
      <c r="R147" s="195"/>
      <c r="S147" s="195"/>
      <c r="T147" s="196"/>
      <c r="AT147" s="190" t="s">
        <v>142</v>
      </c>
      <c r="AU147" s="190" t="s">
        <v>81</v>
      </c>
      <c r="AV147" s="12" t="s">
        <v>81</v>
      </c>
      <c r="AW147" s="12" t="s">
        <v>33</v>
      </c>
      <c r="AX147" s="12" t="s">
        <v>69</v>
      </c>
      <c r="AY147" s="190" t="s">
        <v>133</v>
      </c>
    </row>
    <row r="148" spans="2:51" s="11" customFormat="1" ht="13.5">
      <c r="B148" s="181"/>
      <c r="D148" s="182" t="s">
        <v>142</v>
      </c>
      <c r="E148" s="183" t="s">
        <v>5</v>
      </c>
      <c r="F148" s="184" t="s">
        <v>196</v>
      </c>
      <c r="H148" s="183" t="s">
        <v>5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3" t="s">
        <v>142</v>
      </c>
      <c r="AU148" s="183" t="s">
        <v>81</v>
      </c>
      <c r="AV148" s="11" t="s">
        <v>74</v>
      </c>
      <c r="AW148" s="11" t="s">
        <v>33</v>
      </c>
      <c r="AX148" s="11" t="s">
        <v>69</v>
      </c>
      <c r="AY148" s="183" t="s">
        <v>133</v>
      </c>
    </row>
    <row r="149" spans="2:51" s="12" customFormat="1" ht="13.5">
      <c r="B149" s="189"/>
      <c r="D149" s="182" t="s">
        <v>142</v>
      </c>
      <c r="E149" s="190" t="s">
        <v>5</v>
      </c>
      <c r="F149" s="191" t="s">
        <v>197</v>
      </c>
      <c r="H149" s="192">
        <v>1.031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142</v>
      </c>
      <c r="AU149" s="190" t="s">
        <v>81</v>
      </c>
      <c r="AV149" s="12" t="s">
        <v>81</v>
      </c>
      <c r="AW149" s="12" t="s">
        <v>33</v>
      </c>
      <c r="AX149" s="12" t="s">
        <v>69</v>
      </c>
      <c r="AY149" s="190" t="s">
        <v>133</v>
      </c>
    </row>
    <row r="150" spans="2:51" s="14" customFormat="1" ht="13.5">
      <c r="B150" s="205"/>
      <c r="D150" s="182" t="s">
        <v>142</v>
      </c>
      <c r="E150" s="206" t="s">
        <v>5</v>
      </c>
      <c r="F150" s="207" t="s">
        <v>198</v>
      </c>
      <c r="H150" s="208">
        <v>30.665</v>
      </c>
      <c r="I150" s="209"/>
      <c r="L150" s="205"/>
      <c r="M150" s="210"/>
      <c r="N150" s="211"/>
      <c r="O150" s="211"/>
      <c r="P150" s="211"/>
      <c r="Q150" s="211"/>
      <c r="R150" s="211"/>
      <c r="S150" s="211"/>
      <c r="T150" s="212"/>
      <c r="AT150" s="206" t="s">
        <v>142</v>
      </c>
      <c r="AU150" s="206" t="s">
        <v>81</v>
      </c>
      <c r="AV150" s="14" t="s">
        <v>163</v>
      </c>
      <c r="AW150" s="14" t="s">
        <v>33</v>
      </c>
      <c r="AX150" s="14" t="s">
        <v>69</v>
      </c>
      <c r="AY150" s="206" t="s">
        <v>133</v>
      </c>
    </row>
    <row r="151" spans="2:51" s="12" customFormat="1" ht="13.5">
      <c r="B151" s="189"/>
      <c r="D151" s="182" t="s">
        <v>142</v>
      </c>
      <c r="E151" s="190" t="s">
        <v>5</v>
      </c>
      <c r="F151" s="191" t="s">
        <v>199</v>
      </c>
      <c r="H151" s="192">
        <v>32.198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142</v>
      </c>
      <c r="AU151" s="190" t="s">
        <v>81</v>
      </c>
      <c r="AV151" s="12" t="s">
        <v>81</v>
      </c>
      <c r="AW151" s="12" t="s">
        <v>33</v>
      </c>
      <c r="AX151" s="12" t="s">
        <v>74</v>
      </c>
      <c r="AY151" s="190" t="s">
        <v>133</v>
      </c>
    </row>
    <row r="152" spans="2:65" s="1" customFormat="1" ht="25.5" customHeight="1">
      <c r="B152" s="168"/>
      <c r="C152" s="169" t="s">
        <v>200</v>
      </c>
      <c r="D152" s="169" t="s">
        <v>135</v>
      </c>
      <c r="E152" s="170" t="s">
        <v>201</v>
      </c>
      <c r="F152" s="171" t="s">
        <v>202</v>
      </c>
      <c r="G152" s="172" t="s">
        <v>179</v>
      </c>
      <c r="H152" s="173">
        <v>9.659</v>
      </c>
      <c r="I152" s="174"/>
      <c r="J152" s="175">
        <f>ROUND(I152*H152,2)</f>
        <v>0</v>
      </c>
      <c r="K152" s="171" t="s">
        <v>139</v>
      </c>
      <c r="L152" s="41"/>
      <c r="M152" s="176" t="s">
        <v>5</v>
      </c>
      <c r="N152" s="177" t="s">
        <v>40</v>
      </c>
      <c r="O152" s="42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AR152" s="24" t="s">
        <v>140</v>
      </c>
      <c r="AT152" s="24" t="s">
        <v>135</v>
      </c>
      <c r="AU152" s="24" t="s">
        <v>81</v>
      </c>
      <c r="AY152" s="24" t="s">
        <v>133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24" t="s">
        <v>74</v>
      </c>
      <c r="BK152" s="180">
        <f>ROUND(I152*H152,2)</f>
        <v>0</v>
      </c>
      <c r="BL152" s="24" t="s">
        <v>140</v>
      </c>
      <c r="BM152" s="24" t="s">
        <v>203</v>
      </c>
    </row>
    <row r="153" spans="2:51" s="12" customFormat="1" ht="13.5">
      <c r="B153" s="189"/>
      <c r="D153" s="182" t="s">
        <v>142</v>
      </c>
      <c r="E153" s="190" t="s">
        <v>5</v>
      </c>
      <c r="F153" s="191" t="s">
        <v>204</v>
      </c>
      <c r="H153" s="192">
        <v>9.659</v>
      </c>
      <c r="I153" s="193"/>
      <c r="L153" s="189"/>
      <c r="M153" s="194"/>
      <c r="N153" s="195"/>
      <c r="O153" s="195"/>
      <c r="P153" s="195"/>
      <c r="Q153" s="195"/>
      <c r="R153" s="195"/>
      <c r="S153" s="195"/>
      <c r="T153" s="196"/>
      <c r="AT153" s="190" t="s">
        <v>142</v>
      </c>
      <c r="AU153" s="190" t="s">
        <v>81</v>
      </c>
      <c r="AV153" s="12" t="s">
        <v>81</v>
      </c>
      <c r="AW153" s="12" t="s">
        <v>33</v>
      </c>
      <c r="AX153" s="12" t="s">
        <v>74</v>
      </c>
      <c r="AY153" s="190" t="s">
        <v>133</v>
      </c>
    </row>
    <row r="154" spans="2:65" s="1" customFormat="1" ht="25.5" customHeight="1">
      <c r="B154" s="168"/>
      <c r="C154" s="169" t="s">
        <v>205</v>
      </c>
      <c r="D154" s="169" t="s">
        <v>135</v>
      </c>
      <c r="E154" s="170" t="s">
        <v>206</v>
      </c>
      <c r="F154" s="171" t="s">
        <v>207</v>
      </c>
      <c r="G154" s="172" t="s">
        <v>179</v>
      </c>
      <c r="H154" s="173">
        <v>11.76</v>
      </c>
      <c r="I154" s="174"/>
      <c r="J154" s="175">
        <f>ROUND(I154*H154,2)</f>
        <v>0</v>
      </c>
      <c r="K154" s="171" t="s">
        <v>139</v>
      </c>
      <c r="L154" s="41"/>
      <c r="M154" s="176" t="s">
        <v>5</v>
      </c>
      <c r="N154" s="177" t="s">
        <v>40</v>
      </c>
      <c r="O154" s="42"/>
      <c r="P154" s="178">
        <f>O154*H154</f>
        <v>0</v>
      </c>
      <c r="Q154" s="178">
        <v>0</v>
      </c>
      <c r="R154" s="178">
        <f>Q154*H154</f>
        <v>0</v>
      </c>
      <c r="S154" s="178">
        <v>0</v>
      </c>
      <c r="T154" s="179">
        <f>S154*H154</f>
        <v>0</v>
      </c>
      <c r="AR154" s="24" t="s">
        <v>140</v>
      </c>
      <c r="AT154" s="24" t="s">
        <v>135</v>
      </c>
      <c r="AU154" s="24" t="s">
        <v>81</v>
      </c>
      <c r="AY154" s="24" t="s">
        <v>133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24" t="s">
        <v>74</v>
      </c>
      <c r="BK154" s="180">
        <f>ROUND(I154*H154,2)</f>
        <v>0</v>
      </c>
      <c r="BL154" s="24" t="s">
        <v>140</v>
      </c>
      <c r="BM154" s="24" t="s">
        <v>208</v>
      </c>
    </row>
    <row r="155" spans="2:51" s="12" customFormat="1" ht="13.5">
      <c r="B155" s="189"/>
      <c r="D155" s="182" t="s">
        <v>142</v>
      </c>
      <c r="E155" s="190" t="s">
        <v>5</v>
      </c>
      <c r="F155" s="191" t="s">
        <v>209</v>
      </c>
      <c r="H155" s="192">
        <v>11.76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142</v>
      </c>
      <c r="AU155" s="190" t="s">
        <v>81</v>
      </c>
      <c r="AV155" s="12" t="s">
        <v>81</v>
      </c>
      <c r="AW155" s="12" t="s">
        <v>33</v>
      </c>
      <c r="AX155" s="12" t="s">
        <v>74</v>
      </c>
      <c r="AY155" s="190" t="s">
        <v>133</v>
      </c>
    </row>
    <row r="156" spans="2:65" s="1" customFormat="1" ht="25.5" customHeight="1">
      <c r="B156" s="168"/>
      <c r="C156" s="169" t="s">
        <v>210</v>
      </c>
      <c r="D156" s="169" t="s">
        <v>135</v>
      </c>
      <c r="E156" s="170" t="s">
        <v>211</v>
      </c>
      <c r="F156" s="171" t="s">
        <v>212</v>
      </c>
      <c r="G156" s="172" t="s">
        <v>179</v>
      </c>
      <c r="H156" s="173">
        <v>3.528</v>
      </c>
      <c r="I156" s="174"/>
      <c r="J156" s="175">
        <f>ROUND(I156*H156,2)</f>
        <v>0</v>
      </c>
      <c r="K156" s="171" t="s">
        <v>139</v>
      </c>
      <c r="L156" s="41"/>
      <c r="M156" s="176" t="s">
        <v>5</v>
      </c>
      <c r="N156" s="177" t="s">
        <v>40</v>
      </c>
      <c r="O156" s="42"/>
      <c r="P156" s="178">
        <f>O156*H156</f>
        <v>0</v>
      </c>
      <c r="Q156" s="178">
        <v>0</v>
      </c>
      <c r="R156" s="178">
        <f>Q156*H156</f>
        <v>0</v>
      </c>
      <c r="S156" s="178">
        <v>0</v>
      </c>
      <c r="T156" s="179">
        <f>S156*H156</f>
        <v>0</v>
      </c>
      <c r="AR156" s="24" t="s">
        <v>140</v>
      </c>
      <c r="AT156" s="24" t="s">
        <v>135</v>
      </c>
      <c r="AU156" s="24" t="s">
        <v>81</v>
      </c>
      <c r="AY156" s="24" t="s">
        <v>133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24" t="s">
        <v>74</v>
      </c>
      <c r="BK156" s="180">
        <f>ROUND(I156*H156,2)</f>
        <v>0</v>
      </c>
      <c r="BL156" s="24" t="s">
        <v>140</v>
      </c>
      <c r="BM156" s="24" t="s">
        <v>213</v>
      </c>
    </row>
    <row r="157" spans="2:51" s="12" customFormat="1" ht="13.5">
      <c r="B157" s="189"/>
      <c r="D157" s="182" t="s">
        <v>142</v>
      </c>
      <c r="E157" s="190" t="s">
        <v>5</v>
      </c>
      <c r="F157" s="191" t="s">
        <v>214</v>
      </c>
      <c r="H157" s="192">
        <v>3.528</v>
      </c>
      <c r="I157" s="193"/>
      <c r="L157" s="189"/>
      <c r="M157" s="194"/>
      <c r="N157" s="195"/>
      <c r="O157" s="195"/>
      <c r="P157" s="195"/>
      <c r="Q157" s="195"/>
      <c r="R157" s="195"/>
      <c r="S157" s="195"/>
      <c r="T157" s="196"/>
      <c r="AT157" s="190" t="s">
        <v>142</v>
      </c>
      <c r="AU157" s="190" t="s">
        <v>81</v>
      </c>
      <c r="AV157" s="12" t="s">
        <v>81</v>
      </c>
      <c r="AW157" s="12" t="s">
        <v>33</v>
      </c>
      <c r="AX157" s="12" t="s">
        <v>74</v>
      </c>
      <c r="AY157" s="190" t="s">
        <v>133</v>
      </c>
    </row>
    <row r="158" spans="2:65" s="1" customFormat="1" ht="16.5" customHeight="1">
      <c r="B158" s="168"/>
      <c r="C158" s="169" t="s">
        <v>215</v>
      </c>
      <c r="D158" s="169" t="s">
        <v>135</v>
      </c>
      <c r="E158" s="170" t="s">
        <v>216</v>
      </c>
      <c r="F158" s="171" t="s">
        <v>217</v>
      </c>
      <c r="G158" s="172" t="s">
        <v>179</v>
      </c>
      <c r="H158" s="173">
        <v>0.914</v>
      </c>
      <c r="I158" s="174"/>
      <c r="J158" s="175">
        <f>ROUND(I158*H158,2)</f>
        <v>0</v>
      </c>
      <c r="K158" s="171" t="s">
        <v>139</v>
      </c>
      <c r="L158" s="41"/>
      <c r="M158" s="176" t="s">
        <v>5</v>
      </c>
      <c r="N158" s="177" t="s">
        <v>40</v>
      </c>
      <c r="O158" s="42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AR158" s="24" t="s">
        <v>140</v>
      </c>
      <c r="AT158" s="24" t="s">
        <v>135</v>
      </c>
      <c r="AU158" s="24" t="s">
        <v>81</v>
      </c>
      <c r="AY158" s="24" t="s">
        <v>133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24" t="s">
        <v>74</v>
      </c>
      <c r="BK158" s="180">
        <f>ROUND(I158*H158,2)</f>
        <v>0</v>
      </c>
      <c r="BL158" s="24" t="s">
        <v>140</v>
      </c>
      <c r="BM158" s="24" t="s">
        <v>218</v>
      </c>
    </row>
    <row r="159" spans="2:51" s="11" customFormat="1" ht="13.5">
      <c r="B159" s="181"/>
      <c r="D159" s="182" t="s">
        <v>142</v>
      </c>
      <c r="E159" s="183" t="s">
        <v>5</v>
      </c>
      <c r="F159" s="184" t="s">
        <v>219</v>
      </c>
      <c r="H159" s="183" t="s">
        <v>5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3" t="s">
        <v>142</v>
      </c>
      <c r="AU159" s="183" t="s">
        <v>81</v>
      </c>
      <c r="AV159" s="11" t="s">
        <v>74</v>
      </c>
      <c r="AW159" s="11" t="s">
        <v>33</v>
      </c>
      <c r="AX159" s="11" t="s">
        <v>69</v>
      </c>
      <c r="AY159" s="183" t="s">
        <v>133</v>
      </c>
    </row>
    <row r="160" spans="2:51" s="12" customFormat="1" ht="13.5">
      <c r="B160" s="189"/>
      <c r="D160" s="182" t="s">
        <v>142</v>
      </c>
      <c r="E160" s="190" t="s">
        <v>5</v>
      </c>
      <c r="F160" s="191" t="s">
        <v>220</v>
      </c>
      <c r="H160" s="192">
        <v>0.306</v>
      </c>
      <c r="I160" s="193"/>
      <c r="L160" s="189"/>
      <c r="M160" s="194"/>
      <c r="N160" s="195"/>
      <c r="O160" s="195"/>
      <c r="P160" s="195"/>
      <c r="Q160" s="195"/>
      <c r="R160" s="195"/>
      <c r="S160" s="195"/>
      <c r="T160" s="196"/>
      <c r="AT160" s="190" t="s">
        <v>142</v>
      </c>
      <c r="AU160" s="190" t="s">
        <v>81</v>
      </c>
      <c r="AV160" s="12" t="s">
        <v>81</v>
      </c>
      <c r="AW160" s="12" t="s">
        <v>33</v>
      </c>
      <c r="AX160" s="12" t="s">
        <v>69</v>
      </c>
      <c r="AY160" s="190" t="s">
        <v>133</v>
      </c>
    </row>
    <row r="161" spans="2:51" s="11" customFormat="1" ht="13.5">
      <c r="B161" s="181"/>
      <c r="D161" s="182" t="s">
        <v>142</v>
      </c>
      <c r="E161" s="183" t="s">
        <v>5</v>
      </c>
      <c r="F161" s="184" t="s">
        <v>196</v>
      </c>
      <c r="H161" s="183" t="s">
        <v>5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3" t="s">
        <v>142</v>
      </c>
      <c r="AU161" s="183" t="s">
        <v>81</v>
      </c>
      <c r="AV161" s="11" t="s">
        <v>74</v>
      </c>
      <c r="AW161" s="11" t="s">
        <v>33</v>
      </c>
      <c r="AX161" s="11" t="s">
        <v>69</v>
      </c>
      <c r="AY161" s="183" t="s">
        <v>133</v>
      </c>
    </row>
    <row r="162" spans="2:51" s="12" customFormat="1" ht="13.5">
      <c r="B162" s="189"/>
      <c r="D162" s="182" t="s">
        <v>142</v>
      </c>
      <c r="E162" s="190" t="s">
        <v>5</v>
      </c>
      <c r="F162" s="191" t="s">
        <v>221</v>
      </c>
      <c r="H162" s="192">
        <v>0.608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142</v>
      </c>
      <c r="AU162" s="190" t="s">
        <v>81</v>
      </c>
      <c r="AV162" s="12" t="s">
        <v>81</v>
      </c>
      <c r="AW162" s="12" t="s">
        <v>33</v>
      </c>
      <c r="AX162" s="12" t="s">
        <v>69</v>
      </c>
      <c r="AY162" s="190" t="s">
        <v>133</v>
      </c>
    </row>
    <row r="163" spans="2:51" s="13" customFormat="1" ht="13.5">
      <c r="B163" s="197"/>
      <c r="D163" s="182" t="s">
        <v>142</v>
      </c>
      <c r="E163" s="198" t="s">
        <v>5</v>
      </c>
      <c r="F163" s="199" t="s">
        <v>154</v>
      </c>
      <c r="H163" s="200">
        <v>0.914</v>
      </c>
      <c r="I163" s="201"/>
      <c r="L163" s="197"/>
      <c r="M163" s="202"/>
      <c r="N163" s="203"/>
      <c r="O163" s="203"/>
      <c r="P163" s="203"/>
      <c r="Q163" s="203"/>
      <c r="R163" s="203"/>
      <c r="S163" s="203"/>
      <c r="T163" s="204"/>
      <c r="AT163" s="198" t="s">
        <v>142</v>
      </c>
      <c r="AU163" s="198" t="s">
        <v>81</v>
      </c>
      <c r="AV163" s="13" t="s">
        <v>140</v>
      </c>
      <c r="AW163" s="13" t="s">
        <v>33</v>
      </c>
      <c r="AX163" s="13" t="s">
        <v>74</v>
      </c>
      <c r="AY163" s="198" t="s">
        <v>133</v>
      </c>
    </row>
    <row r="164" spans="2:65" s="1" customFormat="1" ht="16.5" customHeight="1">
      <c r="B164" s="168"/>
      <c r="C164" s="169" t="s">
        <v>222</v>
      </c>
      <c r="D164" s="169" t="s">
        <v>135</v>
      </c>
      <c r="E164" s="170" t="s">
        <v>223</v>
      </c>
      <c r="F164" s="171" t="s">
        <v>224</v>
      </c>
      <c r="G164" s="172" t="s">
        <v>179</v>
      </c>
      <c r="H164" s="173">
        <v>0.274</v>
      </c>
      <c r="I164" s="174"/>
      <c r="J164" s="175">
        <f>ROUND(I164*H164,2)</f>
        <v>0</v>
      </c>
      <c r="K164" s="171" t="s">
        <v>139</v>
      </c>
      <c r="L164" s="41"/>
      <c r="M164" s="176" t="s">
        <v>5</v>
      </c>
      <c r="N164" s="177" t="s">
        <v>40</v>
      </c>
      <c r="O164" s="42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AR164" s="24" t="s">
        <v>140</v>
      </c>
      <c r="AT164" s="24" t="s">
        <v>135</v>
      </c>
      <c r="AU164" s="24" t="s">
        <v>81</v>
      </c>
      <c r="AY164" s="24" t="s">
        <v>133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24" t="s">
        <v>74</v>
      </c>
      <c r="BK164" s="180">
        <f>ROUND(I164*H164,2)</f>
        <v>0</v>
      </c>
      <c r="BL164" s="24" t="s">
        <v>140</v>
      </c>
      <c r="BM164" s="24" t="s">
        <v>225</v>
      </c>
    </row>
    <row r="165" spans="2:51" s="12" customFormat="1" ht="13.5">
      <c r="B165" s="189"/>
      <c r="D165" s="182" t="s">
        <v>142</v>
      </c>
      <c r="E165" s="190" t="s">
        <v>5</v>
      </c>
      <c r="F165" s="191" t="s">
        <v>226</v>
      </c>
      <c r="H165" s="192">
        <v>0.274</v>
      </c>
      <c r="I165" s="193"/>
      <c r="L165" s="189"/>
      <c r="M165" s="194"/>
      <c r="N165" s="195"/>
      <c r="O165" s="195"/>
      <c r="P165" s="195"/>
      <c r="Q165" s="195"/>
      <c r="R165" s="195"/>
      <c r="S165" s="195"/>
      <c r="T165" s="196"/>
      <c r="AT165" s="190" t="s">
        <v>142</v>
      </c>
      <c r="AU165" s="190" t="s">
        <v>81</v>
      </c>
      <c r="AV165" s="12" t="s">
        <v>81</v>
      </c>
      <c r="AW165" s="12" t="s">
        <v>33</v>
      </c>
      <c r="AX165" s="12" t="s">
        <v>74</v>
      </c>
      <c r="AY165" s="190" t="s">
        <v>133</v>
      </c>
    </row>
    <row r="166" spans="2:65" s="1" customFormat="1" ht="25.5" customHeight="1">
      <c r="B166" s="168"/>
      <c r="C166" s="169" t="s">
        <v>227</v>
      </c>
      <c r="D166" s="169" t="s">
        <v>135</v>
      </c>
      <c r="E166" s="170" t="s">
        <v>228</v>
      </c>
      <c r="F166" s="171" t="s">
        <v>229</v>
      </c>
      <c r="G166" s="172" t="s">
        <v>179</v>
      </c>
      <c r="H166" s="173">
        <v>14.391</v>
      </c>
      <c r="I166" s="174"/>
      <c r="J166" s="175">
        <f>ROUND(I166*H166,2)</f>
        <v>0</v>
      </c>
      <c r="K166" s="171" t="s">
        <v>139</v>
      </c>
      <c r="L166" s="41"/>
      <c r="M166" s="176" t="s">
        <v>5</v>
      </c>
      <c r="N166" s="177" t="s">
        <v>40</v>
      </c>
      <c r="O166" s="42"/>
      <c r="P166" s="178">
        <f>O166*H166</f>
        <v>0</v>
      </c>
      <c r="Q166" s="178">
        <v>0</v>
      </c>
      <c r="R166" s="178">
        <f>Q166*H166</f>
        <v>0</v>
      </c>
      <c r="S166" s="178">
        <v>0</v>
      </c>
      <c r="T166" s="179">
        <f>S166*H166</f>
        <v>0</v>
      </c>
      <c r="AR166" s="24" t="s">
        <v>140</v>
      </c>
      <c r="AT166" s="24" t="s">
        <v>135</v>
      </c>
      <c r="AU166" s="24" t="s">
        <v>81</v>
      </c>
      <c r="AY166" s="24" t="s">
        <v>133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24" t="s">
        <v>74</v>
      </c>
      <c r="BK166" s="180">
        <f>ROUND(I166*H166,2)</f>
        <v>0</v>
      </c>
      <c r="BL166" s="24" t="s">
        <v>140</v>
      </c>
      <c r="BM166" s="24" t="s">
        <v>230</v>
      </c>
    </row>
    <row r="167" spans="2:51" s="11" customFormat="1" ht="13.5">
      <c r="B167" s="181"/>
      <c r="D167" s="182" t="s">
        <v>142</v>
      </c>
      <c r="E167" s="183" t="s">
        <v>5</v>
      </c>
      <c r="F167" s="184" t="s">
        <v>231</v>
      </c>
      <c r="H167" s="183" t="s">
        <v>5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3" t="s">
        <v>142</v>
      </c>
      <c r="AU167" s="183" t="s">
        <v>81</v>
      </c>
      <c r="AV167" s="11" t="s">
        <v>74</v>
      </c>
      <c r="AW167" s="11" t="s">
        <v>33</v>
      </c>
      <c r="AX167" s="11" t="s">
        <v>69</v>
      </c>
      <c r="AY167" s="183" t="s">
        <v>133</v>
      </c>
    </row>
    <row r="168" spans="2:51" s="12" customFormat="1" ht="13.5">
      <c r="B168" s="189"/>
      <c r="D168" s="182" t="s">
        <v>142</v>
      </c>
      <c r="E168" s="190" t="s">
        <v>5</v>
      </c>
      <c r="F168" s="191" t="s">
        <v>232</v>
      </c>
      <c r="H168" s="192">
        <v>12.446</v>
      </c>
      <c r="I168" s="193"/>
      <c r="L168" s="189"/>
      <c r="M168" s="194"/>
      <c r="N168" s="195"/>
      <c r="O168" s="195"/>
      <c r="P168" s="195"/>
      <c r="Q168" s="195"/>
      <c r="R168" s="195"/>
      <c r="S168" s="195"/>
      <c r="T168" s="196"/>
      <c r="AT168" s="190" t="s">
        <v>142</v>
      </c>
      <c r="AU168" s="190" t="s">
        <v>81</v>
      </c>
      <c r="AV168" s="12" t="s">
        <v>81</v>
      </c>
      <c r="AW168" s="12" t="s">
        <v>33</v>
      </c>
      <c r="AX168" s="12" t="s">
        <v>69</v>
      </c>
      <c r="AY168" s="190" t="s">
        <v>133</v>
      </c>
    </row>
    <row r="169" spans="2:51" s="12" customFormat="1" ht="13.5">
      <c r="B169" s="189"/>
      <c r="D169" s="182" t="s">
        <v>142</v>
      </c>
      <c r="E169" s="190" t="s">
        <v>5</v>
      </c>
      <c r="F169" s="191" t="s">
        <v>233</v>
      </c>
      <c r="H169" s="192">
        <v>0.306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142</v>
      </c>
      <c r="AU169" s="190" t="s">
        <v>81</v>
      </c>
      <c r="AV169" s="12" t="s">
        <v>81</v>
      </c>
      <c r="AW169" s="12" t="s">
        <v>33</v>
      </c>
      <c r="AX169" s="12" t="s">
        <v>69</v>
      </c>
      <c r="AY169" s="190" t="s">
        <v>133</v>
      </c>
    </row>
    <row r="170" spans="2:51" s="12" customFormat="1" ht="13.5">
      <c r="B170" s="189"/>
      <c r="D170" s="182" t="s">
        <v>142</v>
      </c>
      <c r="E170" s="190" t="s">
        <v>5</v>
      </c>
      <c r="F170" s="191" t="s">
        <v>234</v>
      </c>
      <c r="H170" s="192">
        <v>1.639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142</v>
      </c>
      <c r="AU170" s="190" t="s">
        <v>81</v>
      </c>
      <c r="AV170" s="12" t="s">
        <v>81</v>
      </c>
      <c r="AW170" s="12" t="s">
        <v>33</v>
      </c>
      <c r="AX170" s="12" t="s">
        <v>69</v>
      </c>
      <c r="AY170" s="190" t="s">
        <v>133</v>
      </c>
    </row>
    <row r="171" spans="2:51" s="13" customFormat="1" ht="13.5">
      <c r="B171" s="197"/>
      <c r="D171" s="182" t="s">
        <v>142</v>
      </c>
      <c r="E171" s="198" t="s">
        <v>5</v>
      </c>
      <c r="F171" s="199" t="s">
        <v>154</v>
      </c>
      <c r="H171" s="200">
        <v>14.391</v>
      </c>
      <c r="I171" s="201"/>
      <c r="L171" s="197"/>
      <c r="M171" s="202"/>
      <c r="N171" s="203"/>
      <c r="O171" s="203"/>
      <c r="P171" s="203"/>
      <c r="Q171" s="203"/>
      <c r="R171" s="203"/>
      <c r="S171" s="203"/>
      <c r="T171" s="204"/>
      <c r="AT171" s="198" t="s">
        <v>142</v>
      </c>
      <c r="AU171" s="198" t="s">
        <v>81</v>
      </c>
      <c r="AV171" s="13" t="s">
        <v>140</v>
      </c>
      <c r="AW171" s="13" t="s">
        <v>33</v>
      </c>
      <c r="AX171" s="13" t="s">
        <v>74</v>
      </c>
      <c r="AY171" s="198" t="s">
        <v>133</v>
      </c>
    </row>
    <row r="172" spans="2:65" s="1" customFormat="1" ht="25.5" customHeight="1">
      <c r="B172" s="168"/>
      <c r="C172" s="169" t="s">
        <v>235</v>
      </c>
      <c r="D172" s="169" t="s">
        <v>135</v>
      </c>
      <c r="E172" s="170" t="s">
        <v>236</v>
      </c>
      <c r="F172" s="171" t="s">
        <v>237</v>
      </c>
      <c r="G172" s="172" t="s">
        <v>179</v>
      </c>
      <c r="H172" s="173">
        <v>57.564</v>
      </c>
      <c r="I172" s="174"/>
      <c r="J172" s="175">
        <f>ROUND(I172*H172,2)</f>
        <v>0</v>
      </c>
      <c r="K172" s="171" t="s">
        <v>139</v>
      </c>
      <c r="L172" s="41"/>
      <c r="M172" s="176" t="s">
        <v>5</v>
      </c>
      <c r="N172" s="177" t="s">
        <v>40</v>
      </c>
      <c r="O172" s="42"/>
      <c r="P172" s="178">
        <f>O172*H172</f>
        <v>0</v>
      </c>
      <c r="Q172" s="178">
        <v>0</v>
      </c>
      <c r="R172" s="178">
        <f>Q172*H172</f>
        <v>0</v>
      </c>
      <c r="S172" s="178">
        <v>0</v>
      </c>
      <c r="T172" s="179">
        <f>S172*H172</f>
        <v>0</v>
      </c>
      <c r="AR172" s="24" t="s">
        <v>140</v>
      </c>
      <c r="AT172" s="24" t="s">
        <v>135</v>
      </c>
      <c r="AU172" s="24" t="s">
        <v>81</v>
      </c>
      <c r="AY172" s="24" t="s">
        <v>133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24" t="s">
        <v>74</v>
      </c>
      <c r="BK172" s="180">
        <f>ROUND(I172*H172,2)</f>
        <v>0</v>
      </c>
      <c r="BL172" s="24" t="s">
        <v>140</v>
      </c>
      <c r="BM172" s="24" t="s">
        <v>238</v>
      </c>
    </row>
    <row r="173" spans="2:51" s="12" customFormat="1" ht="13.5">
      <c r="B173" s="189"/>
      <c r="D173" s="182" t="s">
        <v>142</v>
      </c>
      <c r="E173" s="190" t="s">
        <v>5</v>
      </c>
      <c r="F173" s="191" t="s">
        <v>239</v>
      </c>
      <c r="H173" s="192">
        <v>57.564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142</v>
      </c>
      <c r="AU173" s="190" t="s">
        <v>81</v>
      </c>
      <c r="AV173" s="12" t="s">
        <v>81</v>
      </c>
      <c r="AW173" s="12" t="s">
        <v>33</v>
      </c>
      <c r="AX173" s="12" t="s">
        <v>74</v>
      </c>
      <c r="AY173" s="190" t="s">
        <v>133</v>
      </c>
    </row>
    <row r="174" spans="2:65" s="1" customFormat="1" ht="16.5" customHeight="1">
      <c r="B174" s="168"/>
      <c r="C174" s="169" t="s">
        <v>240</v>
      </c>
      <c r="D174" s="169" t="s">
        <v>135</v>
      </c>
      <c r="E174" s="170" t="s">
        <v>241</v>
      </c>
      <c r="F174" s="171" t="s">
        <v>242</v>
      </c>
      <c r="G174" s="172" t="s">
        <v>179</v>
      </c>
      <c r="H174" s="173">
        <v>14.391</v>
      </c>
      <c r="I174" s="174"/>
      <c r="J174" s="175">
        <f>ROUND(I174*H174,2)</f>
        <v>0</v>
      </c>
      <c r="K174" s="171" t="s">
        <v>139</v>
      </c>
      <c r="L174" s="41"/>
      <c r="M174" s="176" t="s">
        <v>5</v>
      </c>
      <c r="N174" s="177" t="s">
        <v>40</v>
      </c>
      <c r="O174" s="42"/>
      <c r="P174" s="178">
        <f>O174*H174</f>
        <v>0</v>
      </c>
      <c r="Q174" s="178">
        <v>0</v>
      </c>
      <c r="R174" s="178">
        <f>Q174*H174</f>
        <v>0</v>
      </c>
      <c r="S174" s="178">
        <v>0</v>
      </c>
      <c r="T174" s="179">
        <f>S174*H174</f>
        <v>0</v>
      </c>
      <c r="AR174" s="24" t="s">
        <v>140</v>
      </c>
      <c r="AT174" s="24" t="s">
        <v>135</v>
      </c>
      <c r="AU174" s="24" t="s">
        <v>81</v>
      </c>
      <c r="AY174" s="24" t="s">
        <v>133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24" t="s">
        <v>74</v>
      </c>
      <c r="BK174" s="180">
        <f>ROUND(I174*H174,2)</f>
        <v>0</v>
      </c>
      <c r="BL174" s="24" t="s">
        <v>140</v>
      </c>
      <c r="BM174" s="24" t="s">
        <v>243</v>
      </c>
    </row>
    <row r="175" spans="2:51" s="12" customFormat="1" ht="13.5">
      <c r="B175" s="189"/>
      <c r="D175" s="182" t="s">
        <v>142</v>
      </c>
      <c r="E175" s="190" t="s">
        <v>5</v>
      </c>
      <c r="F175" s="191" t="s">
        <v>232</v>
      </c>
      <c r="H175" s="192">
        <v>12.446</v>
      </c>
      <c r="I175" s="193"/>
      <c r="L175" s="189"/>
      <c r="M175" s="194"/>
      <c r="N175" s="195"/>
      <c r="O175" s="195"/>
      <c r="P175" s="195"/>
      <c r="Q175" s="195"/>
      <c r="R175" s="195"/>
      <c r="S175" s="195"/>
      <c r="T175" s="196"/>
      <c r="AT175" s="190" t="s">
        <v>142</v>
      </c>
      <c r="AU175" s="190" t="s">
        <v>81</v>
      </c>
      <c r="AV175" s="12" t="s">
        <v>81</v>
      </c>
      <c r="AW175" s="12" t="s">
        <v>33</v>
      </c>
      <c r="AX175" s="12" t="s">
        <v>69</v>
      </c>
      <c r="AY175" s="190" t="s">
        <v>133</v>
      </c>
    </row>
    <row r="176" spans="2:51" s="12" customFormat="1" ht="13.5">
      <c r="B176" s="189"/>
      <c r="D176" s="182" t="s">
        <v>142</v>
      </c>
      <c r="E176" s="190" t="s">
        <v>5</v>
      </c>
      <c r="F176" s="191" t="s">
        <v>233</v>
      </c>
      <c r="H176" s="192">
        <v>0.306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142</v>
      </c>
      <c r="AU176" s="190" t="s">
        <v>81</v>
      </c>
      <c r="AV176" s="12" t="s">
        <v>81</v>
      </c>
      <c r="AW176" s="12" t="s">
        <v>33</v>
      </c>
      <c r="AX176" s="12" t="s">
        <v>69</v>
      </c>
      <c r="AY176" s="190" t="s">
        <v>133</v>
      </c>
    </row>
    <row r="177" spans="2:51" s="12" customFormat="1" ht="13.5">
      <c r="B177" s="189"/>
      <c r="D177" s="182" t="s">
        <v>142</v>
      </c>
      <c r="E177" s="190" t="s">
        <v>5</v>
      </c>
      <c r="F177" s="191" t="s">
        <v>234</v>
      </c>
      <c r="H177" s="192">
        <v>1.639</v>
      </c>
      <c r="I177" s="193"/>
      <c r="L177" s="189"/>
      <c r="M177" s="194"/>
      <c r="N177" s="195"/>
      <c r="O177" s="195"/>
      <c r="P177" s="195"/>
      <c r="Q177" s="195"/>
      <c r="R177" s="195"/>
      <c r="S177" s="195"/>
      <c r="T177" s="196"/>
      <c r="AT177" s="190" t="s">
        <v>142</v>
      </c>
      <c r="AU177" s="190" t="s">
        <v>81</v>
      </c>
      <c r="AV177" s="12" t="s">
        <v>81</v>
      </c>
      <c r="AW177" s="12" t="s">
        <v>33</v>
      </c>
      <c r="AX177" s="12" t="s">
        <v>69</v>
      </c>
      <c r="AY177" s="190" t="s">
        <v>133</v>
      </c>
    </row>
    <row r="178" spans="2:51" s="13" customFormat="1" ht="13.5">
      <c r="B178" s="197"/>
      <c r="D178" s="182" t="s">
        <v>142</v>
      </c>
      <c r="E178" s="198" t="s">
        <v>5</v>
      </c>
      <c r="F178" s="199" t="s">
        <v>154</v>
      </c>
      <c r="H178" s="200">
        <v>14.391</v>
      </c>
      <c r="I178" s="201"/>
      <c r="L178" s="197"/>
      <c r="M178" s="202"/>
      <c r="N178" s="203"/>
      <c r="O178" s="203"/>
      <c r="P178" s="203"/>
      <c r="Q178" s="203"/>
      <c r="R178" s="203"/>
      <c r="S178" s="203"/>
      <c r="T178" s="204"/>
      <c r="AT178" s="198" t="s">
        <v>142</v>
      </c>
      <c r="AU178" s="198" t="s">
        <v>81</v>
      </c>
      <c r="AV178" s="13" t="s">
        <v>140</v>
      </c>
      <c r="AW178" s="13" t="s">
        <v>33</v>
      </c>
      <c r="AX178" s="13" t="s">
        <v>74</v>
      </c>
      <c r="AY178" s="198" t="s">
        <v>133</v>
      </c>
    </row>
    <row r="179" spans="2:65" s="1" customFormat="1" ht="16.5" customHeight="1">
      <c r="B179" s="168"/>
      <c r="C179" s="169" t="s">
        <v>244</v>
      </c>
      <c r="D179" s="169" t="s">
        <v>135</v>
      </c>
      <c r="E179" s="170" t="s">
        <v>245</v>
      </c>
      <c r="F179" s="171" t="s">
        <v>246</v>
      </c>
      <c r="G179" s="172" t="s">
        <v>179</v>
      </c>
      <c r="H179" s="173">
        <v>14.391</v>
      </c>
      <c r="I179" s="174"/>
      <c r="J179" s="175">
        <f>ROUND(I179*H179,2)</f>
        <v>0</v>
      </c>
      <c r="K179" s="171" t="s">
        <v>139</v>
      </c>
      <c r="L179" s="41"/>
      <c r="M179" s="176" t="s">
        <v>5</v>
      </c>
      <c r="N179" s="177" t="s">
        <v>40</v>
      </c>
      <c r="O179" s="42"/>
      <c r="P179" s="178">
        <f>O179*H179</f>
        <v>0</v>
      </c>
      <c r="Q179" s="178">
        <v>0</v>
      </c>
      <c r="R179" s="178">
        <f>Q179*H179</f>
        <v>0</v>
      </c>
      <c r="S179" s="178">
        <v>0</v>
      </c>
      <c r="T179" s="179">
        <f>S179*H179</f>
        <v>0</v>
      </c>
      <c r="AR179" s="24" t="s">
        <v>140</v>
      </c>
      <c r="AT179" s="24" t="s">
        <v>135</v>
      </c>
      <c r="AU179" s="24" t="s">
        <v>81</v>
      </c>
      <c r="AY179" s="24" t="s">
        <v>133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24" t="s">
        <v>74</v>
      </c>
      <c r="BK179" s="180">
        <f>ROUND(I179*H179,2)</f>
        <v>0</v>
      </c>
      <c r="BL179" s="24" t="s">
        <v>140</v>
      </c>
      <c r="BM179" s="24" t="s">
        <v>247</v>
      </c>
    </row>
    <row r="180" spans="2:51" s="12" customFormat="1" ht="13.5">
      <c r="B180" s="189"/>
      <c r="D180" s="182" t="s">
        <v>142</v>
      </c>
      <c r="E180" s="190" t="s">
        <v>5</v>
      </c>
      <c r="F180" s="191" t="s">
        <v>248</v>
      </c>
      <c r="H180" s="192">
        <v>14.391</v>
      </c>
      <c r="I180" s="193"/>
      <c r="L180" s="189"/>
      <c r="M180" s="194"/>
      <c r="N180" s="195"/>
      <c r="O180" s="195"/>
      <c r="P180" s="195"/>
      <c r="Q180" s="195"/>
      <c r="R180" s="195"/>
      <c r="S180" s="195"/>
      <c r="T180" s="196"/>
      <c r="AT180" s="190" t="s">
        <v>142</v>
      </c>
      <c r="AU180" s="190" t="s">
        <v>81</v>
      </c>
      <c r="AV180" s="12" t="s">
        <v>81</v>
      </c>
      <c r="AW180" s="12" t="s">
        <v>33</v>
      </c>
      <c r="AX180" s="12" t="s">
        <v>74</v>
      </c>
      <c r="AY180" s="190" t="s">
        <v>133</v>
      </c>
    </row>
    <row r="181" spans="2:65" s="1" customFormat="1" ht="16.5" customHeight="1">
      <c r="B181" s="168"/>
      <c r="C181" s="169" t="s">
        <v>11</v>
      </c>
      <c r="D181" s="169" t="s">
        <v>135</v>
      </c>
      <c r="E181" s="170" t="s">
        <v>249</v>
      </c>
      <c r="F181" s="171" t="s">
        <v>250</v>
      </c>
      <c r="G181" s="172" t="s">
        <v>251</v>
      </c>
      <c r="H181" s="173">
        <v>25.904</v>
      </c>
      <c r="I181" s="174"/>
      <c r="J181" s="175">
        <f>ROUND(I181*H181,2)</f>
        <v>0</v>
      </c>
      <c r="K181" s="171" t="s">
        <v>139</v>
      </c>
      <c r="L181" s="41"/>
      <c r="M181" s="176" t="s">
        <v>5</v>
      </c>
      <c r="N181" s="177" t="s">
        <v>40</v>
      </c>
      <c r="O181" s="42"/>
      <c r="P181" s="178">
        <f>O181*H181</f>
        <v>0</v>
      </c>
      <c r="Q181" s="178">
        <v>0</v>
      </c>
      <c r="R181" s="178">
        <f>Q181*H181</f>
        <v>0</v>
      </c>
      <c r="S181" s="178">
        <v>0</v>
      </c>
      <c r="T181" s="179">
        <f>S181*H181</f>
        <v>0</v>
      </c>
      <c r="AR181" s="24" t="s">
        <v>140</v>
      </c>
      <c r="AT181" s="24" t="s">
        <v>135</v>
      </c>
      <c r="AU181" s="24" t="s">
        <v>81</v>
      </c>
      <c r="AY181" s="24" t="s">
        <v>133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24" t="s">
        <v>74</v>
      </c>
      <c r="BK181" s="180">
        <f>ROUND(I181*H181,2)</f>
        <v>0</v>
      </c>
      <c r="BL181" s="24" t="s">
        <v>140</v>
      </c>
      <c r="BM181" s="24" t="s">
        <v>252</v>
      </c>
    </row>
    <row r="182" spans="2:51" s="12" customFormat="1" ht="13.5">
      <c r="B182" s="189"/>
      <c r="D182" s="182" t="s">
        <v>142</v>
      </c>
      <c r="E182" s="190" t="s">
        <v>5</v>
      </c>
      <c r="F182" s="191" t="s">
        <v>253</v>
      </c>
      <c r="H182" s="192">
        <v>25.904</v>
      </c>
      <c r="I182" s="193"/>
      <c r="L182" s="189"/>
      <c r="M182" s="194"/>
      <c r="N182" s="195"/>
      <c r="O182" s="195"/>
      <c r="P182" s="195"/>
      <c r="Q182" s="195"/>
      <c r="R182" s="195"/>
      <c r="S182" s="195"/>
      <c r="T182" s="196"/>
      <c r="AT182" s="190" t="s">
        <v>142</v>
      </c>
      <c r="AU182" s="190" t="s">
        <v>81</v>
      </c>
      <c r="AV182" s="12" t="s">
        <v>81</v>
      </c>
      <c r="AW182" s="12" t="s">
        <v>33</v>
      </c>
      <c r="AX182" s="12" t="s">
        <v>74</v>
      </c>
      <c r="AY182" s="190" t="s">
        <v>133</v>
      </c>
    </row>
    <row r="183" spans="2:65" s="1" customFormat="1" ht="16.5" customHeight="1">
      <c r="B183" s="168"/>
      <c r="C183" s="169" t="s">
        <v>254</v>
      </c>
      <c r="D183" s="169" t="s">
        <v>135</v>
      </c>
      <c r="E183" s="170" t="s">
        <v>255</v>
      </c>
      <c r="F183" s="171" t="s">
        <v>256</v>
      </c>
      <c r="G183" s="172" t="s">
        <v>179</v>
      </c>
      <c r="H183" s="173">
        <v>30.34</v>
      </c>
      <c r="I183" s="174"/>
      <c r="J183" s="175">
        <f>ROUND(I183*H183,2)</f>
        <v>0</v>
      </c>
      <c r="K183" s="171" t="s">
        <v>139</v>
      </c>
      <c r="L183" s="41"/>
      <c r="M183" s="176" t="s">
        <v>5</v>
      </c>
      <c r="N183" s="177" t="s">
        <v>40</v>
      </c>
      <c r="O183" s="42"/>
      <c r="P183" s="178">
        <f>O183*H183</f>
        <v>0</v>
      </c>
      <c r="Q183" s="178">
        <v>0</v>
      </c>
      <c r="R183" s="178">
        <f>Q183*H183</f>
        <v>0</v>
      </c>
      <c r="S183" s="178">
        <v>0</v>
      </c>
      <c r="T183" s="179">
        <f>S183*H183</f>
        <v>0</v>
      </c>
      <c r="AR183" s="24" t="s">
        <v>140</v>
      </c>
      <c r="AT183" s="24" t="s">
        <v>135</v>
      </c>
      <c r="AU183" s="24" t="s">
        <v>81</v>
      </c>
      <c r="AY183" s="24" t="s">
        <v>133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24" t="s">
        <v>74</v>
      </c>
      <c r="BK183" s="180">
        <f>ROUND(I183*H183,2)</f>
        <v>0</v>
      </c>
      <c r="BL183" s="24" t="s">
        <v>140</v>
      </c>
      <c r="BM183" s="24" t="s">
        <v>257</v>
      </c>
    </row>
    <row r="184" spans="2:51" s="12" customFormat="1" ht="13.5">
      <c r="B184" s="189"/>
      <c r="D184" s="182" t="s">
        <v>142</v>
      </c>
      <c r="E184" s="190" t="s">
        <v>5</v>
      </c>
      <c r="F184" s="191" t="s">
        <v>258</v>
      </c>
      <c r="H184" s="192">
        <v>18.67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142</v>
      </c>
      <c r="AU184" s="190" t="s">
        <v>81</v>
      </c>
      <c r="AV184" s="12" t="s">
        <v>81</v>
      </c>
      <c r="AW184" s="12" t="s">
        <v>33</v>
      </c>
      <c r="AX184" s="12" t="s">
        <v>69</v>
      </c>
      <c r="AY184" s="190" t="s">
        <v>133</v>
      </c>
    </row>
    <row r="185" spans="2:51" s="12" customFormat="1" ht="13.5">
      <c r="B185" s="189"/>
      <c r="D185" s="182" t="s">
        <v>142</v>
      </c>
      <c r="E185" s="190" t="s">
        <v>5</v>
      </c>
      <c r="F185" s="191" t="s">
        <v>259</v>
      </c>
      <c r="H185" s="192">
        <v>11.67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142</v>
      </c>
      <c r="AU185" s="190" t="s">
        <v>81</v>
      </c>
      <c r="AV185" s="12" t="s">
        <v>81</v>
      </c>
      <c r="AW185" s="12" t="s">
        <v>33</v>
      </c>
      <c r="AX185" s="12" t="s">
        <v>69</v>
      </c>
      <c r="AY185" s="190" t="s">
        <v>133</v>
      </c>
    </row>
    <row r="186" spans="2:51" s="13" customFormat="1" ht="13.5">
      <c r="B186" s="197"/>
      <c r="D186" s="182" t="s">
        <v>142</v>
      </c>
      <c r="E186" s="198" t="s">
        <v>5</v>
      </c>
      <c r="F186" s="199" t="s">
        <v>154</v>
      </c>
      <c r="H186" s="200">
        <v>30.34</v>
      </c>
      <c r="I186" s="201"/>
      <c r="L186" s="197"/>
      <c r="M186" s="202"/>
      <c r="N186" s="203"/>
      <c r="O186" s="203"/>
      <c r="P186" s="203"/>
      <c r="Q186" s="203"/>
      <c r="R186" s="203"/>
      <c r="S186" s="203"/>
      <c r="T186" s="204"/>
      <c r="AT186" s="198" t="s">
        <v>142</v>
      </c>
      <c r="AU186" s="198" t="s">
        <v>81</v>
      </c>
      <c r="AV186" s="13" t="s">
        <v>140</v>
      </c>
      <c r="AW186" s="13" t="s">
        <v>33</v>
      </c>
      <c r="AX186" s="13" t="s">
        <v>74</v>
      </c>
      <c r="AY186" s="198" t="s">
        <v>133</v>
      </c>
    </row>
    <row r="187" spans="2:63" s="10" customFormat="1" ht="29.85" customHeight="1">
      <c r="B187" s="155"/>
      <c r="D187" s="156" t="s">
        <v>68</v>
      </c>
      <c r="E187" s="166" t="s">
        <v>81</v>
      </c>
      <c r="F187" s="166" t="s">
        <v>260</v>
      </c>
      <c r="I187" s="158"/>
      <c r="J187" s="167">
        <f>BK187</f>
        <v>0</v>
      </c>
      <c r="L187" s="155"/>
      <c r="M187" s="160"/>
      <c r="N187" s="161"/>
      <c r="O187" s="161"/>
      <c r="P187" s="162">
        <f>SUM(P188:P206)</f>
        <v>0</v>
      </c>
      <c r="Q187" s="161"/>
      <c r="R187" s="162">
        <f>SUM(R188:R206)</f>
        <v>5.650177329999999</v>
      </c>
      <c r="S187" s="161"/>
      <c r="T187" s="163">
        <f>SUM(T188:T206)</f>
        <v>0</v>
      </c>
      <c r="AR187" s="156" t="s">
        <v>74</v>
      </c>
      <c r="AT187" s="164" t="s">
        <v>68</v>
      </c>
      <c r="AU187" s="164" t="s">
        <v>74</v>
      </c>
      <c r="AY187" s="156" t="s">
        <v>133</v>
      </c>
      <c r="BK187" s="165">
        <f>SUM(BK188:BK206)</f>
        <v>0</v>
      </c>
    </row>
    <row r="188" spans="2:65" s="1" customFormat="1" ht="16.5" customHeight="1">
      <c r="B188" s="168"/>
      <c r="C188" s="169" t="s">
        <v>261</v>
      </c>
      <c r="D188" s="169" t="s">
        <v>135</v>
      </c>
      <c r="E188" s="170" t="s">
        <v>262</v>
      </c>
      <c r="F188" s="171" t="s">
        <v>263</v>
      </c>
      <c r="G188" s="172" t="s">
        <v>179</v>
      </c>
      <c r="H188" s="173">
        <v>1.307</v>
      </c>
      <c r="I188" s="174"/>
      <c r="J188" s="175">
        <f>ROUND(I188*H188,2)</f>
        <v>0</v>
      </c>
      <c r="K188" s="171" t="s">
        <v>139</v>
      </c>
      <c r="L188" s="41"/>
      <c r="M188" s="176" t="s">
        <v>5</v>
      </c>
      <c r="N188" s="177" t="s">
        <v>40</v>
      </c>
      <c r="O188" s="42"/>
      <c r="P188" s="178">
        <f>O188*H188</f>
        <v>0</v>
      </c>
      <c r="Q188" s="178">
        <v>2.45329</v>
      </c>
      <c r="R188" s="178">
        <f>Q188*H188</f>
        <v>3.2064500299999996</v>
      </c>
      <c r="S188" s="178">
        <v>0</v>
      </c>
      <c r="T188" s="179">
        <f>S188*H188</f>
        <v>0</v>
      </c>
      <c r="AR188" s="24" t="s">
        <v>140</v>
      </c>
      <c r="AT188" s="24" t="s">
        <v>135</v>
      </c>
      <c r="AU188" s="24" t="s">
        <v>81</v>
      </c>
      <c r="AY188" s="24" t="s">
        <v>133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24" t="s">
        <v>74</v>
      </c>
      <c r="BK188" s="180">
        <f>ROUND(I188*H188,2)</f>
        <v>0</v>
      </c>
      <c r="BL188" s="24" t="s">
        <v>140</v>
      </c>
      <c r="BM188" s="24" t="s">
        <v>264</v>
      </c>
    </row>
    <row r="189" spans="2:51" s="11" customFormat="1" ht="13.5">
      <c r="B189" s="181"/>
      <c r="D189" s="182" t="s">
        <v>142</v>
      </c>
      <c r="E189" s="183" t="s">
        <v>5</v>
      </c>
      <c r="F189" s="184" t="s">
        <v>196</v>
      </c>
      <c r="H189" s="183" t="s">
        <v>5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3" t="s">
        <v>142</v>
      </c>
      <c r="AU189" s="183" t="s">
        <v>81</v>
      </c>
      <c r="AV189" s="11" t="s">
        <v>74</v>
      </c>
      <c r="AW189" s="11" t="s">
        <v>33</v>
      </c>
      <c r="AX189" s="11" t="s">
        <v>69</v>
      </c>
      <c r="AY189" s="183" t="s">
        <v>133</v>
      </c>
    </row>
    <row r="190" spans="2:51" s="12" customFormat="1" ht="13.5">
      <c r="B190" s="189"/>
      <c r="D190" s="182" t="s">
        <v>142</v>
      </c>
      <c r="E190" s="190" t="s">
        <v>5</v>
      </c>
      <c r="F190" s="191" t="s">
        <v>265</v>
      </c>
      <c r="H190" s="192">
        <v>1.169</v>
      </c>
      <c r="I190" s="193"/>
      <c r="L190" s="189"/>
      <c r="M190" s="194"/>
      <c r="N190" s="195"/>
      <c r="O190" s="195"/>
      <c r="P190" s="195"/>
      <c r="Q190" s="195"/>
      <c r="R190" s="195"/>
      <c r="S190" s="195"/>
      <c r="T190" s="196"/>
      <c r="AT190" s="190" t="s">
        <v>142</v>
      </c>
      <c r="AU190" s="190" t="s">
        <v>81</v>
      </c>
      <c r="AV190" s="12" t="s">
        <v>81</v>
      </c>
      <c r="AW190" s="12" t="s">
        <v>33</v>
      </c>
      <c r="AX190" s="12" t="s">
        <v>69</v>
      </c>
      <c r="AY190" s="190" t="s">
        <v>133</v>
      </c>
    </row>
    <row r="191" spans="2:51" s="12" customFormat="1" ht="13.5">
      <c r="B191" s="189"/>
      <c r="D191" s="182" t="s">
        <v>142</v>
      </c>
      <c r="E191" s="190" t="s">
        <v>5</v>
      </c>
      <c r="F191" s="191" t="s">
        <v>266</v>
      </c>
      <c r="H191" s="192">
        <v>0.138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142</v>
      </c>
      <c r="AU191" s="190" t="s">
        <v>81</v>
      </c>
      <c r="AV191" s="12" t="s">
        <v>81</v>
      </c>
      <c r="AW191" s="12" t="s">
        <v>33</v>
      </c>
      <c r="AX191" s="12" t="s">
        <v>69</v>
      </c>
      <c r="AY191" s="190" t="s">
        <v>133</v>
      </c>
    </row>
    <row r="192" spans="2:51" s="13" customFormat="1" ht="13.5">
      <c r="B192" s="197"/>
      <c r="D192" s="182" t="s">
        <v>142</v>
      </c>
      <c r="E192" s="198" t="s">
        <v>5</v>
      </c>
      <c r="F192" s="199" t="s">
        <v>154</v>
      </c>
      <c r="H192" s="200">
        <v>1.307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142</v>
      </c>
      <c r="AU192" s="198" t="s">
        <v>81</v>
      </c>
      <c r="AV192" s="13" t="s">
        <v>140</v>
      </c>
      <c r="AW192" s="13" t="s">
        <v>33</v>
      </c>
      <c r="AX192" s="13" t="s">
        <v>74</v>
      </c>
      <c r="AY192" s="198" t="s">
        <v>133</v>
      </c>
    </row>
    <row r="193" spans="2:65" s="1" customFormat="1" ht="16.5" customHeight="1">
      <c r="B193" s="168"/>
      <c r="C193" s="169" t="s">
        <v>267</v>
      </c>
      <c r="D193" s="169" t="s">
        <v>135</v>
      </c>
      <c r="E193" s="170" t="s">
        <v>268</v>
      </c>
      <c r="F193" s="171" t="s">
        <v>269</v>
      </c>
      <c r="G193" s="172" t="s">
        <v>138</v>
      </c>
      <c r="H193" s="173">
        <v>1.425</v>
      </c>
      <c r="I193" s="174"/>
      <c r="J193" s="175">
        <f>ROUND(I193*H193,2)</f>
        <v>0</v>
      </c>
      <c r="K193" s="171" t="s">
        <v>139</v>
      </c>
      <c r="L193" s="41"/>
      <c r="M193" s="176" t="s">
        <v>5</v>
      </c>
      <c r="N193" s="177" t="s">
        <v>40</v>
      </c>
      <c r="O193" s="42"/>
      <c r="P193" s="178">
        <f>O193*H193</f>
        <v>0</v>
      </c>
      <c r="Q193" s="178">
        <v>0.00103</v>
      </c>
      <c r="R193" s="178">
        <f>Q193*H193</f>
        <v>0.00146775</v>
      </c>
      <c r="S193" s="178">
        <v>0</v>
      </c>
      <c r="T193" s="179">
        <f>S193*H193</f>
        <v>0</v>
      </c>
      <c r="AR193" s="24" t="s">
        <v>140</v>
      </c>
      <c r="AT193" s="24" t="s">
        <v>135</v>
      </c>
      <c r="AU193" s="24" t="s">
        <v>81</v>
      </c>
      <c r="AY193" s="24" t="s">
        <v>133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24" t="s">
        <v>74</v>
      </c>
      <c r="BK193" s="180">
        <f>ROUND(I193*H193,2)</f>
        <v>0</v>
      </c>
      <c r="BL193" s="24" t="s">
        <v>140</v>
      </c>
      <c r="BM193" s="24" t="s">
        <v>270</v>
      </c>
    </row>
    <row r="194" spans="2:51" s="11" customFormat="1" ht="13.5">
      <c r="B194" s="181"/>
      <c r="D194" s="182" t="s">
        <v>142</v>
      </c>
      <c r="E194" s="183" t="s">
        <v>5</v>
      </c>
      <c r="F194" s="184" t="s">
        <v>196</v>
      </c>
      <c r="H194" s="183" t="s">
        <v>5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3" t="s">
        <v>142</v>
      </c>
      <c r="AU194" s="183" t="s">
        <v>81</v>
      </c>
      <c r="AV194" s="11" t="s">
        <v>74</v>
      </c>
      <c r="AW194" s="11" t="s">
        <v>33</v>
      </c>
      <c r="AX194" s="11" t="s">
        <v>69</v>
      </c>
      <c r="AY194" s="183" t="s">
        <v>133</v>
      </c>
    </row>
    <row r="195" spans="2:51" s="12" customFormat="1" ht="13.5">
      <c r="B195" s="189"/>
      <c r="D195" s="182" t="s">
        <v>142</v>
      </c>
      <c r="E195" s="190" t="s">
        <v>5</v>
      </c>
      <c r="F195" s="191" t="s">
        <v>271</v>
      </c>
      <c r="H195" s="192">
        <v>1.425</v>
      </c>
      <c r="I195" s="193"/>
      <c r="L195" s="189"/>
      <c r="M195" s="194"/>
      <c r="N195" s="195"/>
      <c r="O195" s="195"/>
      <c r="P195" s="195"/>
      <c r="Q195" s="195"/>
      <c r="R195" s="195"/>
      <c r="S195" s="195"/>
      <c r="T195" s="196"/>
      <c r="AT195" s="190" t="s">
        <v>142</v>
      </c>
      <c r="AU195" s="190" t="s">
        <v>81</v>
      </c>
      <c r="AV195" s="12" t="s">
        <v>81</v>
      </c>
      <c r="AW195" s="12" t="s">
        <v>33</v>
      </c>
      <c r="AX195" s="12" t="s">
        <v>74</v>
      </c>
      <c r="AY195" s="190" t="s">
        <v>133</v>
      </c>
    </row>
    <row r="196" spans="2:65" s="1" customFormat="1" ht="16.5" customHeight="1">
      <c r="B196" s="168"/>
      <c r="C196" s="169" t="s">
        <v>272</v>
      </c>
      <c r="D196" s="169" t="s">
        <v>135</v>
      </c>
      <c r="E196" s="170" t="s">
        <v>273</v>
      </c>
      <c r="F196" s="171" t="s">
        <v>274</v>
      </c>
      <c r="G196" s="172" t="s">
        <v>138</v>
      </c>
      <c r="H196" s="173">
        <v>1.425</v>
      </c>
      <c r="I196" s="174"/>
      <c r="J196" s="175">
        <f>ROUND(I196*H196,2)</f>
        <v>0</v>
      </c>
      <c r="K196" s="171" t="s">
        <v>139</v>
      </c>
      <c r="L196" s="41"/>
      <c r="M196" s="176" t="s">
        <v>5</v>
      </c>
      <c r="N196" s="177" t="s">
        <v>40</v>
      </c>
      <c r="O196" s="42"/>
      <c r="P196" s="178">
        <f>O196*H196</f>
        <v>0</v>
      </c>
      <c r="Q196" s="178">
        <v>0</v>
      </c>
      <c r="R196" s="178">
        <f>Q196*H196</f>
        <v>0</v>
      </c>
      <c r="S196" s="178">
        <v>0</v>
      </c>
      <c r="T196" s="179">
        <f>S196*H196</f>
        <v>0</v>
      </c>
      <c r="AR196" s="24" t="s">
        <v>140</v>
      </c>
      <c r="AT196" s="24" t="s">
        <v>135</v>
      </c>
      <c r="AU196" s="24" t="s">
        <v>81</v>
      </c>
      <c r="AY196" s="24" t="s">
        <v>133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24" t="s">
        <v>74</v>
      </c>
      <c r="BK196" s="180">
        <f>ROUND(I196*H196,2)</f>
        <v>0</v>
      </c>
      <c r="BL196" s="24" t="s">
        <v>140</v>
      </c>
      <c r="BM196" s="24" t="s">
        <v>275</v>
      </c>
    </row>
    <row r="197" spans="2:65" s="1" customFormat="1" ht="16.5" customHeight="1">
      <c r="B197" s="168"/>
      <c r="C197" s="169" t="s">
        <v>276</v>
      </c>
      <c r="D197" s="169" t="s">
        <v>135</v>
      </c>
      <c r="E197" s="170" t="s">
        <v>277</v>
      </c>
      <c r="F197" s="171" t="s">
        <v>278</v>
      </c>
      <c r="G197" s="172" t="s">
        <v>179</v>
      </c>
      <c r="H197" s="173">
        <v>0.995</v>
      </c>
      <c r="I197" s="174"/>
      <c r="J197" s="175">
        <f>ROUND(I197*H197,2)</f>
        <v>0</v>
      </c>
      <c r="K197" s="171" t="s">
        <v>139</v>
      </c>
      <c r="L197" s="41"/>
      <c r="M197" s="176" t="s">
        <v>5</v>
      </c>
      <c r="N197" s="177" t="s">
        <v>40</v>
      </c>
      <c r="O197" s="42"/>
      <c r="P197" s="178">
        <f>O197*H197</f>
        <v>0</v>
      </c>
      <c r="Q197" s="178">
        <v>2.45329</v>
      </c>
      <c r="R197" s="178">
        <f>Q197*H197</f>
        <v>2.44102355</v>
      </c>
      <c r="S197" s="178">
        <v>0</v>
      </c>
      <c r="T197" s="179">
        <f>S197*H197</f>
        <v>0</v>
      </c>
      <c r="AR197" s="24" t="s">
        <v>140</v>
      </c>
      <c r="AT197" s="24" t="s">
        <v>135</v>
      </c>
      <c r="AU197" s="24" t="s">
        <v>81</v>
      </c>
      <c r="AY197" s="24" t="s">
        <v>133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24" t="s">
        <v>74</v>
      </c>
      <c r="BK197" s="180">
        <f>ROUND(I197*H197,2)</f>
        <v>0</v>
      </c>
      <c r="BL197" s="24" t="s">
        <v>140</v>
      </c>
      <c r="BM197" s="24" t="s">
        <v>279</v>
      </c>
    </row>
    <row r="198" spans="2:51" s="11" customFormat="1" ht="13.5">
      <c r="B198" s="181"/>
      <c r="D198" s="182" t="s">
        <v>142</v>
      </c>
      <c r="E198" s="183" t="s">
        <v>5</v>
      </c>
      <c r="F198" s="184" t="s">
        <v>219</v>
      </c>
      <c r="H198" s="183" t="s">
        <v>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3" t="s">
        <v>142</v>
      </c>
      <c r="AU198" s="183" t="s">
        <v>81</v>
      </c>
      <c r="AV198" s="11" t="s">
        <v>74</v>
      </c>
      <c r="AW198" s="11" t="s">
        <v>33</v>
      </c>
      <c r="AX198" s="11" t="s">
        <v>69</v>
      </c>
      <c r="AY198" s="183" t="s">
        <v>133</v>
      </c>
    </row>
    <row r="199" spans="2:51" s="12" customFormat="1" ht="13.5">
      <c r="B199" s="189"/>
      <c r="D199" s="182" t="s">
        <v>142</v>
      </c>
      <c r="E199" s="190" t="s">
        <v>5</v>
      </c>
      <c r="F199" s="191" t="s">
        <v>280</v>
      </c>
      <c r="H199" s="192">
        <v>0.306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142</v>
      </c>
      <c r="AU199" s="190" t="s">
        <v>81</v>
      </c>
      <c r="AV199" s="12" t="s">
        <v>81</v>
      </c>
      <c r="AW199" s="12" t="s">
        <v>33</v>
      </c>
      <c r="AX199" s="12" t="s">
        <v>69</v>
      </c>
      <c r="AY199" s="190" t="s">
        <v>133</v>
      </c>
    </row>
    <row r="200" spans="2:51" s="11" customFormat="1" ht="13.5">
      <c r="B200" s="181"/>
      <c r="D200" s="182" t="s">
        <v>142</v>
      </c>
      <c r="E200" s="183" t="s">
        <v>5</v>
      </c>
      <c r="F200" s="184" t="s">
        <v>196</v>
      </c>
      <c r="H200" s="183" t="s">
        <v>5</v>
      </c>
      <c r="I200" s="185"/>
      <c r="L200" s="181"/>
      <c r="M200" s="186"/>
      <c r="N200" s="187"/>
      <c r="O200" s="187"/>
      <c r="P200" s="187"/>
      <c r="Q200" s="187"/>
      <c r="R200" s="187"/>
      <c r="S200" s="187"/>
      <c r="T200" s="188"/>
      <c r="AT200" s="183" t="s">
        <v>142</v>
      </c>
      <c r="AU200" s="183" t="s">
        <v>81</v>
      </c>
      <c r="AV200" s="11" t="s">
        <v>74</v>
      </c>
      <c r="AW200" s="11" t="s">
        <v>33</v>
      </c>
      <c r="AX200" s="11" t="s">
        <v>69</v>
      </c>
      <c r="AY200" s="183" t="s">
        <v>133</v>
      </c>
    </row>
    <row r="201" spans="2:51" s="12" customFormat="1" ht="13.5">
      <c r="B201" s="189"/>
      <c r="D201" s="182" t="s">
        <v>142</v>
      </c>
      <c r="E201" s="190" t="s">
        <v>5</v>
      </c>
      <c r="F201" s="191" t="s">
        <v>281</v>
      </c>
      <c r="H201" s="192">
        <v>0.689</v>
      </c>
      <c r="I201" s="193"/>
      <c r="L201" s="189"/>
      <c r="M201" s="194"/>
      <c r="N201" s="195"/>
      <c r="O201" s="195"/>
      <c r="P201" s="195"/>
      <c r="Q201" s="195"/>
      <c r="R201" s="195"/>
      <c r="S201" s="195"/>
      <c r="T201" s="196"/>
      <c r="AT201" s="190" t="s">
        <v>142</v>
      </c>
      <c r="AU201" s="190" t="s">
        <v>81</v>
      </c>
      <c r="AV201" s="12" t="s">
        <v>81</v>
      </c>
      <c r="AW201" s="12" t="s">
        <v>33</v>
      </c>
      <c r="AX201" s="12" t="s">
        <v>69</v>
      </c>
      <c r="AY201" s="190" t="s">
        <v>133</v>
      </c>
    </row>
    <row r="202" spans="2:51" s="13" customFormat="1" ht="13.5">
      <c r="B202" s="197"/>
      <c r="D202" s="182" t="s">
        <v>142</v>
      </c>
      <c r="E202" s="198" t="s">
        <v>5</v>
      </c>
      <c r="F202" s="199" t="s">
        <v>154</v>
      </c>
      <c r="H202" s="200">
        <v>0.995</v>
      </c>
      <c r="I202" s="201"/>
      <c r="L202" s="197"/>
      <c r="M202" s="202"/>
      <c r="N202" s="203"/>
      <c r="O202" s="203"/>
      <c r="P202" s="203"/>
      <c r="Q202" s="203"/>
      <c r="R202" s="203"/>
      <c r="S202" s="203"/>
      <c r="T202" s="204"/>
      <c r="AT202" s="198" t="s">
        <v>142</v>
      </c>
      <c r="AU202" s="198" t="s">
        <v>81</v>
      </c>
      <c r="AV202" s="13" t="s">
        <v>140</v>
      </c>
      <c r="AW202" s="13" t="s">
        <v>33</v>
      </c>
      <c r="AX202" s="13" t="s">
        <v>74</v>
      </c>
      <c r="AY202" s="198" t="s">
        <v>133</v>
      </c>
    </row>
    <row r="203" spans="2:65" s="1" customFormat="1" ht="16.5" customHeight="1">
      <c r="B203" s="168"/>
      <c r="C203" s="169" t="s">
        <v>10</v>
      </c>
      <c r="D203" s="169" t="s">
        <v>135</v>
      </c>
      <c r="E203" s="170" t="s">
        <v>282</v>
      </c>
      <c r="F203" s="171" t="s">
        <v>283</v>
      </c>
      <c r="G203" s="172" t="s">
        <v>138</v>
      </c>
      <c r="H203" s="173">
        <v>1.2</v>
      </c>
      <c r="I203" s="174"/>
      <c r="J203" s="175">
        <f>ROUND(I203*H203,2)</f>
        <v>0</v>
      </c>
      <c r="K203" s="171" t="s">
        <v>139</v>
      </c>
      <c r="L203" s="41"/>
      <c r="M203" s="176" t="s">
        <v>5</v>
      </c>
      <c r="N203" s="177" t="s">
        <v>40</v>
      </c>
      <c r="O203" s="42"/>
      <c r="P203" s="178">
        <f>O203*H203</f>
        <v>0</v>
      </c>
      <c r="Q203" s="178">
        <v>0.00103</v>
      </c>
      <c r="R203" s="178">
        <f>Q203*H203</f>
        <v>0.0012360000000000001</v>
      </c>
      <c r="S203" s="178">
        <v>0</v>
      </c>
      <c r="T203" s="179">
        <f>S203*H203</f>
        <v>0</v>
      </c>
      <c r="AR203" s="24" t="s">
        <v>140</v>
      </c>
      <c r="AT203" s="24" t="s">
        <v>135</v>
      </c>
      <c r="AU203" s="24" t="s">
        <v>81</v>
      </c>
      <c r="AY203" s="24" t="s">
        <v>133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24" t="s">
        <v>74</v>
      </c>
      <c r="BK203" s="180">
        <f>ROUND(I203*H203,2)</f>
        <v>0</v>
      </c>
      <c r="BL203" s="24" t="s">
        <v>140</v>
      </c>
      <c r="BM203" s="24" t="s">
        <v>284</v>
      </c>
    </row>
    <row r="204" spans="2:51" s="11" customFormat="1" ht="13.5">
      <c r="B204" s="181"/>
      <c r="D204" s="182" t="s">
        <v>142</v>
      </c>
      <c r="E204" s="183" t="s">
        <v>5</v>
      </c>
      <c r="F204" s="184" t="s">
        <v>219</v>
      </c>
      <c r="H204" s="183" t="s">
        <v>5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3" t="s">
        <v>142</v>
      </c>
      <c r="AU204" s="183" t="s">
        <v>81</v>
      </c>
      <c r="AV204" s="11" t="s">
        <v>74</v>
      </c>
      <c r="AW204" s="11" t="s">
        <v>33</v>
      </c>
      <c r="AX204" s="11" t="s">
        <v>69</v>
      </c>
      <c r="AY204" s="183" t="s">
        <v>133</v>
      </c>
    </row>
    <row r="205" spans="2:51" s="12" customFormat="1" ht="13.5">
      <c r="B205" s="189"/>
      <c r="D205" s="182" t="s">
        <v>142</v>
      </c>
      <c r="E205" s="190" t="s">
        <v>5</v>
      </c>
      <c r="F205" s="191" t="s">
        <v>285</v>
      </c>
      <c r="H205" s="192">
        <v>1.2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142</v>
      </c>
      <c r="AU205" s="190" t="s">
        <v>81</v>
      </c>
      <c r="AV205" s="12" t="s">
        <v>81</v>
      </c>
      <c r="AW205" s="12" t="s">
        <v>33</v>
      </c>
      <c r="AX205" s="12" t="s">
        <v>74</v>
      </c>
      <c r="AY205" s="190" t="s">
        <v>133</v>
      </c>
    </row>
    <row r="206" spans="2:65" s="1" customFormat="1" ht="16.5" customHeight="1">
      <c r="B206" s="168"/>
      <c r="C206" s="169" t="s">
        <v>286</v>
      </c>
      <c r="D206" s="169" t="s">
        <v>135</v>
      </c>
      <c r="E206" s="170" t="s">
        <v>287</v>
      </c>
      <c r="F206" s="171" t="s">
        <v>288</v>
      </c>
      <c r="G206" s="172" t="s">
        <v>138</v>
      </c>
      <c r="H206" s="173">
        <v>1.2</v>
      </c>
      <c r="I206" s="174"/>
      <c r="J206" s="175">
        <f>ROUND(I206*H206,2)</f>
        <v>0</v>
      </c>
      <c r="K206" s="171" t="s">
        <v>139</v>
      </c>
      <c r="L206" s="41"/>
      <c r="M206" s="176" t="s">
        <v>5</v>
      </c>
      <c r="N206" s="177" t="s">
        <v>40</v>
      </c>
      <c r="O206" s="42"/>
      <c r="P206" s="178">
        <f>O206*H206</f>
        <v>0</v>
      </c>
      <c r="Q206" s="178">
        <v>0</v>
      </c>
      <c r="R206" s="178">
        <f>Q206*H206</f>
        <v>0</v>
      </c>
      <c r="S206" s="178">
        <v>0</v>
      </c>
      <c r="T206" s="179">
        <f>S206*H206</f>
        <v>0</v>
      </c>
      <c r="AR206" s="24" t="s">
        <v>140</v>
      </c>
      <c r="AT206" s="24" t="s">
        <v>135</v>
      </c>
      <c r="AU206" s="24" t="s">
        <v>81</v>
      </c>
      <c r="AY206" s="24" t="s">
        <v>133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24" t="s">
        <v>74</v>
      </c>
      <c r="BK206" s="180">
        <f>ROUND(I206*H206,2)</f>
        <v>0</v>
      </c>
      <c r="BL206" s="24" t="s">
        <v>140</v>
      </c>
      <c r="BM206" s="24" t="s">
        <v>289</v>
      </c>
    </row>
    <row r="207" spans="2:63" s="10" customFormat="1" ht="29.85" customHeight="1">
      <c r="B207" s="155"/>
      <c r="D207" s="156" t="s">
        <v>68</v>
      </c>
      <c r="E207" s="166" t="s">
        <v>163</v>
      </c>
      <c r="F207" s="166" t="s">
        <v>290</v>
      </c>
      <c r="I207" s="158"/>
      <c r="J207" s="167">
        <f>BK207</f>
        <v>0</v>
      </c>
      <c r="L207" s="155"/>
      <c r="M207" s="160"/>
      <c r="N207" s="161"/>
      <c r="O207" s="161"/>
      <c r="P207" s="162">
        <f>SUM(P208:P255)</f>
        <v>0</v>
      </c>
      <c r="Q207" s="161"/>
      <c r="R207" s="162">
        <f>SUM(R208:R255)</f>
        <v>13.19753633</v>
      </c>
      <c r="S207" s="161"/>
      <c r="T207" s="163">
        <f>SUM(T208:T255)</f>
        <v>0</v>
      </c>
      <c r="AR207" s="156" t="s">
        <v>74</v>
      </c>
      <c r="AT207" s="164" t="s">
        <v>68</v>
      </c>
      <c r="AU207" s="164" t="s">
        <v>74</v>
      </c>
      <c r="AY207" s="156" t="s">
        <v>133</v>
      </c>
      <c r="BK207" s="165">
        <f>SUM(BK208:BK255)</f>
        <v>0</v>
      </c>
    </row>
    <row r="208" spans="2:65" s="1" customFormat="1" ht="25.5" customHeight="1">
      <c r="B208" s="168"/>
      <c r="C208" s="169" t="s">
        <v>291</v>
      </c>
      <c r="D208" s="169" t="s">
        <v>135</v>
      </c>
      <c r="E208" s="170" t="s">
        <v>292</v>
      </c>
      <c r="F208" s="171" t="s">
        <v>293</v>
      </c>
      <c r="G208" s="172" t="s">
        <v>179</v>
      </c>
      <c r="H208" s="173">
        <v>4.337</v>
      </c>
      <c r="I208" s="174"/>
      <c r="J208" s="175">
        <f>ROUND(I208*H208,2)</f>
        <v>0</v>
      </c>
      <c r="K208" s="171" t="s">
        <v>139</v>
      </c>
      <c r="L208" s="41"/>
      <c r="M208" s="176" t="s">
        <v>5</v>
      </c>
      <c r="N208" s="177" t="s">
        <v>40</v>
      </c>
      <c r="O208" s="42"/>
      <c r="P208" s="178">
        <f>O208*H208</f>
        <v>0</v>
      </c>
      <c r="Q208" s="178">
        <v>1.07965</v>
      </c>
      <c r="R208" s="178">
        <f>Q208*H208</f>
        <v>4.68244205</v>
      </c>
      <c r="S208" s="178">
        <v>0</v>
      </c>
      <c r="T208" s="179">
        <f>S208*H208</f>
        <v>0</v>
      </c>
      <c r="AR208" s="24" t="s">
        <v>140</v>
      </c>
      <c r="AT208" s="24" t="s">
        <v>135</v>
      </c>
      <c r="AU208" s="24" t="s">
        <v>81</v>
      </c>
      <c r="AY208" s="24" t="s">
        <v>133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24" t="s">
        <v>74</v>
      </c>
      <c r="BK208" s="180">
        <f>ROUND(I208*H208,2)</f>
        <v>0</v>
      </c>
      <c r="BL208" s="24" t="s">
        <v>140</v>
      </c>
      <c r="BM208" s="24" t="s">
        <v>294</v>
      </c>
    </row>
    <row r="209" spans="2:51" s="12" customFormat="1" ht="13.5">
      <c r="B209" s="189"/>
      <c r="D209" s="182" t="s">
        <v>142</v>
      </c>
      <c r="E209" s="190" t="s">
        <v>5</v>
      </c>
      <c r="F209" s="191" t="s">
        <v>295</v>
      </c>
      <c r="H209" s="192">
        <v>1.192</v>
      </c>
      <c r="I209" s="193"/>
      <c r="L209" s="189"/>
      <c r="M209" s="194"/>
      <c r="N209" s="195"/>
      <c r="O209" s="195"/>
      <c r="P209" s="195"/>
      <c r="Q209" s="195"/>
      <c r="R209" s="195"/>
      <c r="S209" s="195"/>
      <c r="T209" s="196"/>
      <c r="AT209" s="190" t="s">
        <v>142</v>
      </c>
      <c r="AU209" s="190" t="s">
        <v>81</v>
      </c>
      <c r="AV209" s="12" t="s">
        <v>81</v>
      </c>
      <c r="AW209" s="12" t="s">
        <v>33</v>
      </c>
      <c r="AX209" s="12" t="s">
        <v>69</v>
      </c>
      <c r="AY209" s="190" t="s">
        <v>133</v>
      </c>
    </row>
    <row r="210" spans="2:51" s="12" customFormat="1" ht="13.5">
      <c r="B210" s="189"/>
      <c r="D210" s="182" t="s">
        <v>142</v>
      </c>
      <c r="E210" s="190" t="s">
        <v>5</v>
      </c>
      <c r="F210" s="191" t="s">
        <v>296</v>
      </c>
      <c r="H210" s="192">
        <v>0.844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142</v>
      </c>
      <c r="AU210" s="190" t="s">
        <v>81</v>
      </c>
      <c r="AV210" s="12" t="s">
        <v>81</v>
      </c>
      <c r="AW210" s="12" t="s">
        <v>33</v>
      </c>
      <c r="AX210" s="12" t="s">
        <v>69</v>
      </c>
      <c r="AY210" s="190" t="s">
        <v>133</v>
      </c>
    </row>
    <row r="211" spans="2:51" s="11" customFormat="1" ht="13.5">
      <c r="B211" s="181"/>
      <c r="D211" s="182" t="s">
        <v>142</v>
      </c>
      <c r="E211" s="183" t="s">
        <v>5</v>
      </c>
      <c r="F211" s="184" t="s">
        <v>297</v>
      </c>
      <c r="H211" s="183" t="s">
        <v>5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3" t="s">
        <v>142</v>
      </c>
      <c r="AU211" s="183" t="s">
        <v>81</v>
      </c>
      <c r="AV211" s="11" t="s">
        <v>74</v>
      </c>
      <c r="AW211" s="11" t="s">
        <v>33</v>
      </c>
      <c r="AX211" s="11" t="s">
        <v>69</v>
      </c>
      <c r="AY211" s="183" t="s">
        <v>133</v>
      </c>
    </row>
    <row r="212" spans="2:51" s="12" customFormat="1" ht="13.5">
      <c r="B212" s="189"/>
      <c r="D212" s="182" t="s">
        <v>142</v>
      </c>
      <c r="E212" s="190" t="s">
        <v>5</v>
      </c>
      <c r="F212" s="191" t="s">
        <v>298</v>
      </c>
      <c r="H212" s="192">
        <v>1.013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142</v>
      </c>
      <c r="AU212" s="190" t="s">
        <v>81</v>
      </c>
      <c r="AV212" s="12" t="s">
        <v>81</v>
      </c>
      <c r="AW212" s="12" t="s">
        <v>33</v>
      </c>
      <c r="AX212" s="12" t="s">
        <v>69</v>
      </c>
      <c r="AY212" s="190" t="s">
        <v>133</v>
      </c>
    </row>
    <row r="213" spans="2:51" s="12" customFormat="1" ht="13.5">
      <c r="B213" s="189"/>
      <c r="D213" s="182" t="s">
        <v>142</v>
      </c>
      <c r="E213" s="190" t="s">
        <v>5</v>
      </c>
      <c r="F213" s="191" t="s">
        <v>299</v>
      </c>
      <c r="H213" s="192">
        <v>0.638</v>
      </c>
      <c r="I213" s="193"/>
      <c r="L213" s="189"/>
      <c r="M213" s="194"/>
      <c r="N213" s="195"/>
      <c r="O213" s="195"/>
      <c r="P213" s="195"/>
      <c r="Q213" s="195"/>
      <c r="R213" s="195"/>
      <c r="S213" s="195"/>
      <c r="T213" s="196"/>
      <c r="AT213" s="190" t="s">
        <v>142</v>
      </c>
      <c r="AU213" s="190" t="s">
        <v>81</v>
      </c>
      <c r="AV213" s="12" t="s">
        <v>81</v>
      </c>
      <c r="AW213" s="12" t="s">
        <v>33</v>
      </c>
      <c r="AX213" s="12" t="s">
        <v>69</v>
      </c>
      <c r="AY213" s="190" t="s">
        <v>133</v>
      </c>
    </row>
    <row r="214" spans="2:51" s="12" customFormat="1" ht="13.5">
      <c r="B214" s="189"/>
      <c r="D214" s="182" t="s">
        <v>142</v>
      </c>
      <c r="E214" s="190" t="s">
        <v>5</v>
      </c>
      <c r="F214" s="191" t="s">
        <v>300</v>
      </c>
      <c r="H214" s="192">
        <v>0.65</v>
      </c>
      <c r="I214" s="193"/>
      <c r="L214" s="189"/>
      <c r="M214" s="194"/>
      <c r="N214" s="195"/>
      <c r="O214" s="195"/>
      <c r="P214" s="195"/>
      <c r="Q214" s="195"/>
      <c r="R214" s="195"/>
      <c r="S214" s="195"/>
      <c r="T214" s="196"/>
      <c r="AT214" s="190" t="s">
        <v>142</v>
      </c>
      <c r="AU214" s="190" t="s">
        <v>81</v>
      </c>
      <c r="AV214" s="12" t="s">
        <v>81</v>
      </c>
      <c r="AW214" s="12" t="s">
        <v>33</v>
      </c>
      <c r="AX214" s="12" t="s">
        <v>69</v>
      </c>
      <c r="AY214" s="190" t="s">
        <v>133</v>
      </c>
    </row>
    <row r="215" spans="2:51" s="13" customFormat="1" ht="13.5">
      <c r="B215" s="197"/>
      <c r="D215" s="182" t="s">
        <v>142</v>
      </c>
      <c r="E215" s="198" t="s">
        <v>5</v>
      </c>
      <c r="F215" s="199" t="s">
        <v>154</v>
      </c>
      <c r="H215" s="200">
        <v>4.337</v>
      </c>
      <c r="I215" s="201"/>
      <c r="L215" s="197"/>
      <c r="M215" s="202"/>
      <c r="N215" s="203"/>
      <c r="O215" s="203"/>
      <c r="P215" s="203"/>
      <c r="Q215" s="203"/>
      <c r="R215" s="203"/>
      <c r="S215" s="203"/>
      <c r="T215" s="204"/>
      <c r="AT215" s="198" t="s">
        <v>142</v>
      </c>
      <c r="AU215" s="198" t="s">
        <v>81</v>
      </c>
      <c r="AV215" s="13" t="s">
        <v>140</v>
      </c>
      <c r="AW215" s="13" t="s">
        <v>33</v>
      </c>
      <c r="AX215" s="13" t="s">
        <v>74</v>
      </c>
      <c r="AY215" s="198" t="s">
        <v>133</v>
      </c>
    </row>
    <row r="216" spans="2:65" s="1" customFormat="1" ht="25.5" customHeight="1">
      <c r="B216" s="168"/>
      <c r="C216" s="169" t="s">
        <v>301</v>
      </c>
      <c r="D216" s="169" t="s">
        <v>135</v>
      </c>
      <c r="E216" s="170" t="s">
        <v>302</v>
      </c>
      <c r="F216" s="171" t="s">
        <v>303</v>
      </c>
      <c r="G216" s="172" t="s">
        <v>179</v>
      </c>
      <c r="H216" s="173">
        <v>1.925</v>
      </c>
      <c r="I216" s="174"/>
      <c r="J216" s="175">
        <f>ROUND(I216*H216,2)</f>
        <v>0</v>
      </c>
      <c r="K216" s="171" t="s">
        <v>139</v>
      </c>
      <c r="L216" s="41"/>
      <c r="M216" s="176" t="s">
        <v>5</v>
      </c>
      <c r="N216" s="177" t="s">
        <v>40</v>
      </c>
      <c r="O216" s="42"/>
      <c r="P216" s="178">
        <f>O216*H216</f>
        <v>0</v>
      </c>
      <c r="Q216" s="178">
        <v>0.7497</v>
      </c>
      <c r="R216" s="178">
        <f>Q216*H216</f>
        <v>1.4431725000000002</v>
      </c>
      <c r="S216" s="178">
        <v>0</v>
      </c>
      <c r="T216" s="179">
        <f>S216*H216</f>
        <v>0</v>
      </c>
      <c r="AR216" s="24" t="s">
        <v>140</v>
      </c>
      <c r="AT216" s="24" t="s">
        <v>135</v>
      </c>
      <c r="AU216" s="24" t="s">
        <v>81</v>
      </c>
      <c r="AY216" s="24" t="s">
        <v>133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24" t="s">
        <v>74</v>
      </c>
      <c r="BK216" s="180">
        <f>ROUND(I216*H216,2)</f>
        <v>0</v>
      </c>
      <c r="BL216" s="24" t="s">
        <v>140</v>
      </c>
      <c r="BM216" s="24" t="s">
        <v>304</v>
      </c>
    </row>
    <row r="217" spans="2:51" s="12" customFormat="1" ht="13.5">
      <c r="B217" s="189"/>
      <c r="D217" s="182" t="s">
        <v>142</v>
      </c>
      <c r="E217" s="190" t="s">
        <v>5</v>
      </c>
      <c r="F217" s="191" t="s">
        <v>305</v>
      </c>
      <c r="H217" s="192">
        <v>1.925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142</v>
      </c>
      <c r="AU217" s="190" t="s">
        <v>81</v>
      </c>
      <c r="AV217" s="12" t="s">
        <v>81</v>
      </c>
      <c r="AW217" s="12" t="s">
        <v>33</v>
      </c>
      <c r="AX217" s="12" t="s">
        <v>74</v>
      </c>
      <c r="AY217" s="190" t="s">
        <v>133</v>
      </c>
    </row>
    <row r="218" spans="2:65" s="1" customFormat="1" ht="16.5" customHeight="1">
      <c r="B218" s="168"/>
      <c r="C218" s="169" t="s">
        <v>306</v>
      </c>
      <c r="D218" s="169" t="s">
        <v>135</v>
      </c>
      <c r="E218" s="170" t="s">
        <v>307</v>
      </c>
      <c r="F218" s="171" t="s">
        <v>308</v>
      </c>
      <c r="G218" s="172" t="s">
        <v>309</v>
      </c>
      <c r="H218" s="173">
        <v>5</v>
      </c>
      <c r="I218" s="174"/>
      <c r="J218" s="175">
        <f>ROUND(I218*H218,2)</f>
        <v>0</v>
      </c>
      <c r="K218" s="171" t="s">
        <v>139</v>
      </c>
      <c r="L218" s="41"/>
      <c r="M218" s="176" t="s">
        <v>5</v>
      </c>
      <c r="N218" s="177" t="s">
        <v>40</v>
      </c>
      <c r="O218" s="42"/>
      <c r="P218" s="178">
        <f>O218*H218</f>
        <v>0</v>
      </c>
      <c r="Q218" s="178">
        <v>0.02588</v>
      </c>
      <c r="R218" s="178">
        <f>Q218*H218</f>
        <v>0.12940000000000002</v>
      </c>
      <c r="S218" s="178">
        <v>0</v>
      </c>
      <c r="T218" s="179">
        <f>S218*H218</f>
        <v>0</v>
      </c>
      <c r="AR218" s="24" t="s">
        <v>140</v>
      </c>
      <c r="AT218" s="24" t="s">
        <v>135</v>
      </c>
      <c r="AU218" s="24" t="s">
        <v>81</v>
      </c>
      <c r="AY218" s="24" t="s">
        <v>133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24" t="s">
        <v>74</v>
      </c>
      <c r="BK218" s="180">
        <f>ROUND(I218*H218,2)</f>
        <v>0</v>
      </c>
      <c r="BL218" s="24" t="s">
        <v>140</v>
      </c>
      <c r="BM218" s="24" t="s">
        <v>310</v>
      </c>
    </row>
    <row r="219" spans="2:51" s="12" customFormat="1" ht="13.5">
      <c r="B219" s="189"/>
      <c r="D219" s="182" t="s">
        <v>142</v>
      </c>
      <c r="E219" s="190" t="s">
        <v>5</v>
      </c>
      <c r="F219" s="191" t="s">
        <v>311</v>
      </c>
      <c r="H219" s="192">
        <v>2</v>
      </c>
      <c r="I219" s="193"/>
      <c r="L219" s="189"/>
      <c r="M219" s="194"/>
      <c r="N219" s="195"/>
      <c r="O219" s="195"/>
      <c r="P219" s="195"/>
      <c r="Q219" s="195"/>
      <c r="R219" s="195"/>
      <c r="S219" s="195"/>
      <c r="T219" s="196"/>
      <c r="AT219" s="190" t="s">
        <v>142</v>
      </c>
      <c r="AU219" s="190" t="s">
        <v>81</v>
      </c>
      <c r="AV219" s="12" t="s">
        <v>81</v>
      </c>
      <c r="AW219" s="12" t="s">
        <v>33</v>
      </c>
      <c r="AX219" s="12" t="s">
        <v>69</v>
      </c>
      <c r="AY219" s="190" t="s">
        <v>133</v>
      </c>
    </row>
    <row r="220" spans="2:51" s="12" customFormat="1" ht="13.5">
      <c r="B220" s="189"/>
      <c r="D220" s="182" t="s">
        <v>142</v>
      </c>
      <c r="E220" s="190" t="s">
        <v>5</v>
      </c>
      <c r="F220" s="191" t="s">
        <v>312</v>
      </c>
      <c r="H220" s="192">
        <v>3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142</v>
      </c>
      <c r="AU220" s="190" t="s">
        <v>81</v>
      </c>
      <c r="AV220" s="12" t="s">
        <v>81</v>
      </c>
      <c r="AW220" s="12" t="s">
        <v>33</v>
      </c>
      <c r="AX220" s="12" t="s">
        <v>69</v>
      </c>
      <c r="AY220" s="190" t="s">
        <v>133</v>
      </c>
    </row>
    <row r="221" spans="2:51" s="13" customFormat="1" ht="13.5">
      <c r="B221" s="197"/>
      <c r="D221" s="182" t="s">
        <v>142</v>
      </c>
      <c r="E221" s="198" t="s">
        <v>5</v>
      </c>
      <c r="F221" s="199" t="s">
        <v>154</v>
      </c>
      <c r="H221" s="200">
        <v>5</v>
      </c>
      <c r="I221" s="201"/>
      <c r="L221" s="197"/>
      <c r="M221" s="202"/>
      <c r="N221" s="203"/>
      <c r="O221" s="203"/>
      <c r="P221" s="203"/>
      <c r="Q221" s="203"/>
      <c r="R221" s="203"/>
      <c r="S221" s="203"/>
      <c r="T221" s="204"/>
      <c r="AT221" s="198" t="s">
        <v>142</v>
      </c>
      <c r="AU221" s="198" t="s">
        <v>81</v>
      </c>
      <c r="AV221" s="13" t="s">
        <v>140</v>
      </c>
      <c r="AW221" s="13" t="s">
        <v>33</v>
      </c>
      <c r="AX221" s="13" t="s">
        <v>74</v>
      </c>
      <c r="AY221" s="198" t="s">
        <v>133</v>
      </c>
    </row>
    <row r="222" spans="2:65" s="1" customFormat="1" ht="16.5" customHeight="1">
      <c r="B222" s="168"/>
      <c r="C222" s="213" t="s">
        <v>313</v>
      </c>
      <c r="D222" s="213" t="s">
        <v>314</v>
      </c>
      <c r="E222" s="214" t="s">
        <v>315</v>
      </c>
      <c r="F222" s="215" t="s">
        <v>316</v>
      </c>
      <c r="G222" s="216" t="s">
        <v>309</v>
      </c>
      <c r="H222" s="217">
        <v>5.05</v>
      </c>
      <c r="I222" s="218"/>
      <c r="J222" s="219">
        <f>ROUND(I222*H222,2)</f>
        <v>0</v>
      </c>
      <c r="K222" s="215" t="s">
        <v>139</v>
      </c>
      <c r="L222" s="220"/>
      <c r="M222" s="221" t="s">
        <v>5</v>
      </c>
      <c r="N222" s="222" t="s">
        <v>40</v>
      </c>
      <c r="O222" s="42"/>
      <c r="P222" s="178">
        <f>O222*H222</f>
        <v>0</v>
      </c>
      <c r="Q222" s="178">
        <v>0.067</v>
      </c>
      <c r="R222" s="178">
        <f>Q222*H222</f>
        <v>0.33835</v>
      </c>
      <c r="S222" s="178">
        <v>0</v>
      </c>
      <c r="T222" s="179">
        <f>S222*H222</f>
        <v>0</v>
      </c>
      <c r="AR222" s="24" t="s">
        <v>210</v>
      </c>
      <c r="AT222" s="24" t="s">
        <v>314</v>
      </c>
      <c r="AU222" s="24" t="s">
        <v>81</v>
      </c>
      <c r="AY222" s="24" t="s">
        <v>133</v>
      </c>
      <c r="BE222" s="180">
        <f>IF(N222="základní",J222,0)</f>
        <v>0</v>
      </c>
      <c r="BF222" s="180">
        <f>IF(N222="snížená",J222,0)</f>
        <v>0</v>
      </c>
      <c r="BG222" s="180">
        <f>IF(N222="zákl. přenesená",J222,0)</f>
        <v>0</v>
      </c>
      <c r="BH222" s="180">
        <f>IF(N222="sníž. přenesená",J222,0)</f>
        <v>0</v>
      </c>
      <c r="BI222" s="180">
        <f>IF(N222="nulová",J222,0)</f>
        <v>0</v>
      </c>
      <c r="BJ222" s="24" t="s">
        <v>74</v>
      </c>
      <c r="BK222" s="180">
        <f>ROUND(I222*H222,2)</f>
        <v>0</v>
      </c>
      <c r="BL222" s="24" t="s">
        <v>140</v>
      </c>
      <c r="BM222" s="24" t="s">
        <v>317</v>
      </c>
    </row>
    <row r="223" spans="2:51" s="12" customFormat="1" ht="13.5">
      <c r="B223" s="189"/>
      <c r="D223" s="182" t="s">
        <v>142</v>
      </c>
      <c r="F223" s="191" t="s">
        <v>318</v>
      </c>
      <c r="H223" s="192">
        <v>5.05</v>
      </c>
      <c r="I223" s="193"/>
      <c r="L223" s="189"/>
      <c r="M223" s="194"/>
      <c r="N223" s="195"/>
      <c r="O223" s="195"/>
      <c r="P223" s="195"/>
      <c r="Q223" s="195"/>
      <c r="R223" s="195"/>
      <c r="S223" s="195"/>
      <c r="T223" s="196"/>
      <c r="AT223" s="190" t="s">
        <v>142</v>
      </c>
      <c r="AU223" s="190" t="s">
        <v>81</v>
      </c>
      <c r="AV223" s="12" t="s">
        <v>81</v>
      </c>
      <c r="AW223" s="12" t="s">
        <v>6</v>
      </c>
      <c r="AX223" s="12" t="s">
        <v>74</v>
      </c>
      <c r="AY223" s="190" t="s">
        <v>133</v>
      </c>
    </row>
    <row r="224" spans="2:65" s="1" customFormat="1" ht="25.5" customHeight="1">
      <c r="B224" s="168"/>
      <c r="C224" s="169" t="s">
        <v>319</v>
      </c>
      <c r="D224" s="169" t="s">
        <v>135</v>
      </c>
      <c r="E224" s="170" t="s">
        <v>320</v>
      </c>
      <c r="F224" s="171" t="s">
        <v>321</v>
      </c>
      <c r="G224" s="172" t="s">
        <v>309</v>
      </c>
      <c r="H224" s="173">
        <v>2</v>
      </c>
      <c r="I224" s="174"/>
      <c r="J224" s="175">
        <f>ROUND(I224*H224,2)</f>
        <v>0</v>
      </c>
      <c r="K224" s="171" t="s">
        <v>139</v>
      </c>
      <c r="L224" s="41"/>
      <c r="M224" s="176" t="s">
        <v>5</v>
      </c>
      <c r="N224" s="177" t="s">
        <v>40</v>
      </c>
      <c r="O224" s="42"/>
      <c r="P224" s="178">
        <f>O224*H224</f>
        <v>0</v>
      </c>
      <c r="Q224" s="178">
        <v>0.01913</v>
      </c>
      <c r="R224" s="178">
        <f>Q224*H224</f>
        <v>0.03826</v>
      </c>
      <c r="S224" s="178">
        <v>0</v>
      </c>
      <c r="T224" s="179">
        <f>S224*H224</f>
        <v>0</v>
      </c>
      <c r="AR224" s="24" t="s">
        <v>140</v>
      </c>
      <c r="AT224" s="24" t="s">
        <v>135</v>
      </c>
      <c r="AU224" s="24" t="s">
        <v>81</v>
      </c>
      <c r="AY224" s="24" t="s">
        <v>133</v>
      </c>
      <c r="BE224" s="180">
        <f>IF(N224="základní",J224,0)</f>
        <v>0</v>
      </c>
      <c r="BF224" s="180">
        <f>IF(N224="snížená",J224,0)</f>
        <v>0</v>
      </c>
      <c r="BG224" s="180">
        <f>IF(N224="zákl. přenesená",J224,0)</f>
        <v>0</v>
      </c>
      <c r="BH224" s="180">
        <f>IF(N224="sníž. přenesená",J224,0)</f>
        <v>0</v>
      </c>
      <c r="BI224" s="180">
        <f>IF(N224="nulová",J224,0)</f>
        <v>0</v>
      </c>
      <c r="BJ224" s="24" t="s">
        <v>74</v>
      </c>
      <c r="BK224" s="180">
        <f>ROUND(I224*H224,2)</f>
        <v>0</v>
      </c>
      <c r="BL224" s="24" t="s">
        <v>140</v>
      </c>
      <c r="BM224" s="24" t="s">
        <v>322</v>
      </c>
    </row>
    <row r="225" spans="2:51" s="12" customFormat="1" ht="13.5">
      <c r="B225" s="189"/>
      <c r="D225" s="182" t="s">
        <v>142</v>
      </c>
      <c r="E225" s="190" t="s">
        <v>5</v>
      </c>
      <c r="F225" s="191" t="s">
        <v>323</v>
      </c>
      <c r="H225" s="192">
        <v>2</v>
      </c>
      <c r="I225" s="193"/>
      <c r="L225" s="189"/>
      <c r="M225" s="194"/>
      <c r="N225" s="195"/>
      <c r="O225" s="195"/>
      <c r="P225" s="195"/>
      <c r="Q225" s="195"/>
      <c r="R225" s="195"/>
      <c r="S225" s="195"/>
      <c r="T225" s="196"/>
      <c r="AT225" s="190" t="s">
        <v>142</v>
      </c>
      <c r="AU225" s="190" t="s">
        <v>81</v>
      </c>
      <c r="AV225" s="12" t="s">
        <v>81</v>
      </c>
      <c r="AW225" s="12" t="s">
        <v>33</v>
      </c>
      <c r="AX225" s="12" t="s">
        <v>74</v>
      </c>
      <c r="AY225" s="190" t="s">
        <v>133</v>
      </c>
    </row>
    <row r="226" spans="2:65" s="1" customFormat="1" ht="16.5" customHeight="1">
      <c r="B226" s="168"/>
      <c r="C226" s="169" t="s">
        <v>324</v>
      </c>
      <c r="D226" s="169" t="s">
        <v>135</v>
      </c>
      <c r="E226" s="170" t="s">
        <v>325</v>
      </c>
      <c r="F226" s="171" t="s">
        <v>326</v>
      </c>
      <c r="G226" s="172" t="s">
        <v>179</v>
      </c>
      <c r="H226" s="173">
        <v>2.419</v>
      </c>
      <c r="I226" s="174"/>
      <c r="J226" s="175">
        <f>ROUND(I226*H226,2)</f>
        <v>0</v>
      </c>
      <c r="K226" s="171" t="s">
        <v>139</v>
      </c>
      <c r="L226" s="41"/>
      <c r="M226" s="176" t="s">
        <v>5</v>
      </c>
      <c r="N226" s="177" t="s">
        <v>40</v>
      </c>
      <c r="O226" s="42"/>
      <c r="P226" s="178">
        <f>O226*H226</f>
        <v>0</v>
      </c>
      <c r="Q226" s="178">
        <v>1.94302</v>
      </c>
      <c r="R226" s="178">
        <f>Q226*H226</f>
        <v>4.70016538</v>
      </c>
      <c r="S226" s="178">
        <v>0</v>
      </c>
      <c r="T226" s="179">
        <f>S226*H226</f>
        <v>0</v>
      </c>
      <c r="AR226" s="24" t="s">
        <v>140</v>
      </c>
      <c r="AT226" s="24" t="s">
        <v>135</v>
      </c>
      <c r="AU226" s="24" t="s">
        <v>81</v>
      </c>
      <c r="AY226" s="24" t="s">
        <v>133</v>
      </c>
      <c r="BE226" s="180">
        <f>IF(N226="základní",J226,0)</f>
        <v>0</v>
      </c>
      <c r="BF226" s="180">
        <f>IF(N226="snížená",J226,0)</f>
        <v>0</v>
      </c>
      <c r="BG226" s="180">
        <f>IF(N226="zákl. přenesená",J226,0)</f>
        <v>0</v>
      </c>
      <c r="BH226" s="180">
        <f>IF(N226="sníž. přenesená",J226,0)</f>
        <v>0</v>
      </c>
      <c r="BI226" s="180">
        <f>IF(N226="nulová",J226,0)</f>
        <v>0</v>
      </c>
      <c r="BJ226" s="24" t="s">
        <v>74</v>
      </c>
      <c r="BK226" s="180">
        <f>ROUND(I226*H226,2)</f>
        <v>0</v>
      </c>
      <c r="BL226" s="24" t="s">
        <v>140</v>
      </c>
      <c r="BM226" s="24" t="s">
        <v>327</v>
      </c>
    </row>
    <row r="227" spans="2:51" s="11" customFormat="1" ht="13.5">
      <c r="B227" s="181"/>
      <c r="D227" s="182" t="s">
        <v>142</v>
      </c>
      <c r="E227" s="183" t="s">
        <v>5</v>
      </c>
      <c r="F227" s="184" t="s">
        <v>328</v>
      </c>
      <c r="H227" s="183" t="s">
        <v>5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3" t="s">
        <v>142</v>
      </c>
      <c r="AU227" s="183" t="s">
        <v>81</v>
      </c>
      <c r="AV227" s="11" t="s">
        <v>74</v>
      </c>
      <c r="AW227" s="11" t="s">
        <v>33</v>
      </c>
      <c r="AX227" s="11" t="s">
        <v>69</v>
      </c>
      <c r="AY227" s="183" t="s">
        <v>133</v>
      </c>
    </row>
    <row r="228" spans="2:51" s="12" customFormat="1" ht="13.5">
      <c r="B228" s="189"/>
      <c r="D228" s="182" t="s">
        <v>142</v>
      </c>
      <c r="E228" s="190" t="s">
        <v>5</v>
      </c>
      <c r="F228" s="191" t="s">
        <v>329</v>
      </c>
      <c r="H228" s="192">
        <v>0.302</v>
      </c>
      <c r="I228" s="193"/>
      <c r="L228" s="189"/>
      <c r="M228" s="194"/>
      <c r="N228" s="195"/>
      <c r="O228" s="195"/>
      <c r="P228" s="195"/>
      <c r="Q228" s="195"/>
      <c r="R228" s="195"/>
      <c r="S228" s="195"/>
      <c r="T228" s="196"/>
      <c r="AT228" s="190" t="s">
        <v>142</v>
      </c>
      <c r="AU228" s="190" t="s">
        <v>81</v>
      </c>
      <c r="AV228" s="12" t="s">
        <v>81</v>
      </c>
      <c r="AW228" s="12" t="s">
        <v>33</v>
      </c>
      <c r="AX228" s="12" t="s">
        <v>69</v>
      </c>
      <c r="AY228" s="190" t="s">
        <v>133</v>
      </c>
    </row>
    <row r="229" spans="2:51" s="11" customFormat="1" ht="13.5">
      <c r="B229" s="181"/>
      <c r="D229" s="182" t="s">
        <v>142</v>
      </c>
      <c r="E229" s="183" t="s">
        <v>5</v>
      </c>
      <c r="F229" s="184" t="s">
        <v>330</v>
      </c>
      <c r="H229" s="183" t="s">
        <v>5</v>
      </c>
      <c r="I229" s="185"/>
      <c r="L229" s="181"/>
      <c r="M229" s="186"/>
      <c r="N229" s="187"/>
      <c r="O229" s="187"/>
      <c r="P229" s="187"/>
      <c r="Q229" s="187"/>
      <c r="R229" s="187"/>
      <c r="S229" s="187"/>
      <c r="T229" s="188"/>
      <c r="AT229" s="183" t="s">
        <v>142</v>
      </c>
      <c r="AU229" s="183" t="s">
        <v>81</v>
      </c>
      <c r="AV229" s="11" t="s">
        <v>74</v>
      </c>
      <c r="AW229" s="11" t="s">
        <v>33</v>
      </c>
      <c r="AX229" s="11" t="s">
        <v>69</v>
      </c>
      <c r="AY229" s="183" t="s">
        <v>133</v>
      </c>
    </row>
    <row r="230" spans="2:51" s="11" customFormat="1" ht="13.5">
      <c r="B230" s="181"/>
      <c r="D230" s="182" t="s">
        <v>142</v>
      </c>
      <c r="E230" s="183" t="s">
        <v>5</v>
      </c>
      <c r="F230" s="184" t="s">
        <v>331</v>
      </c>
      <c r="H230" s="183" t="s">
        <v>5</v>
      </c>
      <c r="I230" s="185"/>
      <c r="L230" s="181"/>
      <c r="M230" s="186"/>
      <c r="N230" s="187"/>
      <c r="O230" s="187"/>
      <c r="P230" s="187"/>
      <c r="Q230" s="187"/>
      <c r="R230" s="187"/>
      <c r="S230" s="187"/>
      <c r="T230" s="188"/>
      <c r="AT230" s="183" t="s">
        <v>142</v>
      </c>
      <c r="AU230" s="183" t="s">
        <v>81</v>
      </c>
      <c r="AV230" s="11" t="s">
        <v>74</v>
      </c>
      <c r="AW230" s="11" t="s">
        <v>33</v>
      </c>
      <c r="AX230" s="11" t="s">
        <v>69</v>
      </c>
      <c r="AY230" s="183" t="s">
        <v>133</v>
      </c>
    </row>
    <row r="231" spans="2:51" s="12" customFormat="1" ht="13.5">
      <c r="B231" s="189"/>
      <c r="D231" s="182" t="s">
        <v>142</v>
      </c>
      <c r="E231" s="190" t="s">
        <v>5</v>
      </c>
      <c r="F231" s="191" t="s">
        <v>332</v>
      </c>
      <c r="H231" s="192">
        <v>1.999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142</v>
      </c>
      <c r="AU231" s="190" t="s">
        <v>81</v>
      </c>
      <c r="AV231" s="12" t="s">
        <v>81</v>
      </c>
      <c r="AW231" s="12" t="s">
        <v>33</v>
      </c>
      <c r="AX231" s="12" t="s">
        <v>69</v>
      </c>
      <c r="AY231" s="190" t="s">
        <v>133</v>
      </c>
    </row>
    <row r="232" spans="2:51" s="11" customFormat="1" ht="13.5">
      <c r="B232" s="181"/>
      <c r="D232" s="182" t="s">
        <v>142</v>
      </c>
      <c r="E232" s="183" t="s">
        <v>5</v>
      </c>
      <c r="F232" s="184" t="s">
        <v>333</v>
      </c>
      <c r="H232" s="183" t="s">
        <v>5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3" t="s">
        <v>142</v>
      </c>
      <c r="AU232" s="183" t="s">
        <v>81</v>
      </c>
      <c r="AV232" s="11" t="s">
        <v>74</v>
      </c>
      <c r="AW232" s="11" t="s">
        <v>33</v>
      </c>
      <c r="AX232" s="11" t="s">
        <v>69</v>
      </c>
      <c r="AY232" s="183" t="s">
        <v>133</v>
      </c>
    </row>
    <row r="233" spans="2:51" s="12" customFormat="1" ht="13.5">
      <c r="B233" s="189"/>
      <c r="D233" s="182" t="s">
        <v>142</v>
      </c>
      <c r="E233" s="190" t="s">
        <v>5</v>
      </c>
      <c r="F233" s="191" t="s">
        <v>334</v>
      </c>
      <c r="H233" s="192">
        <v>0.118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142</v>
      </c>
      <c r="AU233" s="190" t="s">
        <v>81</v>
      </c>
      <c r="AV233" s="12" t="s">
        <v>81</v>
      </c>
      <c r="AW233" s="12" t="s">
        <v>33</v>
      </c>
      <c r="AX233" s="12" t="s">
        <v>69</v>
      </c>
      <c r="AY233" s="190" t="s">
        <v>133</v>
      </c>
    </row>
    <row r="234" spans="2:51" s="13" customFormat="1" ht="13.5">
      <c r="B234" s="197"/>
      <c r="D234" s="182" t="s">
        <v>142</v>
      </c>
      <c r="E234" s="198" t="s">
        <v>5</v>
      </c>
      <c r="F234" s="199" t="s">
        <v>154</v>
      </c>
      <c r="H234" s="200">
        <v>2.419</v>
      </c>
      <c r="I234" s="201"/>
      <c r="L234" s="197"/>
      <c r="M234" s="202"/>
      <c r="N234" s="203"/>
      <c r="O234" s="203"/>
      <c r="P234" s="203"/>
      <c r="Q234" s="203"/>
      <c r="R234" s="203"/>
      <c r="S234" s="203"/>
      <c r="T234" s="204"/>
      <c r="AT234" s="198" t="s">
        <v>142</v>
      </c>
      <c r="AU234" s="198" t="s">
        <v>81</v>
      </c>
      <c r="AV234" s="13" t="s">
        <v>140</v>
      </c>
      <c r="AW234" s="13" t="s">
        <v>33</v>
      </c>
      <c r="AX234" s="13" t="s">
        <v>74</v>
      </c>
      <c r="AY234" s="198" t="s">
        <v>133</v>
      </c>
    </row>
    <row r="235" spans="2:65" s="1" customFormat="1" ht="16.5" customHeight="1">
      <c r="B235" s="168"/>
      <c r="C235" s="169" t="s">
        <v>335</v>
      </c>
      <c r="D235" s="169" t="s">
        <v>135</v>
      </c>
      <c r="E235" s="170" t="s">
        <v>336</v>
      </c>
      <c r="F235" s="171" t="s">
        <v>337</v>
      </c>
      <c r="G235" s="172" t="s">
        <v>251</v>
      </c>
      <c r="H235" s="173">
        <v>0.608</v>
      </c>
      <c r="I235" s="174"/>
      <c r="J235" s="175">
        <f>ROUND(I235*H235,2)</f>
        <v>0</v>
      </c>
      <c r="K235" s="171" t="s">
        <v>139</v>
      </c>
      <c r="L235" s="41"/>
      <c r="M235" s="176" t="s">
        <v>5</v>
      </c>
      <c r="N235" s="177" t="s">
        <v>40</v>
      </c>
      <c r="O235" s="42"/>
      <c r="P235" s="178">
        <f>O235*H235</f>
        <v>0</v>
      </c>
      <c r="Q235" s="178">
        <v>1.09</v>
      </c>
      <c r="R235" s="178">
        <f>Q235*H235</f>
        <v>0.6627200000000001</v>
      </c>
      <c r="S235" s="178">
        <v>0</v>
      </c>
      <c r="T235" s="179">
        <f>S235*H235</f>
        <v>0</v>
      </c>
      <c r="AR235" s="24" t="s">
        <v>140</v>
      </c>
      <c r="AT235" s="24" t="s">
        <v>135</v>
      </c>
      <c r="AU235" s="24" t="s">
        <v>81</v>
      </c>
      <c r="AY235" s="24" t="s">
        <v>133</v>
      </c>
      <c r="BE235" s="180">
        <f>IF(N235="základní",J235,0)</f>
        <v>0</v>
      </c>
      <c r="BF235" s="180">
        <f>IF(N235="snížená",J235,0)</f>
        <v>0</v>
      </c>
      <c r="BG235" s="180">
        <f>IF(N235="zákl. přenesená",J235,0)</f>
        <v>0</v>
      </c>
      <c r="BH235" s="180">
        <f>IF(N235="sníž. přenesená",J235,0)</f>
        <v>0</v>
      </c>
      <c r="BI235" s="180">
        <f>IF(N235="nulová",J235,0)</f>
        <v>0</v>
      </c>
      <c r="BJ235" s="24" t="s">
        <v>74</v>
      </c>
      <c r="BK235" s="180">
        <f>ROUND(I235*H235,2)</f>
        <v>0</v>
      </c>
      <c r="BL235" s="24" t="s">
        <v>140</v>
      </c>
      <c r="BM235" s="24" t="s">
        <v>338</v>
      </c>
    </row>
    <row r="236" spans="2:51" s="11" customFormat="1" ht="13.5">
      <c r="B236" s="181"/>
      <c r="D236" s="182" t="s">
        <v>142</v>
      </c>
      <c r="E236" s="183" t="s">
        <v>5</v>
      </c>
      <c r="F236" s="184" t="s">
        <v>328</v>
      </c>
      <c r="H236" s="183" t="s">
        <v>5</v>
      </c>
      <c r="I236" s="185"/>
      <c r="L236" s="181"/>
      <c r="M236" s="186"/>
      <c r="N236" s="187"/>
      <c r="O236" s="187"/>
      <c r="P236" s="187"/>
      <c r="Q236" s="187"/>
      <c r="R236" s="187"/>
      <c r="S236" s="187"/>
      <c r="T236" s="188"/>
      <c r="AT236" s="183" t="s">
        <v>142</v>
      </c>
      <c r="AU236" s="183" t="s">
        <v>81</v>
      </c>
      <c r="AV236" s="11" t="s">
        <v>74</v>
      </c>
      <c r="AW236" s="11" t="s">
        <v>33</v>
      </c>
      <c r="AX236" s="11" t="s">
        <v>69</v>
      </c>
      <c r="AY236" s="183" t="s">
        <v>133</v>
      </c>
    </row>
    <row r="237" spans="2:51" s="12" customFormat="1" ht="13.5">
      <c r="B237" s="189"/>
      <c r="D237" s="182" t="s">
        <v>142</v>
      </c>
      <c r="E237" s="190" t="s">
        <v>5</v>
      </c>
      <c r="F237" s="191" t="s">
        <v>339</v>
      </c>
      <c r="H237" s="192">
        <v>0.193</v>
      </c>
      <c r="I237" s="193"/>
      <c r="L237" s="189"/>
      <c r="M237" s="194"/>
      <c r="N237" s="195"/>
      <c r="O237" s="195"/>
      <c r="P237" s="195"/>
      <c r="Q237" s="195"/>
      <c r="R237" s="195"/>
      <c r="S237" s="195"/>
      <c r="T237" s="196"/>
      <c r="AT237" s="190" t="s">
        <v>142</v>
      </c>
      <c r="AU237" s="190" t="s">
        <v>81</v>
      </c>
      <c r="AV237" s="12" t="s">
        <v>81</v>
      </c>
      <c r="AW237" s="12" t="s">
        <v>33</v>
      </c>
      <c r="AX237" s="12" t="s">
        <v>69</v>
      </c>
      <c r="AY237" s="190" t="s">
        <v>133</v>
      </c>
    </row>
    <row r="238" spans="2:51" s="11" customFormat="1" ht="13.5">
      <c r="B238" s="181"/>
      <c r="D238" s="182" t="s">
        <v>142</v>
      </c>
      <c r="E238" s="183" t="s">
        <v>5</v>
      </c>
      <c r="F238" s="184" t="s">
        <v>330</v>
      </c>
      <c r="H238" s="183" t="s">
        <v>5</v>
      </c>
      <c r="I238" s="185"/>
      <c r="L238" s="181"/>
      <c r="M238" s="186"/>
      <c r="N238" s="187"/>
      <c r="O238" s="187"/>
      <c r="P238" s="187"/>
      <c r="Q238" s="187"/>
      <c r="R238" s="187"/>
      <c r="S238" s="187"/>
      <c r="T238" s="188"/>
      <c r="AT238" s="183" t="s">
        <v>142</v>
      </c>
      <c r="AU238" s="183" t="s">
        <v>81</v>
      </c>
      <c r="AV238" s="11" t="s">
        <v>74</v>
      </c>
      <c r="AW238" s="11" t="s">
        <v>33</v>
      </c>
      <c r="AX238" s="11" t="s">
        <v>69</v>
      </c>
      <c r="AY238" s="183" t="s">
        <v>133</v>
      </c>
    </row>
    <row r="239" spans="2:51" s="12" customFormat="1" ht="13.5">
      <c r="B239" s="189"/>
      <c r="D239" s="182" t="s">
        <v>142</v>
      </c>
      <c r="E239" s="190" t="s">
        <v>5</v>
      </c>
      <c r="F239" s="191" t="s">
        <v>340</v>
      </c>
      <c r="H239" s="192">
        <v>0.363</v>
      </c>
      <c r="I239" s="193"/>
      <c r="L239" s="189"/>
      <c r="M239" s="194"/>
      <c r="N239" s="195"/>
      <c r="O239" s="195"/>
      <c r="P239" s="195"/>
      <c r="Q239" s="195"/>
      <c r="R239" s="195"/>
      <c r="S239" s="195"/>
      <c r="T239" s="196"/>
      <c r="AT239" s="190" t="s">
        <v>142</v>
      </c>
      <c r="AU239" s="190" t="s">
        <v>81</v>
      </c>
      <c r="AV239" s="12" t="s">
        <v>81</v>
      </c>
      <c r="AW239" s="12" t="s">
        <v>33</v>
      </c>
      <c r="AX239" s="12" t="s">
        <v>69</v>
      </c>
      <c r="AY239" s="190" t="s">
        <v>133</v>
      </c>
    </row>
    <row r="240" spans="2:51" s="11" customFormat="1" ht="13.5">
      <c r="B240" s="181"/>
      <c r="D240" s="182" t="s">
        <v>142</v>
      </c>
      <c r="E240" s="183" t="s">
        <v>5</v>
      </c>
      <c r="F240" s="184" t="s">
        <v>333</v>
      </c>
      <c r="H240" s="183" t="s">
        <v>5</v>
      </c>
      <c r="I240" s="185"/>
      <c r="L240" s="181"/>
      <c r="M240" s="186"/>
      <c r="N240" s="187"/>
      <c r="O240" s="187"/>
      <c r="P240" s="187"/>
      <c r="Q240" s="187"/>
      <c r="R240" s="187"/>
      <c r="S240" s="187"/>
      <c r="T240" s="188"/>
      <c r="AT240" s="183" t="s">
        <v>142</v>
      </c>
      <c r="AU240" s="183" t="s">
        <v>81</v>
      </c>
      <c r="AV240" s="11" t="s">
        <v>74</v>
      </c>
      <c r="AW240" s="11" t="s">
        <v>33</v>
      </c>
      <c r="AX240" s="11" t="s">
        <v>69</v>
      </c>
      <c r="AY240" s="183" t="s">
        <v>133</v>
      </c>
    </row>
    <row r="241" spans="2:51" s="12" customFormat="1" ht="13.5">
      <c r="B241" s="189"/>
      <c r="D241" s="182" t="s">
        <v>142</v>
      </c>
      <c r="E241" s="190" t="s">
        <v>5</v>
      </c>
      <c r="F241" s="191" t="s">
        <v>341</v>
      </c>
      <c r="H241" s="192">
        <v>0.052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142</v>
      </c>
      <c r="AU241" s="190" t="s">
        <v>81</v>
      </c>
      <c r="AV241" s="12" t="s">
        <v>81</v>
      </c>
      <c r="AW241" s="12" t="s">
        <v>33</v>
      </c>
      <c r="AX241" s="12" t="s">
        <v>69</v>
      </c>
      <c r="AY241" s="190" t="s">
        <v>133</v>
      </c>
    </row>
    <row r="242" spans="2:51" s="13" customFormat="1" ht="13.5">
      <c r="B242" s="197"/>
      <c r="D242" s="182" t="s">
        <v>142</v>
      </c>
      <c r="E242" s="198" t="s">
        <v>5</v>
      </c>
      <c r="F242" s="199" t="s">
        <v>154</v>
      </c>
      <c r="H242" s="200">
        <v>0.608</v>
      </c>
      <c r="I242" s="201"/>
      <c r="L242" s="197"/>
      <c r="M242" s="202"/>
      <c r="N242" s="203"/>
      <c r="O242" s="203"/>
      <c r="P242" s="203"/>
      <c r="Q242" s="203"/>
      <c r="R242" s="203"/>
      <c r="S242" s="203"/>
      <c r="T242" s="204"/>
      <c r="AT242" s="198" t="s">
        <v>142</v>
      </c>
      <c r="AU242" s="198" t="s">
        <v>81</v>
      </c>
      <c r="AV242" s="13" t="s">
        <v>140</v>
      </c>
      <c r="AW242" s="13" t="s">
        <v>33</v>
      </c>
      <c r="AX242" s="13" t="s">
        <v>74</v>
      </c>
      <c r="AY242" s="198" t="s">
        <v>133</v>
      </c>
    </row>
    <row r="243" spans="2:65" s="1" customFormat="1" ht="25.5" customHeight="1">
      <c r="B243" s="168"/>
      <c r="C243" s="169" t="s">
        <v>342</v>
      </c>
      <c r="D243" s="169" t="s">
        <v>135</v>
      </c>
      <c r="E243" s="170" t="s">
        <v>343</v>
      </c>
      <c r="F243" s="171" t="s">
        <v>344</v>
      </c>
      <c r="G243" s="172" t="s">
        <v>138</v>
      </c>
      <c r="H243" s="173">
        <v>1.155</v>
      </c>
      <c r="I243" s="174"/>
      <c r="J243" s="175">
        <f>ROUND(I243*H243,2)</f>
        <v>0</v>
      </c>
      <c r="K243" s="171" t="s">
        <v>139</v>
      </c>
      <c r="L243" s="41"/>
      <c r="M243" s="176" t="s">
        <v>5</v>
      </c>
      <c r="N243" s="177" t="s">
        <v>40</v>
      </c>
      <c r="O243" s="42"/>
      <c r="P243" s="178">
        <f>O243*H243</f>
        <v>0</v>
      </c>
      <c r="Q243" s="178">
        <v>0.08532</v>
      </c>
      <c r="R243" s="178">
        <f>Q243*H243</f>
        <v>0.0985446</v>
      </c>
      <c r="S243" s="178">
        <v>0</v>
      </c>
      <c r="T243" s="179">
        <f>S243*H243</f>
        <v>0</v>
      </c>
      <c r="AR243" s="24" t="s">
        <v>140</v>
      </c>
      <c r="AT243" s="24" t="s">
        <v>135</v>
      </c>
      <c r="AU243" s="24" t="s">
        <v>81</v>
      </c>
      <c r="AY243" s="24" t="s">
        <v>133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24" t="s">
        <v>74</v>
      </c>
      <c r="BK243" s="180">
        <f>ROUND(I243*H243,2)</f>
        <v>0</v>
      </c>
      <c r="BL243" s="24" t="s">
        <v>140</v>
      </c>
      <c r="BM243" s="24" t="s">
        <v>345</v>
      </c>
    </row>
    <row r="244" spans="2:51" s="11" customFormat="1" ht="13.5">
      <c r="B244" s="181"/>
      <c r="D244" s="182" t="s">
        <v>142</v>
      </c>
      <c r="E244" s="183" t="s">
        <v>5</v>
      </c>
      <c r="F244" s="184" t="s">
        <v>346</v>
      </c>
      <c r="H244" s="183" t="s">
        <v>5</v>
      </c>
      <c r="I244" s="185"/>
      <c r="L244" s="181"/>
      <c r="M244" s="186"/>
      <c r="N244" s="187"/>
      <c r="O244" s="187"/>
      <c r="P244" s="187"/>
      <c r="Q244" s="187"/>
      <c r="R244" s="187"/>
      <c r="S244" s="187"/>
      <c r="T244" s="188"/>
      <c r="AT244" s="183" t="s">
        <v>142</v>
      </c>
      <c r="AU244" s="183" t="s">
        <v>81</v>
      </c>
      <c r="AV244" s="11" t="s">
        <v>74</v>
      </c>
      <c r="AW244" s="11" t="s">
        <v>33</v>
      </c>
      <c r="AX244" s="11" t="s">
        <v>69</v>
      </c>
      <c r="AY244" s="183" t="s">
        <v>133</v>
      </c>
    </row>
    <row r="245" spans="2:51" s="12" customFormat="1" ht="13.5">
      <c r="B245" s="189"/>
      <c r="D245" s="182" t="s">
        <v>142</v>
      </c>
      <c r="E245" s="190" t="s">
        <v>5</v>
      </c>
      <c r="F245" s="191" t="s">
        <v>347</v>
      </c>
      <c r="H245" s="192">
        <v>1.155</v>
      </c>
      <c r="I245" s="193"/>
      <c r="L245" s="189"/>
      <c r="M245" s="194"/>
      <c r="N245" s="195"/>
      <c r="O245" s="195"/>
      <c r="P245" s="195"/>
      <c r="Q245" s="195"/>
      <c r="R245" s="195"/>
      <c r="S245" s="195"/>
      <c r="T245" s="196"/>
      <c r="AT245" s="190" t="s">
        <v>142</v>
      </c>
      <c r="AU245" s="190" t="s">
        <v>81</v>
      </c>
      <c r="AV245" s="12" t="s">
        <v>81</v>
      </c>
      <c r="AW245" s="12" t="s">
        <v>33</v>
      </c>
      <c r="AX245" s="12" t="s">
        <v>74</v>
      </c>
      <c r="AY245" s="190" t="s">
        <v>133</v>
      </c>
    </row>
    <row r="246" spans="2:65" s="1" customFormat="1" ht="25.5" customHeight="1">
      <c r="B246" s="168"/>
      <c r="C246" s="169" t="s">
        <v>348</v>
      </c>
      <c r="D246" s="169" t="s">
        <v>135</v>
      </c>
      <c r="E246" s="170" t="s">
        <v>349</v>
      </c>
      <c r="F246" s="171" t="s">
        <v>350</v>
      </c>
      <c r="G246" s="172" t="s">
        <v>138</v>
      </c>
      <c r="H246" s="173">
        <v>0.75</v>
      </c>
      <c r="I246" s="174"/>
      <c r="J246" s="175">
        <f>ROUND(I246*H246,2)</f>
        <v>0</v>
      </c>
      <c r="K246" s="171" t="s">
        <v>139</v>
      </c>
      <c r="L246" s="41"/>
      <c r="M246" s="176" t="s">
        <v>5</v>
      </c>
      <c r="N246" s="177" t="s">
        <v>40</v>
      </c>
      <c r="O246" s="42"/>
      <c r="P246" s="178">
        <f>O246*H246</f>
        <v>0</v>
      </c>
      <c r="Q246" s="178">
        <v>0.10422</v>
      </c>
      <c r="R246" s="178">
        <f>Q246*H246</f>
        <v>0.078165</v>
      </c>
      <c r="S246" s="178">
        <v>0</v>
      </c>
      <c r="T246" s="179">
        <f>S246*H246</f>
        <v>0</v>
      </c>
      <c r="AR246" s="24" t="s">
        <v>140</v>
      </c>
      <c r="AT246" s="24" t="s">
        <v>135</v>
      </c>
      <c r="AU246" s="24" t="s">
        <v>81</v>
      </c>
      <c r="AY246" s="24" t="s">
        <v>133</v>
      </c>
      <c r="BE246" s="180">
        <f>IF(N246="základní",J246,0)</f>
        <v>0</v>
      </c>
      <c r="BF246" s="180">
        <f>IF(N246="snížená",J246,0)</f>
        <v>0</v>
      </c>
      <c r="BG246" s="180">
        <f>IF(N246="zákl. přenesená",J246,0)</f>
        <v>0</v>
      </c>
      <c r="BH246" s="180">
        <f>IF(N246="sníž. přenesená",J246,0)</f>
        <v>0</v>
      </c>
      <c r="BI246" s="180">
        <f>IF(N246="nulová",J246,0)</f>
        <v>0</v>
      </c>
      <c r="BJ246" s="24" t="s">
        <v>74</v>
      </c>
      <c r="BK246" s="180">
        <f>ROUND(I246*H246,2)</f>
        <v>0</v>
      </c>
      <c r="BL246" s="24" t="s">
        <v>140</v>
      </c>
      <c r="BM246" s="24" t="s">
        <v>351</v>
      </c>
    </row>
    <row r="247" spans="2:51" s="12" customFormat="1" ht="13.5">
      <c r="B247" s="189"/>
      <c r="D247" s="182" t="s">
        <v>142</v>
      </c>
      <c r="E247" s="190" t="s">
        <v>5</v>
      </c>
      <c r="F247" s="191" t="s">
        <v>352</v>
      </c>
      <c r="H247" s="192">
        <v>0.75</v>
      </c>
      <c r="I247" s="193"/>
      <c r="L247" s="189"/>
      <c r="M247" s="194"/>
      <c r="N247" s="195"/>
      <c r="O247" s="195"/>
      <c r="P247" s="195"/>
      <c r="Q247" s="195"/>
      <c r="R247" s="195"/>
      <c r="S247" s="195"/>
      <c r="T247" s="196"/>
      <c r="AT247" s="190" t="s">
        <v>142</v>
      </c>
      <c r="AU247" s="190" t="s">
        <v>81</v>
      </c>
      <c r="AV247" s="12" t="s">
        <v>81</v>
      </c>
      <c r="AW247" s="12" t="s">
        <v>33</v>
      </c>
      <c r="AX247" s="12" t="s">
        <v>74</v>
      </c>
      <c r="AY247" s="190" t="s">
        <v>133</v>
      </c>
    </row>
    <row r="248" spans="2:65" s="1" customFormat="1" ht="16.5" customHeight="1">
      <c r="B248" s="168"/>
      <c r="C248" s="169" t="s">
        <v>353</v>
      </c>
      <c r="D248" s="169" t="s">
        <v>135</v>
      </c>
      <c r="E248" s="170" t="s">
        <v>354</v>
      </c>
      <c r="F248" s="171" t="s">
        <v>355</v>
      </c>
      <c r="G248" s="172" t="s">
        <v>138</v>
      </c>
      <c r="H248" s="173">
        <v>5.76</v>
      </c>
      <c r="I248" s="174"/>
      <c r="J248" s="175">
        <f>ROUND(I248*H248,2)</f>
        <v>0</v>
      </c>
      <c r="K248" s="171" t="s">
        <v>139</v>
      </c>
      <c r="L248" s="41"/>
      <c r="M248" s="176" t="s">
        <v>5</v>
      </c>
      <c r="N248" s="177" t="s">
        <v>40</v>
      </c>
      <c r="O248" s="42"/>
      <c r="P248" s="178">
        <f>O248*H248</f>
        <v>0</v>
      </c>
      <c r="Q248" s="178">
        <v>0.17818</v>
      </c>
      <c r="R248" s="178">
        <f>Q248*H248</f>
        <v>1.0263168</v>
      </c>
      <c r="S248" s="178">
        <v>0</v>
      </c>
      <c r="T248" s="179">
        <f>S248*H248</f>
        <v>0</v>
      </c>
      <c r="AR248" s="24" t="s">
        <v>140</v>
      </c>
      <c r="AT248" s="24" t="s">
        <v>135</v>
      </c>
      <c r="AU248" s="24" t="s">
        <v>81</v>
      </c>
      <c r="AY248" s="24" t="s">
        <v>133</v>
      </c>
      <c r="BE248" s="180">
        <f>IF(N248="základní",J248,0)</f>
        <v>0</v>
      </c>
      <c r="BF248" s="180">
        <f>IF(N248="snížená",J248,0)</f>
        <v>0</v>
      </c>
      <c r="BG248" s="180">
        <f>IF(N248="zákl. přenesená",J248,0)</f>
        <v>0</v>
      </c>
      <c r="BH248" s="180">
        <f>IF(N248="sníž. přenesená",J248,0)</f>
        <v>0</v>
      </c>
      <c r="BI248" s="180">
        <f>IF(N248="nulová",J248,0)</f>
        <v>0</v>
      </c>
      <c r="BJ248" s="24" t="s">
        <v>74</v>
      </c>
      <c r="BK248" s="180">
        <f>ROUND(I248*H248,2)</f>
        <v>0</v>
      </c>
      <c r="BL248" s="24" t="s">
        <v>140</v>
      </c>
      <c r="BM248" s="24" t="s">
        <v>356</v>
      </c>
    </row>
    <row r="249" spans="2:51" s="11" customFormat="1" ht="13.5">
      <c r="B249" s="181"/>
      <c r="D249" s="182" t="s">
        <v>142</v>
      </c>
      <c r="E249" s="183" t="s">
        <v>5</v>
      </c>
      <c r="F249" s="184" t="s">
        <v>328</v>
      </c>
      <c r="H249" s="183" t="s">
        <v>5</v>
      </c>
      <c r="I249" s="185"/>
      <c r="L249" s="181"/>
      <c r="M249" s="186"/>
      <c r="N249" s="187"/>
      <c r="O249" s="187"/>
      <c r="P249" s="187"/>
      <c r="Q249" s="187"/>
      <c r="R249" s="187"/>
      <c r="S249" s="187"/>
      <c r="T249" s="188"/>
      <c r="AT249" s="183" t="s">
        <v>142</v>
      </c>
      <c r="AU249" s="183" t="s">
        <v>81</v>
      </c>
      <c r="AV249" s="11" t="s">
        <v>74</v>
      </c>
      <c r="AW249" s="11" t="s">
        <v>33</v>
      </c>
      <c r="AX249" s="11" t="s">
        <v>69</v>
      </c>
      <c r="AY249" s="183" t="s">
        <v>133</v>
      </c>
    </row>
    <row r="250" spans="2:51" s="12" customFormat="1" ht="13.5">
      <c r="B250" s="189"/>
      <c r="D250" s="182" t="s">
        <v>142</v>
      </c>
      <c r="E250" s="190" t="s">
        <v>5</v>
      </c>
      <c r="F250" s="191" t="s">
        <v>357</v>
      </c>
      <c r="H250" s="192">
        <v>1.728</v>
      </c>
      <c r="I250" s="193"/>
      <c r="L250" s="189"/>
      <c r="M250" s="194"/>
      <c r="N250" s="195"/>
      <c r="O250" s="195"/>
      <c r="P250" s="195"/>
      <c r="Q250" s="195"/>
      <c r="R250" s="195"/>
      <c r="S250" s="195"/>
      <c r="T250" s="196"/>
      <c r="AT250" s="190" t="s">
        <v>142</v>
      </c>
      <c r="AU250" s="190" t="s">
        <v>81</v>
      </c>
      <c r="AV250" s="12" t="s">
        <v>81</v>
      </c>
      <c r="AW250" s="12" t="s">
        <v>33</v>
      </c>
      <c r="AX250" s="12" t="s">
        <v>69</v>
      </c>
      <c r="AY250" s="190" t="s">
        <v>133</v>
      </c>
    </row>
    <row r="251" spans="2:51" s="11" customFormat="1" ht="13.5">
      <c r="B251" s="181"/>
      <c r="D251" s="182" t="s">
        <v>142</v>
      </c>
      <c r="E251" s="183" t="s">
        <v>5</v>
      </c>
      <c r="F251" s="184" t="s">
        <v>330</v>
      </c>
      <c r="H251" s="183" t="s">
        <v>5</v>
      </c>
      <c r="I251" s="185"/>
      <c r="L251" s="181"/>
      <c r="M251" s="186"/>
      <c r="N251" s="187"/>
      <c r="O251" s="187"/>
      <c r="P251" s="187"/>
      <c r="Q251" s="187"/>
      <c r="R251" s="187"/>
      <c r="S251" s="187"/>
      <c r="T251" s="188"/>
      <c r="AT251" s="183" t="s">
        <v>142</v>
      </c>
      <c r="AU251" s="183" t="s">
        <v>81</v>
      </c>
      <c r="AV251" s="11" t="s">
        <v>74</v>
      </c>
      <c r="AW251" s="11" t="s">
        <v>33</v>
      </c>
      <c r="AX251" s="11" t="s">
        <v>69</v>
      </c>
      <c r="AY251" s="183" t="s">
        <v>133</v>
      </c>
    </row>
    <row r="252" spans="2:51" s="12" customFormat="1" ht="13.5">
      <c r="B252" s="189"/>
      <c r="D252" s="182" t="s">
        <v>142</v>
      </c>
      <c r="E252" s="190" t="s">
        <v>5</v>
      </c>
      <c r="F252" s="191" t="s">
        <v>358</v>
      </c>
      <c r="H252" s="192">
        <v>3.528</v>
      </c>
      <c r="I252" s="193"/>
      <c r="L252" s="189"/>
      <c r="M252" s="194"/>
      <c r="N252" s="195"/>
      <c r="O252" s="195"/>
      <c r="P252" s="195"/>
      <c r="Q252" s="195"/>
      <c r="R252" s="195"/>
      <c r="S252" s="195"/>
      <c r="T252" s="196"/>
      <c r="AT252" s="190" t="s">
        <v>142</v>
      </c>
      <c r="AU252" s="190" t="s">
        <v>81</v>
      </c>
      <c r="AV252" s="12" t="s">
        <v>81</v>
      </c>
      <c r="AW252" s="12" t="s">
        <v>33</v>
      </c>
      <c r="AX252" s="12" t="s">
        <v>69</v>
      </c>
      <c r="AY252" s="190" t="s">
        <v>133</v>
      </c>
    </row>
    <row r="253" spans="2:51" s="11" customFormat="1" ht="13.5">
      <c r="B253" s="181"/>
      <c r="D253" s="182" t="s">
        <v>142</v>
      </c>
      <c r="E253" s="183" t="s">
        <v>5</v>
      </c>
      <c r="F253" s="184" t="s">
        <v>333</v>
      </c>
      <c r="H253" s="183" t="s">
        <v>5</v>
      </c>
      <c r="I253" s="185"/>
      <c r="L253" s="181"/>
      <c r="M253" s="186"/>
      <c r="N253" s="187"/>
      <c r="O253" s="187"/>
      <c r="P253" s="187"/>
      <c r="Q253" s="187"/>
      <c r="R253" s="187"/>
      <c r="S253" s="187"/>
      <c r="T253" s="188"/>
      <c r="AT253" s="183" t="s">
        <v>142</v>
      </c>
      <c r="AU253" s="183" t="s">
        <v>81</v>
      </c>
      <c r="AV253" s="11" t="s">
        <v>74</v>
      </c>
      <c r="AW253" s="11" t="s">
        <v>33</v>
      </c>
      <c r="AX253" s="11" t="s">
        <v>69</v>
      </c>
      <c r="AY253" s="183" t="s">
        <v>133</v>
      </c>
    </row>
    <row r="254" spans="2:51" s="12" customFormat="1" ht="13.5">
      <c r="B254" s="189"/>
      <c r="D254" s="182" t="s">
        <v>142</v>
      </c>
      <c r="E254" s="190" t="s">
        <v>5</v>
      </c>
      <c r="F254" s="191" t="s">
        <v>359</v>
      </c>
      <c r="H254" s="192">
        <v>0.504</v>
      </c>
      <c r="I254" s="193"/>
      <c r="L254" s="189"/>
      <c r="M254" s="194"/>
      <c r="N254" s="195"/>
      <c r="O254" s="195"/>
      <c r="P254" s="195"/>
      <c r="Q254" s="195"/>
      <c r="R254" s="195"/>
      <c r="S254" s="195"/>
      <c r="T254" s="196"/>
      <c r="AT254" s="190" t="s">
        <v>142</v>
      </c>
      <c r="AU254" s="190" t="s">
        <v>81</v>
      </c>
      <c r="AV254" s="12" t="s">
        <v>81</v>
      </c>
      <c r="AW254" s="12" t="s">
        <v>33</v>
      </c>
      <c r="AX254" s="12" t="s">
        <v>69</v>
      </c>
      <c r="AY254" s="190" t="s">
        <v>133</v>
      </c>
    </row>
    <row r="255" spans="2:51" s="13" customFormat="1" ht="13.5">
      <c r="B255" s="197"/>
      <c r="D255" s="182" t="s">
        <v>142</v>
      </c>
      <c r="E255" s="198" t="s">
        <v>5</v>
      </c>
      <c r="F255" s="199" t="s">
        <v>154</v>
      </c>
      <c r="H255" s="200">
        <v>5.76</v>
      </c>
      <c r="I255" s="201"/>
      <c r="L255" s="197"/>
      <c r="M255" s="202"/>
      <c r="N255" s="203"/>
      <c r="O255" s="203"/>
      <c r="P255" s="203"/>
      <c r="Q255" s="203"/>
      <c r="R255" s="203"/>
      <c r="S255" s="203"/>
      <c r="T255" s="204"/>
      <c r="AT255" s="198" t="s">
        <v>142</v>
      </c>
      <c r="AU255" s="198" t="s">
        <v>81</v>
      </c>
      <c r="AV255" s="13" t="s">
        <v>140</v>
      </c>
      <c r="AW255" s="13" t="s">
        <v>33</v>
      </c>
      <c r="AX255" s="13" t="s">
        <v>74</v>
      </c>
      <c r="AY255" s="198" t="s">
        <v>133</v>
      </c>
    </row>
    <row r="256" spans="2:63" s="10" customFormat="1" ht="29.85" customHeight="1">
      <c r="B256" s="155"/>
      <c r="D256" s="156" t="s">
        <v>68</v>
      </c>
      <c r="E256" s="166" t="s">
        <v>140</v>
      </c>
      <c r="F256" s="166" t="s">
        <v>360</v>
      </c>
      <c r="I256" s="158"/>
      <c r="J256" s="167">
        <f>BK256</f>
        <v>0</v>
      </c>
      <c r="L256" s="155"/>
      <c r="M256" s="160"/>
      <c r="N256" s="161"/>
      <c r="O256" s="161"/>
      <c r="P256" s="162">
        <f>SUM(P257:P270)</f>
        <v>0</v>
      </c>
      <c r="Q256" s="161"/>
      <c r="R256" s="162">
        <f>SUM(R257:R270)</f>
        <v>0.31654289999999996</v>
      </c>
      <c r="S256" s="161"/>
      <c r="T256" s="163">
        <f>SUM(T257:T270)</f>
        <v>0</v>
      </c>
      <c r="AR256" s="156" t="s">
        <v>74</v>
      </c>
      <c r="AT256" s="164" t="s">
        <v>68</v>
      </c>
      <c r="AU256" s="164" t="s">
        <v>74</v>
      </c>
      <c r="AY256" s="156" t="s">
        <v>133</v>
      </c>
      <c r="BK256" s="165">
        <f>SUM(BK257:BK270)</f>
        <v>0</v>
      </c>
    </row>
    <row r="257" spans="2:65" s="1" customFormat="1" ht="16.5" customHeight="1">
      <c r="B257" s="168"/>
      <c r="C257" s="169" t="s">
        <v>361</v>
      </c>
      <c r="D257" s="169" t="s">
        <v>135</v>
      </c>
      <c r="E257" s="170" t="s">
        <v>362</v>
      </c>
      <c r="F257" s="171" t="s">
        <v>363</v>
      </c>
      <c r="G257" s="172" t="s">
        <v>179</v>
      </c>
      <c r="H257" s="173">
        <v>0.11</v>
      </c>
      <c r="I257" s="174"/>
      <c r="J257" s="175">
        <f>ROUND(I257*H257,2)</f>
        <v>0</v>
      </c>
      <c r="K257" s="171" t="s">
        <v>139</v>
      </c>
      <c r="L257" s="41"/>
      <c r="M257" s="176" t="s">
        <v>5</v>
      </c>
      <c r="N257" s="177" t="s">
        <v>40</v>
      </c>
      <c r="O257" s="42"/>
      <c r="P257" s="178">
        <f>O257*H257</f>
        <v>0</v>
      </c>
      <c r="Q257" s="178">
        <v>2.4534</v>
      </c>
      <c r="R257" s="178">
        <f>Q257*H257</f>
        <v>0.269874</v>
      </c>
      <c r="S257" s="178">
        <v>0</v>
      </c>
      <c r="T257" s="179">
        <f>S257*H257</f>
        <v>0</v>
      </c>
      <c r="AR257" s="24" t="s">
        <v>140</v>
      </c>
      <c r="AT257" s="24" t="s">
        <v>135</v>
      </c>
      <c r="AU257" s="24" t="s">
        <v>81</v>
      </c>
      <c r="AY257" s="24" t="s">
        <v>133</v>
      </c>
      <c r="BE257" s="180">
        <f>IF(N257="základní",J257,0)</f>
        <v>0</v>
      </c>
      <c r="BF257" s="180">
        <f>IF(N257="snížená",J257,0)</f>
        <v>0</v>
      </c>
      <c r="BG257" s="180">
        <f>IF(N257="zákl. přenesená",J257,0)</f>
        <v>0</v>
      </c>
      <c r="BH257" s="180">
        <f>IF(N257="sníž. přenesená",J257,0)</f>
        <v>0</v>
      </c>
      <c r="BI257" s="180">
        <f>IF(N257="nulová",J257,0)</f>
        <v>0</v>
      </c>
      <c r="BJ257" s="24" t="s">
        <v>74</v>
      </c>
      <c r="BK257" s="180">
        <f>ROUND(I257*H257,2)</f>
        <v>0</v>
      </c>
      <c r="BL257" s="24" t="s">
        <v>140</v>
      </c>
      <c r="BM257" s="24" t="s">
        <v>364</v>
      </c>
    </row>
    <row r="258" spans="2:51" s="12" customFormat="1" ht="13.5">
      <c r="B258" s="189"/>
      <c r="D258" s="182" t="s">
        <v>142</v>
      </c>
      <c r="E258" s="190" t="s">
        <v>5</v>
      </c>
      <c r="F258" s="191" t="s">
        <v>365</v>
      </c>
      <c r="H258" s="192">
        <v>0.11</v>
      </c>
      <c r="I258" s="193"/>
      <c r="L258" s="189"/>
      <c r="M258" s="194"/>
      <c r="N258" s="195"/>
      <c r="O258" s="195"/>
      <c r="P258" s="195"/>
      <c r="Q258" s="195"/>
      <c r="R258" s="195"/>
      <c r="S258" s="195"/>
      <c r="T258" s="196"/>
      <c r="AT258" s="190" t="s">
        <v>142</v>
      </c>
      <c r="AU258" s="190" t="s">
        <v>81</v>
      </c>
      <c r="AV258" s="12" t="s">
        <v>81</v>
      </c>
      <c r="AW258" s="12" t="s">
        <v>33</v>
      </c>
      <c r="AX258" s="12" t="s">
        <v>74</v>
      </c>
      <c r="AY258" s="190" t="s">
        <v>133</v>
      </c>
    </row>
    <row r="259" spans="2:65" s="1" customFormat="1" ht="16.5" customHeight="1">
      <c r="B259" s="168"/>
      <c r="C259" s="169" t="s">
        <v>366</v>
      </c>
      <c r="D259" s="169" t="s">
        <v>135</v>
      </c>
      <c r="E259" s="170" t="s">
        <v>367</v>
      </c>
      <c r="F259" s="171" t="s">
        <v>368</v>
      </c>
      <c r="G259" s="172" t="s">
        <v>138</v>
      </c>
      <c r="H259" s="173">
        <v>5.95</v>
      </c>
      <c r="I259" s="174"/>
      <c r="J259" s="175">
        <f>ROUND(I259*H259,2)</f>
        <v>0</v>
      </c>
      <c r="K259" s="171" t="s">
        <v>139</v>
      </c>
      <c r="L259" s="41"/>
      <c r="M259" s="176" t="s">
        <v>5</v>
      </c>
      <c r="N259" s="177" t="s">
        <v>40</v>
      </c>
      <c r="O259" s="42"/>
      <c r="P259" s="178">
        <f>O259*H259</f>
        <v>0</v>
      </c>
      <c r="Q259" s="178">
        <v>0.00519</v>
      </c>
      <c r="R259" s="178">
        <f>Q259*H259</f>
        <v>0.0308805</v>
      </c>
      <c r="S259" s="178">
        <v>0</v>
      </c>
      <c r="T259" s="179">
        <f>S259*H259</f>
        <v>0</v>
      </c>
      <c r="AR259" s="24" t="s">
        <v>140</v>
      </c>
      <c r="AT259" s="24" t="s">
        <v>135</v>
      </c>
      <c r="AU259" s="24" t="s">
        <v>81</v>
      </c>
      <c r="AY259" s="24" t="s">
        <v>133</v>
      </c>
      <c r="BE259" s="180">
        <f>IF(N259="základní",J259,0)</f>
        <v>0</v>
      </c>
      <c r="BF259" s="180">
        <f>IF(N259="snížená",J259,0)</f>
        <v>0</v>
      </c>
      <c r="BG259" s="180">
        <f>IF(N259="zákl. přenesená",J259,0)</f>
        <v>0</v>
      </c>
      <c r="BH259" s="180">
        <f>IF(N259="sníž. přenesená",J259,0)</f>
        <v>0</v>
      </c>
      <c r="BI259" s="180">
        <f>IF(N259="nulová",J259,0)</f>
        <v>0</v>
      </c>
      <c r="BJ259" s="24" t="s">
        <v>74</v>
      </c>
      <c r="BK259" s="180">
        <f>ROUND(I259*H259,2)</f>
        <v>0</v>
      </c>
      <c r="BL259" s="24" t="s">
        <v>140</v>
      </c>
      <c r="BM259" s="24" t="s">
        <v>369</v>
      </c>
    </row>
    <row r="260" spans="2:51" s="12" customFormat="1" ht="13.5">
      <c r="B260" s="189"/>
      <c r="D260" s="182" t="s">
        <v>142</v>
      </c>
      <c r="E260" s="190" t="s">
        <v>5</v>
      </c>
      <c r="F260" s="191" t="s">
        <v>5</v>
      </c>
      <c r="H260" s="192">
        <v>0</v>
      </c>
      <c r="I260" s="193"/>
      <c r="L260" s="189"/>
      <c r="M260" s="194"/>
      <c r="N260" s="195"/>
      <c r="O260" s="195"/>
      <c r="P260" s="195"/>
      <c r="Q260" s="195"/>
      <c r="R260" s="195"/>
      <c r="S260" s="195"/>
      <c r="T260" s="196"/>
      <c r="AT260" s="190" t="s">
        <v>142</v>
      </c>
      <c r="AU260" s="190" t="s">
        <v>81</v>
      </c>
      <c r="AV260" s="12" t="s">
        <v>81</v>
      </c>
      <c r="AW260" s="12" t="s">
        <v>33</v>
      </c>
      <c r="AX260" s="12" t="s">
        <v>69</v>
      </c>
      <c r="AY260" s="190" t="s">
        <v>133</v>
      </c>
    </row>
    <row r="261" spans="2:51" s="12" customFormat="1" ht="13.5">
      <c r="B261" s="189"/>
      <c r="D261" s="182" t="s">
        <v>142</v>
      </c>
      <c r="E261" s="190" t="s">
        <v>5</v>
      </c>
      <c r="F261" s="191" t="s">
        <v>370</v>
      </c>
      <c r="H261" s="192">
        <v>5.95</v>
      </c>
      <c r="I261" s="193"/>
      <c r="L261" s="189"/>
      <c r="M261" s="194"/>
      <c r="N261" s="195"/>
      <c r="O261" s="195"/>
      <c r="P261" s="195"/>
      <c r="Q261" s="195"/>
      <c r="R261" s="195"/>
      <c r="S261" s="195"/>
      <c r="T261" s="196"/>
      <c r="AT261" s="190" t="s">
        <v>142</v>
      </c>
      <c r="AU261" s="190" t="s">
        <v>81</v>
      </c>
      <c r="AV261" s="12" t="s">
        <v>81</v>
      </c>
      <c r="AW261" s="12" t="s">
        <v>33</v>
      </c>
      <c r="AX261" s="12" t="s">
        <v>74</v>
      </c>
      <c r="AY261" s="190" t="s">
        <v>133</v>
      </c>
    </row>
    <row r="262" spans="2:65" s="1" customFormat="1" ht="16.5" customHeight="1">
      <c r="B262" s="168"/>
      <c r="C262" s="169" t="s">
        <v>371</v>
      </c>
      <c r="D262" s="169" t="s">
        <v>135</v>
      </c>
      <c r="E262" s="170" t="s">
        <v>372</v>
      </c>
      <c r="F262" s="171" t="s">
        <v>373</v>
      </c>
      <c r="G262" s="172" t="s">
        <v>138</v>
      </c>
      <c r="H262" s="173">
        <v>5.95</v>
      </c>
      <c r="I262" s="174"/>
      <c r="J262" s="175">
        <f>ROUND(I262*H262,2)</f>
        <v>0</v>
      </c>
      <c r="K262" s="171" t="s">
        <v>139</v>
      </c>
      <c r="L262" s="41"/>
      <c r="M262" s="176" t="s">
        <v>5</v>
      </c>
      <c r="N262" s="177" t="s">
        <v>40</v>
      </c>
      <c r="O262" s="42"/>
      <c r="P262" s="178">
        <f>O262*H262</f>
        <v>0</v>
      </c>
      <c r="Q262" s="178">
        <v>0</v>
      </c>
      <c r="R262" s="178">
        <f>Q262*H262</f>
        <v>0</v>
      </c>
      <c r="S262" s="178">
        <v>0</v>
      </c>
      <c r="T262" s="179">
        <f>S262*H262</f>
        <v>0</v>
      </c>
      <c r="AR262" s="24" t="s">
        <v>140</v>
      </c>
      <c r="AT262" s="24" t="s">
        <v>135</v>
      </c>
      <c r="AU262" s="24" t="s">
        <v>81</v>
      </c>
      <c r="AY262" s="24" t="s">
        <v>133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24" t="s">
        <v>74</v>
      </c>
      <c r="BK262" s="180">
        <f>ROUND(I262*H262,2)</f>
        <v>0</v>
      </c>
      <c r="BL262" s="24" t="s">
        <v>140</v>
      </c>
      <c r="BM262" s="24" t="s">
        <v>374</v>
      </c>
    </row>
    <row r="263" spans="2:65" s="1" customFormat="1" ht="16.5" customHeight="1">
      <c r="B263" s="168"/>
      <c r="C263" s="169" t="s">
        <v>375</v>
      </c>
      <c r="D263" s="169" t="s">
        <v>135</v>
      </c>
      <c r="E263" s="170" t="s">
        <v>376</v>
      </c>
      <c r="F263" s="171" t="s">
        <v>377</v>
      </c>
      <c r="G263" s="172" t="s">
        <v>251</v>
      </c>
      <c r="H263" s="173">
        <v>0.015</v>
      </c>
      <c r="I263" s="174"/>
      <c r="J263" s="175">
        <f>ROUND(I263*H263,2)</f>
        <v>0</v>
      </c>
      <c r="K263" s="171" t="s">
        <v>139</v>
      </c>
      <c r="L263" s="41"/>
      <c r="M263" s="176" t="s">
        <v>5</v>
      </c>
      <c r="N263" s="177" t="s">
        <v>40</v>
      </c>
      <c r="O263" s="42"/>
      <c r="P263" s="178">
        <f>O263*H263</f>
        <v>0</v>
      </c>
      <c r="Q263" s="178">
        <v>1.05256</v>
      </c>
      <c r="R263" s="178">
        <f>Q263*H263</f>
        <v>0.015788399999999998</v>
      </c>
      <c r="S263" s="178">
        <v>0</v>
      </c>
      <c r="T263" s="179">
        <f>S263*H263</f>
        <v>0</v>
      </c>
      <c r="AR263" s="24" t="s">
        <v>140</v>
      </c>
      <c r="AT263" s="24" t="s">
        <v>135</v>
      </c>
      <c r="AU263" s="24" t="s">
        <v>81</v>
      </c>
      <c r="AY263" s="24" t="s">
        <v>133</v>
      </c>
      <c r="BE263" s="180">
        <f>IF(N263="základní",J263,0)</f>
        <v>0</v>
      </c>
      <c r="BF263" s="180">
        <f>IF(N263="snížená",J263,0)</f>
        <v>0</v>
      </c>
      <c r="BG263" s="180">
        <f>IF(N263="zákl. přenesená",J263,0)</f>
        <v>0</v>
      </c>
      <c r="BH263" s="180">
        <f>IF(N263="sníž. přenesená",J263,0)</f>
        <v>0</v>
      </c>
      <c r="BI263" s="180">
        <f>IF(N263="nulová",J263,0)</f>
        <v>0</v>
      </c>
      <c r="BJ263" s="24" t="s">
        <v>74</v>
      </c>
      <c r="BK263" s="180">
        <f>ROUND(I263*H263,2)</f>
        <v>0</v>
      </c>
      <c r="BL263" s="24" t="s">
        <v>140</v>
      </c>
      <c r="BM263" s="24" t="s">
        <v>378</v>
      </c>
    </row>
    <row r="264" spans="2:51" s="12" customFormat="1" ht="13.5">
      <c r="B264" s="189"/>
      <c r="D264" s="182" t="s">
        <v>142</v>
      </c>
      <c r="E264" s="190" t="s">
        <v>5</v>
      </c>
      <c r="F264" s="191" t="s">
        <v>379</v>
      </c>
      <c r="H264" s="192">
        <v>0.015</v>
      </c>
      <c r="I264" s="193"/>
      <c r="L264" s="189"/>
      <c r="M264" s="194"/>
      <c r="N264" s="195"/>
      <c r="O264" s="195"/>
      <c r="P264" s="195"/>
      <c r="Q264" s="195"/>
      <c r="R264" s="195"/>
      <c r="S264" s="195"/>
      <c r="T264" s="196"/>
      <c r="AT264" s="190" t="s">
        <v>142</v>
      </c>
      <c r="AU264" s="190" t="s">
        <v>81</v>
      </c>
      <c r="AV264" s="12" t="s">
        <v>81</v>
      </c>
      <c r="AW264" s="12" t="s">
        <v>33</v>
      </c>
      <c r="AX264" s="12" t="s">
        <v>74</v>
      </c>
      <c r="AY264" s="190" t="s">
        <v>133</v>
      </c>
    </row>
    <row r="265" spans="2:65" s="1" customFormat="1" ht="25.5" customHeight="1">
      <c r="B265" s="168"/>
      <c r="C265" s="169" t="s">
        <v>380</v>
      </c>
      <c r="D265" s="169" t="s">
        <v>135</v>
      </c>
      <c r="E265" s="170" t="s">
        <v>381</v>
      </c>
      <c r="F265" s="171" t="s">
        <v>382</v>
      </c>
      <c r="G265" s="172" t="s">
        <v>138</v>
      </c>
      <c r="H265" s="173">
        <v>80.05</v>
      </c>
      <c r="I265" s="174"/>
      <c r="J265" s="175">
        <f>ROUND(I265*H265,2)</f>
        <v>0</v>
      </c>
      <c r="K265" s="171" t="s">
        <v>139</v>
      </c>
      <c r="L265" s="41"/>
      <c r="M265" s="176" t="s">
        <v>5</v>
      </c>
      <c r="N265" s="177" t="s">
        <v>40</v>
      </c>
      <c r="O265" s="42"/>
      <c r="P265" s="178">
        <f>O265*H265</f>
        <v>0</v>
      </c>
      <c r="Q265" s="178">
        <v>0</v>
      </c>
      <c r="R265" s="178">
        <f>Q265*H265</f>
        <v>0</v>
      </c>
      <c r="S265" s="178">
        <v>0</v>
      </c>
      <c r="T265" s="179">
        <f>S265*H265</f>
        <v>0</v>
      </c>
      <c r="AR265" s="24" t="s">
        <v>140</v>
      </c>
      <c r="AT265" s="24" t="s">
        <v>135</v>
      </c>
      <c r="AU265" s="24" t="s">
        <v>81</v>
      </c>
      <c r="AY265" s="24" t="s">
        <v>133</v>
      </c>
      <c r="BE265" s="180">
        <f>IF(N265="základní",J265,0)</f>
        <v>0</v>
      </c>
      <c r="BF265" s="180">
        <f>IF(N265="snížená",J265,0)</f>
        <v>0</v>
      </c>
      <c r="BG265" s="180">
        <f>IF(N265="zákl. přenesená",J265,0)</f>
        <v>0</v>
      </c>
      <c r="BH265" s="180">
        <f>IF(N265="sníž. přenesená",J265,0)</f>
        <v>0</v>
      </c>
      <c r="BI265" s="180">
        <f>IF(N265="nulová",J265,0)</f>
        <v>0</v>
      </c>
      <c r="BJ265" s="24" t="s">
        <v>74</v>
      </c>
      <c r="BK265" s="180">
        <f>ROUND(I265*H265,2)</f>
        <v>0</v>
      </c>
      <c r="BL265" s="24" t="s">
        <v>140</v>
      </c>
      <c r="BM265" s="24" t="s">
        <v>383</v>
      </c>
    </row>
    <row r="266" spans="2:51" s="11" customFormat="1" ht="13.5">
      <c r="B266" s="181"/>
      <c r="D266" s="182" t="s">
        <v>142</v>
      </c>
      <c r="E266" s="183" t="s">
        <v>5</v>
      </c>
      <c r="F266" s="184" t="s">
        <v>384</v>
      </c>
      <c r="H266" s="183" t="s">
        <v>5</v>
      </c>
      <c r="I266" s="185"/>
      <c r="L266" s="181"/>
      <c r="M266" s="186"/>
      <c r="N266" s="187"/>
      <c r="O266" s="187"/>
      <c r="P266" s="187"/>
      <c r="Q266" s="187"/>
      <c r="R266" s="187"/>
      <c r="S266" s="187"/>
      <c r="T266" s="188"/>
      <c r="AT266" s="183" t="s">
        <v>142</v>
      </c>
      <c r="AU266" s="183" t="s">
        <v>81</v>
      </c>
      <c r="AV266" s="11" t="s">
        <v>74</v>
      </c>
      <c r="AW266" s="11" t="s">
        <v>33</v>
      </c>
      <c r="AX266" s="11" t="s">
        <v>69</v>
      </c>
      <c r="AY266" s="183" t="s">
        <v>133</v>
      </c>
    </row>
    <row r="267" spans="2:51" s="12" customFormat="1" ht="13.5">
      <c r="B267" s="189"/>
      <c r="D267" s="182" t="s">
        <v>142</v>
      </c>
      <c r="E267" s="190" t="s">
        <v>5</v>
      </c>
      <c r="F267" s="191" t="s">
        <v>385</v>
      </c>
      <c r="H267" s="192">
        <v>47.75</v>
      </c>
      <c r="I267" s="193"/>
      <c r="L267" s="189"/>
      <c r="M267" s="194"/>
      <c r="N267" s="195"/>
      <c r="O267" s="195"/>
      <c r="P267" s="195"/>
      <c r="Q267" s="195"/>
      <c r="R267" s="195"/>
      <c r="S267" s="195"/>
      <c r="T267" s="196"/>
      <c r="AT267" s="190" t="s">
        <v>142</v>
      </c>
      <c r="AU267" s="190" t="s">
        <v>81</v>
      </c>
      <c r="AV267" s="12" t="s">
        <v>81</v>
      </c>
      <c r="AW267" s="12" t="s">
        <v>33</v>
      </c>
      <c r="AX267" s="12" t="s">
        <v>69</v>
      </c>
      <c r="AY267" s="190" t="s">
        <v>133</v>
      </c>
    </row>
    <row r="268" spans="2:51" s="12" customFormat="1" ht="13.5">
      <c r="B268" s="189"/>
      <c r="D268" s="182" t="s">
        <v>142</v>
      </c>
      <c r="E268" s="190" t="s">
        <v>5</v>
      </c>
      <c r="F268" s="191" t="s">
        <v>386</v>
      </c>
      <c r="H268" s="192">
        <v>24.55</v>
      </c>
      <c r="I268" s="193"/>
      <c r="L268" s="189"/>
      <c r="M268" s="194"/>
      <c r="N268" s="195"/>
      <c r="O268" s="195"/>
      <c r="P268" s="195"/>
      <c r="Q268" s="195"/>
      <c r="R268" s="195"/>
      <c r="S268" s="195"/>
      <c r="T268" s="196"/>
      <c r="AT268" s="190" t="s">
        <v>142</v>
      </c>
      <c r="AU268" s="190" t="s">
        <v>81</v>
      </c>
      <c r="AV268" s="12" t="s">
        <v>81</v>
      </c>
      <c r="AW268" s="12" t="s">
        <v>33</v>
      </c>
      <c r="AX268" s="12" t="s">
        <v>69</v>
      </c>
      <c r="AY268" s="190" t="s">
        <v>133</v>
      </c>
    </row>
    <row r="269" spans="2:51" s="12" customFormat="1" ht="13.5">
      <c r="B269" s="189"/>
      <c r="D269" s="182" t="s">
        <v>142</v>
      </c>
      <c r="E269" s="190" t="s">
        <v>5</v>
      </c>
      <c r="F269" s="191" t="s">
        <v>387</v>
      </c>
      <c r="H269" s="192">
        <v>7.75</v>
      </c>
      <c r="I269" s="193"/>
      <c r="L269" s="189"/>
      <c r="M269" s="194"/>
      <c r="N269" s="195"/>
      <c r="O269" s="195"/>
      <c r="P269" s="195"/>
      <c r="Q269" s="195"/>
      <c r="R269" s="195"/>
      <c r="S269" s="195"/>
      <c r="T269" s="196"/>
      <c r="AT269" s="190" t="s">
        <v>142</v>
      </c>
      <c r="AU269" s="190" t="s">
        <v>81</v>
      </c>
      <c r="AV269" s="12" t="s">
        <v>81</v>
      </c>
      <c r="AW269" s="12" t="s">
        <v>33</v>
      </c>
      <c r="AX269" s="12" t="s">
        <v>69</v>
      </c>
      <c r="AY269" s="190" t="s">
        <v>133</v>
      </c>
    </row>
    <row r="270" spans="2:51" s="13" customFormat="1" ht="13.5">
      <c r="B270" s="197"/>
      <c r="D270" s="182" t="s">
        <v>142</v>
      </c>
      <c r="E270" s="198" t="s">
        <v>5</v>
      </c>
      <c r="F270" s="199" t="s">
        <v>154</v>
      </c>
      <c r="H270" s="200">
        <v>80.05</v>
      </c>
      <c r="I270" s="201"/>
      <c r="L270" s="197"/>
      <c r="M270" s="202"/>
      <c r="N270" s="203"/>
      <c r="O270" s="203"/>
      <c r="P270" s="203"/>
      <c r="Q270" s="203"/>
      <c r="R270" s="203"/>
      <c r="S270" s="203"/>
      <c r="T270" s="204"/>
      <c r="AT270" s="198" t="s">
        <v>142</v>
      </c>
      <c r="AU270" s="198" t="s">
        <v>81</v>
      </c>
      <c r="AV270" s="13" t="s">
        <v>140</v>
      </c>
      <c r="AW270" s="13" t="s">
        <v>33</v>
      </c>
      <c r="AX270" s="13" t="s">
        <v>74</v>
      </c>
      <c r="AY270" s="198" t="s">
        <v>133</v>
      </c>
    </row>
    <row r="271" spans="2:63" s="10" customFormat="1" ht="29.85" customHeight="1">
      <c r="B271" s="155"/>
      <c r="D271" s="156" t="s">
        <v>68</v>
      </c>
      <c r="E271" s="166" t="s">
        <v>176</v>
      </c>
      <c r="F271" s="166" t="s">
        <v>388</v>
      </c>
      <c r="I271" s="158"/>
      <c r="J271" s="167">
        <f>BK271</f>
        <v>0</v>
      </c>
      <c r="L271" s="155"/>
      <c r="M271" s="160"/>
      <c r="N271" s="161"/>
      <c r="O271" s="161"/>
      <c r="P271" s="162">
        <f>SUM(P272:P281)</f>
        <v>0</v>
      </c>
      <c r="Q271" s="161"/>
      <c r="R271" s="162">
        <f>SUM(R272:R281)</f>
        <v>5.372607500000001</v>
      </c>
      <c r="S271" s="161"/>
      <c r="T271" s="163">
        <f>SUM(T272:T281)</f>
        <v>0</v>
      </c>
      <c r="AR271" s="156" t="s">
        <v>74</v>
      </c>
      <c r="AT271" s="164" t="s">
        <v>68</v>
      </c>
      <c r="AU271" s="164" t="s">
        <v>74</v>
      </c>
      <c r="AY271" s="156" t="s">
        <v>133</v>
      </c>
      <c r="BK271" s="165">
        <f>SUM(BK272:BK281)</f>
        <v>0</v>
      </c>
    </row>
    <row r="272" spans="2:65" s="1" customFormat="1" ht="16.5" customHeight="1">
      <c r="B272" s="168"/>
      <c r="C272" s="169" t="s">
        <v>389</v>
      </c>
      <c r="D272" s="169" t="s">
        <v>135</v>
      </c>
      <c r="E272" s="170" t="s">
        <v>390</v>
      </c>
      <c r="F272" s="171" t="s">
        <v>391</v>
      </c>
      <c r="G272" s="172" t="s">
        <v>138</v>
      </c>
      <c r="H272" s="173">
        <v>7.75</v>
      </c>
      <c r="I272" s="174"/>
      <c r="J272" s="175">
        <f>ROUND(I272*H272,2)</f>
        <v>0</v>
      </c>
      <c r="K272" s="171" t="s">
        <v>139</v>
      </c>
      <c r="L272" s="41"/>
      <c r="M272" s="176" t="s">
        <v>5</v>
      </c>
      <c r="N272" s="177" t="s">
        <v>40</v>
      </c>
      <c r="O272" s="42"/>
      <c r="P272" s="178">
        <f>O272*H272</f>
        <v>0</v>
      </c>
      <c r="Q272" s="178">
        <v>0</v>
      </c>
      <c r="R272" s="178">
        <f>Q272*H272</f>
        <v>0</v>
      </c>
      <c r="S272" s="178">
        <v>0</v>
      </c>
      <c r="T272" s="179">
        <f>S272*H272</f>
        <v>0</v>
      </c>
      <c r="AR272" s="24" t="s">
        <v>140</v>
      </c>
      <c r="AT272" s="24" t="s">
        <v>135</v>
      </c>
      <c r="AU272" s="24" t="s">
        <v>81</v>
      </c>
      <c r="AY272" s="24" t="s">
        <v>133</v>
      </c>
      <c r="BE272" s="180">
        <f>IF(N272="základní",J272,0)</f>
        <v>0</v>
      </c>
      <c r="BF272" s="180">
        <f>IF(N272="snížená",J272,0)</f>
        <v>0</v>
      </c>
      <c r="BG272" s="180">
        <f>IF(N272="zákl. přenesená",J272,0)</f>
        <v>0</v>
      </c>
      <c r="BH272" s="180">
        <f>IF(N272="sníž. přenesená",J272,0)</f>
        <v>0</v>
      </c>
      <c r="BI272" s="180">
        <f>IF(N272="nulová",J272,0)</f>
        <v>0</v>
      </c>
      <c r="BJ272" s="24" t="s">
        <v>74</v>
      </c>
      <c r="BK272" s="180">
        <f>ROUND(I272*H272,2)</f>
        <v>0</v>
      </c>
      <c r="BL272" s="24" t="s">
        <v>140</v>
      </c>
      <c r="BM272" s="24" t="s">
        <v>392</v>
      </c>
    </row>
    <row r="273" spans="2:65" s="1" customFormat="1" ht="25.5" customHeight="1">
      <c r="B273" s="168"/>
      <c r="C273" s="169" t="s">
        <v>393</v>
      </c>
      <c r="D273" s="169" t="s">
        <v>135</v>
      </c>
      <c r="E273" s="170" t="s">
        <v>394</v>
      </c>
      <c r="F273" s="171" t="s">
        <v>395</v>
      </c>
      <c r="G273" s="172" t="s">
        <v>138</v>
      </c>
      <c r="H273" s="173">
        <v>24.55</v>
      </c>
      <c r="I273" s="174"/>
      <c r="J273" s="175">
        <f>ROUND(I273*H273,2)</f>
        <v>0</v>
      </c>
      <c r="K273" s="171" t="s">
        <v>139</v>
      </c>
      <c r="L273" s="41"/>
      <c r="M273" s="176" t="s">
        <v>5</v>
      </c>
      <c r="N273" s="177" t="s">
        <v>40</v>
      </c>
      <c r="O273" s="42"/>
      <c r="P273" s="178">
        <f>O273*H273</f>
        <v>0</v>
      </c>
      <c r="Q273" s="178">
        <v>0.08565</v>
      </c>
      <c r="R273" s="178">
        <f>Q273*H273</f>
        <v>2.1027075</v>
      </c>
      <c r="S273" s="178">
        <v>0</v>
      </c>
      <c r="T273" s="179">
        <f>S273*H273</f>
        <v>0</v>
      </c>
      <c r="AR273" s="24" t="s">
        <v>140</v>
      </c>
      <c r="AT273" s="24" t="s">
        <v>135</v>
      </c>
      <c r="AU273" s="24" t="s">
        <v>81</v>
      </c>
      <c r="AY273" s="24" t="s">
        <v>133</v>
      </c>
      <c r="BE273" s="180">
        <f>IF(N273="základní",J273,0)</f>
        <v>0</v>
      </c>
      <c r="BF273" s="180">
        <f>IF(N273="snížená",J273,0)</f>
        <v>0</v>
      </c>
      <c r="BG273" s="180">
        <f>IF(N273="zákl. přenesená",J273,0)</f>
        <v>0</v>
      </c>
      <c r="BH273" s="180">
        <f>IF(N273="sníž. přenesená",J273,0)</f>
        <v>0</v>
      </c>
      <c r="BI273" s="180">
        <f>IF(N273="nulová",J273,0)</f>
        <v>0</v>
      </c>
      <c r="BJ273" s="24" t="s">
        <v>74</v>
      </c>
      <c r="BK273" s="180">
        <f>ROUND(I273*H273,2)</f>
        <v>0</v>
      </c>
      <c r="BL273" s="24" t="s">
        <v>140</v>
      </c>
      <c r="BM273" s="24" t="s">
        <v>396</v>
      </c>
    </row>
    <row r="274" spans="2:51" s="12" customFormat="1" ht="13.5">
      <c r="B274" s="189"/>
      <c r="D274" s="182" t="s">
        <v>142</v>
      </c>
      <c r="E274" s="190" t="s">
        <v>5</v>
      </c>
      <c r="F274" s="191" t="s">
        <v>386</v>
      </c>
      <c r="H274" s="192">
        <v>24.55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142</v>
      </c>
      <c r="AU274" s="190" t="s">
        <v>81</v>
      </c>
      <c r="AV274" s="12" t="s">
        <v>81</v>
      </c>
      <c r="AW274" s="12" t="s">
        <v>33</v>
      </c>
      <c r="AX274" s="12" t="s">
        <v>74</v>
      </c>
      <c r="AY274" s="190" t="s">
        <v>133</v>
      </c>
    </row>
    <row r="275" spans="2:65" s="1" customFormat="1" ht="16.5" customHeight="1">
      <c r="B275" s="168"/>
      <c r="C275" s="213" t="s">
        <v>397</v>
      </c>
      <c r="D275" s="213" t="s">
        <v>314</v>
      </c>
      <c r="E275" s="214" t="s">
        <v>398</v>
      </c>
      <c r="F275" s="215" t="s">
        <v>399</v>
      </c>
      <c r="G275" s="216" t="s">
        <v>138</v>
      </c>
      <c r="H275" s="217">
        <v>2.455</v>
      </c>
      <c r="I275" s="218"/>
      <c r="J275" s="219">
        <f>ROUND(I275*H275,2)</f>
        <v>0</v>
      </c>
      <c r="K275" s="215" t="s">
        <v>139</v>
      </c>
      <c r="L275" s="220"/>
      <c r="M275" s="221" t="s">
        <v>5</v>
      </c>
      <c r="N275" s="222" t="s">
        <v>40</v>
      </c>
      <c r="O275" s="42"/>
      <c r="P275" s="178">
        <f>O275*H275</f>
        <v>0</v>
      </c>
      <c r="Q275" s="178">
        <v>0.18</v>
      </c>
      <c r="R275" s="178">
        <f>Q275*H275</f>
        <v>0.4419</v>
      </c>
      <c r="S275" s="178">
        <v>0</v>
      </c>
      <c r="T275" s="179">
        <f>S275*H275</f>
        <v>0</v>
      </c>
      <c r="AR275" s="24" t="s">
        <v>210</v>
      </c>
      <c r="AT275" s="24" t="s">
        <v>314</v>
      </c>
      <c r="AU275" s="24" t="s">
        <v>81</v>
      </c>
      <c r="AY275" s="24" t="s">
        <v>133</v>
      </c>
      <c r="BE275" s="180">
        <f>IF(N275="základní",J275,0)</f>
        <v>0</v>
      </c>
      <c r="BF275" s="180">
        <f>IF(N275="snížená",J275,0)</f>
        <v>0</v>
      </c>
      <c r="BG275" s="180">
        <f>IF(N275="zákl. přenesená",J275,0)</f>
        <v>0</v>
      </c>
      <c r="BH275" s="180">
        <f>IF(N275="sníž. přenesená",J275,0)</f>
        <v>0</v>
      </c>
      <c r="BI275" s="180">
        <f>IF(N275="nulová",J275,0)</f>
        <v>0</v>
      </c>
      <c r="BJ275" s="24" t="s">
        <v>74</v>
      </c>
      <c r="BK275" s="180">
        <f>ROUND(I275*H275,2)</f>
        <v>0</v>
      </c>
      <c r="BL275" s="24" t="s">
        <v>140</v>
      </c>
      <c r="BM275" s="24" t="s">
        <v>400</v>
      </c>
    </row>
    <row r="276" spans="2:51" s="12" customFormat="1" ht="13.5">
      <c r="B276" s="189"/>
      <c r="D276" s="182" t="s">
        <v>142</v>
      </c>
      <c r="E276" s="190" t="s">
        <v>5</v>
      </c>
      <c r="F276" s="191" t="s">
        <v>401</v>
      </c>
      <c r="H276" s="192">
        <v>2.455</v>
      </c>
      <c r="I276" s="193"/>
      <c r="L276" s="189"/>
      <c r="M276" s="194"/>
      <c r="N276" s="195"/>
      <c r="O276" s="195"/>
      <c r="P276" s="195"/>
      <c r="Q276" s="195"/>
      <c r="R276" s="195"/>
      <c r="S276" s="195"/>
      <c r="T276" s="196"/>
      <c r="AT276" s="190" t="s">
        <v>142</v>
      </c>
      <c r="AU276" s="190" t="s">
        <v>81</v>
      </c>
      <c r="AV276" s="12" t="s">
        <v>81</v>
      </c>
      <c r="AW276" s="12" t="s">
        <v>33</v>
      </c>
      <c r="AX276" s="12" t="s">
        <v>74</v>
      </c>
      <c r="AY276" s="190" t="s">
        <v>133</v>
      </c>
    </row>
    <row r="277" spans="2:65" s="1" customFormat="1" ht="25.5" customHeight="1">
      <c r="B277" s="168"/>
      <c r="C277" s="169" t="s">
        <v>402</v>
      </c>
      <c r="D277" s="169" t="s">
        <v>135</v>
      </c>
      <c r="E277" s="170" t="s">
        <v>403</v>
      </c>
      <c r="F277" s="171" t="s">
        <v>404</v>
      </c>
      <c r="G277" s="172" t="s">
        <v>138</v>
      </c>
      <c r="H277" s="173">
        <v>28</v>
      </c>
      <c r="I277" s="174"/>
      <c r="J277" s="175">
        <f>ROUND(I277*H277,2)</f>
        <v>0</v>
      </c>
      <c r="K277" s="171" t="s">
        <v>139</v>
      </c>
      <c r="L277" s="41"/>
      <c r="M277" s="176" t="s">
        <v>5</v>
      </c>
      <c r="N277" s="177" t="s">
        <v>40</v>
      </c>
      <c r="O277" s="42"/>
      <c r="P277" s="178">
        <f>O277*H277</f>
        <v>0</v>
      </c>
      <c r="Q277" s="178">
        <v>0.101</v>
      </c>
      <c r="R277" s="178">
        <f>Q277*H277</f>
        <v>2.8280000000000003</v>
      </c>
      <c r="S277" s="178">
        <v>0</v>
      </c>
      <c r="T277" s="179">
        <f>S277*H277</f>
        <v>0</v>
      </c>
      <c r="AR277" s="24" t="s">
        <v>140</v>
      </c>
      <c r="AT277" s="24" t="s">
        <v>135</v>
      </c>
      <c r="AU277" s="24" t="s">
        <v>81</v>
      </c>
      <c r="AY277" s="24" t="s">
        <v>133</v>
      </c>
      <c r="BE277" s="180">
        <f>IF(N277="základní",J277,0)</f>
        <v>0</v>
      </c>
      <c r="BF277" s="180">
        <f>IF(N277="snížená",J277,0)</f>
        <v>0</v>
      </c>
      <c r="BG277" s="180">
        <f>IF(N277="zákl. přenesená",J277,0)</f>
        <v>0</v>
      </c>
      <c r="BH277" s="180">
        <f>IF(N277="sníž. přenesená",J277,0)</f>
        <v>0</v>
      </c>
      <c r="BI277" s="180">
        <f>IF(N277="nulová",J277,0)</f>
        <v>0</v>
      </c>
      <c r="BJ277" s="24" t="s">
        <v>74</v>
      </c>
      <c r="BK277" s="180">
        <f>ROUND(I277*H277,2)</f>
        <v>0</v>
      </c>
      <c r="BL277" s="24" t="s">
        <v>140</v>
      </c>
      <c r="BM277" s="24" t="s">
        <v>405</v>
      </c>
    </row>
    <row r="278" spans="2:51" s="11" customFormat="1" ht="13.5">
      <c r="B278" s="181"/>
      <c r="D278" s="182" t="s">
        <v>142</v>
      </c>
      <c r="E278" s="183" t="s">
        <v>5</v>
      </c>
      <c r="F278" s="184" t="s">
        <v>406</v>
      </c>
      <c r="H278" s="183" t="s">
        <v>5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3" t="s">
        <v>142</v>
      </c>
      <c r="AU278" s="183" t="s">
        <v>81</v>
      </c>
      <c r="AV278" s="11" t="s">
        <v>74</v>
      </c>
      <c r="AW278" s="11" t="s">
        <v>33</v>
      </c>
      <c r="AX278" s="11" t="s">
        <v>69</v>
      </c>
      <c r="AY278" s="183" t="s">
        <v>133</v>
      </c>
    </row>
    <row r="279" spans="2:51" s="12" customFormat="1" ht="13.5">
      <c r="B279" s="189"/>
      <c r="D279" s="182" t="s">
        <v>142</v>
      </c>
      <c r="E279" s="190" t="s">
        <v>5</v>
      </c>
      <c r="F279" s="191" t="s">
        <v>407</v>
      </c>
      <c r="H279" s="192">
        <v>7.375</v>
      </c>
      <c r="I279" s="193"/>
      <c r="L279" s="189"/>
      <c r="M279" s="194"/>
      <c r="N279" s="195"/>
      <c r="O279" s="195"/>
      <c r="P279" s="195"/>
      <c r="Q279" s="195"/>
      <c r="R279" s="195"/>
      <c r="S279" s="195"/>
      <c r="T279" s="196"/>
      <c r="AT279" s="190" t="s">
        <v>142</v>
      </c>
      <c r="AU279" s="190" t="s">
        <v>81</v>
      </c>
      <c r="AV279" s="12" t="s">
        <v>81</v>
      </c>
      <c r="AW279" s="12" t="s">
        <v>33</v>
      </c>
      <c r="AX279" s="12" t="s">
        <v>69</v>
      </c>
      <c r="AY279" s="190" t="s">
        <v>133</v>
      </c>
    </row>
    <row r="280" spans="2:51" s="12" customFormat="1" ht="13.5">
      <c r="B280" s="189"/>
      <c r="D280" s="182" t="s">
        <v>142</v>
      </c>
      <c r="E280" s="190" t="s">
        <v>5</v>
      </c>
      <c r="F280" s="191" t="s">
        <v>408</v>
      </c>
      <c r="H280" s="192">
        <v>20.625</v>
      </c>
      <c r="I280" s="193"/>
      <c r="L280" s="189"/>
      <c r="M280" s="194"/>
      <c r="N280" s="195"/>
      <c r="O280" s="195"/>
      <c r="P280" s="195"/>
      <c r="Q280" s="195"/>
      <c r="R280" s="195"/>
      <c r="S280" s="195"/>
      <c r="T280" s="196"/>
      <c r="AT280" s="190" t="s">
        <v>142</v>
      </c>
      <c r="AU280" s="190" t="s">
        <v>81</v>
      </c>
      <c r="AV280" s="12" t="s">
        <v>81</v>
      </c>
      <c r="AW280" s="12" t="s">
        <v>33</v>
      </c>
      <c r="AX280" s="12" t="s">
        <v>69</v>
      </c>
      <c r="AY280" s="190" t="s">
        <v>133</v>
      </c>
    </row>
    <row r="281" spans="2:51" s="13" customFormat="1" ht="13.5">
      <c r="B281" s="197"/>
      <c r="D281" s="182" t="s">
        <v>142</v>
      </c>
      <c r="E281" s="198" t="s">
        <v>5</v>
      </c>
      <c r="F281" s="199" t="s">
        <v>154</v>
      </c>
      <c r="H281" s="200">
        <v>28</v>
      </c>
      <c r="I281" s="201"/>
      <c r="L281" s="197"/>
      <c r="M281" s="202"/>
      <c r="N281" s="203"/>
      <c r="O281" s="203"/>
      <c r="P281" s="203"/>
      <c r="Q281" s="203"/>
      <c r="R281" s="203"/>
      <c r="S281" s="203"/>
      <c r="T281" s="204"/>
      <c r="AT281" s="198" t="s">
        <v>142</v>
      </c>
      <c r="AU281" s="198" t="s">
        <v>81</v>
      </c>
      <c r="AV281" s="13" t="s">
        <v>140</v>
      </c>
      <c r="AW281" s="13" t="s">
        <v>33</v>
      </c>
      <c r="AX281" s="13" t="s">
        <v>74</v>
      </c>
      <c r="AY281" s="198" t="s">
        <v>133</v>
      </c>
    </row>
    <row r="282" spans="2:63" s="10" customFormat="1" ht="29.85" customHeight="1">
      <c r="B282" s="155"/>
      <c r="D282" s="156" t="s">
        <v>68</v>
      </c>
      <c r="E282" s="166" t="s">
        <v>200</v>
      </c>
      <c r="F282" s="166" t="s">
        <v>409</v>
      </c>
      <c r="I282" s="158"/>
      <c r="J282" s="167">
        <f>BK282</f>
        <v>0</v>
      </c>
      <c r="L282" s="155"/>
      <c r="M282" s="160"/>
      <c r="N282" s="161"/>
      <c r="O282" s="161"/>
      <c r="P282" s="162">
        <f>SUM(P283:P660)</f>
        <v>0</v>
      </c>
      <c r="Q282" s="161"/>
      <c r="R282" s="162">
        <f>SUM(R283:R660)</f>
        <v>95.42901502000001</v>
      </c>
      <c r="S282" s="161"/>
      <c r="T282" s="163">
        <f>SUM(T283:T660)</f>
        <v>0</v>
      </c>
      <c r="AR282" s="156" t="s">
        <v>74</v>
      </c>
      <c r="AT282" s="164" t="s">
        <v>68</v>
      </c>
      <c r="AU282" s="164" t="s">
        <v>74</v>
      </c>
      <c r="AY282" s="156" t="s">
        <v>133</v>
      </c>
      <c r="BK282" s="165">
        <f>SUM(BK283:BK660)</f>
        <v>0</v>
      </c>
    </row>
    <row r="283" spans="2:65" s="1" customFormat="1" ht="25.5" customHeight="1">
      <c r="B283" s="168"/>
      <c r="C283" s="169" t="s">
        <v>410</v>
      </c>
      <c r="D283" s="169" t="s">
        <v>135</v>
      </c>
      <c r="E283" s="170" t="s">
        <v>411</v>
      </c>
      <c r="F283" s="171" t="s">
        <v>412</v>
      </c>
      <c r="G283" s="172" t="s">
        <v>138</v>
      </c>
      <c r="H283" s="173">
        <v>32.042</v>
      </c>
      <c r="I283" s="174"/>
      <c r="J283" s="175">
        <f>ROUND(I283*H283,2)</f>
        <v>0</v>
      </c>
      <c r="K283" s="171" t="s">
        <v>139</v>
      </c>
      <c r="L283" s="41"/>
      <c r="M283" s="176" t="s">
        <v>5</v>
      </c>
      <c r="N283" s="177" t="s">
        <v>40</v>
      </c>
      <c r="O283" s="42"/>
      <c r="P283" s="178">
        <f>O283*H283</f>
        <v>0</v>
      </c>
      <c r="Q283" s="178">
        <v>0.00489</v>
      </c>
      <c r="R283" s="178">
        <f>Q283*H283</f>
        <v>0.15668538</v>
      </c>
      <c r="S283" s="178">
        <v>0</v>
      </c>
      <c r="T283" s="179">
        <f>S283*H283</f>
        <v>0</v>
      </c>
      <c r="AR283" s="24" t="s">
        <v>140</v>
      </c>
      <c r="AT283" s="24" t="s">
        <v>135</v>
      </c>
      <c r="AU283" s="24" t="s">
        <v>81</v>
      </c>
      <c r="AY283" s="24" t="s">
        <v>133</v>
      </c>
      <c r="BE283" s="180">
        <f>IF(N283="základní",J283,0)</f>
        <v>0</v>
      </c>
      <c r="BF283" s="180">
        <f>IF(N283="snížená",J283,0)</f>
        <v>0</v>
      </c>
      <c r="BG283" s="180">
        <f>IF(N283="zákl. přenesená",J283,0)</f>
        <v>0</v>
      </c>
      <c r="BH283" s="180">
        <f>IF(N283="sníž. přenesená",J283,0)</f>
        <v>0</v>
      </c>
      <c r="BI283" s="180">
        <f>IF(N283="nulová",J283,0)</f>
        <v>0</v>
      </c>
      <c r="BJ283" s="24" t="s">
        <v>74</v>
      </c>
      <c r="BK283" s="180">
        <f>ROUND(I283*H283,2)</f>
        <v>0</v>
      </c>
      <c r="BL283" s="24" t="s">
        <v>140</v>
      </c>
      <c r="BM283" s="24" t="s">
        <v>413</v>
      </c>
    </row>
    <row r="284" spans="2:51" s="11" customFormat="1" ht="13.5">
      <c r="B284" s="181"/>
      <c r="D284" s="182" t="s">
        <v>142</v>
      </c>
      <c r="E284" s="183" t="s">
        <v>5</v>
      </c>
      <c r="F284" s="184" t="s">
        <v>414</v>
      </c>
      <c r="H284" s="183" t="s">
        <v>5</v>
      </c>
      <c r="I284" s="185"/>
      <c r="L284" s="181"/>
      <c r="M284" s="186"/>
      <c r="N284" s="187"/>
      <c r="O284" s="187"/>
      <c r="P284" s="187"/>
      <c r="Q284" s="187"/>
      <c r="R284" s="187"/>
      <c r="S284" s="187"/>
      <c r="T284" s="188"/>
      <c r="AT284" s="183" t="s">
        <v>142</v>
      </c>
      <c r="AU284" s="183" t="s">
        <v>81</v>
      </c>
      <c r="AV284" s="11" t="s">
        <v>74</v>
      </c>
      <c r="AW284" s="11" t="s">
        <v>33</v>
      </c>
      <c r="AX284" s="11" t="s">
        <v>69</v>
      </c>
      <c r="AY284" s="183" t="s">
        <v>133</v>
      </c>
    </row>
    <row r="285" spans="2:51" s="11" customFormat="1" ht="13.5">
      <c r="B285" s="181"/>
      <c r="D285" s="182" t="s">
        <v>142</v>
      </c>
      <c r="E285" s="183" t="s">
        <v>5</v>
      </c>
      <c r="F285" s="184" t="s">
        <v>415</v>
      </c>
      <c r="H285" s="183" t="s">
        <v>5</v>
      </c>
      <c r="I285" s="185"/>
      <c r="L285" s="181"/>
      <c r="M285" s="186"/>
      <c r="N285" s="187"/>
      <c r="O285" s="187"/>
      <c r="P285" s="187"/>
      <c r="Q285" s="187"/>
      <c r="R285" s="187"/>
      <c r="S285" s="187"/>
      <c r="T285" s="188"/>
      <c r="AT285" s="183" t="s">
        <v>142</v>
      </c>
      <c r="AU285" s="183" t="s">
        <v>81</v>
      </c>
      <c r="AV285" s="11" t="s">
        <v>74</v>
      </c>
      <c r="AW285" s="11" t="s">
        <v>33</v>
      </c>
      <c r="AX285" s="11" t="s">
        <v>69</v>
      </c>
      <c r="AY285" s="183" t="s">
        <v>133</v>
      </c>
    </row>
    <row r="286" spans="2:51" s="12" customFormat="1" ht="13.5">
      <c r="B286" s="189"/>
      <c r="D286" s="182" t="s">
        <v>142</v>
      </c>
      <c r="E286" s="190" t="s">
        <v>5</v>
      </c>
      <c r="F286" s="191" t="s">
        <v>416</v>
      </c>
      <c r="H286" s="192">
        <v>3.178</v>
      </c>
      <c r="I286" s="193"/>
      <c r="L286" s="189"/>
      <c r="M286" s="194"/>
      <c r="N286" s="195"/>
      <c r="O286" s="195"/>
      <c r="P286" s="195"/>
      <c r="Q286" s="195"/>
      <c r="R286" s="195"/>
      <c r="S286" s="195"/>
      <c r="T286" s="196"/>
      <c r="AT286" s="190" t="s">
        <v>142</v>
      </c>
      <c r="AU286" s="190" t="s">
        <v>81</v>
      </c>
      <c r="AV286" s="12" t="s">
        <v>81</v>
      </c>
      <c r="AW286" s="12" t="s">
        <v>33</v>
      </c>
      <c r="AX286" s="12" t="s">
        <v>69</v>
      </c>
      <c r="AY286" s="190" t="s">
        <v>133</v>
      </c>
    </row>
    <row r="287" spans="2:51" s="12" customFormat="1" ht="13.5">
      <c r="B287" s="189"/>
      <c r="D287" s="182" t="s">
        <v>142</v>
      </c>
      <c r="E287" s="190" t="s">
        <v>5</v>
      </c>
      <c r="F287" s="191" t="s">
        <v>417</v>
      </c>
      <c r="H287" s="192">
        <v>2.25</v>
      </c>
      <c r="I287" s="193"/>
      <c r="L287" s="189"/>
      <c r="M287" s="194"/>
      <c r="N287" s="195"/>
      <c r="O287" s="195"/>
      <c r="P287" s="195"/>
      <c r="Q287" s="195"/>
      <c r="R287" s="195"/>
      <c r="S287" s="195"/>
      <c r="T287" s="196"/>
      <c r="AT287" s="190" t="s">
        <v>142</v>
      </c>
      <c r="AU287" s="190" t="s">
        <v>81</v>
      </c>
      <c r="AV287" s="12" t="s">
        <v>81</v>
      </c>
      <c r="AW287" s="12" t="s">
        <v>33</v>
      </c>
      <c r="AX287" s="12" t="s">
        <v>69</v>
      </c>
      <c r="AY287" s="190" t="s">
        <v>133</v>
      </c>
    </row>
    <row r="288" spans="2:51" s="11" customFormat="1" ht="13.5">
      <c r="B288" s="181"/>
      <c r="D288" s="182" t="s">
        <v>142</v>
      </c>
      <c r="E288" s="183" t="s">
        <v>5</v>
      </c>
      <c r="F288" s="184" t="s">
        <v>297</v>
      </c>
      <c r="H288" s="183" t="s">
        <v>5</v>
      </c>
      <c r="I288" s="185"/>
      <c r="L288" s="181"/>
      <c r="M288" s="186"/>
      <c r="N288" s="187"/>
      <c r="O288" s="187"/>
      <c r="P288" s="187"/>
      <c r="Q288" s="187"/>
      <c r="R288" s="187"/>
      <c r="S288" s="187"/>
      <c r="T288" s="188"/>
      <c r="AT288" s="183" t="s">
        <v>142</v>
      </c>
      <c r="AU288" s="183" t="s">
        <v>81</v>
      </c>
      <c r="AV288" s="11" t="s">
        <v>74</v>
      </c>
      <c r="AW288" s="11" t="s">
        <v>33</v>
      </c>
      <c r="AX288" s="11" t="s">
        <v>69</v>
      </c>
      <c r="AY288" s="183" t="s">
        <v>133</v>
      </c>
    </row>
    <row r="289" spans="2:51" s="12" customFormat="1" ht="13.5">
      <c r="B289" s="189"/>
      <c r="D289" s="182" t="s">
        <v>142</v>
      </c>
      <c r="E289" s="190" t="s">
        <v>5</v>
      </c>
      <c r="F289" s="191" t="s">
        <v>418</v>
      </c>
      <c r="H289" s="192">
        <v>2.7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142</v>
      </c>
      <c r="AU289" s="190" t="s">
        <v>81</v>
      </c>
      <c r="AV289" s="12" t="s">
        <v>81</v>
      </c>
      <c r="AW289" s="12" t="s">
        <v>33</v>
      </c>
      <c r="AX289" s="12" t="s">
        <v>69</v>
      </c>
      <c r="AY289" s="190" t="s">
        <v>133</v>
      </c>
    </row>
    <row r="290" spans="2:51" s="12" customFormat="1" ht="13.5">
      <c r="B290" s="189"/>
      <c r="D290" s="182" t="s">
        <v>142</v>
      </c>
      <c r="E290" s="190" t="s">
        <v>5</v>
      </c>
      <c r="F290" s="191" t="s">
        <v>419</v>
      </c>
      <c r="H290" s="192">
        <v>3.4</v>
      </c>
      <c r="I290" s="193"/>
      <c r="L290" s="189"/>
      <c r="M290" s="194"/>
      <c r="N290" s="195"/>
      <c r="O290" s="195"/>
      <c r="P290" s="195"/>
      <c r="Q290" s="195"/>
      <c r="R290" s="195"/>
      <c r="S290" s="195"/>
      <c r="T290" s="196"/>
      <c r="AT290" s="190" t="s">
        <v>142</v>
      </c>
      <c r="AU290" s="190" t="s">
        <v>81</v>
      </c>
      <c r="AV290" s="12" t="s">
        <v>81</v>
      </c>
      <c r="AW290" s="12" t="s">
        <v>33</v>
      </c>
      <c r="AX290" s="12" t="s">
        <v>69</v>
      </c>
      <c r="AY290" s="190" t="s">
        <v>133</v>
      </c>
    </row>
    <row r="291" spans="2:51" s="12" customFormat="1" ht="13.5">
      <c r="B291" s="189"/>
      <c r="D291" s="182" t="s">
        <v>142</v>
      </c>
      <c r="E291" s="190" t="s">
        <v>5</v>
      </c>
      <c r="F291" s="191" t="s">
        <v>420</v>
      </c>
      <c r="H291" s="192">
        <v>1.3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142</v>
      </c>
      <c r="AU291" s="190" t="s">
        <v>81</v>
      </c>
      <c r="AV291" s="12" t="s">
        <v>81</v>
      </c>
      <c r="AW291" s="12" t="s">
        <v>33</v>
      </c>
      <c r="AX291" s="12" t="s">
        <v>69</v>
      </c>
      <c r="AY291" s="190" t="s">
        <v>133</v>
      </c>
    </row>
    <row r="292" spans="2:51" s="11" customFormat="1" ht="13.5">
      <c r="B292" s="181"/>
      <c r="D292" s="182" t="s">
        <v>142</v>
      </c>
      <c r="E292" s="183" t="s">
        <v>5</v>
      </c>
      <c r="F292" s="184" t="s">
        <v>421</v>
      </c>
      <c r="H292" s="183" t="s">
        <v>5</v>
      </c>
      <c r="I292" s="185"/>
      <c r="L292" s="181"/>
      <c r="M292" s="186"/>
      <c r="N292" s="187"/>
      <c r="O292" s="187"/>
      <c r="P292" s="187"/>
      <c r="Q292" s="187"/>
      <c r="R292" s="187"/>
      <c r="S292" s="187"/>
      <c r="T292" s="188"/>
      <c r="AT292" s="183" t="s">
        <v>142</v>
      </c>
      <c r="AU292" s="183" t="s">
        <v>81</v>
      </c>
      <c r="AV292" s="11" t="s">
        <v>74</v>
      </c>
      <c r="AW292" s="11" t="s">
        <v>33</v>
      </c>
      <c r="AX292" s="11" t="s">
        <v>69</v>
      </c>
      <c r="AY292" s="183" t="s">
        <v>133</v>
      </c>
    </row>
    <row r="293" spans="2:51" s="11" customFormat="1" ht="13.5">
      <c r="B293" s="181"/>
      <c r="D293" s="182" t="s">
        <v>142</v>
      </c>
      <c r="E293" s="183" t="s">
        <v>5</v>
      </c>
      <c r="F293" s="184" t="s">
        <v>346</v>
      </c>
      <c r="H293" s="183" t="s">
        <v>5</v>
      </c>
      <c r="I293" s="185"/>
      <c r="L293" s="181"/>
      <c r="M293" s="186"/>
      <c r="N293" s="187"/>
      <c r="O293" s="187"/>
      <c r="P293" s="187"/>
      <c r="Q293" s="187"/>
      <c r="R293" s="187"/>
      <c r="S293" s="187"/>
      <c r="T293" s="188"/>
      <c r="AT293" s="183" t="s">
        <v>142</v>
      </c>
      <c r="AU293" s="183" t="s">
        <v>81</v>
      </c>
      <c r="AV293" s="11" t="s">
        <v>74</v>
      </c>
      <c r="AW293" s="11" t="s">
        <v>33</v>
      </c>
      <c r="AX293" s="11" t="s">
        <v>69</v>
      </c>
      <c r="AY293" s="183" t="s">
        <v>133</v>
      </c>
    </row>
    <row r="294" spans="2:51" s="12" customFormat="1" ht="13.5">
      <c r="B294" s="189"/>
      <c r="D294" s="182" t="s">
        <v>142</v>
      </c>
      <c r="E294" s="190" t="s">
        <v>5</v>
      </c>
      <c r="F294" s="191" t="s">
        <v>422</v>
      </c>
      <c r="H294" s="192">
        <v>2.31</v>
      </c>
      <c r="I294" s="193"/>
      <c r="L294" s="189"/>
      <c r="M294" s="194"/>
      <c r="N294" s="195"/>
      <c r="O294" s="195"/>
      <c r="P294" s="195"/>
      <c r="Q294" s="195"/>
      <c r="R294" s="195"/>
      <c r="S294" s="195"/>
      <c r="T294" s="196"/>
      <c r="AT294" s="190" t="s">
        <v>142</v>
      </c>
      <c r="AU294" s="190" t="s">
        <v>81</v>
      </c>
      <c r="AV294" s="12" t="s">
        <v>81</v>
      </c>
      <c r="AW294" s="12" t="s">
        <v>33</v>
      </c>
      <c r="AX294" s="12" t="s">
        <v>69</v>
      </c>
      <c r="AY294" s="190" t="s">
        <v>133</v>
      </c>
    </row>
    <row r="295" spans="2:51" s="12" customFormat="1" ht="13.5">
      <c r="B295" s="189"/>
      <c r="D295" s="182" t="s">
        <v>142</v>
      </c>
      <c r="E295" s="190" t="s">
        <v>5</v>
      </c>
      <c r="F295" s="191" t="s">
        <v>305</v>
      </c>
      <c r="H295" s="192">
        <v>1.925</v>
      </c>
      <c r="I295" s="193"/>
      <c r="L295" s="189"/>
      <c r="M295" s="194"/>
      <c r="N295" s="195"/>
      <c r="O295" s="195"/>
      <c r="P295" s="195"/>
      <c r="Q295" s="195"/>
      <c r="R295" s="195"/>
      <c r="S295" s="195"/>
      <c r="T295" s="196"/>
      <c r="AT295" s="190" t="s">
        <v>142</v>
      </c>
      <c r="AU295" s="190" t="s">
        <v>81</v>
      </c>
      <c r="AV295" s="12" t="s">
        <v>81</v>
      </c>
      <c r="AW295" s="12" t="s">
        <v>33</v>
      </c>
      <c r="AX295" s="12" t="s">
        <v>69</v>
      </c>
      <c r="AY295" s="190" t="s">
        <v>133</v>
      </c>
    </row>
    <row r="296" spans="2:51" s="12" customFormat="1" ht="13.5">
      <c r="B296" s="189"/>
      <c r="D296" s="182" t="s">
        <v>142</v>
      </c>
      <c r="E296" s="190" t="s">
        <v>5</v>
      </c>
      <c r="F296" s="191" t="s">
        <v>423</v>
      </c>
      <c r="H296" s="192">
        <v>10.8</v>
      </c>
      <c r="I296" s="193"/>
      <c r="L296" s="189"/>
      <c r="M296" s="194"/>
      <c r="N296" s="195"/>
      <c r="O296" s="195"/>
      <c r="P296" s="195"/>
      <c r="Q296" s="195"/>
      <c r="R296" s="195"/>
      <c r="S296" s="195"/>
      <c r="T296" s="196"/>
      <c r="AT296" s="190" t="s">
        <v>142</v>
      </c>
      <c r="AU296" s="190" t="s">
        <v>81</v>
      </c>
      <c r="AV296" s="12" t="s">
        <v>81</v>
      </c>
      <c r="AW296" s="12" t="s">
        <v>33</v>
      </c>
      <c r="AX296" s="12" t="s">
        <v>69</v>
      </c>
      <c r="AY296" s="190" t="s">
        <v>133</v>
      </c>
    </row>
    <row r="297" spans="2:51" s="14" customFormat="1" ht="13.5">
      <c r="B297" s="205"/>
      <c r="D297" s="182" t="s">
        <v>142</v>
      </c>
      <c r="E297" s="206" t="s">
        <v>5</v>
      </c>
      <c r="F297" s="207" t="s">
        <v>198</v>
      </c>
      <c r="H297" s="208">
        <v>27.863</v>
      </c>
      <c r="I297" s="209"/>
      <c r="L297" s="205"/>
      <c r="M297" s="210"/>
      <c r="N297" s="211"/>
      <c r="O297" s="211"/>
      <c r="P297" s="211"/>
      <c r="Q297" s="211"/>
      <c r="R297" s="211"/>
      <c r="S297" s="211"/>
      <c r="T297" s="212"/>
      <c r="AT297" s="206" t="s">
        <v>142</v>
      </c>
      <c r="AU297" s="206" t="s">
        <v>81</v>
      </c>
      <c r="AV297" s="14" t="s">
        <v>163</v>
      </c>
      <c r="AW297" s="14" t="s">
        <v>33</v>
      </c>
      <c r="AX297" s="14" t="s">
        <v>69</v>
      </c>
      <c r="AY297" s="206" t="s">
        <v>133</v>
      </c>
    </row>
    <row r="298" spans="2:51" s="12" customFormat="1" ht="13.5">
      <c r="B298" s="189"/>
      <c r="D298" s="182" t="s">
        <v>142</v>
      </c>
      <c r="E298" s="190" t="s">
        <v>5</v>
      </c>
      <c r="F298" s="191" t="s">
        <v>424</v>
      </c>
      <c r="H298" s="192">
        <v>32.042</v>
      </c>
      <c r="I298" s="193"/>
      <c r="L298" s="189"/>
      <c r="M298" s="194"/>
      <c r="N298" s="195"/>
      <c r="O298" s="195"/>
      <c r="P298" s="195"/>
      <c r="Q298" s="195"/>
      <c r="R298" s="195"/>
      <c r="S298" s="195"/>
      <c r="T298" s="196"/>
      <c r="AT298" s="190" t="s">
        <v>142</v>
      </c>
      <c r="AU298" s="190" t="s">
        <v>81</v>
      </c>
      <c r="AV298" s="12" t="s">
        <v>81</v>
      </c>
      <c r="AW298" s="12" t="s">
        <v>33</v>
      </c>
      <c r="AX298" s="12" t="s">
        <v>74</v>
      </c>
      <c r="AY298" s="190" t="s">
        <v>133</v>
      </c>
    </row>
    <row r="299" spans="2:65" s="1" customFormat="1" ht="25.5" customHeight="1">
      <c r="B299" s="168"/>
      <c r="C299" s="169" t="s">
        <v>425</v>
      </c>
      <c r="D299" s="169" t="s">
        <v>135</v>
      </c>
      <c r="E299" s="170" t="s">
        <v>426</v>
      </c>
      <c r="F299" s="171" t="s">
        <v>427</v>
      </c>
      <c r="G299" s="172" t="s">
        <v>138</v>
      </c>
      <c r="H299" s="173">
        <v>17.409</v>
      </c>
      <c r="I299" s="174"/>
      <c r="J299" s="175">
        <f>ROUND(I299*H299,2)</f>
        <v>0</v>
      </c>
      <c r="K299" s="171" t="s">
        <v>139</v>
      </c>
      <c r="L299" s="41"/>
      <c r="M299" s="176" t="s">
        <v>5</v>
      </c>
      <c r="N299" s="177" t="s">
        <v>40</v>
      </c>
      <c r="O299" s="42"/>
      <c r="P299" s="178">
        <f>O299*H299</f>
        <v>0</v>
      </c>
      <c r="Q299" s="178">
        <v>0.00656</v>
      </c>
      <c r="R299" s="178">
        <f>Q299*H299</f>
        <v>0.11420303999999999</v>
      </c>
      <c r="S299" s="178">
        <v>0</v>
      </c>
      <c r="T299" s="179">
        <f>S299*H299</f>
        <v>0</v>
      </c>
      <c r="AR299" s="24" t="s">
        <v>140</v>
      </c>
      <c r="AT299" s="24" t="s">
        <v>135</v>
      </c>
      <c r="AU299" s="24" t="s">
        <v>81</v>
      </c>
      <c r="AY299" s="24" t="s">
        <v>133</v>
      </c>
      <c r="BE299" s="180">
        <f>IF(N299="základní",J299,0)</f>
        <v>0</v>
      </c>
      <c r="BF299" s="180">
        <f>IF(N299="snížená",J299,0)</f>
        <v>0</v>
      </c>
      <c r="BG299" s="180">
        <f>IF(N299="zákl. přenesená",J299,0)</f>
        <v>0</v>
      </c>
      <c r="BH299" s="180">
        <f>IF(N299="sníž. přenesená",J299,0)</f>
        <v>0</v>
      </c>
      <c r="BI299" s="180">
        <f>IF(N299="nulová",J299,0)</f>
        <v>0</v>
      </c>
      <c r="BJ299" s="24" t="s">
        <v>74</v>
      </c>
      <c r="BK299" s="180">
        <f>ROUND(I299*H299,2)</f>
        <v>0</v>
      </c>
      <c r="BL299" s="24" t="s">
        <v>140</v>
      </c>
      <c r="BM299" s="24" t="s">
        <v>428</v>
      </c>
    </row>
    <row r="300" spans="2:51" s="12" customFormat="1" ht="13.5">
      <c r="B300" s="189"/>
      <c r="D300" s="182" t="s">
        <v>142</v>
      </c>
      <c r="E300" s="190" t="s">
        <v>5</v>
      </c>
      <c r="F300" s="191" t="s">
        <v>429</v>
      </c>
      <c r="H300" s="192">
        <v>17.409</v>
      </c>
      <c r="I300" s="193"/>
      <c r="L300" s="189"/>
      <c r="M300" s="194"/>
      <c r="N300" s="195"/>
      <c r="O300" s="195"/>
      <c r="P300" s="195"/>
      <c r="Q300" s="195"/>
      <c r="R300" s="195"/>
      <c r="S300" s="195"/>
      <c r="T300" s="196"/>
      <c r="AT300" s="190" t="s">
        <v>142</v>
      </c>
      <c r="AU300" s="190" t="s">
        <v>81</v>
      </c>
      <c r="AV300" s="12" t="s">
        <v>81</v>
      </c>
      <c r="AW300" s="12" t="s">
        <v>33</v>
      </c>
      <c r="AX300" s="12" t="s">
        <v>74</v>
      </c>
      <c r="AY300" s="190" t="s">
        <v>133</v>
      </c>
    </row>
    <row r="301" spans="2:65" s="1" customFormat="1" ht="16.5" customHeight="1">
      <c r="B301" s="168"/>
      <c r="C301" s="169" t="s">
        <v>430</v>
      </c>
      <c r="D301" s="169" t="s">
        <v>135</v>
      </c>
      <c r="E301" s="170" t="s">
        <v>431</v>
      </c>
      <c r="F301" s="171" t="s">
        <v>432</v>
      </c>
      <c r="G301" s="172" t="s">
        <v>138</v>
      </c>
      <c r="H301" s="173">
        <v>39.447</v>
      </c>
      <c r="I301" s="174"/>
      <c r="J301" s="175">
        <f>ROUND(I301*H301,2)</f>
        <v>0</v>
      </c>
      <c r="K301" s="171" t="s">
        <v>5</v>
      </c>
      <c r="L301" s="41"/>
      <c r="M301" s="176" t="s">
        <v>5</v>
      </c>
      <c r="N301" s="177" t="s">
        <v>40</v>
      </c>
      <c r="O301" s="42"/>
      <c r="P301" s="178">
        <f>O301*H301</f>
        <v>0</v>
      </c>
      <c r="Q301" s="178">
        <v>0.03045</v>
      </c>
      <c r="R301" s="178">
        <f>Q301*H301</f>
        <v>1.2011611500000001</v>
      </c>
      <c r="S301" s="178">
        <v>0</v>
      </c>
      <c r="T301" s="179">
        <f>S301*H301</f>
        <v>0</v>
      </c>
      <c r="AR301" s="24" t="s">
        <v>140</v>
      </c>
      <c r="AT301" s="24" t="s">
        <v>135</v>
      </c>
      <c r="AU301" s="24" t="s">
        <v>81</v>
      </c>
      <c r="AY301" s="24" t="s">
        <v>133</v>
      </c>
      <c r="BE301" s="180">
        <f>IF(N301="základní",J301,0)</f>
        <v>0</v>
      </c>
      <c r="BF301" s="180">
        <f>IF(N301="snížená",J301,0)</f>
        <v>0</v>
      </c>
      <c r="BG301" s="180">
        <f>IF(N301="zákl. přenesená",J301,0)</f>
        <v>0</v>
      </c>
      <c r="BH301" s="180">
        <f>IF(N301="sníž. přenesená",J301,0)</f>
        <v>0</v>
      </c>
      <c r="BI301" s="180">
        <f>IF(N301="nulová",J301,0)</f>
        <v>0</v>
      </c>
      <c r="BJ301" s="24" t="s">
        <v>74</v>
      </c>
      <c r="BK301" s="180">
        <f>ROUND(I301*H301,2)</f>
        <v>0</v>
      </c>
      <c r="BL301" s="24" t="s">
        <v>140</v>
      </c>
      <c r="BM301" s="24" t="s">
        <v>433</v>
      </c>
    </row>
    <row r="302" spans="2:51" s="11" customFormat="1" ht="13.5">
      <c r="B302" s="181"/>
      <c r="D302" s="182" t="s">
        <v>142</v>
      </c>
      <c r="E302" s="183" t="s">
        <v>5</v>
      </c>
      <c r="F302" s="184" t="s">
        <v>434</v>
      </c>
      <c r="H302" s="183" t="s">
        <v>5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3" t="s">
        <v>142</v>
      </c>
      <c r="AU302" s="183" t="s">
        <v>81</v>
      </c>
      <c r="AV302" s="11" t="s">
        <v>74</v>
      </c>
      <c r="AW302" s="11" t="s">
        <v>33</v>
      </c>
      <c r="AX302" s="11" t="s">
        <v>69</v>
      </c>
      <c r="AY302" s="183" t="s">
        <v>133</v>
      </c>
    </row>
    <row r="303" spans="2:51" s="11" customFormat="1" ht="13.5">
      <c r="B303" s="181"/>
      <c r="D303" s="182" t="s">
        <v>142</v>
      </c>
      <c r="E303" s="183" t="s">
        <v>5</v>
      </c>
      <c r="F303" s="184" t="s">
        <v>435</v>
      </c>
      <c r="H303" s="183" t="s">
        <v>5</v>
      </c>
      <c r="I303" s="185"/>
      <c r="L303" s="181"/>
      <c r="M303" s="186"/>
      <c r="N303" s="187"/>
      <c r="O303" s="187"/>
      <c r="P303" s="187"/>
      <c r="Q303" s="187"/>
      <c r="R303" s="187"/>
      <c r="S303" s="187"/>
      <c r="T303" s="188"/>
      <c r="AT303" s="183" t="s">
        <v>142</v>
      </c>
      <c r="AU303" s="183" t="s">
        <v>81</v>
      </c>
      <c r="AV303" s="11" t="s">
        <v>74</v>
      </c>
      <c r="AW303" s="11" t="s">
        <v>33</v>
      </c>
      <c r="AX303" s="11" t="s">
        <v>69</v>
      </c>
      <c r="AY303" s="183" t="s">
        <v>133</v>
      </c>
    </row>
    <row r="304" spans="2:51" s="11" customFormat="1" ht="13.5">
      <c r="B304" s="181"/>
      <c r="D304" s="182" t="s">
        <v>142</v>
      </c>
      <c r="E304" s="183" t="s">
        <v>5</v>
      </c>
      <c r="F304" s="184" t="s">
        <v>436</v>
      </c>
      <c r="H304" s="183" t="s">
        <v>5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3" t="s">
        <v>142</v>
      </c>
      <c r="AU304" s="183" t="s">
        <v>81</v>
      </c>
      <c r="AV304" s="11" t="s">
        <v>74</v>
      </c>
      <c r="AW304" s="11" t="s">
        <v>33</v>
      </c>
      <c r="AX304" s="11" t="s">
        <v>69</v>
      </c>
      <c r="AY304" s="183" t="s">
        <v>133</v>
      </c>
    </row>
    <row r="305" spans="2:51" s="12" customFormat="1" ht="13.5">
      <c r="B305" s="189"/>
      <c r="D305" s="182" t="s">
        <v>142</v>
      </c>
      <c r="E305" s="190" t="s">
        <v>5</v>
      </c>
      <c r="F305" s="191" t="s">
        <v>437</v>
      </c>
      <c r="H305" s="192">
        <v>14.85</v>
      </c>
      <c r="I305" s="193"/>
      <c r="L305" s="189"/>
      <c r="M305" s="194"/>
      <c r="N305" s="195"/>
      <c r="O305" s="195"/>
      <c r="P305" s="195"/>
      <c r="Q305" s="195"/>
      <c r="R305" s="195"/>
      <c r="S305" s="195"/>
      <c r="T305" s="196"/>
      <c r="AT305" s="190" t="s">
        <v>142</v>
      </c>
      <c r="AU305" s="190" t="s">
        <v>81</v>
      </c>
      <c r="AV305" s="12" t="s">
        <v>81</v>
      </c>
      <c r="AW305" s="12" t="s">
        <v>33</v>
      </c>
      <c r="AX305" s="12" t="s">
        <v>69</v>
      </c>
      <c r="AY305" s="190" t="s">
        <v>133</v>
      </c>
    </row>
    <row r="306" spans="2:51" s="12" customFormat="1" ht="13.5">
      <c r="B306" s="189"/>
      <c r="D306" s="182" t="s">
        <v>142</v>
      </c>
      <c r="E306" s="190" t="s">
        <v>5</v>
      </c>
      <c r="F306" s="191" t="s">
        <v>438</v>
      </c>
      <c r="H306" s="192">
        <v>4.4</v>
      </c>
      <c r="I306" s="193"/>
      <c r="L306" s="189"/>
      <c r="M306" s="194"/>
      <c r="N306" s="195"/>
      <c r="O306" s="195"/>
      <c r="P306" s="195"/>
      <c r="Q306" s="195"/>
      <c r="R306" s="195"/>
      <c r="S306" s="195"/>
      <c r="T306" s="196"/>
      <c r="AT306" s="190" t="s">
        <v>142</v>
      </c>
      <c r="AU306" s="190" t="s">
        <v>81</v>
      </c>
      <c r="AV306" s="12" t="s">
        <v>81</v>
      </c>
      <c r="AW306" s="12" t="s">
        <v>33</v>
      </c>
      <c r="AX306" s="12" t="s">
        <v>69</v>
      </c>
      <c r="AY306" s="190" t="s">
        <v>133</v>
      </c>
    </row>
    <row r="307" spans="2:51" s="12" customFormat="1" ht="13.5">
      <c r="B307" s="189"/>
      <c r="D307" s="182" t="s">
        <v>142</v>
      </c>
      <c r="E307" s="190" t="s">
        <v>5</v>
      </c>
      <c r="F307" s="191" t="s">
        <v>439</v>
      </c>
      <c r="H307" s="192">
        <v>4.4</v>
      </c>
      <c r="I307" s="193"/>
      <c r="L307" s="189"/>
      <c r="M307" s="194"/>
      <c r="N307" s="195"/>
      <c r="O307" s="195"/>
      <c r="P307" s="195"/>
      <c r="Q307" s="195"/>
      <c r="R307" s="195"/>
      <c r="S307" s="195"/>
      <c r="T307" s="196"/>
      <c r="AT307" s="190" t="s">
        <v>142</v>
      </c>
      <c r="AU307" s="190" t="s">
        <v>81</v>
      </c>
      <c r="AV307" s="12" t="s">
        <v>81</v>
      </c>
      <c r="AW307" s="12" t="s">
        <v>33</v>
      </c>
      <c r="AX307" s="12" t="s">
        <v>69</v>
      </c>
      <c r="AY307" s="190" t="s">
        <v>133</v>
      </c>
    </row>
    <row r="308" spans="2:51" s="12" customFormat="1" ht="13.5">
      <c r="B308" s="189"/>
      <c r="D308" s="182" t="s">
        <v>142</v>
      </c>
      <c r="E308" s="190" t="s">
        <v>5</v>
      </c>
      <c r="F308" s="191" t="s">
        <v>440</v>
      </c>
      <c r="H308" s="192">
        <v>13.3</v>
      </c>
      <c r="I308" s="193"/>
      <c r="L308" s="189"/>
      <c r="M308" s="194"/>
      <c r="N308" s="195"/>
      <c r="O308" s="195"/>
      <c r="P308" s="195"/>
      <c r="Q308" s="195"/>
      <c r="R308" s="195"/>
      <c r="S308" s="195"/>
      <c r="T308" s="196"/>
      <c r="AT308" s="190" t="s">
        <v>142</v>
      </c>
      <c r="AU308" s="190" t="s">
        <v>81</v>
      </c>
      <c r="AV308" s="12" t="s">
        <v>81</v>
      </c>
      <c r="AW308" s="12" t="s">
        <v>33</v>
      </c>
      <c r="AX308" s="12" t="s">
        <v>69</v>
      </c>
      <c r="AY308" s="190" t="s">
        <v>133</v>
      </c>
    </row>
    <row r="309" spans="2:51" s="12" customFormat="1" ht="13.5">
      <c r="B309" s="189"/>
      <c r="D309" s="182" t="s">
        <v>142</v>
      </c>
      <c r="E309" s="190" t="s">
        <v>5</v>
      </c>
      <c r="F309" s="191" t="s">
        <v>441</v>
      </c>
      <c r="H309" s="192">
        <v>5.4</v>
      </c>
      <c r="I309" s="193"/>
      <c r="L309" s="189"/>
      <c r="M309" s="194"/>
      <c r="N309" s="195"/>
      <c r="O309" s="195"/>
      <c r="P309" s="195"/>
      <c r="Q309" s="195"/>
      <c r="R309" s="195"/>
      <c r="S309" s="195"/>
      <c r="T309" s="196"/>
      <c r="AT309" s="190" t="s">
        <v>142</v>
      </c>
      <c r="AU309" s="190" t="s">
        <v>81</v>
      </c>
      <c r="AV309" s="12" t="s">
        <v>81</v>
      </c>
      <c r="AW309" s="12" t="s">
        <v>33</v>
      </c>
      <c r="AX309" s="12" t="s">
        <v>69</v>
      </c>
      <c r="AY309" s="190" t="s">
        <v>133</v>
      </c>
    </row>
    <row r="310" spans="2:51" s="12" customFormat="1" ht="13.5">
      <c r="B310" s="189"/>
      <c r="D310" s="182" t="s">
        <v>142</v>
      </c>
      <c r="E310" s="190" t="s">
        <v>5</v>
      </c>
      <c r="F310" s="191" t="s">
        <v>442</v>
      </c>
      <c r="H310" s="192">
        <v>9</v>
      </c>
      <c r="I310" s="193"/>
      <c r="L310" s="189"/>
      <c r="M310" s="194"/>
      <c r="N310" s="195"/>
      <c r="O310" s="195"/>
      <c r="P310" s="195"/>
      <c r="Q310" s="195"/>
      <c r="R310" s="195"/>
      <c r="S310" s="195"/>
      <c r="T310" s="196"/>
      <c r="AT310" s="190" t="s">
        <v>142</v>
      </c>
      <c r="AU310" s="190" t="s">
        <v>81</v>
      </c>
      <c r="AV310" s="12" t="s">
        <v>81</v>
      </c>
      <c r="AW310" s="12" t="s">
        <v>33</v>
      </c>
      <c r="AX310" s="12" t="s">
        <v>69</v>
      </c>
      <c r="AY310" s="190" t="s">
        <v>133</v>
      </c>
    </row>
    <row r="311" spans="2:51" s="12" customFormat="1" ht="13.5">
      <c r="B311" s="189"/>
      <c r="D311" s="182" t="s">
        <v>142</v>
      </c>
      <c r="E311" s="190" t="s">
        <v>5</v>
      </c>
      <c r="F311" s="191" t="s">
        <v>443</v>
      </c>
      <c r="H311" s="192">
        <v>2.1</v>
      </c>
      <c r="I311" s="193"/>
      <c r="L311" s="189"/>
      <c r="M311" s="194"/>
      <c r="N311" s="195"/>
      <c r="O311" s="195"/>
      <c r="P311" s="195"/>
      <c r="Q311" s="195"/>
      <c r="R311" s="195"/>
      <c r="S311" s="195"/>
      <c r="T311" s="196"/>
      <c r="AT311" s="190" t="s">
        <v>142</v>
      </c>
      <c r="AU311" s="190" t="s">
        <v>81</v>
      </c>
      <c r="AV311" s="12" t="s">
        <v>81</v>
      </c>
      <c r="AW311" s="12" t="s">
        <v>33</v>
      </c>
      <c r="AX311" s="12" t="s">
        <v>69</v>
      </c>
      <c r="AY311" s="190" t="s">
        <v>133</v>
      </c>
    </row>
    <row r="312" spans="2:51" s="12" customFormat="1" ht="13.5">
      <c r="B312" s="189"/>
      <c r="D312" s="182" t="s">
        <v>142</v>
      </c>
      <c r="E312" s="190" t="s">
        <v>5</v>
      </c>
      <c r="F312" s="191" t="s">
        <v>444</v>
      </c>
      <c r="H312" s="192">
        <v>9</v>
      </c>
      <c r="I312" s="193"/>
      <c r="L312" s="189"/>
      <c r="M312" s="194"/>
      <c r="N312" s="195"/>
      <c r="O312" s="195"/>
      <c r="P312" s="195"/>
      <c r="Q312" s="195"/>
      <c r="R312" s="195"/>
      <c r="S312" s="195"/>
      <c r="T312" s="196"/>
      <c r="AT312" s="190" t="s">
        <v>142</v>
      </c>
      <c r="AU312" s="190" t="s">
        <v>81</v>
      </c>
      <c r="AV312" s="12" t="s">
        <v>81</v>
      </c>
      <c r="AW312" s="12" t="s">
        <v>33</v>
      </c>
      <c r="AX312" s="12" t="s">
        <v>69</v>
      </c>
      <c r="AY312" s="190" t="s">
        <v>133</v>
      </c>
    </row>
    <row r="313" spans="2:51" s="12" customFormat="1" ht="13.5">
      <c r="B313" s="189"/>
      <c r="D313" s="182" t="s">
        <v>142</v>
      </c>
      <c r="E313" s="190" t="s">
        <v>5</v>
      </c>
      <c r="F313" s="191" t="s">
        <v>445</v>
      </c>
      <c r="H313" s="192">
        <v>13.8</v>
      </c>
      <c r="I313" s="193"/>
      <c r="L313" s="189"/>
      <c r="M313" s="194"/>
      <c r="N313" s="195"/>
      <c r="O313" s="195"/>
      <c r="P313" s="195"/>
      <c r="Q313" s="195"/>
      <c r="R313" s="195"/>
      <c r="S313" s="195"/>
      <c r="T313" s="196"/>
      <c r="AT313" s="190" t="s">
        <v>142</v>
      </c>
      <c r="AU313" s="190" t="s">
        <v>81</v>
      </c>
      <c r="AV313" s="12" t="s">
        <v>81</v>
      </c>
      <c r="AW313" s="12" t="s">
        <v>33</v>
      </c>
      <c r="AX313" s="12" t="s">
        <v>69</v>
      </c>
      <c r="AY313" s="190" t="s">
        <v>133</v>
      </c>
    </row>
    <row r="314" spans="2:51" s="12" customFormat="1" ht="13.5">
      <c r="B314" s="189"/>
      <c r="D314" s="182" t="s">
        <v>142</v>
      </c>
      <c r="E314" s="190" t="s">
        <v>5</v>
      </c>
      <c r="F314" s="191" t="s">
        <v>446</v>
      </c>
      <c r="H314" s="192">
        <v>41.52</v>
      </c>
      <c r="I314" s="193"/>
      <c r="L314" s="189"/>
      <c r="M314" s="194"/>
      <c r="N314" s="195"/>
      <c r="O314" s="195"/>
      <c r="P314" s="195"/>
      <c r="Q314" s="195"/>
      <c r="R314" s="195"/>
      <c r="S314" s="195"/>
      <c r="T314" s="196"/>
      <c r="AT314" s="190" t="s">
        <v>142</v>
      </c>
      <c r="AU314" s="190" t="s">
        <v>81</v>
      </c>
      <c r="AV314" s="12" t="s">
        <v>81</v>
      </c>
      <c r="AW314" s="12" t="s">
        <v>33</v>
      </c>
      <c r="AX314" s="12" t="s">
        <v>69</v>
      </c>
      <c r="AY314" s="190" t="s">
        <v>133</v>
      </c>
    </row>
    <row r="315" spans="2:51" s="12" customFormat="1" ht="13.5">
      <c r="B315" s="189"/>
      <c r="D315" s="182" t="s">
        <v>142</v>
      </c>
      <c r="E315" s="190" t="s">
        <v>5</v>
      </c>
      <c r="F315" s="191" t="s">
        <v>447</v>
      </c>
      <c r="H315" s="192">
        <v>49.5</v>
      </c>
      <c r="I315" s="193"/>
      <c r="L315" s="189"/>
      <c r="M315" s="194"/>
      <c r="N315" s="195"/>
      <c r="O315" s="195"/>
      <c r="P315" s="195"/>
      <c r="Q315" s="195"/>
      <c r="R315" s="195"/>
      <c r="S315" s="195"/>
      <c r="T315" s="196"/>
      <c r="AT315" s="190" t="s">
        <v>142</v>
      </c>
      <c r="AU315" s="190" t="s">
        <v>81</v>
      </c>
      <c r="AV315" s="12" t="s">
        <v>81</v>
      </c>
      <c r="AW315" s="12" t="s">
        <v>33</v>
      </c>
      <c r="AX315" s="12" t="s">
        <v>69</v>
      </c>
      <c r="AY315" s="190" t="s">
        <v>133</v>
      </c>
    </row>
    <row r="316" spans="2:51" s="12" customFormat="1" ht="13.5">
      <c r="B316" s="189"/>
      <c r="D316" s="182" t="s">
        <v>142</v>
      </c>
      <c r="E316" s="190" t="s">
        <v>5</v>
      </c>
      <c r="F316" s="191" t="s">
        <v>448</v>
      </c>
      <c r="H316" s="192">
        <v>4.5</v>
      </c>
      <c r="I316" s="193"/>
      <c r="L316" s="189"/>
      <c r="M316" s="194"/>
      <c r="N316" s="195"/>
      <c r="O316" s="195"/>
      <c r="P316" s="195"/>
      <c r="Q316" s="195"/>
      <c r="R316" s="195"/>
      <c r="S316" s="195"/>
      <c r="T316" s="196"/>
      <c r="AT316" s="190" t="s">
        <v>142</v>
      </c>
      <c r="AU316" s="190" t="s">
        <v>81</v>
      </c>
      <c r="AV316" s="12" t="s">
        <v>81</v>
      </c>
      <c r="AW316" s="12" t="s">
        <v>33</v>
      </c>
      <c r="AX316" s="12" t="s">
        <v>69</v>
      </c>
      <c r="AY316" s="190" t="s">
        <v>133</v>
      </c>
    </row>
    <row r="317" spans="2:51" s="12" customFormat="1" ht="13.5">
      <c r="B317" s="189"/>
      <c r="D317" s="182" t="s">
        <v>142</v>
      </c>
      <c r="E317" s="190" t="s">
        <v>5</v>
      </c>
      <c r="F317" s="191" t="s">
        <v>449</v>
      </c>
      <c r="H317" s="192">
        <v>49.5</v>
      </c>
      <c r="I317" s="193"/>
      <c r="L317" s="189"/>
      <c r="M317" s="194"/>
      <c r="N317" s="195"/>
      <c r="O317" s="195"/>
      <c r="P317" s="195"/>
      <c r="Q317" s="195"/>
      <c r="R317" s="195"/>
      <c r="S317" s="195"/>
      <c r="T317" s="196"/>
      <c r="AT317" s="190" t="s">
        <v>142</v>
      </c>
      <c r="AU317" s="190" t="s">
        <v>81</v>
      </c>
      <c r="AV317" s="12" t="s">
        <v>81</v>
      </c>
      <c r="AW317" s="12" t="s">
        <v>33</v>
      </c>
      <c r="AX317" s="12" t="s">
        <v>69</v>
      </c>
      <c r="AY317" s="190" t="s">
        <v>133</v>
      </c>
    </row>
    <row r="318" spans="2:51" s="12" customFormat="1" ht="13.5">
      <c r="B318" s="189"/>
      <c r="D318" s="182" t="s">
        <v>142</v>
      </c>
      <c r="E318" s="190" t="s">
        <v>5</v>
      </c>
      <c r="F318" s="191" t="s">
        <v>450</v>
      </c>
      <c r="H318" s="192">
        <v>11.6</v>
      </c>
      <c r="I318" s="193"/>
      <c r="L318" s="189"/>
      <c r="M318" s="194"/>
      <c r="N318" s="195"/>
      <c r="O318" s="195"/>
      <c r="P318" s="195"/>
      <c r="Q318" s="195"/>
      <c r="R318" s="195"/>
      <c r="S318" s="195"/>
      <c r="T318" s="196"/>
      <c r="AT318" s="190" t="s">
        <v>142</v>
      </c>
      <c r="AU318" s="190" t="s">
        <v>81</v>
      </c>
      <c r="AV318" s="12" t="s">
        <v>81</v>
      </c>
      <c r="AW318" s="12" t="s">
        <v>33</v>
      </c>
      <c r="AX318" s="12" t="s">
        <v>69</v>
      </c>
      <c r="AY318" s="190" t="s">
        <v>133</v>
      </c>
    </row>
    <row r="319" spans="2:51" s="12" customFormat="1" ht="13.5">
      <c r="B319" s="189"/>
      <c r="D319" s="182" t="s">
        <v>142</v>
      </c>
      <c r="E319" s="190" t="s">
        <v>5</v>
      </c>
      <c r="F319" s="191" t="s">
        <v>451</v>
      </c>
      <c r="H319" s="192">
        <v>14.7</v>
      </c>
      <c r="I319" s="193"/>
      <c r="L319" s="189"/>
      <c r="M319" s="194"/>
      <c r="N319" s="195"/>
      <c r="O319" s="195"/>
      <c r="P319" s="195"/>
      <c r="Q319" s="195"/>
      <c r="R319" s="195"/>
      <c r="S319" s="195"/>
      <c r="T319" s="196"/>
      <c r="AT319" s="190" t="s">
        <v>142</v>
      </c>
      <c r="AU319" s="190" t="s">
        <v>81</v>
      </c>
      <c r="AV319" s="12" t="s">
        <v>81</v>
      </c>
      <c r="AW319" s="12" t="s">
        <v>33</v>
      </c>
      <c r="AX319" s="12" t="s">
        <v>69</v>
      </c>
      <c r="AY319" s="190" t="s">
        <v>133</v>
      </c>
    </row>
    <row r="320" spans="2:51" s="12" customFormat="1" ht="13.5">
      <c r="B320" s="189"/>
      <c r="D320" s="182" t="s">
        <v>142</v>
      </c>
      <c r="E320" s="190" t="s">
        <v>5</v>
      </c>
      <c r="F320" s="191" t="s">
        <v>452</v>
      </c>
      <c r="H320" s="192">
        <v>48.3</v>
      </c>
      <c r="I320" s="193"/>
      <c r="L320" s="189"/>
      <c r="M320" s="194"/>
      <c r="N320" s="195"/>
      <c r="O320" s="195"/>
      <c r="P320" s="195"/>
      <c r="Q320" s="195"/>
      <c r="R320" s="195"/>
      <c r="S320" s="195"/>
      <c r="T320" s="196"/>
      <c r="AT320" s="190" t="s">
        <v>142</v>
      </c>
      <c r="AU320" s="190" t="s">
        <v>81</v>
      </c>
      <c r="AV320" s="12" t="s">
        <v>81</v>
      </c>
      <c r="AW320" s="12" t="s">
        <v>33</v>
      </c>
      <c r="AX320" s="12" t="s">
        <v>69</v>
      </c>
      <c r="AY320" s="190" t="s">
        <v>133</v>
      </c>
    </row>
    <row r="321" spans="2:51" s="11" customFormat="1" ht="13.5">
      <c r="B321" s="181"/>
      <c r="D321" s="182" t="s">
        <v>142</v>
      </c>
      <c r="E321" s="183" t="s">
        <v>5</v>
      </c>
      <c r="F321" s="184" t="s">
        <v>453</v>
      </c>
      <c r="H321" s="183" t="s">
        <v>5</v>
      </c>
      <c r="I321" s="185"/>
      <c r="L321" s="181"/>
      <c r="M321" s="186"/>
      <c r="N321" s="187"/>
      <c r="O321" s="187"/>
      <c r="P321" s="187"/>
      <c r="Q321" s="187"/>
      <c r="R321" s="187"/>
      <c r="S321" s="187"/>
      <c r="T321" s="188"/>
      <c r="AT321" s="183" t="s">
        <v>142</v>
      </c>
      <c r="AU321" s="183" t="s">
        <v>81</v>
      </c>
      <c r="AV321" s="11" t="s">
        <v>74</v>
      </c>
      <c r="AW321" s="11" t="s">
        <v>33</v>
      </c>
      <c r="AX321" s="11" t="s">
        <v>69</v>
      </c>
      <c r="AY321" s="183" t="s">
        <v>133</v>
      </c>
    </row>
    <row r="322" spans="2:51" s="12" customFormat="1" ht="13.5">
      <c r="B322" s="189"/>
      <c r="D322" s="182" t="s">
        <v>142</v>
      </c>
      <c r="E322" s="190" t="s">
        <v>5</v>
      </c>
      <c r="F322" s="191" t="s">
        <v>454</v>
      </c>
      <c r="H322" s="192">
        <v>8.47</v>
      </c>
      <c r="I322" s="193"/>
      <c r="L322" s="189"/>
      <c r="M322" s="194"/>
      <c r="N322" s="195"/>
      <c r="O322" s="195"/>
      <c r="P322" s="195"/>
      <c r="Q322" s="195"/>
      <c r="R322" s="195"/>
      <c r="S322" s="195"/>
      <c r="T322" s="196"/>
      <c r="AT322" s="190" t="s">
        <v>142</v>
      </c>
      <c r="AU322" s="190" t="s">
        <v>81</v>
      </c>
      <c r="AV322" s="12" t="s">
        <v>81</v>
      </c>
      <c r="AW322" s="12" t="s">
        <v>33</v>
      </c>
      <c r="AX322" s="12" t="s">
        <v>69</v>
      </c>
      <c r="AY322" s="190" t="s">
        <v>133</v>
      </c>
    </row>
    <row r="323" spans="2:51" s="12" customFormat="1" ht="13.5">
      <c r="B323" s="189"/>
      <c r="D323" s="182" t="s">
        <v>142</v>
      </c>
      <c r="E323" s="190" t="s">
        <v>5</v>
      </c>
      <c r="F323" s="191" t="s">
        <v>455</v>
      </c>
      <c r="H323" s="192">
        <v>9.6</v>
      </c>
      <c r="I323" s="193"/>
      <c r="L323" s="189"/>
      <c r="M323" s="194"/>
      <c r="N323" s="195"/>
      <c r="O323" s="195"/>
      <c r="P323" s="195"/>
      <c r="Q323" s="195"/>
      <c r="R323" s="195"/>
      <c r="S323" s="195"/>
      <c r="T323" s="196"/>
      <c r="AT323" s="190" t="s">
        <v>142</v>
      </c>
      <c r="AU323" s="190" t="s">
        <v>81</v>
      </c>
      <c r="AV323" s="12" t="s">
        <v>81</v>
      </c>
      <c r="AW323" s="12" t="s">
        <v>33</v>
      </c>
      <c r="AX323" s="12" t="s">
        <v>69</v>
      </c>
      <c r="AY323" s="190" t="s">
        <v>133</v>
      </c>
    </row>
    <row r="324" spans="2:51" s="12" customFormat="1" ht="13.5">
      <c r="B324" s="189"/>
      <c r="D324" s="182" t="s">
        <v>142</v>
      </c>
      <c r="E324" s="190" t="s">
        <v>5</v>
      </c>
      <c r="F324" s="191" t="s">
        <v>456</v>
      </c>
      <c r="H324" s="192">
        <v>9.05</v>
      </c>
      <c r="I324" s="193"/>
      <c r="L324" s="189"/>
      <c r="M324" s="194"/>
      <c r="N324" s="195"/>
      <c r="O324" s="195"/>
      <c r="P324" s="195"/>
      <c r="Q324" s="195"/>
      <c r="R324" s="195"/>
      <c r="S324" s="195"/>
      <c r="T324" s="196"/>
      <c r="AT324" s="190" t="s">
        <v>142</v>
      </c>
      <c r="AU324" s="190" t="s">
        <v>81</v>
      </c>
      <c r="AV324" s="12" t="s">
        <v>81</v>
      </c>
      <c r="AW324" s="12" t="s">
        <v>33</v>
      </c>
      <c r="AX324" s="12" t="s">
        <v>69</v>
      </c>
      <c r="AY324" s="190" t="s">
        <v>133</v>
      </c>
    </row>
    <row r="325" spans="2:51" s="12" customFormat="1" ht="13.5">
      <c r="B325" s="189"/>
      <c r="D325" s="182" t="s">
        <v>142</v>
      </c>
      <c r="E325" s="190" t="s">
        <v>5</v>
      </c>
      <c r="F325" s="191" t="s">
        <v>457</v>
      </c>
      <c r="H325" s="192">
        <v>6.5</v>
      </c>
      <c r="I325" s="193"/>
      <c r="L325" s="189"/>
      <c r="M325" s="194"/>
      <c r="N325" s="195"/>
      <c r="O325" s="195"/>
      <c r="P325" s="195"/>
      <c r="Q325" s="195"/>
      <c r="R325" s="195"/>
      <c r="S325" s="195"/>
      <c r="T325" s="196"/>
      <c r="AT325" s="190" t="s">
        <v>142</v>
      </c>
      <c r="AU325" s="190" t="s">
        <v>81</v>
      </c>
      <c r="AV325" s="12" t="s">
        <v>81</v>
      </c>
      <c r="AW325" s="12" t="s">
        <v>33</v>
      </c>
      <c r="AX325" s="12" t="s">
        <v>69</v>
      </c>
      <c r="AY325" s="190" t="s">
        <v>133</v>
      </c>
    </row>
    <row r="326" spans="2:51" s="12" customFormat="1" ht="13.5">
      <c r="B326" s="189"/>
      <c r="D326" s="182" t="s">
        <v>142</v>
      </c>
      <c r="E326" s="190" t="s">
        <v>5</v>
      </c>
      <c r="F326" s="191" t="s">
        <v>458</v>
      </c>
      <c r="H326" s="192">
        <v>5.53</v>
      </c>
      <c r="I326" s="193"/>
      <c r="L326" s="189"/>
      <c r="M326" s="194"/>
      <c r="N326" s="195"/>
      <c r="O326" s="195"/>
      <c r="P326" s="195"/>
      <c r="Q326" s="195"/>
      <c r="R326" s="195"/>
      <c r="S326" s="195"/>
      <c r="T326" s="196"/>
      <c r="AT326" s="190" t="s">
        <v>142</v>
      </c>
      <c r="AU326" s="190" t="s">
        <v>81</v>
      </c>
      <c r="AV326" s="12" t="s">
        <v>81</v>
      </c>
      <c r="AW326" s="12" t="s">
        <v>33</v>
      </c>
      <c r="AX326" s="12" t="s">
        <v>69</v>
      </c>
      <c r="AY326" s="190" t="s">
        <v>133</v>
      </c>
    </row>
    <row r="327" spans="2:51" s="12" customFormat="1" ht="13.5">
      <c r="B327" s="189"/>
      <c r="D327" s="182" t="s">
        <v>142</v>
      </c>
      <c r="E327" s="190" t="s">
        <v>5</v>
      </c>
      <c r="F327" s="191" t="s">
        <v>459</v>
      </c>
      <c r="H327" s="192">
        <v>5.47</v>
      </c>
      <c r="I327" s="193"/>
      <c r="L327" s="189"/>
      <c r="M327" s="194"/>
      <c r="N327" s="195"/>
      <c r="O327" s="195"/>
      <c r="P327" s="195"/>
      <c r="Q327" s="195"/>
      <c r="R327" s="195"/>
      <c r="S327" s="195"/>
      <c r="T327" s="196"/>
      <c r="AT327" s="190" t="s">
        <v>142</v>
      </c>
      <c r="AU327" s="190" t="s">
        <v>81</v>
      </c>
      <c r="AV327" s="12" t="s">
        <v>81</v>
      </c>
      <c r="AW327" s="12" t="s">
        <v>33</v>
      </c>
      <c r="AX327" s="12" t="s">
        <v>69</v>
      </c>
      <c r="AY327" s="190" t="s">
        <v>133</v>
      </c>
    </row>
    <row r="328" spans="2:51" s="12" customFormat="1" ht="13.5">
      <c r="B328" s="189"/>
      <c r="D328" s="182" t="s">
        <v>142</v>
      </c>
      <c r="E328" s="190" t="s">
        <v>5</v>
      </c>
      <c r="F328" s="191" t="s">
        <v>460</v>
      </c>
      <c r="H328" s="192">
        <v>8</v>
      </c>
      <c r="I328" s="193"/>
      <c r="L328" s="189"/>
      <c r="M328" s="194"/>
      <c r="N328" s="195"/>
      <c r="O328" s="195"/>
      <c r="P328" s="195"/>
      <c r="Q328" s="195"/>
      <c r="R328" s="195"/>
      <c r="S328" s="195"/>
      <c r="T328" s="196"/>
      <c r="AT328" s="190" t="s">
        <v>142</v>
      </c>
      <c r="AU328" s="190" t="s">
        <v>81</v>
      </c>
      <c r="AV328" s="12" t="s">
        <v>81</v>
      </c>
      <c r="AW328" s="12" t="s">
        <v>33</v>
      </c>
      <c r="AX328" s="12" t="s">
        <v>69</v>
      </c>
      <c r="AY328" s="190" t="s">
        <v>133</v>
      </c>
    </row>
    <row r="329" spans="2:51" s="12" customFormat="1" ht="13.5">
      <c r="B329" s="189"/>
      <c r="D329" s="182" t="s">
        <v>142</v>
      </c>
      <c r="E329" s="190" t="s">
        <v>5</v>
      </c>
      <c r="F329" s="191" t="s">
        <v>461</v>
      </c>
      <c r="H329" s="192">
        <v>5.22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142</v>
      </c>
      <c r="AU329" s="190" t="s">
        <v>81</v>
      </c>
      <c r="AV329" s="12" t="s">
        <v>81</v>
      </c>
      <c r="AW329" s="12" t="s">
        <v>33</v>
      </c>
      <c r="AX329" s="12" t="s">
        <v>69</v>
      </c>
      <c r="AY329" s="190" t="s">
        <v>133</v>
      </c>
    </row>
    <row r="330" spans="2:51" s="12" customFormat="1" ht="13.5">
      <c r="B330" s="189"/>
      <c r="D330" s="182" t="s">
        <v>142</v>
      </c>
      <c r="E330" s="190" t="s">
        <v>5</v>
      </c>
      <c r="F330" s="191" t="s">
        <v>462</v>
      </c>
      <c r="H330" s="192">
        <v>4.9</v>
      </c>
      <c r="I330" s="193"/>
      <c r="L330" s="189"/>
      <c r="M330" s="194"/>
      <c r="N330" s="195"/>
      <c r="O330" s="195"/>
      <c r="P330" s="195"/>
      <c r="Q330" s="195"/>
      <c r="R330" s="195"/>
      <c r="S330" s="195"/>
      <c r="T330" s="196"/>
      <c r="AT330" s="190" t="s">
        <v>142</v>
      </c>
      <c r="AU330" s="190" t="s">
        <v>81</v>
      </c>
      <c r="AV330" s="12" t="s">
        <v>81</v>
      </c>
      <c r="AW330" s="12" t="s">
        <v>33</v>
      </c>
      <c r="AX330" s="12" t="s">
        <v>69</v>
      </c>
      <c r="AY330" s="190" t="s">
        <v>133</v>
      </c>
    </row>
    <row r="331" spans="2:51" s="14" customFormat="1" ht="13.5">
      <c r="B331" s="205"/>
      <c r="D331" s="182" t="s">
        <v>142</v>
      </c>
      <c r="E331" s="206" t="s">
        <v>5</v>
      </c>
      <c r="F331" s="207" t="s">
        <v>198</v>
      </c>
      <c r="H331" s="208">
        <v>358.61</v>
      </c>
      <c r="I331" s="209"/>
      <c r="L331" s="205"/>
      <c r="M331" s="210"/>
      <c r="N331" s="211"/>
      <c r="O331" s="211"/>
      <c r="P331" s="211"/>
      <c r="Q331" s="211"/>
      <c r="R331" s="211"/>
      <c r="S331" s="211"/>
      <c r="T331" s="212"/>
      <c r="AT331" s="206" t="s">
        <v>142</v>
      </c>
      <c r="AU331" s="206" t="s">
        <v>81</v>
      </c>
      <c r="AV331" s="14" t="s">
        <v>163</v>
      </c>
      <c r="AW331" s="14" t="s">
        <v>33</v>
      </c>
      <c r="AX331" s="14" t="s">
        <v>69</v>
      </c>
      <c r="AY331" s="206" t="s">
        <v>133</v>
      </c>
    </row>
    <row r="332" spans="2:51" s="12" customFormat="1" ht="13.5">
      <c r="B332" s="189"/>
      <c r="D332" s="182" t="s">
        <v>142</v>
      </c>
      <c r="E332" s="190" t="s">
        <v>5</v>
      </c>
      <c r="F332" s="191" t="s">
        <v>463</v>
      </c>
      <c r="H332" s="192">
        <v>39.447</v>
      </c>
      <c r="I332" s="193"/>
      <c r="L332" s="189"/>
      <c r="M332" s="194"/>
      <c r="N332" s="195"/>
      <c r="O332" s="195"/>
      <c r="P332" s="195"/>
      <c r="Q332" s="195"/>
      <c r="R332" s="195"/>
      <c r="S332" s="195"/>
      <c r="T332" s="196"/>
      <c r="AT332" s="190" t="s">
        <v>142</v>
      </c>
      <c r="AU332" s="190" t="s">
        <v>81</v>
      </c>
      <c r="AV332" s="12" t="s">
        <v>81</v>
      </c>
      <c r="AW332" s="12" t="s">
        <v>33</v>
      </c>
      <c r="AX332" s="12" t="s">
        <v>74</v>
      </c>
      <c r="AY332" s="190" t="s">
        <v>133</v>
      </c>
    </row>
    <row r="333" spans="2:65" s="1" customFormat="1" ht="16.5" customHeight="1">
      <c r="B333" s="168"/>
      <c r="C333" s="169" t="s">
        <v>464</v>
      </c>
      <c r="D333" s="169" t="s">
        <v>135</v>
      </c>
      <c r="E333" s="170" t="s">
        <v>465</v>
      </c>
      <c r="F333" s="171" t="s">
        <v>466</v>
      </c>
      <c r="G333" s="172" t="s">
        <v>138</v>
      </c>
      <c r="H333" s="173">
        <v>108.659</v>
      </c>
      <c r="I333" s="174"/>
      <c r="J333" s="175">
        <f>ROUND(I333*H333,2)</f>
        <v>0</v>
      </c>
      <c r="K333" s="171" t="s">
        <v>5</v>
      </c>
      <c r="L333" s="41"/>
      <c r="M333" s="176" t="s">
        <v>5</v>
      </c>
      <c r="N333" s="177" t="s">
        <v>40</v>
      </c>
      <c r="O333" s="42"/>
      <c r="P333" s="178">
        <f>O333*H333</f>
        <v>0</v>
      </c>
      <c r="Q333" s="178">
        <v>0.03358</v>
      </c>
      <c r="R333" s="178">
        <f>Q333*H333</f>
        <v>3.64876922</v>
      </c>
      <c r="S333" s="178">
        <v>0</v>
      </c>
      <c r="T333" s="179">
        <f>S333*H333</f>
        <v>0</v>
      </c>
      <c r="AR333" s="24" t="s">
        <v>140</v>
      </c>
      <c r="AT333" s="24" t="s">
        <v>135</v>
      </c>
      <c r="AU333" s="24" t="s">
        <v>81</v>
      </c>
      <c r="AY333" s="24" t="s">
        <v>133</v>
      </c>
      <c r="BE333" s="180">
        <f>IF(N333="základní",J333,0)</f>
        <v>0</v>
      </c>
      <c r="BF333" s="180">
        <f>IF(N333="snížená",J333,0)</f>
        <v>0</v>
      </c>
      <c r="BG333" s="180">
        <f>IF(N333="zákl. přenesená",J333,0)</f>
        <v>0</v>
      </c>
      <c r="BH333" s="180">
        <f>IF(N333="sníž. přenesená",J333,0)</f>
        <v>0</v>
      </c>
      <c r="BI333" s="180">
        <f>IF(N333="nulová",J333,0)</f>
        <v>0</v>
      </c>
      <c r="BJ333" s="24" t="s">
        <v>74</v>
      </c>
      <c r="BK333" s="180">
        <f>ROUND(I333*H333,2)</f>
        <v>0</v>
      </c>
      <c r="BL333" s="24" t="s">
        <v>140</v>
      </c>
      <c r="BM333" s="24" t="s">
        <v>467</v>
      </c>
    </row>
    <row r="334" spans="2:51" s="12" customFormat="1" ht="13.5">
      <c r="B334" s="189"/>
      <c r="D334" s="182" t="s">
        <v>142</v>
      </c>
      <c r="E334" s="190" t="s">
        <v>5</v>
      </c>
      <c r="F334" s="191" t="s">
        <v>468</v>
      </c>
      <c r="H334" s="192">
        <v>108.659</v>
      </c>
      <c r="I334" s="193"/>
      <c r="L334" s="189"/>
      <c r="M334" s="194"/>
      <c r="N334" s="195"/>
      <c r="O334" s="195"/>
      <c r="P334" s="195"/>
      <c r="Q334" s="195"/>
      <c r="R334" s="195"/>
      <c r="S334" s="195"/>
      <c r="T334" s="196"/>
      <c r="AT334" s="190" t="s">
        <v>142</v>
      </c>
      <c r="AU334" s="190" t="s">
        <v>81</v>
      </c>
      <c r="AV334" s="12" t="s">
        <v>81</v>
      </c>
      <c r="AW334" s="12" t="s">
        <v>33</v>
      </c>
      <c r="AX334" s="12" t="s">
        <v>74</v>
      </c>
      <c r="AY334" s="190" t="s">
        <v>133</v>
      </c>
    </row>
    <row r="335" spans="2:65" s="1" customFormat="1" ht="25.5" customHeight="1">
      <c r="B335" s="168"/>
      <c r="C335" s="169" t="s">
        <v>469</v>
      </c>
      <c r="D335" s="169" t="s">
        <v>135</v>
      </c>
      <c r="E335" s="170" t="s">
        <v>470</v>
      </c>
      <c r="F335" s="171" t="s">
        <v>471</v>
      </c>
      <c r="G335" s="172" t="s">
        <v>138</v>
      </c>
      <c r="H335" s="173">
        <v>100</v>
      </c>
      <c r="I335" s="174"/>
      <c r="J335" s="175">
        <f>ROUND(I335*H335,2)</f>
        <v>0</v>
      </c>
      <c r="K335" s="171" t="s">
        <v>139</v>
      </c>
      <c r="L335" s="41"/>
      <c r="M335" s="176" t="s">
        <v>5</v>
      </c>
      <c r="N335" s="177" t="s">
        <v>40</v>
      </c>
      <c r="O335" s="42"/>
      <c r="P335" s="178">
        <f>O335*H335</f>
        <v>0</v>
      </c>
      <c r="Q335" s="178">
        <v>0.017</v>
      </c>
      <c r="R335" s="178">
        <f>Q335*H335</f>
        <v>1.7000000000000002</v>
      </c>
      <c r="S335" s="178">
        <v>0</v>
      </c>
      <c r="T335" s="179">
        <f>S335*H335</f>
        <v>0</v>
      </c>
      <c r="AR335" s="24" t="s">
        <v>140</v>
      </c>
      <c r="AT335" s="24" t="s">
        <v>135</v>
      </c>
      <c r="AU335" s="24" t="s">
        <v>81</v>
      </c>
      <c r="AY335" s="24" t="s">
        <v>133</v>
      </c>
      <c r="BE335" s="180">
        <f>IF(N335="základní",J335,0)</f>
        <v>0</v>
      </c>
      <c r="BF335" s="180">
        <f>IF(N335="snížená",J335,0)</f>
        <v>0</v>
      </c>
      <c r="BG335" s="180">
        <f>IF(N335="zákl. přenesená",J335,0)</f>
        <v>0</v>
      </c>
      <c r="BH335" s="180">
        <f>IF(N335="sníž. přenesená",J335,0)</f>
        <v>0</v>
      </c>
      <c r="BI335" s="180">
        <f>IF(N335="nulová",J335,0)</f>
        <v>0</v>
      </c>
      <c r="BJ335" s="24" t="s">
        <v>74</v>
      </c>
      <c r="BK335" s="180">
        <f>ROUND(I335*H335,2)</f>
        <v>0</v>
      </c>
      <c r="BL335" s="24" t="s">
        <v>140</v>
      </c>
      <c r="BM335" s="24" t="s">
        <v>472</v>
      </c>
    </row>
    <row r="336" spans="2:51" s="12" customFormat="1" ht="13.5">
      <c r="B336" s="189"/>
      <c r="D336" s="182" t="s">
        <v>142</v>
      </c>
      <c r="E336" s="190" t="s">
        <v>5</v>
      </c>
      <c r="F336" s="191" t="s">
        <v>473</v>
      </c>
      <c r="H336" s="192">
        <v>100</v>
      </c>
      <c r="I336" s="193"/>
      <c r="L336" s="189"/>
      <c r="M336" s="194"/>
      <c r="N336" s="195"/>
      <c r="O336" s="195"/>
      <c r="P336" s="195"/>
      <c r="Q336" s="195"/>
      <c r="R336" s="195"/>
      <c r="S336" s="195"/>
      <c r="T336" s="196"/>
      <c r="AT336" s="190" t="s">
        <v>142</v>
      </c>
      <c r="AU336" s="190" t="s">
        <v>81</v>
      </c>
      <c r="AV336" s="12" t="s">
        <v>81</v>
      </c>
      <c r="AW336" s="12" t="s">
        <v>33</v>
      </c>
      <c r="AX336" s="12" t="s">
        <v>74</v>
      </c>
      <c r="AY336" s="190" t="s">
        <v>133</v>
      </c>
    </row>
    <row r="337" spans="2:65" s="1" customFormat="1" ht="16.5" customHeight="1">
      <c r="B337" s="168"/>
      <c r="C337" s="169" t="s">
        <v>474</v>
      </c>
      <c r="D337" s="169" t="s">
        <v>135</v>
      </c>
      <c r="E337" s="170" t="s">
        <v>475</v>
      </c>
      <c r="F337" s="171" t="s">
        <v>476</v>
      </c>
      <c r="G337" s="172" t="s">
        <v>477</v>
      </c>
      <c r="H337" s="173">
        <v>462.12</v>
      </c>
      <c r="I337" s="174"/>
      <c r="J337" s="175">
        <f>ROUND(I337*H337,2)</f>
        <v>0</v>
      </c>
      <c r="K337" s="171" t="s">
        <v>5</v>
      </c>
      <c r="L337" s="41"/>
      <c r="M337" s="176" t="s">
        <v>5</v>
      </c>
      <c r="N337" s="177" t="s">
        <v>40</v>
      </c>
      <c r="O337" s="42"/>
      <c r="P337" s="178">
        <f>O337*H337</f>
        <v>0</v>
      </c>
      <c r="Q337" s="178">
        <v>0.0015</v>
      </c>
      <c r="R337" s="178">
        <f>Q337*H337</f>
        <v>0.69318</v>
      </c>
      <c r="S337" s="178">
        <v>0</v>
      </c>
      <c r="T337" s="179">
        <f>S337*H337</f>
        <v>0</v>
      </c>
      <c r="AR337" s="24" t="s">
        <v>140</v>
      </c>
      <c r="AT337" s="24" t="s">
        <v>135</v>
      </c>
      <c r="AU337" s="24" t="s">
        <v>81</v>
      </c>
      <c r="AY337" s="24" t="s">
        <v>133</v>
      </c>
      <c r="BE337" s="180">
        <f>IF(N337="základní",J337,0)</f>
        <v>0</v>
      </c>
      <c r="BF337" s="180">
        <f>IF(N337="snížená",J337,0)</f>
        <v>0</v>
      </c>
      <c r="BG337" s="180">
        <f>IF(N337="zákl. přenesená",J337,0)</f>
        <v>0</v>
      </c>
      <c r="BH337" s="180">
        <f>IF(N337="sníž. přenesená",J337,0)</f>
        <v>0</v>
      </c>
      <c r="BI337" s="180">
        <f>IF(N337="nulová",J337,0)</f>
        <v>0</v>
      </c>
      <c r="BJ337" s="24" t="s">
        <v>74</v>
      </c>
      <c r="BK337" s="180">
        <f>ROUND(I337*H337,2)</f>
        <v>0</v>
      </c>
      <c r="BL337" s="24" t="s">
        <v>140</v>
      </c>
      <c r="BM337" s="24" t="s">
        <v>478</v>
      </c>
    </row>
    <row r="338" spans="2:51" s="11" customFormat="1" ht="13.5">
      <c r="B338" s="181"/>
      <c r="D338" s="182" t="s">
        <v>142</v>
      </c>
      <c r="E338" s="183" t="s">
        <v>5</v>
      </c>
      <c r="F338" s="184" t="s">
        <v>479</v>
      </c>
      <c r="H338" s="183" t="s">
        <v>5</v>
      </c>
      <c r="I338" s="185"/>
      <c r="L338" s="181"/>
      <c r="M338" s="186"/>
      <c r="N338" s="187"/>
      <c r="O338" s="187"/>
      <c r="P338" s="187"/>
      <c r="Q338" s="187"/>
      <c r="R338" s="187"/>
      <c r="S338" s="187"/>
      <c r="T338" s="188"/>
      <c r="AT338" s="183" t="s">
        <v>142</v>
      </c>
      <c r="AU338" s="183" t="s">
        <v>81</v>
      </c>
      <c r="AV338" s="11" t="s">
        <v>74</v>
      </c>
      <c r="AW338" s="11" t="s">
        <v>33</v>
      </c>
      <c r="AX338" s="11" t="s">
        <v>69</v>
      </c>
      <c r="AY338" s="183" t="s">
        <v>133</v>
      </c>
    </row>
    <row r="339" spans="2:51" s="11" customFormat="1" ht="13.5">
      <c r="B339" s="181"/>
      <c r="D339" s="182" t="s">
        <v>142</v>
      </c>
      <c r="E339" s="183" t="s">
        <v>5</v>
      </c>
      <c r="F339" s="184" t="s">
        <v>436</v>
      </c>
      <c r="H339" s="183" t="s">
        <v>5</v>
      </c>
      <c r="I339" s="185"/>
      <c r="L339" s="181"/>
      <c r="M339" s="186"/>
      <c r="N339" s="187"/>
      <c r="O339" s="187"/>
      <c r="P339" s="187"/>
      <c r="Q339" s="187"/>
      <c r="R339" s="187"/>
      <c r="S339" s="187"/>
      <c r="T339" s="188"/>
      <c r="AT339" s="183" t="s">
        <v>142</v>
      </c>
      <c r="AU339" s="183" t="s">
        <v>81</v>
      </c>
      <c r="AV339" s="11" t="s">
        <v>74</v>
      </c>
      <c r="AW339" s="11" t="s">
        <v>33</v>
      </c>
      <c r="AX339" s="11" t="s">
        <v>69</v>
      </c>
      <c r="AY339" s="183" t="s">
        <v>133</v>
      </c>
    </row>
    <row r="340" spans="2:51" s="12" customFormat="1" ht="13.5">
      <c r="B340" s="189"/>
      <c r="D340" s="182" t="s">
        <v>142</v>
      </c>
      <c r="E340" s="190" t="s">
        <v>5</v>
      </c>
      <c r="F340" s="191" t="s">
        <v>480</v>
      </c>
      <c r="H340" s="192">
        <v>20.1</v>
      </c>
      <c r="I340" s="193"/>
      <c r="L340" s="189"/>
      <c r="M340" s="194"/>
      <c r="N340" s="195"/>
      <c r="O340" s="195"/>
      <c r="P340" s="195"/>
      <c r="Q340" s="195"/>
      <c r="R340" s="195"/>
      <c r="S340" s="195"/>
      <c r="T340" s="196"/>
      <c r="AT340" s="190" t="s">
        <v>142</v>
      </c>
      <c r="AU340" s="190" t="s">
        <v>81</v>
      </c>
      <c r="AV340" s="12" t="s">
        <v>81</v>
      </c>
      <c r="AW340" s="12" t="s">
        <v>33</v>
      </c>
      <c r="AX340" s="12" t="s">
        <v>69</v>
      </c>
      <c r="AY340" s="190" t="s">
        <v>133</v>
      </c>
    </row>
    <row r="341" spans="2:51" s="12" customFormat="1" ht="13.5">
      <c r="B341" s="189"/>
      <c r="D341" s="182" t="s">
        <v>142</v>
      </c>
      <c r="E341" s="190" t="s">
        <v>5</v>
      </c>
      <c r="F341" s="191" t="s">
        <v>481</v>
      </c>
      <c r="H341" s="192">
        <v>3.84</v>
      </c>
      <c r="I341" s="193"/>
      <c r="L341" s="189"/>
      <c r="M341" s="194"/>
      <c r="N341" s="195"/>
      <c r="O341" s="195"/>
      <c r="P341" s="195"/>
      <c r="Q341" s="195"/>
      <c r="R341" s="195"/>
      <c r="S341" s="195"/>
      <c r="T341" s="196"/>
      <c r="AT341" s="190" t="s">
        <v>142</v>
      </c>
      <c r="AU341" s="190" t="s">
        <v>81</v>
      </c>
      <c r="AV341" s="12" t="s">
        <v>81</v>
      </c>
      <c r="AW341" s="12" t="s">
        <v>33</v>
      </c>
      <c r="AX341" s="12" t="s">
        <v>69</v>
      </c>
      <c r="AY341" s="190" t="s">
        <v>133</v>
      </c>
    </row>
    <row r="342" spans="2:51" s="12" customFormat="1" ht="13.5">
      <c r="B342" s="189"/>
      <c r="D342" s="182" t="s">
        <v>142</v>
      </c>
      <c r="E342" s="190" t="s">
        <v>5</v>
      </c>
      <c r="F342" s="191" t="s">
        <v>482</v>
      </c>
      <c r="H342" s="192">
        <v>5.6</v>
      </c>
      <c r="I342" s="193"/>
      <c r="L342" s="189"/>
      <c r="M342" s="194"/>
      <c r="N342" s="195"/>
      <c r="O342" s="195"/>
      <c r="P342" s="195"/>
      <c r="Q342" s="195"/>
      <c r="R342" s="195"/>
      <c r="S342" s="195"/>
      <c r="T342" s="196"/>
      <c r="AT342" s="190" t="s">
        <v>142</v>
      </c>
      <c r="AU342" s="190" t="s">
        <v>81</v>
      </c>
      <c r="AV342" s="12" t="s">
        <v>81</v>
      </c>
      <c r="AW342" s="12" t="s">
        <v>33</v>
      </c>
      <c r="AX342" s="12" t="s">
        <v>69</v>
      </c>
      <c r="AY342" s="190" t="s">
        <v>133</v>
      </c>
    </row>
    <row r="343" spans="2:51" s="12" customFormat="1" ht="13.5">
      <c r="B343" s="189"/>
      <c r="D343" s="182" t="s">
        <v>142</v>
      </c>
      <c r="E343" s="190" t="s">
        <v>5</v>
      </c>
      <c r="F343" s="191" t="s">
        <v>483</v>
      </c>
      <c r="H343" s="192">
        <v>16.8</v>
      </c>
      <c r="I343" s="193"/>
      <c r="L343" s="189"/>
      <c r="M343" s="194"/>
      <c r="N343" s="195"/>
      <c r="O343" s="195"/>
      <c r="P343" s="195"/>
      <c r="Q343" s="195"/>
      <c r="R343" s="195"/>
      <c r="S343" s="195"/>
      <c r="T343" s="196"/>
      <c r="AT343" s="190" t="s">
        <v>142</v>
      </c>
      <c r="AU343" s="190" t="s">
        <v>81</v>
      </c>
      <c r="AV343" s="12" t="s">
        <v>81</v>
      </c>
      <c r="AW343" s="12" t="s">
        <v>33</v>
      </c>
      <c r="AX343" s="12" t="s">
        <v>69</v>
      </c>
      <c r="AY343" s="190" t="s">
        <v>133</v>
      </c>
    </row>
    <row r="344" spans="2:51" s="12" customFormat="1" ht="13.5">
      <c r="B344" s="189"/>
      <c r="D344" s="182" t="s">
        <v>142</v>
      </c>
      <c r="E344" s="190" t="s">
        <v>5</v>
      </c>
      <c r="F344" s="191" t="s">
        <v>484</v>
      </c>
      <c r="H344" s="192">
        <v>8.1</v>
      </c>
      <c r="I344" s="193"/>
      <c r="L344" s="189"/>
      <c r="M344" s="194"/>
      <c r="N344" s="195"/>
      <c r="O344" s="195"/>
      <c r="P344" s="195"/>
      <c r="Q344" s="195"/>
      <c r="R344" s="195"/>
      <c r="S344" s="195"/>
      <c r="T344" s="196"/>
      <c r="AT344" s="190" t="s">
        <v>142</v>
      </c>
      <c r="AU344" s="190" t="s">
        <v>81</v>
      </c>
      <c r="AV344" s="12" t="s">
        <v>81</v>
      </c>
      <c r="AW344" s="12" t="s">
        <v>33</v>
      </c>
      <c r="AX344" s="12" t="s">
        <v>69</v>
      </c>
      <c r="AY344" s="190" t="s">
        <v>133</v>
      </c>
    </row>
    <row r="345" spans="2:51" s="12" customFormat="1" ht="13.5">
      <c r="B345" s="189"/>
      <c r="D345" s="182" t="s">
        <v>142</v>
      </c>
      <c r="E345" s="190" t="s">
        <v>5</v>
      </c>
      <c r="F345" s="191" t="s">
        <v>485</v>
      </c>
      <c r="H345" s="192">
        <v>12</v>
      </c>
      <c r="I345" s="193"/>
      <c r="L345" s="189"/>
      <c r="M345" s="194"/>
      <c r="N345" s="195"/>
      <c r="O345" s="195"/>
      <c r="P345" s="195"/>
      <c r="Q345" s="195"/>
      <c r="R345" s="195"/>
      <c r="S345" s="195"/>
      <c r="T345" s="196"/>
      <c r="AT345" s="190" t="s">
        <v>142</v>
      </c>
      <c r="AU345" s="190" t="s">
        <v>81</v>
      </c>
      <c r="AV345" s="12" t="s">
        <v>81</v>
      </c>
      <c r="AW345" s="12" t="s">
        <v>33</v>
      </c>
      <c r="AX345" s="12" t="s">
        <v>69</v>
      </c>
      <c r="AY345" s="190" t="s">
        <v>133</v>
      </c>
    </row>
    <row r="346" spans="2:51" s="12" customFormat="1" ht="13.5">
      <c r="B346" s="189"/>
      <c r="D346" s="182" t="s">
        <v>142</v>
      </c>
      <c r="E346" s="190" t="s">
        <v>5</v>
      </c>
      <c r="F346" s="191" t="s">
        <v>486</v>
      </c>
      <c r="H346" s="192">
        <v>3</v>
      </c>
      <c r="I346" s="193"/>
      <c r="L346" s="189"/>
      <c r="M346" s="194"/>
      <c r="N346" s="195"/>
      <c r="O346" s="195"/>
      <c r="P346" s="195"/>
      <c r="Q346" s="195"/>
      <c r="R346" s="195"/>
      <c r="S346" s="195"/>
      <c r="T346" s="196"/>
      <c r="AT346" s="190" t="s">
        <v>142</v>
      </c>
      <c r="AU346" s="190" t="s">
        <v>81</v>
      </c>
      <c r="AV346" s="12" t="s">
        <v>81</v>
      </c>
      <c r="AW346" s="12" t="s">
        <v>33</v>
      </c>
      <c r="AX346" s="12" t="s">
        <v>69</v>
      </c>
      <c r="AY346" s="190" t="s">
        <v>133</v>
      </c>
    </row>
    <row r="347" spans="2:51" s="12" customFormat="1" ht="13.5">
      <c r="B347" s="189"/>
      <c r="D347" s="182" t="s">
        <v>142</v>
      </c>
      <c r="E347" s="190" t="s">
        <v>5</v>
      </c>
      <c r="F347" s="191" t="s">
        <v>487</v>
      </c>
      <c r="H347" s="192">
        <v>10.8</v>
      </c>
      <c r="I347" s="193"/>
      <c r="L347" s="189"/>
      <c r="M347" s="194"/>
      <c r="N347" s="195"/>
      <c r="O347" s="195"/>
      <c r="P347" s="195"/>
      <c r="Q347" s="195"/>
      <c r="R347" s="195"/>
      <c r="S347" s="195"/>
      <c r="T347" s="196"/>
      <c r="AT347" s="190" t="s">
        <v>142</v>
      </c>
      <c r="AU347" s="190" t="s">
        <v>81</v>
      </c>
      <c r="AV347" s="12" t="s">
        <v>81</v>
      </c>
      <c r="AW347" s="12" t="s">
        <v>33</v>
      </c>
      <c r="AX347" s="12" t="s">
        <v>69</v>
      </c>
      <c r="AY347" s="190" t="s">
        <v>133</v>
      </c>
    </row>
    <row r="348" spans="2:51" s="12" customFormat="1" ht="13.5">
      <c r="B348" s="189"/>
      <c r="D348" s="182" t="s">
        <v>142</v>
      </c>
      <c r="E348" s="190" t="s">
        <v>5</v>
      </c>
      <c r="F348" s="191" t="s">
        <v>488</v>
      </c>
      <c r="H348" s="192">
        <v>18</v>
      </c>
      <c r="I348" s="193"/>
      <c r="L348" s="189"/>
      <c r="M348" s="194"/>
      <c r="N348" s="195"/>
      <c r="O348" s="195"/>
      <c r="P348" s="195"/>
      <c r="Q348" s="195"/>
      <c r="R348" s="195"/>
      <c r="S348" s="195"/>
      <c r="T348" s="196"/>
      <c r="AT348" s="190" t="s">
        <v>142</v>
      </c>
      <c r="AU348" s="190" t="s">
        <v>81</v>
      </c>
      <c r="AV348" s="12" t="s">
        <v>81</v>
      </c>
      <c r="AW348" s="12" t="s">
        <v>33</v>
      </c>
      <c r="AX348" s="12" t="s">
        <v>69</v>
      </c>
      <c r="AY348" s="190" t="s">
        <v>133</v>
      </c>
    </row>
    <row r="349" spans="2:51" s="12" customFormat="1" ht="13.5">
      <c r="B349" s="189"/>
      <c r="D349" s="182" t="s">
        <v>142</v>
      </c>
      <c r="E349" s="190" t="s">
        <v>5</v>
      </c>
      <c r="F349" s="191" t="s">
        <v>489</v>
      </c>
      <c r="H349" s="192">
        <v>54.24</v>
      </c>
      <c r="I349" s="193"/>
      <c r="L349" s="189"/>
      <c r="M349" s="194"/>
      <c r="N349" s="195"/>
      <c r="O349" s="195"/>
      <c r="P349" s="195"/>
      <c r="Q349" s="195"/>
      <c r="R349" s="195"/>
      <c r="S349" s="195"/>
      <c r="T349" s="196"/>
      <c r="AT349" s="190" t="s">
        <v>142</v>
      </c>
      <c r="AU349" s="190" t="s">
        <v>81</v>
      </c>
      <c r="AV349" s="12" t="s">
        <v>81</v>
      </c>
      <c r="AW349" s="12" t="s">
        <v>33</v>
      </c>
      <c r="AX349" s="12" t="s">
        <v>69</v>
      </c>
      <c r="AY349" s="190" t="s">
        <v>133</v>
      </c>
    </row>
    <row r="350" spans="2:51" s="12" customFormat="1" ht="13.5">
      <c r="B350" s="189"/>
      <c r="D350" s="182" t="s">
        <v>142</v>
      </c>
      <c r="E350" s="190" t="s">
        <v>5</v>
      </c>
      <c r="F350" s="191" t="s">
        <v>490</v>
      </c>
      <c r="H350" s="192">
        <v>66</v>
      </c>
      <c r="I350" s="193"/>
      <c r="L350" s="189"/>
      <c r="M350" s="194"/>
      <c r="N350" s="195"/>
      <c r="O350" s="195"/>
      <c r="P350" s="195"/>
      <c r="Q350" s="195"/>
      <c r="R350" s="195"/>
      <c r="S350" s="195"/>
      <c r="T350" s="196"/>
      <c r="AT350" s="190" t="s">
        <v>142</v>
      </c>
      <c r="AU350" s="190" t="s">
        <v>81</v>
      </c>
      <c r="AV350" s="12" t="s">
        <v>81</v>
      </c>
      <c r="AW350" s="12" t="s">
        <v>33</v>
      </c>
      <c r="AX350" s="12" t="s">
        <v>69</v>
      </c>
      <c r="AY350" s="190" t="s">
        <v>133</v>
      </c>
    </row>
    <row r="351" spans="2:51" s="12" customFormat="1" ht="13.5">
      <c r="B351" s="189"/>
      <c r="D351" s="182" t="s">
        <v>142</v>
      </c>
      <c r="E351" s="190" t="s">
        <v>5</v>
      </c>
      <c r="F351" s="191" t="s">
        <v>491</v>
      </c>
      <c r="H351" s="192">
        <v>6</v>
      </c>
      <c r="I351" s="193"/>
      <c r="L351" s="189"/>
      <c r="M351" s="194"/>
      <c r="N351" s="195"/>
      <c r="O351" s="195"/>
      <c r="P351" s="195"/>
      <c r="Q351" s="195"/>
      <c r="R351" s="195"/>
      <c r="S351" s="195"/>
      <c r="T351" s="196"/>
      <c r="AT351" s="190" t="s">
        <v>142</v>
      </c>
      <c r="AU351" s="190" t="s">
        <v>81</v>
      </c>
      <c r="AV351" s="12" t="s">
        <v>81</v>
      </c>
      <c r="AW351" s="12" t="s">
        <v>33</v>
      </c>
      <c r="AX351" s="12" t="s">
        <v>69</v>
      </c>
      <c r="AY351" s="190" t="s">
        <v>133</v>
      </c>
    </row>
    <row r="352" spans="2:51" s="12" customFormat="1" ht="13.5">
      <c r="B352" s="189"/>
      <c r="D352" s="182" t="s">
        <v>142</v>
      </c>
      <c r="E352" s="190" t="s">
        <v>5</v>
      </c>
      <c r="F352" s="191" t="s">
        <v>492</v>
      </c>
      <c r="H352" s="192">
        <v>66</v>
      </c>
      <c r="I352" s="193"/>
      <c r="L352" s="189"/>
      <c r="M352" s="194"/>
      <c r="N352" s="195"/>
      <c r="O352" s="195"/>
      <c r="P352" s="195"/>
      <c r="Q352" s="195"/>
      <c r="R352" s="195"/>
      <c r="S352" s="195"/>
      <c r="T352" s="196"/>
      <c r="AT352" s="190" t="s">
        <v>142</v>
      </c>
      <c r="AU352" s="190" t="s">
        <v>81</v>
      </c>
      <c r="AV352" s="12" t="s">
        <v>81</v>
      </c>
      <c r="AW352" s="12" t="s">
        <v>33</v>
      </c>
      <c r="AX352" s="12" t="s">
        <v>69</v>
      </c>
      <c r="AY352" s="190" t="s">
        <v>133</v>
      </c>
    </row>
    <row r="353" spans="2:51" s="12" customFormat="1" ht="13.5">
      <c r="B353" s="189"/>
      <c r="D353" s="182" t="s">
        <v>142</v>
      </c>
      <c r="E353" s="190" t="s">
        <v>5</v>
      </c>
      <c r="F353" s="191" t="s">
        <v>493</v>
      </c>
      <c r="H353" s="192">
        <v>15.2</v>
      </c>
      <c r="I353" s="193"/>
      <c r="L353" s="189"/>
      <c r="M353" s="194"/>
      <c r="N353" s="195"/>
      <c r="O353" s="195"/>
      <c r="P353" s="195"/>
      <c r="Q353" s="195"/>
      <c r="R353" s="195"/>
      <c r="S353" s="195"/>
      <c r="T353" s="196"/>
      <c r="AT353" s="190" t="s">
        <v>142</v>
      </c>
      <c r="AU353" s="190" t="s">
        <v>81</v>
      </c>
      <c r="AV353" s="12" t="s">
        <v>81</v>
      </c>
      <c r="AW353" s="12" t="s">
        <v>33</v>
      </c>
      <c r="AX353" s="12" t="s">
        <v>69</v>
      </c>
      <c r="AY353" s="190" t="s">
        <v>133</v>
      </c>
    </row>
    <row r="354" spans="2:51" s="12" customFormat="1" ht="13.5">
      <c r="B354" s="189"/>
      <c r="D354" s="182" t="s">
        <v>142</v>
      </c>
      <c r="E354" s="190" t="s">
        <v>5</v>
      </c>
      <c r="F354" s="191" t="s">
        <v>494</v>
      </c>
      <c r="H354" s="192">
        <v>19.2</v>
      </c>
      <c r="I354" s="193"/>
      <c r="L354" s="189"/>
      <c r="M354" s="194"/>
      <c r="N354" s="195"/>
      <c r="O354" s="195"/>
      <c r="P354" s="195"/>
      <c r="Q354" s="195"/>
      <c r="R354" s="195"/>
      <c r="S354" s="195"/>
      <c r="T354" s="196"/>
      <c r="AT354" s="190" t="s">
        <v>142</v>
      </c>
      <c r="AU354" s="190" t="s">
        <v>81</v>
      </c>
      <c r="AV354" s="12" t="s">
        <v>81</v>
      </c>
      <c r="AW354" s="12" t="s">
        <v>33</v>
      </c>
      <c r="AX354" s="12" t="s">
        <v>69</v>
      </c>
      <c r="AY354" s="190" t="s">
        <v>133</v>
      </c>
    </row>
    <row r="355" spans="2:51" s="12" customFormat="1" ht="13.5">
      <c r="B355" s="189"/>
      <c r="D355" s="182" t="s">
        <v>142</v>
      </c>
      <c r="E355" s="190" t="s">
        <v>5</v>
      </c>
      <c r="F355" s="191" t="s">
        <v>495</v>
      </c>
      <c r="H355" s="192">
        <v>58.8</v>
      </c>
      <c r="I355" s="193"/>
      <c r="L355" s="189"/>
      <c r="M355" s="194"/>
      <c r="N355" s="195"/>
      <c r="O355" s="195"/>
      <c r="P355" s="195"/>
      <c r="Q355" s="195"/>
      <c r="R355" s="195"/>
      <c r="S355" s="195"/>
      <c r="T355" s="196"/>
      <c r="AT355" s="190" t="s">
        <v>142</v>
      </c>
      <c r="AU355" s="190" t="s">
        <v>81</v>
      </c>
      <c r="AV355" s="12" t="s">
        <v>81</v>
      </c>
      <c r="AW355" s="12" t="s">
        <v>33</v>
      </c>
      <c r="AX355" s="12" t="s">
        <v>69</v>
      </c>
      <c r="AY355" s="190" t="s">
        <v>133</v>
      </c>
    </row>
    <row r="356" spans="2:51" s="11" customFormat="1" ht="13.5">
      <c r="B356" s="181"/>
      <c r="D356" s="182" t="s">
        <v>142</v>
      </c>
      <c r="E356" s="183" t="s">
        <v>5</v>
      </c>
      <c r="F356" s="184" t="s">
        <v>453</v>
      </c>
      <c r="H356" s="183" t="s">
        <v>5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3" t="s">
        <v>142</v>
      </c>
      <c r="AU356" s="183" t="s">
        <v>81</v>
      </c>
      <c r="AV356" s="11" t="s">
        <v>74</v>
      </c>
      <c r="AW356" s="11" t="s">
        <v>33</v>
      </c>
      <c r="AX356" s="11" t="s">
        <v>69</v>
      </c>
      <c r="AY356" s="183" t="s">
        <v>133</v>
      </c>
    </row>
    <row r="357" spans="2:51" s="12" customFormat="1" ht="13.5">
      <c r="B357" s="189"/>
      <c r="D357" s="182" t="s">
        <v>142</v>
      </c>
      <c r="E357" s="190" t="s">
        <v>5</v>
      </c>
      <c r="F357" s="191" t="s">
        <v>454</v>
      </c>
      <c r="H357" s="192">
        <v>8.47</v>
      </c>
      <c r="I357" s="193"/>
      <c r="L357" s="189"/>
      <c r="M357" s="194"/>
      <c r="N357" s="195"/>
      <c r="O357" s="195"/>
      <c r="P357" s="195"/>
      <c r="Q357" s="195"/>
      <c r="R357" s="195"/>
      <c r="S357" s="195"/>
      <c r="T357" s="196"/>
      <c r="AT357" s="190" t="s">
        <v>142</v>
      </c>
      <c r="AU357" s="190" t="s">
        <v>81</v>
      </c>
      <c r="AV357" s="12" t="s">
        <v>81</v>
      </c>
      <c r="AW357" s="12" t="s">
        <v>33</v>
      </c>
      <c r="AX357" s="12" t="s">
        <v>69</v>
      </c>
      <c r="AY357" s="190" t="s">
        <v>133</v>
      </c>
    </row>
    <row r="358" spans="2:51" s="12" customFormat="1" ht="13.5">
      <c r="B358" s="189"/>
      <c r="D358" s="182" t="s">
        <v>142</v>
      </c>
      <c r="E358" s="190" t="s">
        <v>5</v>
      </c>
      <c r="F358" s="191" t="s">
        <v>455</v>
      </c>
      <c r="H358" s="192">
        <v>9.6</v>
      </c>
      <c r="I358" s="193"/>
      <c r="L358" s="189"/>
      <c r="M358" s="194"/>
      <c r="N358" s="195"/>
      <c r="O358" s="195"/>
      <c r="P358" s="195"/>
      <c r="Q358" s="195"/>
      <c r="R358" s="195"/>
      <c r="S358" s="195"/>
      <c r="T358" s="196"/>
      <c r="AT358" s="190" t="s">
        <v>142</v>
      </c>
      <c r="AU358" s="190" t="s">
        <v>81</v>
      </c>
      <c r="AV358" s="12" t="s">
        <v>81</v>
      </c>
      <c r="AW358" s="12" t="s">
        <v>33</v>
      </c>
      <c r="AX358" s="12" t="s">
        <v>69</v>
      </c>
      <c r="AY358" s="190" t="s">
        <v>133</v>
      </c>
    </row>
    <row r="359" spans="2:51" s="12" customFormat="1" ht="13.5">
      <c r="B359" s="189"/>
      <c r="D359" s="182" t="s">
        <v>142</v>
      </c>
      <c r="E359" s="190" t="s">
        <v>5</v>
      </c>
      <c r="F359" s="191" t="s">
        <v>456</v>
      </c>
      <c r="H359" s="192">
        <v>9.05</v>
      </c>
      <c r="I359" s="193"/>
      <c r="L359" s="189"/>
      <c r="M359" s="194"/>
      <c r="N359" s="195"/>
      <c r="O359" s="195"/>
      <c r="P359" s="195"/>
      <c r="Q359" s="195"/>
      <c r="R359" s="195"/>
      <c r="S359" s="195"/>
      <c r="T359" s="196"/>
      <c r="AT359" s="190" t="s">
        <v>142</v>
      </c>
      <c r="AU359" s="190" t="s">
        <v>81</v>
      </c>
      <c r="AV359" s="12" t="s">
        <v>81</v>
      </c>
      <c r="AW359" s="12" t="s">
        <v>33</v>
      </c>
      <c r="AX359" s="12" t="s">
        <v>69</v>
      </c>
      <c r="AY359" s="190" t="s">
        <v>133</v>
      </c>
    </row>
    <row r="360" spans="2:51" s="12" customFormat="1" ht="13.5">
      <c r="B360" s="189"/>
      <c r="D360" s="182" t="s">
        <v>142</v>
      </c>
      <c r="E360" s="190" t="s">
        <v>5</v>
      </c>
      <c r="F360" s="191" t="s">
        <v>457</v>
      </c>
      <c r="H360" s="192">
        <v>6.5</v>
      </c>
      <c r="I360" s="193"/>
      <c r="L360" s="189"/>
      <c r="M360" s="194"/>
      <c r="N360" s="195"/>
      <c r="O360" s="195"/>
      <c r="P360" s="195"/>
      <c r="Q360" s="195"/>
      <c r="R360" s="195"/>
      <c r="S360" s="195"/>
      <c r="T360" s="196"/>
      <c r="AT360" s="190" t="s">
        <v>142</v>
      </c>
      <c r="AU360" s="190" t="s">
        <v>81</v>
      </c>
      <c r="AV360" s="12" t="s">
        <v>81</v>
      </c>
      <c r="AW360" s="12" t="s">
        <v>33</v>
      </c>
      <c r="AX360" s="12" t="s">
        <v>69</v>
      </c>
      <c r="AY360" s="190" t="s">
        <v>133</v>
      </c>
    </row>
    <row r="361" spans="2:51" s="12" customFormat="1" ht="13.5">
      <c r="B361" s="189"/>
      <c r="D361" s="182" t="s">
        <v>142</v>
      </c>
      <c r="E361" s="190" t="s">
        <v>5</v>
      </c>
      <c r="F361" s="191" t="s">
        <v>458</v>
      </c>
      <c r="H361" s="192">
        <v>5.53</v>
      </c>
      <c r="I361" s="193"/>
      <c r="L361" s="189"/>
      <c r="M361" s="194"/>
      <c r="N361" s="195"/>
      <c r="O361" s="195"/>
      <c r="P361" s="195"/>
      <c r="Q361" s="195"/>
      <c r="R361" s="195"/>
      <c r="S361" s="195"/>
      <c r="T361" s="196"/>
      <c r="AT361" s="190" t="s">
        <v>142</v>
      </c>
      <c r="AU361" s="190" t="s">
        <v>81</v>
      </c>
      <c r="AV361" s="12" t="s">
        <v>81</v>
      </c>
      <c r="AW361" s="12" t="s">
        <v>33</v>
      </c>
      <c r="AX361" s="12" t="s">
        <v>69</v>
      </c>
      <c r="AY361" s="190" t="s">
        <v>133</v>
      </c>
    </row>
    <row r="362" spans="2:51" s="12" customFormat="1" ht="13.5">
      <c r="B362" s="189"/>
      <c r="D362" s="182" t="s">
        <v>142</v>
      </c>
      <c r="E362" s="190" t="s">
        <v>5</v>
      </c>
      <c r="F362" s="191" t="s">
        <v>459</v>
      </c>
      <c r="H362" s="192">
        <v>5.47</v>
      </c>
      <c r="I362" s="193"/>
      <c r="L362" s="189"/>
      <c r="M362" s="194"/>
      <c r="N362" s="195"/>
      <c r="O362" s="195"/>
      <c r="P362" s="195"/>
      <c r="Q362" s="195"/>
      <c r="R362" s="195"/>
      <c r="S362" s="195"/>
      <c r="T362" s="196"/>
      <c r="AT362" s="190" t="s">
        <v>142</v>
      </c>
      <c r="AU362" s="190" t="s">
        <v>81</v>
      </c>
      <c r="AV362" s="12" t="s">
        <v>81</v>
      </c>
      <c r="AW362" s="12" t="s">
        <v>33</v>
      </c>
      <c r="AX362" s="12" t="s">
        <v>69</v>
      </c>
      <c r="AY362" s="190" t="s">
        <v>133</v>
      </c>
    </row>
    <row r="363" spans="2:51" s="12" customFormat="1" ht="13.5">
      <c r="B363" s="189"/>
      <c r="D363" s="182" t="s">
        <v>142</v>
      </c>
      <c r="E363" s="190" t="s">
        <v>5</v>
      </c>
      <c r="F363" s="191" t="s">
        <v>460</v>
      </c>
      <c r="H363" s="192">
        <v>8</v>
      </c>
      <c r="I363" s="193"/>
      <c r="L363" s="189"/>
      <c r="M363" s="194"/>
      <c r="N363" s="195"/>
      <c r="O363" s="195"/>
      <c r="P363" s="195"/>
      <c r="Q363" s="195"/>
      <c r="R363" s="195"/>
      <c r="S363" s="195"/>
      <c r="T363" s="196"/>
      <c r="AT363" s="190" t="s">
        <v>142</v>
      </c>
      <c r="AU363" s="190" t="s">
        <v>81</v>
      </c>
      <c r="AV363" s="12" t="s">
        <v>81</v>
      </c>
      <c r="AW363" s="12" t="s">
        <v>33</v>
      </c>
      <c r="AX363" s="12" t="s">
        <v>69</v>
      </c>
      <c r="AY363" s="190" t="s">
        <v>133</v>
      </c>
    </row>
    <row r="364" spans="2:51" s="12" customFormat="1" ht="13.5">
      <c r="B364" s="189"/>
      <c r="D364" s="182" t="s">
        <v>142</v>
      </c>
      <c r="E364" s="190" t="s">
        <v>5</v>
      </c>
      <c r="F364" s="191" t="s">
        <v>461</v>
      </c>
      <c r="H364" s="192">
        <v>5.22</v>
      </c>
      <c r="I364" s="193"/>
      <c r="L364" s="189"/>
      <c r="M364" s="194"/>
      <c r="N364" s="195"/>
      <c r="O364" s="195"/>
      <c r="P364" s="195"/>
      <c r="Q364" s="195"/>
      <c r="R364" s="195"/>
      <c r="S364" s="195"/>
      <c r="T364" s="196"/>
      <c r="AT364" s="190" t="s">
        <v>142</v>
      </c>
      <c r="AU364" s="190" t="s">
        <v>81</v>
      </c>
      <c r="AV364" s="12" t="s">
        <v>81</v>
      </c>
      <c r="AW364" s="12" t="s">
        <v>33</v>
      </c>
      <c r="AX364" s="12" t="s">
        <v>69</v>
      </c>
      <c r="AY364" s="190" t="s">
        <v>133</v>
      </c>
    </row>
    <row r="365" spans="2:51" s="12" customFormat="1" ht="13.5">
      <c r="B365" s="189"/>
      <c r="D365" s="182" t="s">
        <v>142</v>
      </c>
      <c r="E365" s="190" t="s">
        <v>5</v>
      </c>
      <c r="F365" s="191" t="s">
        <v>462</v>
      </c>
      <c r="H365" s="192">
        <v>4.9</v>
      </c>
      <c r="I365" s="193"/>
      <c r="L365" s="189"/>
      <c r="M365" s="194"/>
      <c r="N365" s="195"/>
      <c r="O365" s="195"/>
      <c r="P365" s="195"/>
      <c r="Q365" s="195"/>
      <c r="R365" s="195"/>
      <c r="S365" s="195"/>
      <c r="T365" s="196"/>
      <c r="AT365" s="190" t="s">
        <v>142</v>
      </c>
      <c r="AU365" s="190" t="s">
        <v>81</v>
      </c>
      <c r="AV365" s="12" t="s">
        <v>81</v>
      </c>
      <c r="AW365" s="12" t="s">
        <v>33</v>
      </c>
      <c r="AX365" s="12" t="s">
        <v>69</v>
      </c>
      <c r="AY365" s="190" t="s">
        <v>133</v>
      </c>
    </row>
    <row r="366" spans="2:51" s="12" customFormat="1" ht="13.5">
      <c r="B366" s="189"/>
      <c r="D366" s="182" t="s">
        <v>142</v>
      </c>
      <c r="E366" s="190" t="s">
        <v>5</v>
      </c>
      <c r="F366" s="191" t="s">
        <v>496</v>
      </c>
      <c r="H366" s="192">
        <v>4.9</v>
      </c>
      <c r="I366" s="193"/>
      <c r="L366" s="189"/>
      <c r="M366" s="194"/>
      <c r="N366" s="195"/>
      <c r="O366" s="195"/>
      <c r="P366" s="195"/>
      <c r="Q366" s="195"/>
      <c r="R366" s="195"/>
      <c r="S366" s="195"/>
      <c r="T366" s="196"/>
      <c r="AT366" s="190" t="s">
        <v>142</v>
      </c>
      <c r="AU366" s="190" t="s">
        <v>81</v>
      </c>
      <c r="AV366" s="12" t="s">
        <v>81</v>
      </c>
      <c r="AW366" s="12" t="s">
        <v>33</v>
      </c>
      <c r="AX366" s="12" t="s">
        <v>69</v>
      </c>
      <c r="AY366" s="190" t="s">
        <v>133</v>
      </c>
    </row>
    <row r="367" spans="2:51" s="12" customFormat="1" ht="13.5">
      <c r="B367" s="189"/>
      <c r="D367" s="182" t="s">
        <v>142</v>
      </c>
      <c r="E367" s="190" t="s">
        <v>5</v>
      </c>
      <c r="F367" s="191" t="s">
        <v>497</v>
      </c>
      <c r="H367" s="192">
        <v>10.8</v>
      </c>
      <c r="I367" s="193"/>
      <c r="L367" s="189"/>
      <c r="M367" s="194"/>
      <c r="N367" s="195"/>
      <c r="O367" s="195"/>
      <c r="P367" s="195"/>
      <c r="Q367" s="195"/>
      <c r="R367" s="195"/>
      <c r="S367" s="195"/>
      <c r="T367" s="196"/>
      <c r="AT367" s="190" t="s">
        <v>142</v>
      </c>
      <c r="AU367" s="190" t="s">
        <v>81</v>
      </c>
      <c r="AV367" s="12" t="s">
        <v>81</v>
      </c>
      <c r="AW367" s="12" t="s">
        <v>33</v>
      </c>
      <c r="AX367" s="12" t="s">
        <v>69</v>
      </c>
      <c r="AY367" s="190" t="s">
        <v>133</v>
      </c>
    </row>
    <row r="368" spans="2:51" s="13" customFormat="1" ht="13.5">
      <c r="B368" s="197"/>
      <c r="D368" s="182" t="s">
        <v>142</v>
      </c>
      <c r="E368" s="198" t="s">
        <v>5</v>
      </c>
      <c r="F368" s="199" t="s">
        <v>154</v>
      </c>
      <c r="H368" s="200">
        <v>462.12</v>
      </c>
      <c r="I368" s="201"/>
      <c r="L368" s="197"/>
      <c r="M368" s="202"/>
      <c r="N368" s="203"/>
      <c r="O368" s="203"/>
      <c r="P368" s="203"/>
      <c r="Q368" s="203"/>
      <c r="R368" s="203"/>
      <c r="S368" s="203"/>
      <c r="T368" s="204"/>
      <c r="AT368" s="198" t="s">
        <v>142</v>
      </c>
      <c r="AU368" s="198" t="s">
        <v>81</v>
      </c>
      <c r="AV368" s="13" t="s">
        <v>140</v>
      </c>
      <c r="AW368" s="13" t="s">
        <v>33</v>
      </c>
      <c r="AX368" s="13" t="s">
        <v>74</v>
      </c>
      <c r="AY368" s="198" t="s">
        <v>133</v>
      </c>
    </row>
    <row r="369" spans="2:65" s="1" customFormat="1" ht="25.5" customHeight="1">
      <c r="B369" s="168"/>
      <c r="C369" s="169" t="s">
        <v>498</v>
      </c>
      <c r="D369" s="169" t="s">
        <v>135</v>
      </c>
      <c r="E369" s="170" t="s">
        <v>499</v>
      </c>
      <c r="F369" s="171" t="s">
        <v>500</v>
      </c>
      <c r="G369" s="172" t="s">
        <v>138</v>
      </c>
      <c r="H369" s="173">
        <v>14.595</v>
      </c>
      <c r="I369" s="174"/>
      <c r="J369" s="175">
        <f>ROUND(I369*H369,2)</f>
        <v>0</v>
      </c>
      <c r="K369" s="171" t="s">
        <v>139</v>
      </c>
      <c r="L369" s="41"/>
      <c r="M369" s="176" t="s">
        <v>5</v>
      </c>
      <c r="N369" s="177" t="s">
        <v>40</v>
      </c>
      <c r="O369" s="42"/>
      <c r="P369" s="178">
        <f>O369*H369</f>
        <v>0</v>
      </c>
      <c r="Q369" s="178">
        <v>0.00928</v>
      </c>
      <c r="R369" s="178">
        <f>Q369*H369</f>
        <v>0.1354416</v>
      </c>
      <c r="S369" s="178">
        <v>0</v>
      </c>
      <c r="T369" s="179">
        <f>S369*H369</f>
        <v>0</v>
      </c>
      <c r="AR369" s="24" t="s">
        <v>140</v>
      </c>
      <c r="AT369" s="24" t="s">
        <v>135</v>
      </c>
      <c r="AU369" s="24" t="s">
        <v>81</v>
      </c>
      <c r="AY369" s="24" t="s">
        <v>133</v>
      </c>
      <c r="BE369" s="180">
        <f>IF(N369="základní",J369,0)</f>
        <v>0</v>
      </c>
      <c r="BF369" s="180">
        <f>IF(N369="snížená",J369,0)</f>
        <v>0</v>
      </c>
      <c r="BG369" s="180">
        <f>IF(N369="zákl. přenesená",J369,0)</f>
        <v>0</v>
      </c>
      <c r="BH369" s="180">
        <f>IF(N369="sníž. přenesená",J369,0)</f>
        <v>0</v>
      </c>
      <c r="BI369" s="180">
        <f>IF(N369="nulová",J369,0)</f>
        <v>0</v>
      </c>
      <c r="BJ369" s="24" t="s">
        <v>74</v>
      </c>
      <c r="BK369" s="180">
        <f>ROUND(I369*H369,2)</f>
        <v>0</v>
      </c>
      <c r="BL369" s="24" t="s">
        <v>140</v>
      </c>
      <c r="BM369" s="24" t="s">
        <v>501</v>
      </c>
    </row>
    <row r="370" spans="2:51" s="11" customFormat="1" ht="13.5">
      <c r="B370" s="181"/>
      <c r="D370" s="182" t="s">
        <v>142</v>
      </c>
      <c r="E370" s="183" t="s">
        <v>5</v>
      </c>
      <c r="F370" s="184" t="s">
        <v>502</v>
      </c>
      <c r="H370" s="183" t="s">
        <v>5</v>
      </c>
      <c r="I370" s="185"/>
      <c r="L370" s="181"/>
      <c r="M370" s="186"/>
      <c r="N370" s="187"/>
      <c r="O370" s="187"/>
      <c r="P370" s="187"/>
      <c r="Q370" s="187"/>
      <c r="R370" s="187"/>
      <c r="S370" s="187"/>
      <c r="T370" s="188"/>
      <c r="AT370" s="183" t="s">
        <v>142</v>
      </c>
      <c r="AU370" s="183" t="s">
        <v>81</v>
      </c>
      <c r="AV370" s="11" t="s">
        <v>74</v>
      </c>
      <c r="AW370" s="11" t="s">
        <v>33</v>
      </c>
      <c r="AX370" s="11" t="s">
        <v>69</v>
      </c>
      <c r="AY370" s="183" t="s">
        <v>133</v>
      </c>
    </row>
    <row r="371" spans="2:51" s="12" customFormat="1" ht="13.5">
      <c r="B371" s="189"/>
      <c r="D371" s="182" t="s">
        <v>142</v>
      </c>
      <c r="E371" s="190" t="s">
        <v>5</v>
      </c>
      <c r="F371" s="191" t="s">
        <v>503</v>
      </c>
      <c r="H371" s="192">
        <v>14.595</v>
      </c>
      <c r="I371" s="193"/>
      <c r="L371" s="189"/>
      <c r="M371" s="194"/>
      <c r="N371" s="195"/>
      <c r="O371" s="195"/>
      <c r="P371" s="195"/>
      <c r="Q371" s="195"/>
      <c r="R371" s="195"/>
      <c r="S371" s="195"/>
      <c r="T371" s="196"/>
      <c r="AT371" s="190" t="s">
        <v>142</v>
      </c>
      <c r="AU371" s="190" t="s">
        <v>81</v>
      </c>
      <c r="AV371" s="12" t="s">
        <v>81</v>
      </c>
      <c r="AW371" s="12" t="s">
        <v>33</v>
      </c>
      <c r="AX371" s="12" t="s">
        <v>74</v>
      </c>
      <c r="AY371" s="190" t="s">
        <v>133</v>
      </c>
    </row>
    <row r="372" spans="2:65" s="1" customFormat="1" ht="16.5" customHeight="1">
      <c r="B372" s="168"/>
      <c r="C372" s="213" t="s">
        <v>504</v>
      </c>
      <c r="D372" s="213" t="s">
        <v>314</v>
      </c>
      <c r="E372" s="214" t="s">
        <v>505</v>
      </c>
      <c r="F372" s="215" t="s">
        <v>506</v>
      </c>
      <c r="G372" s="216" t="s">
        <v>138</v>
      </c>
      <c r="H372" s="217">
        <v>14.887</v>
      </c>
      <c r="I372" s="218"/>
      <c r="J372" s="219">
        <f>ROUND(I372*H372,2)</f>
        <v>0</v>
      </c>
      <c r="K372" s="215" t="s">
        <v>139</v>
      </c>
      <c r="L372" s="220"/>
      <c r="M372" s="221" t="s">
        <v>5</v>
      </c>
      <c r="N372" s="222" t="s">
        <v>40</v>
      </c>
      <c r="O372" s="42"/>
      <c r="P372" s="178">
        <f>O372*H372</f>
        <v>0</v>
      </c>
      <c r="Q372" s="178">
        <v>0.002</v>
      </c>
      <c r="R372" s="178">
        <f>Q372*H372</f>
        <v>0.029774000000000002</v>
      </c>
      <c r="S372" s="178">
        <v>0</v>
      </c>
      <c r="T372" s="179">
        <f>S372*H372</f>
        <v>0</v>
      </c>
      <c r="AR372" s="24" t="s">
        <v>210</v>
      </c>
      <c r="AT372" s="24" t="s">
        <v>314</v>
      </c>
      <c r="AU372" s="24" t="s">
        <v>81</v>
      </c>
      <c r="AY372" s="24" t="s">
        <v>133</v>
      </c>
      <c r="BE372" s="180">
        <f>IF(N372="základní",J372,0)</f>
        <v>0</v>
      </c>
      <c r="BF372" s="180">
        <f>IF(N372="snížená",J372,0)</f>
        <v>0</v>
      </c>
      <c r="BG372" s="180">
        <f>IF(N372="zákl. přenesená",J372,0)</f>
        <v>0</v>
      </c>
      <c r="BH372" s="180">
        <f>IF(N372="sníž. přenesená",J372,0)</f>
        <v>0</v>
      </c>
      <c r="BI372" s="180">
        <f>IF(N372="nulová",J372,0)</f>
        <v>0</v>
      </c>
      <c r="BJ372" s="24" t="s">
        <v>74</v>
      </c>
      <c r="BK372" s="180">
        <f>ROUND(I372*H372,2)</f>
        <v>0</v>
      </c>
      <c r="BL372" s="24" t="s">
        <v>140</v>
      </c>
      <c r="BM372" s="24" t="s">
        <v>507</v>
      </c>
    </row>
    <row r="373" spans="2:51" s="12" customFormat="1" ht="13.5">
      <c r="B373" s="189"/>
      <c r="D373" s="182" t="s">
        <v>142</v>
      </c>
      <c r="E373" s="190" t="s">
        <v>5</v>
      </c>
      <c r="F373" s="191" t="s">
        <v>508</v>
      </c>
      <c r="H373" s="192">
        <v>14.887</v>
      </c>
      <c r="I373" s="193"/>
      <c r="L373" s="189"/>
      <c r="M373" s="194"/>
      <c r="N373" s="195"/>
      <c r="O373" s="195"/>
      <c r="P373" s="195"/>
      <c r="Q373" s="195"/>
      <c r="R373" s="195"/>
      <c r="S373" s="195"/>
      <c r="T373" s="196"/>
      <c r="AT373" s="190" t="s">
        <v>142</v>
      </c>
      <c r="AU373" s="190" t="s">
        <v>81</v>
      </c>
      <c r="AV373" s="12" t="s">
        <v>81</v>
      </c>
      <c r="AW373" s="12" t="s">
        <v>33</v>
      </c>
      <c r="AX373" s="12" t="s">
        <v>74</v>
      </c>
      <c r="AY373" s="190" t="s">
        <v>133</v>
      </c>
    </row>
    <row r="374" spans="2:65" s="1" customFormat="1" ht="25.5" customHeight="1">
      <c r="B374" s="168"/>
      <c r="C374" s="169" t="s">
        <v>509</v>
      </c>
      <c r="D374" s="169" t="s">
        <v>135</v>
      </c>
      <c r="E374" s="170" t="s">
        <v>510</v>
      </c>
      <c r="F374" s="171" t="s">
        <v>511</v>
      </c>
      <c r="G374" s="172" t="s">
        <v>138</v>
      </c>
      <c r="H374" s="173">
        <v>45.841</v>
      </c>
      <c r="I374" s="174"/>
      <c r="J374" s="175">
        <f>ROUND(I374*H374,2)</f>
        <v>0</v>
      </c>
      <c r="K374" s="171" t="s">
        <v>139</v>
      </c>
      <c r="L374" s="41"/>
      <c r="M374" s="176" t="s">
        <v>5</v>
      </c>
      <c r="N374" s="177" t="s">
        <v>40</v>
      </c>
      <c r="O374" s="42"/>
      <c r="P374" s="178">
        <f>O374*H374</f>
        <v>0</v>
      </c>
      <c r="Q374" s="178">
        <v>0.00956</v>
      </c>
      <c r="R374" s="178">
        <f>Q374*H374</f>
        <v>0.43823996000000004</v>
      </c>
      <c r="S374" s="178">
        <v>0</v>
      </c>
      <c r="T374" s="179">
        <f>S374*H374</f>
        <v>0</v>
      </c>
      <c r="AR374" s="24" t="s">
        <v>140</v>
      </c>
      <c r="AT374" s="24" t="s">
        <v>135</v>
      </c>
      <c r="AU374" s="24" t="s">
        <v>81</v>
      </c>
      <c r="AY374" s="24" t="s">
        <v>133</v>
      </c>
      <c r="BE374" s="180">
        <f>IF(N374="základní",J374,0)</f>
        <v>0</v>
      </c>
      <c r="BF374" s="180">
        <f>IF(N374="snížená",J374,0)</f>
        <v>0</v>
      </c>
      <c r="BG374" s="180">
        <f>IF(N374="zákl. přenesená",J374,0)</f>
        <v>0</v>
      </c>
      <c r="BH374" s="180">
        <f>IF(N374="sníž. přenesená",J374,0)</f>
        <v>0</v>
      </c>
      <c r="BI374" s="180">
        <f>IF(N374="nulová",J374,0)</f>
        <v>0</v>
      </c>
      <c r="BJ374" s="24" t="s">
        <v>74</v>
      </c>
      <c r="BK374" s="180">
        <f>ROUND(I374*H374,2)</f>
        <v>0</v>
      </c>
      <c r="BL374" s="24" t="s">
        <v>140</v>
      </c>
      <c r="BM374" s="24" t="s">
        <v>512</v>
      </c>
    </row>
    <row r="375" spans="2:51" s="11" customFormat="1" ht="13.5">
      <c r="B375" s="181"/>
      <c r="D375" s="182" t="s">
        <v>142</v>
      </c>
      <c r="E375" s="183" t="s">
        <v>5</v>
      </c>
      <c r="F375" s="184" t="s">
        <v>513</v>
      </c>
      <c r="H375" s="183" t="s">
        <v>5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3" t="s">
        <v>142</v>
      </c>
      <c r="AU375" s="183" t="s">
        <v>81</v>
      </c>
      <c r="AV375" s="11" t="s">
        <v>74</v>
      </c>
      <c r="AW375" s="11" t="s">
        <v>33</v>
      </c>
      <c r="AX375" s="11" t="s">
        <v>69</v>
      </c>
      <c r="AY375" s="183" t="s">
        <v>133</v>
      </c>
    </row>
    <row r="376" spans="2:51" s="12" customFormat="1" ht="13.5">
      <c r="B376" s="189"/>
      <c r="D376" s="182" t="s">
        <v>142</v>
      </c>
      <c r="E376" s="190" t="s">
        <v>5</v>
      </c>
      <c r="F376" s="191" t="s">
        <v>514</v>
      </c>
      <c r="H376" s="192">
        <v>38.188</v>
      </c>
      <c r="I376" s="193"/>
      <c r="L376" s="189"/>
      <c r="M376" s="194"/>
      <c r="N376" s="195"/>
      <c r="O376" s="195"/>
      <c r="P376" s="195"/>
      <c r="Q376" s="195"/>
      <c r="R376" s="195"/>
      <c r="S376" s="195"/>
      <c r="T376" s="196"/>
      <c r="AT376" s="190" t="s">
        <v>142</v>
      </c>
      <c r="AU376" s="190" t="s">
        <v>81</v>
      </c>
      <c r="AV376" s="12" t="s">
        <v>81</v>
      </c>
      <c r="AW376" s="12" t="s">
        <v>33</v>
      </c>
      <c r="AX376" s="12" t="s">
        <v>69</v>
      </c>
      <c r="AY376" s="190" t="s">
        <v>133</v>
      </c>
    </row>
    <row r="377" spans="2:51" s="11" customFormat="1" ht="13.5">
      <c r="B377" s="181"/>
      <c r="D377" s="182" t="s">
        <v>142</v>
      </c>
      <c r="E377" s="183" t="s">
        <v>5</v>
      </c>
      <c r="F377" s="184" t="s">
        <v>515</v>
      </c>
      <c r="H377" s="183" t="s">
        <v>5</v>
      </c>
      <c r="I377" s="185"/>
      <c r="L377" s="181"/>
      <c r="M377" s="186"/>
      <c r="N377" s="187"/>
      <c r="O377" s="187"/>
      <c r="P377" s="187"/>
      <c r="Q377" s="187"/>
      <c r="R377" s="187"/>
      <c r="S377" s="187"/>
      <c r="T377" s="188"/>
      <c r="AT377" s="183" t="s">
        <v>142</v>
      </c>
      <c r="AU377" s="183" t="s">
        <v>81</v>
      </c>
      <c r="AV377" s="11" t="s">
        <v>74</v>
      </c>
      <c r="AW377" s="11" t="s">
        <v>33</v>
      </c>
      <c r="AX377" s="11" t="s">
        <v>69</v>
      </c>
      <c r="AY377" s="183" t="s">
        <v>133</v>
      </c>
    </row>
    <row r="378" spans="2:51" s="12" customFormat="1" ht="13.5">
      <c r="B378" s="189"/>
      <c r="D378" s="182" t="s">
        <v>142</v>
      </c>
      <c r="E378" s="190" t="s">
        <v>5</v>
      </c>
      <c r="F378" s="191" t="s">
        <v>516</v>
      </c>
      <c r="H378" s="192">
        <v>3.08</v>
      </c>
      <c r="I378" s="193"/>
      <c r="L378" s="189"/>
      <c r="M378" s="194"/>
      <c r="N378" s="195"/>
      <c r="O378" s="195"/>
      <c r="P378" s="195"/>
      <c r="Q378" s="195"/>
      <c r="R378" s="195"/>
      <c r="S378" s="195"/>
      <c r="T378" s="196"/>
      <c r="AT378" s="190" t="s">
        <v>142</v>
      </c>
      <c r="AU378" s="190" t="s">
        <v>81</v>
      </c>
      <c r="AV378" s="12" t="s">
        <v>81</v>
      </c>
      <c r="AW378" s="12" t="s">
        <v>33</v>
      </c>
      <c r="AX378" s="12" t="s">
        <v>69</v>
      </c>
      <c r="AY378" s="190" t="s">
        <v>133</v>
      </c>
    </row>
    <row r="379" spans="2:51" s="12" customFormat="1" ht="13.5">
      <c r="B379" s="189"/>
      <c r="D379" s="182" t="s">
        <v>142</v>
      </c>
      <c r="E379" s="190" t="s">
        <v>5</v>
      </c>
      <c r="F379" s="191" t="s">
        <v>517</v>
      </c>
      <c r="H379" s="192">
        <v>4.573</v>
      </c>
      <c r="I379" s="193"/>
      <c r="L379" s="189"/>
      <c r="M379" s="194"/>
      <c r="N379" s="195"/>
      <c r="O379" s="195"/>
      <c r="P379" s="195"/>
      <c r="Q379" s="195"/>
      <c r="R379" s="195"/>
      <c r="S379" s="195"/>
      <c r="T379" s="196"/>
      <c r="AT379" s="190" t="s">
        <v>142</v>
      </c>
      <c r="AU379" s="190" t="s">
        <v>81</v>
      </c>
      <c r="AV379" s="12" t="s">
        <v>81</v>
      </c>
      <c r="AW379" s="12" t="s">
        <v>33</v>
      </c>
      <c r="AX379" s="12" t="s">
        <v>69</v>
      </c>
      <c r="AY379" s="190" t="s">
        <v>133</v>
      </c>
    </row>
    <row r="380" spans="2:51" s="13" customFormat="1" ht="13.5">
      <c r="B380" s="197"/>
      <c r="D380" s="182" t="s">
        <v>142</v>
      </c>
      <c r="E380" s="198" t="s">
        <v>5</v>
      </c>
      <c r="F380" s="199" t="s">
        <v>154</v>
      </c>
      <c r="H380" s="200">
        <v>45.841</v>
      </c>
      <c r="I380" s="201"/>
      <c r="L380" s="197"/>
      <c r="M380" s="202"/>
      <c r="N380" s="203"/>
      <c r="O380" s="203"/>
      <c r="P380" s="203"/>
      <c r="Q380" s="203"/>
      <c r="R380" s="203"/>
      <c r="S380" s="203"/>
      <c r="T380" s="204"/>
      <c r="AT380" s="198" t="s">
        <v>142</v>
      </c>
      <c r="AU380" s="198" t="s">
        <v>81</v>
      </c>
      <c r="AV380" s="13" t="s">
        <v>140</v>
      </c>
      <c r="AW380" s="13" t="s">
        <v>33</v>
      </c>
      <c r="AX380" s="13" t="s">
        <v>74</v>
      </c>
      <c r="AY380" s="198" t="s">
        <v>133</v>
      </c>
    </row>
    <row r="381" spans="2:65" s="1" customFormat="1" ht="16.5" customHeight="1">
      <c r="B381" s="168"/>
      <c r="C381" s="213" t="s">
        <v>518</v>
      </c>
      <c r="D381" s="213" t="s">
        <v>314</v>
      </c>
      <c r="E381" s="214" t="s">
        <v>519</v>
      </c>
      <c r="F381" s="215" t="s">
        <v>520</v>
      </c>
      <c r="G381" s="216" t="s">
        <v>138</v>
      </c>
      <c r="H381" s="217">
        <v>46.758</v>
      </c>
      <c r="I381" s="218"/>
      <c r="J381" s="219">
        <f>ROUND(I381*H381,2)</f>
        <v>0</v>
      </c>
      <c r="K381" s="215" t="s">
        <v>139</v>
      </c>
      <c r="L381" s="220"/>
      <c r="M381" s="221" t="s">
        <v>5</v>
      </c>
      <c r="N381" s="222" t="s">
        <v>40</v>
      </c>
      <c r="O381" s="42"/>
      <c r="P381" s="178">
        <f>O381*H381</f>
        <v>0</v>
      </c>
      <c r="Q381" s="178">
        <v>0.0165</v>
      </c>
      <c r="R381" s="178">
        <f>Q381*H381</f>
        <v>0.771507</v>
      </c>
      <c r="S381" s="178">
        <v>0</v>
      </c>
      <c r="T381" s="179">
        <f>S381*H381</f>
        <v>0</v>
      </c>
      <c r="AR381" s="24" t="s">
        <v>210</v>
      </c>
      <c r="AT381" s="24" t="s">
        <v>314</v>
      </c>
      <c r="AU381" s="24" t="s">
        <v>81</v>
      </c>
      <c r="AY381" s="24" t="s">
        <v>133</v>
      </c>
      <c r="BE381" s="180">
        <f>IF(N381="základní",J381,0)</f>
        <v>0</v>
      </c>
      <c r="BF381" s="180">
        <f>IF(N381="snížená",J381,0)</f>
        <v>0</v>
      </c>
      <c r="BG381" s="180">
        <f>IF(N381="zákl. přenesená",J381,0)</f>
        <v>0</v>
      </c>
      <c r="BH381" s="180">
        <f>IF(N381="sníž. přenesená",J381,0)</f>
        <v>0</v>
      </c>
      <c r="BI381" s="180">
        <f>IF(N381="nulová",J381,0)</f>
        <v>0</v>
      </c>
      <c r="BJ381" s="24" t="s">
        <v>74</v>
      </c>
      <c r="BK381" s="180">
        <f>ROUND(I381*H381,2)</f>
        <v>0</v>
      </c>
      <c r="BL381" s="24" t="s">
        <v>140</v>
      </c>
      <c r="BM381" s="24" t="s">
        <v>521</v>
      </c>
    </row>
    <row r="382" spans="2:51" s="11" customFormat="1" ht="13.5">
      <c r="B382" s="181"/>
      <c r="D382" s="182" t="s">
        <v>142</v>
      </c>
      <c r="E382" s="183" t="s">
        <v>5</v>
      </c>
      <c r="F382" s="184" t="s">
        <v>513</v>
      </c>
      <c r="H382" s="183" t="s">
        <v>5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3" t="s">
        <v>142</v>
      </c>
      <c r="AU382" s="183" t="s">
        <v>81</v>
      </c>
      <c r="AV382" s="11" t="s">
        <v>74</v>
      </c>
      <c r="AW382" s="11" t="s">
        <v>33</v>
      </c>
      <c r="AX382" s="11" t="s">
        <v>69</v>
      </c>
      <c r="AY382" s="183" t="s">
        <v>133</v>
      </c>
    </row>
    <row r="383" spans="2:51" s="12" customFormat="1" ht="13.5">
      <c r="B383" s="189"/>
      <c r="D383" s="182" t="s">
        <v>142</v>
      </c>
      <c r="E383" s="190" t="s">
        <v>5</v>
      </c>
      <c r="F383" s="191" t="s">
        <v>522</v>
      </c>
      <c r="H383" s="192">
        <v>38.952</v>
      </c>
      <c r="I383" s="193"/>
      <c r="L383" s="189"/>
      <c r="M383" s="194"/>
      <c r="N383" s="195"/>
      <c r="O383" s="195"/>
      <c r="P383" s="195"/>
      <c r="Q383" s="195"/>
      <c r="R383" s="195"/>
      <c r="S383" s="195"/>
      <c r="T383" s="196"/>
      <c r="AT383" s="190" t="s">
        <v>142</v>
      </c>
      <c r="AU383" s="190" t="s">
        <v>81</v>
      </c>
      <c r="AV383" s="12" t="s">
        <v>81</v>
      </c>
      <c r="AW383" s="12" t="s">
        <v>33</v>
      </c>
      <c r="AX383" s="12" t="s">
        <v>69</v>
      </c>
      <c r="AY383" s="190" t="s">
        <v>133</v>
      </c>
    </row>
    <row r="384" spans="2:51" s="11" customFormat="1" ht="13.5">
      <c r="B384" s="181"/>
      <c r="D384" s="182" t="s">
        <v>142</v>
      </c>
      <c r="E384" s="183" t="s">
        <v>5</v>
      </c>
      <c r="F384" s="184" t="s">
        <v>515</v>
      </c>
      <c r="H384" s="183" t="s">
        <v>5</v>
      </c>
      <c r="I384" s="185"/>
      <c r="L384" s="181"/>
      <c r="M384" s="186"/>
      <c r="N384" s="187"/>
      <c r="O384" s="187"/>
      <c r="P384" s="187"/>
      <c r="Q384" s="187"/>
      <c r="R384" s="187"/>
      <c r="S384" s="187"/>
      <c r="T384" s="188"/>
      <c r="AT384" s="183" t="s">
        <v>142</v>
      </c>
      <c r="AU384" s="183" t="s">
        <v>81</v>
      </c>
      <c r="AV384" s="11" t="s">
        <v>74</v>
      </c>
      <c r="AW384" s="11" t="s">
        <v>33</v>
      </c>
      <c r="AX384" s="11" t="s">
        <v>69</v>
      </c>
      <c r="AY384" s="183" t="s">
        <v>133</v>
      </c>
    </row>
    <row r="385" spans="2:51" s="12" customFormat="1" ht="13.5">
      <c r="B385" s="189"/>
      <c r="D385" s="182" t="s">
        <v>142</v>
      </c>
      <c r="E385" s="190" t="s">
        <v>5</v>
      </c>
      <c r="F385" s="191" t="s">
        <v>523</v>
      </c>
      <c r="H385" s="192">
        <v>3.142</v>
      </c>
      <c r="I385" s="193"/>
      <c r="L385" s="189"/>
      <c r="M385" s="194"/>
      <c r="N385" s="195"/>
      <c r="O385" s="195"/>
      <c r="P385" s="195"/>
      <c r="Q385" s="195"/>
      <c r="R385" s="195"/>
      <c r="S385" s="195"/>
      <c r="T385" s="196"/>
      <c r="AT385" s="190" t="s">
        <v>142</v>
      </c>
      <c r="AU385" s="190" t="s">
        <v>81</v>
      </c>
      <c r="AV385" s="12" t="s">
        <v>81</v>
      </c>
      <c r="AW385" s="12" t="s">
        <v>33</v>
      </c>
      <c r="AX385" s="12" t="s">
        <v>69</v>
      </c>
      <c r="AY385" s="190" t="s">
        <v>133</v>
      </c>
    </row>
    <row r="386" spans="2:51" s="12" customFormat="1" ht="13.5">
      <c r="B386" s="189"/>
      <c r="D386" s="182" t="s">
        <v>142</v>
      </c>
      <c r="E386" s="190" t="s">
        <v>5</v>
      </c>
      <c r="F386" s="191" t="s">
        <v>524</v>
      </c>
      <c r="H386" s="192">
        <v>4.664</v>
      </c>
      <c r="I386" s="193"/>
      <c r="L386" s="189"/>
      <c r="M386" s="194"/>
      <c r="N386" s="195"/>
      <c r="O386" s="195"/>
      <c r="P386" s="195"/>
      <c r="Q386" s="195"/>
      <c r="R386" s="195"/>
      <c r="S386" s="195"/>
      <c r="T386" s="196"/>
      <c r="AT386" s="190" t="s">
        <v>142</v>
      </c>
      <c r="AU386" s="190" t="s">
        <v>81</v>
      </c>
      <c r="AV386" s="12" t="s">
        <v>81</v>
      </c>
      <c r="AW386" s="12" t="s">
        <v>33</v>
      </c>
      <c r="AX386" s="12" t="s">
        <v>69</v>
      </c>
      <c r="AY386" s="190" t="s">
        <v>133</v>
      </c>
    </row>
    <row r="387" spans="2:51" s="13" customFormat="1" ht="13.5">
      <c r="B387" s="197"/>
      <c r="D387" s="182" t="s">
        <v>142</v>
      </c>
      <c r="E387" s="198" t="s">
        <v>5</v>
      </c>
      <c r="F387" s="199" t="s">
        <v>154</v>
      </c>
      <c r="H387" s="200">
        <v>46.758</v>
      </c>
      <c r="I387" s="201"/>
      <c r="L387" s="197"/>
      <c r="M387" s="202"/>
      <c r="N387" s="203"/>
      <c r="O387" s="203"/>
      <c r="P387" s="203"/>
      <c r="Q387" s="203"/>
      <c r="R387" s="203"/>
      <c r="S387" s="203"/>
      <c r="T387" s="204"/>
      <c r="AT387" s="198" t="s">
        <v>142</v>
      </c>
      <c r="AU387" s="198" t="s">
        <v>81</v>
      </c>
      <c r="AV387" s="13" t="s">
        <v>140</v>
      </c>
      <c r="AW387" s="13" t="s">
        <v>33</v>
      </c>
      <c r="AX387" s="13" t="s">
        <v>74</v>
      </c>
      <c r="AY387" s="198" t="s">
        <v>133</v>
      </c>
    </row>
    <row r="388" spans="2:65" s="1" customFormat="1" ht="25.5" customHeight="1">
      <c r="B388" s="168"/>
      <c r="C388" s="169" t="s">
        <v>525</v>
      </c>
      <c r="D388" s="169" t="s">
        <v>135</v>
      </c>
      <c r="E388" s="170" t="s">
        <v>526</v>
      </c>
      <c r="F388" s="171" t="s">
        <v>527</v>
      </c>
      <c r="G388" s="172" t="s">
        <v>138</v>
      </c>
      <c r="H388" s="173">
        <v>47.216</v>
      </c>
      <c r="I388" s="174"/>
      <c r="J388" s="175">
        <f>ROUND(I388*H388,2)</f>
        <v>0</v>
      </c>
      <c r="K388" s="171" t="s">
        <v>139</v>
      </c>
      <c r="L388" s="41"/>
      <c r="M388" s="176" t="s">
        <v>5</v>
      </c>
      <c r="N388" s="177" t="s">
        <v>40</v>
      </c>
      <c r="O388" s="42"/>
      <c r="P388" s="178">
        <f>O388*H388</f>
        <v>0</v>
      </c>
      <c r="Q388" s="178">
        <v>0.00348</v>
      </c>
      <c r="R388" s="178">
        <f>Q388*H388</f>
        <v>0.16431168000000002</v>
      </c>
      <c r="S388" s="178">
        <v>0</v>
      </c>
      <c r="T388" s="179">
        <f>S388*H388</f>
        <v>0</v>
      </c>
      <c r="AR388" s="24" t="s">
        <v>140</v>
      </c>
      <c r="AT388" s="24" t="s">
        <v>135</v>
      </c>
      <c r="AU388" s="24" t="s">
        <v>81</v>
      </c>
      <c r="AY388" s="24" t="s">
        <v>133</v>
      </c>
      <c r="BE388" s="180">
        <f>IF(N388="základní",J388,0)</f>
        <v>0</v>
      </c>
      <c r="BF388" s="180">
        <f>IF(N388="snížená",J388,0)</f>
        <v>0</v>
      </c>
      <c r="BG388" s="180">
        <f>IF(N388="zákl. přenesená",J388,0)</f>
        <v>0</v>
      </c>
      <c r="BH388" s="180">
        <f>IF(N388="sníž. přenesená",J388,0)</f>
        <v>0</v>
      </c>
      <c r="BI388" s="180">
        <f>IF(N388="nulová",J388,0)</f>
        <v>0</v>
      </c>
      <c r="BJ388" s="24" t="s">
        <v>74</v>
      </c>
      <c r="BK388" s="180">
        <f>ROUND(I388*H388,2)</f>
        <v>0</v>
      </c>
      <c r="BL388" s="24" t="s">
        <v>140</v>
      </c>
      <c r="BM388" s="24" t="s">
        <v>528</v>
      </c>
    </row>
    <row r="389" spans="2:51" s="11" customFormat="1" ht="13.5">
      <c r="B389" s="181"/>
      <c r="D389" s="182" t="s">
        <v>142</v>
      </c>
      <c r="E389" s="183" t="s">
        <v>5</v>
      </c>
      <c r="F389" s="184" t="s">
        <v>513</v>
      </c>
      <c r="H389" s="183" t="s">
        <v>5</v>
      </c>
      <c r="I389" s="185"/>
      <c r="L389" s="181"/>
      <c r="M389" s="186"/>
      <c r="N389" s="187"/>
      <c r="O389" s="187"/>
      <c r="P389" s="187"/>
      <c r="Q389" s="187"/>
      <c r="R389" s="187"/>
      <c r="S389" s="187"/>
      <c r="T389" s="188"/>
      <c r="AT389" s="183" t="s">
        <v>142</v>
      </c>
      <c r="AU389" s="183" t="s">
        <v>81</v>
      </c>
      <c r="AV389" s="11" t="s">
        <v>74</v>
      </c>
      <c r="AW389" s="11" t="s">
        <v>33</v>
      </c>
      <c r="AX389" s="11" t="s">
        <v>69</v>
      </c>
      <c r="AY389" s="183" t="s">
        <v>133</v>
      </c>
    </row>
    <row r="390" spans="2:51" s="12" customFormat="1" ht="13.5">
      <c r="B390" s="189"/>
      <c r="D390" s="182" t="s">
        <v>142</v>
      </c>
      <c r="E390" s="190" t="s">
        <v>5</v>
      </c>
      <c r="F390" s="191" t="s">
        <v>514</v>
      </c>
      <c r="H390" s="192">
        <v>38.188</v>
      </c>
      <c r="I390" s="193"/>
      <c r="L390" s="189"/>
      <c r="M390" s="194"/>
      <c r="N390" s="195"/>
      <c r="O390" s="195"/>
      <c r="P390" s="195"/>
      <c r="Q390" s="195"/>
      <c r="R390" s="195"/>
      <c r="S390" s="195"/>
      <c r="T390" s="196"/>
      <c r="AT390" s="190" t="s">
        <v>142</v>
      </c>
      <c r="AU390" s="190" t="s">
        <v>81</v>
      </c>
      <c r="AV390" s="12" t="s">
        <v>81</v>
      </c>
      <c r="AW390" s="12" t="s">
        <v>33</v>
      </c>
      <c r="AX390" s="12" t="s">
        <v>69</v>
      </c>
      <c r="AY390" s="190" t="s">
        <v>133</v>
      </c>
    </row>
    <row r="391" spans="2:51" s="11" customFormat="1" ht="13.5">
      <c r="B391" s="181"/>
      <c r="D391" s="182" t="s">
        <v>142</v>
      </c>
      <c r="E391" s="183" t="s">
        <v>5</v>
      </c>
      <c r="F391" s="184" t="s">
        <v>515</v>
      </c>
      <c r="H391" s="183" t="s">
        <v>5</v>
      </c>
      <c r="I391" s="185"/>
      <c r="L391" s="181"/>
      <c r="M391" s="186"/>
      <c r="N391" s="187"/>
      <c r="O391" s="187"/>
      <c r="P391" s="187"/>
      <c r="Q391" s="187"/>
      <c r="R391" s="187"/>
      <c r="S391" s="187"/>
      <c r="T391" s="188"/>
      <c r="AT391" s="183" t="s">
        <v>142</v>
      </c>
      <c r="AU391" s="183" t="s">
        <v>81</v>
      </c>
      <c r="AV391" s="11" t="s">
        <v>74</v>
      </c>
      <c r="AW391" s="11" t="s">
        <v>33</v>
      </c>
      <c r="AX391" s="11" t="s">
        <v>69</v>
      </c>
      <c r="AY391" s="183" t="s">
        <v>133</v>
      </c>
    </row>
    <row r="392" spans="2:51" s="12" customFormat="1" ht="13.5">
      <c r="B392" s="189"/>
      <c r="D392" s="182" t="s">
        <v>142</v>
      </c>
      <c r="E392" s="190" t="s">
        <v>5</v>
      </c>
      <c r="F392" s="191" t="s">
        <v>516</v>
      </c>
      <c r="H392" s="192">
        <v>3.08</v>
      </c>
      <c r="I392" s="193"/>
      <c r="L392" s="189"/>
      <c r="M392" s="194"/>
      <c r="N392" s="195"/>
      <c r="O392" s="195"/>
      <c r="P392" s="195"/>
      <c r="Q392" s="195"/>
      <c r="R392" s="195"/>
      <c r="S392" s="195"/>
      <c r="T392" s="196"/>
      <c r="AT392" s="190" t="s">
        <v>142</v>
      </c>
      <c r="AU392" s="190" t="s">
        <v>81</v>
      </c>
      <c r="AV392" s="12" t="s">
        <v>81</v>
      </c>
      <c r="AW392" s="12" t="s">
        <v>33</v>
      </c>
      <c r="AX392" s="12" t="s">
        <v>69</v>
      </c>
      <c r="AY392" s="190" t="s">
        <v>133</v>
      </c>
    </row>
    <row r="393" spans="2:51" s="12" customFormat="1" ht="13.5">
      <c r="B393" s="189"/>
      <c r="D393" s="182" t="s">
        <v>142</v>
      </c>
      <c r="E393" s="190" t="s">
        <v>5</v>
      </c>
      <c r="F393" s="191" t="s">
        <v>517</v>
      </c>
      <c r="H393" s="192">
        <v>4.573</v>
      </c>
      <c r="I393" s="193"/>
      <c r="L393" s="189"/>
      <c r="M393" s="194"/>
      <c r="N393" s="195"/>
      <c r="O393" s="195"/>
      <c r="P393" s="195"/>
      <c r="Q393" s="195"/>
      <c r="R393" s="195"/>
      <c r="S393" s="195"/>
      <c r="T393" s="196"/>
      <c r="AT393" s="190" t="s">
        <v>142</v>
      </c>
      <c r="AU393" s="190" t="s">
        <v>81</v>
      </c>
      <c r="AV393" s="12" t="s">
        <v>81</v>
      </c>
      <c r="AW393" s="12" t="s">
        <v>33</v>
      </c>
      <c r="AX393" s="12" t="s">
        <v>69</v>
      </c>
      <c r="AY393" s="190" t="s">
        <v>133</v>
      </c>
    </row>
    <row r="394" spans="2:51" s="14" customFormat="1" ht="13.5">
      <c r="B394" s="205"/>
      <c r="D394" s="182" t="s">
        <v>142</v>
      </c>
      <c r="E394" s="206" t="s">
        <v>5</v>
      </c>
      <c r="F394" s="207" t="s">
        <v>198</v>
      </c>
      <c r="H394" s="208">
        <v>45.841</v>
      </c>
      <c r="I394" s="209"/>
      <c r="L394" s="205"/>
      <c r="M394" s="210"/>
      <c r="N394" s="211"/>
      <c r="O394" s="211"/>
      <c r="P394" s="211"/>
      <c r="Q394" s="211"/>
      <c r="R394" s="211"/>
      <c r="S394" s="211"/>
      <c r="T394" s="212"/>
      <c r="AT394" s="206" t="s">
        <v>142</v>
      </c>
      <c r="AU394" s="206" t="s">
        <v>81</v>
      </c>
      <c r="AV394" s="14" t="s">
        <v>163</v>
      </c>
      <c r="AW394" s="14" t="s">
        <v>33</v>
      </c>
      <c r="AX394" s="14" t="s">
        <v>69</v>
      </c>
      <c r="AY394" s="206" t="s">
        <v>133</v>
      </c>
    </row>
    <row r="395" spans="2:51" s="12" customFormat="1" ht="13.5">
      <c r="B395" s="189"/>
      <c r="D395" s="182" t="s">
        <v>142</v>
      </c>
      <c r="E395" s="190" t="s">
        <v>5</v>
      </c>
      <c r="F395" s="191" t="s">
        <v>529</v>
      </c>
      <c r="H395" s="192">
        <v>47.216</v>
      </c>
      <c r="I395" s="193"/>
      <c r="L395" s="189"/>
      <c r="M395" s="194"/>
      <c r="N395" s="195"/>
      <c r="O395" s="195"/>
      <c r="P395" s="195"/>
      <c r="Q395" s="195"/>
      <c r="R395" s="195"/>
      <c r="S395" s="195"/>
      <c r="T395" s="196"/>
      <c r="AT395" s="190" t="s">
        <v>142</v>
      </c>
      <c r="AU395" s="190" t="s">
        <v>81</v>
      </c>
      <c r="AV395" s="12" t="s">
        <v>81</v>
      </c>
      <c r="AW395" s="12" t="s">
        <v>33</v>
      </c>
      <c r="AX395" s="12" t="s">
        <v>74</v>
      </c>
      <c r="AY395" s="190" t="s">
        <v>133</v>
      </c>
    </row>
    <row r="396" spans="2:65" s="1" customFormat="1" ht="25.5" customHeight="1">
      <c r="B396" s="168"/>
      <c r="C396" s="169" t="s">
        <v>530</v>
      </c>
      <c r="D396" s="169" t="s">
        <v>135</v>
      </c>
      <c r="E396" s="170" t="s">
        <v>531</v>
      </c>
      <c r="F396" s="171" t="s">
        <v>532</v>
      </c>
      <c r="G396" s="172" t="s">
        <v>138</v>
      </c>
      <c r="H396" s="173">
        <v>43.259</v>
      </c>
      <c r="I396" s="174"/>
      <c r="J396" s="175">
        <f>ROUND(I396*H396,2)</f>
        <v>0</v>
      </c>
      <c r="K396" s="171" t="s">
        <v>139</v>
      </c>
      <c r="L396" s="41"/>
      <c r="M396" s="176" t="s">
        <v>5</v>
      </c>
      <c r="N396" s="177" t="s">
        <v>40</v>
      </c>
      <c r="O396" s="42"/>
      <c r="P396" s="178">
        <f>O396*H396</f>
        <v>0</v>
      </c>
      <c r="Q396" s="178">
        <v>0.00832</v>
      </c>
      <c r="R396" s="178">
        <f>Q396*H396</f>
        <v>0.35991488</v>
      </c>
      <c r="S396" s="178">
        <v>0</v>
      </c>
      <c r="T396" s="179">
        <f>S396*H396</f>
        <v>0</v>
      </c>
      <c r="AR396" s="24" t="s">
        <v>140</v>
      </c>
      <c r="AT396" s="24" t="s">
        <v>135</v>
      </c>
      <c r="AU396" s="24" t="s">
        <v>81</v>
      </c>
      <c r="AY396" s="24" t="s">
        <v>133</v>
      </c>
      <c r="BE396" s="180">
        <f>IF(N396="základní",J396,0)</f>
        <v>0</v>
      </c>
      <c r="BF396" s="180">
        <f>IF(N396="snížená",J396,0)</f>
        <v>0</v>
      </c>
      <c r="BG396" s="180">
        <f>IF(N396="zákl. přenesená",J396,0)</f>
        <v>0</v>
      </c>
      <c r="BH396" s="180">
        <f>IF(N396="sníž. přenesená",J396,0)</f>
        <v>0</v>
      </c>
      <c r="BI396" s="180">
        <f>IF(N396="nulová",J396,0)</f>
        <v>0</v>
      </c>
      <c r="BJ396" s="24" t="s">
        <v>74</v>
      </c>
      <c r="BK396" s="180">
        <f>ROUND(I396*H396,2)</f>
        <v>0</v>
      </c>
      <c r="BL396" s="24" t="s">
        <v>140</v>
      </c>
      <c r="BM396" s="24" t="s">
        <v>533</v>
      </c>
    </row>
    <row r="397" spans="2:51" s="11" customFormat="1" ht="13.5">
      <c r="B397" s="181"/>
      <c r="D397" s="182" t="s">
        <v>142</v>
      </c>
      <c r="E397" s="183" t="s">
        <v>5</v>
      </c>
      <c r="F397" s="184" t="s">
        <v>534</v>
      </c>
      <c r="H397" s="183" t="s">
        <v>5</v>
      </c>
      <c r="I397" s="185"/>
      <c r="L397" s="181"/>
      <c r="M397" s="186"/>
      <c r="N397" s="187"/>
      <c r="O397" s="187"/>
      <c r="P397" s="187"/>
      <c r="Q397" s="187"/>
      <c r="R397" s="187"/>
      <c r="S397" s="187"/>
      <c r="T397" s="188"/>
      <c r="AT397" s="183" t="s">
        <v>142</v>
      </c>
      <c r="AU397" s="183" t="s">
        <v>81</v>
      </c>
      <c r="AV397" s="11" t="s">
        <v>74</v>
      </c>
      <c r="AW397" s="11" t="s">
        <v>33</v>
      </c>
      <c r="AX397" s="11" t="s">
        <v>69</v>
      </c>
      <c r="AY397" s="183" t="s">
        <v>133</v>
      </c>
    </row>
    <row r="398" spans="2:51" s="12" customFormat="1" ht="13.5">
      <c r="B398" s="189"/>
      <c r="D398" s="182" t="s">
        <v>142</v>
      </c>
      <c r="E398" s="190" t="s">
        <v>5</v>
      </c>
      <c r="F398" s="191" t="s">
        <v>535</v>
      </c>
      <c r="H398" s="192">
        <v>33.1</v>
      </c>
      <c r="I398" s="193"/>
      <c r="L398" s="189"/>
      <c r="M398" s="194"/>
      <c r="N398" s="195"/>
      <c r="O398" s="195"/>
      <c r="P398" s="195"/>
      <c r="Q398" s="195"/>
      <c r="R398" s="195"/>
      <c r="S398" s="195"/>
      <c r="T398" s="196"/>
      <c r="AT398" s="190" t="s">
        <v>142</v>
      </c>
      <c r="AU398" s="190" t="s">
        <v>81</v>
      </c>
      <c r="AV398" s="12" t="s">
        <v>81</v>
      </c>
      <c r="AW398" s="12" t="s">
        <v>33</v>
      </c>
      <c r="AX398" s="12" t="s">
        <v>69</v>
      </c>
      <c r="AY398" s="190" t="s">
        <v>133</v>
      </c>
    </row>
    <row r="399" spans="2:51" s="12" customFormat="1" ht="13.5">
      <c r="B399" s="189"/>
      <c r="D399" s="182" t="s">
        <v>142</v>
      </c>
      <c r="E399" s="190" t="s">
        <v>5</v>
      </c>
      <c r="F399" s="191" t="s">
        <v>536</v>
      </c>
      <c r="H399" s="192">
        <v>10.159</v>
      </c>
      <c r="I399" s="193"/>
      <c r="L399" s="189"/>
      <c r="M399" s="194"/>
      <c r="N399" s="195"/>
      <c r="O399" s="195"/>
      <c r="P399" s="195"/>
      <c r="Q399" s="195"/>
      <c r="R399" s="195"/>
      <c r="S399" s="195"/>
      <c r="T399" s="196"/>
      <c r="AT399" s="190" t="s">
        <v>142</v>
      </c>
      <c r="AU399" s="190" t="s">
        <v>81</v>
      </c>
      <c r="AV399" s="12" t="s">
        <v>81</v>
      </c>
      <c r="AW399" s="12" t="s">
        <v>33</v>
      </c>
      <c r="AX399" s="12" t="s">
        <v>69</v>
      </c>
      <c r="AY399" s="190" t="s">
        <v>133</v>
      </c>
    </row>
    <row r="400" spans="2:51" s="13" customFormat="1" ht="13.5">
      <c r="B400" s="197"/>
      <c r="D400" s="182" t="s">
        <v>142</v>
      </c>
      <c r="E400" s="198" t="s">
        <v>5</v>
      </c>
      <c r="F400" s="199" t="s">
        <v>154</v>
      </c>
      <c r="H400" s="200">
        <v>43.259</v>
      </c>
      <c r="I400" s="201"/>
      <c r="L400" s="197"/>
      <c r="M400" s="202"/>
      <c r="N400" s="203"/>
      <c r="O400" s="203"/>
      <c r="P400" s="203"/>
      <c r="Q400" s="203"/>
      <c r="R400" s="203"/>
      <c r="S400" s="203"/>
      <c r="T400" s="204"/>
      <c r="AT400" s="198" t="s">
        <v>142</v>
      </c>
      <c r="AU400" s="198" t="s">
        <v>81</v>
      </c>
      <c r="AV400" s="13" t="s">
        <v>140</v>
      </c>
      <c r="AW400" s="13" t="s">
        <v>33</v>
      </c>
      <c r="AX400" s="13" t="s">
        <v>74</v>
      </c>
      <c r="AY400" s="198" t="s">
        <v>133</v>
      </c>
    </row>
    <row r="401" spans="2:65" s="1" customFormat="1" ht="16.5" customHeight="1">
      <c r="B401" s="168"/>
      <c r="C401" s="169" t="s">
        <v>537</v>
      </c>
      <c r="D401" s="169" t="s">
        <v>135</v>
      </c>
      <c r="E401" s="170" t="s">
        <v>538</v>
      </c>
      <c r="F401" s="171" t="s">
        <v>539</v>
      </c>
      <c r="G401" s="172" t="s">
        <v>138</v>
      </c>
      <c r="H401" s="173">
        <v>2449.2</v>
      </c>
      <c r="I401" s="174"/>
      <c r="J401" s="175">
        <f>ROUND(I401*H401,2)</f>
        <v>0</v>
      </c>
      <c r="K401" s="171" t="s">
        <v>139</v>
      </c>
      <c r="L401" s="41"/>
      <c r="M401" s="176" t="s">
        <v>5</v>
      </c>
      <c r="N401" s="177" t="s">
        <v>40</v>
      </c>
      <c r="O401" s="42"/>
      <c r="P401" s="178">
        <f>O401*H401</f>
        <v>0</v>
      </c>
      <c r="Q401" s="178">
        <v>0.0085</v>
      </c>
      <c r="R401" s="178">
        <f>Q401*H401</f>
        <v>20.8182</v>
      </c>
      <c r="S401" s="178">
        <v>0</v>
      </c>
      <c r="T401" s="179">
        <f>S401*H401</f>
        <v>0</v>
      </c>
      <c r="AR401" s="24" t="s">
        <v>140</v>
      </c>
      <c r="AT401" s="24" t="s">
        <v>135</v>
      </c>
      <c r="AU401" s="24" t="s">
        <v>81</v>
      </c>
      <c r="AY401" s="24" t="s">
        <v>133</v>
      </c>
      <c r="BE401" s="180">
        <f>IF(N401="základní",J401,0)</f>
        <v>0</v>
      </c>
      <c r="BF401" s="180">
        <f>IF(N401="snížená",J401,0)</f>
        <v>0</v>
      </c>
      <c r="BG401" s="180">
        <f>IF(N401="zákl. přenesená",J401,0)</f>
        <v>0</v>
      </c>
      <c r="BH401" s="180">
        <f>IF(N401="sníž. přenesená",J401,0)</f>
        <v>0</v>
      </c>
      <c r="BI401" s="180">
        <f>IF(N401="nulová",J401,0)</f>
        <v>0</v>
      </c>
      <c r="BJ401" s="24" t="s">
        <v>74</v>
      </c>
      <c r="BK401" s="180">
        <f>ROUND(I401*H401,2)</f>
        <v>0</v>
      </c>
      <c r="BL401" s="24" t="s">
        <v>140</v>
      </c>
      <c r="BM401" s="24" t="s">
        <v>540</v>
      </c>
    </row>
    <row r="402" spans="2:51" s="11" customFormat="1" ht="13.5">
      <c r="B402" s="181"/>
      <c r="D402" s="182" t="s">
        <v>142</v>
      </c>
      <c r="E402" s="183" t="s">
        <v>5</v>
      </c>
      <c r="F402" s="184" t="s">
        <v>541</v>
      </c>
      <c r="H402" s="183" t="s">
        <v>5</v>
      </c>
      <c r="I402" s="185"/>
      <c r="L402" s="181"/>
      <c r="M402" s="186"/>
      <c r="N402" s="187"/>
      <c r="O402" s="187"/>
      <c r="P402" s="187"/>
      <c r="Q402" s="187"/>
      <c r="R402" s="187"/>
      <c r="S402" s="187"/>
      <c r="T402" s="188"/>
      <c r="AT402" s="183" t="s">
        <v>142</v>
      </c>
      <c r="AU402" s="183" t="s">
        <v>81</v>
      </c>
      <c r="AV402" s="11" t="s">
        <v>74</v>
      </c>
      <c r="AW402" s="11" t="s">
        <v>33</v>
      </c>
      <c r="AX402" s="11" t="s">
        <v>69</v>
      </c>
      <c r="AY402" s="183" t="s">
        <v>133</v>
      </c>
    </row>
    <row r="403" spans="2:51" s="11" customFormat="1" ht="13.5">
      <c r="B403" s="181"/>
      <c r="D403" s="182" t="s">
        <v>142</v>
      </c>
      <c r="E403" s="183" t="s">
        <v>5</v>
      </c>
      <c r="F403" s="184" t="s">
        <v>542</v>
      </c>
      <c r="H403" s="183" t="s">
        <v>5</v>
      </c>
      <c r="I403" s="185"/>
      <c r="L403" s="181"/>
      <c r="M403" s="186"/>
      <c r="N403" s="187"/>
      <c r="O403" s="187"/>
      <c r="P403" s="187"/>
      <c r="Q403" s="187"/>
      <c r="R403" s="187"/>
      <c r="S403" s="187"/>
      <c r="T403" s="188"/>
      <c r="AT403" s="183" t="s">
        <v>142</v>
      </c>
      <c r="AU403" s="183" t="s">
        <v>81</v>
      </c>
      <c r="AV403" s="11" t="s">
        <v>74</v>
      </c>
      <c r="AW403" s="11" t="s">
        <v>33</v>
      </c>
      <c r="AX403" s="11" t="s">
        <v>69</v>
      </c>
      <c r="AY403" s="183" t="s">
        <v>133</v>
      </c>
    </row>
    <row r="404" spans="2:51" s="12" customFormat="1" ht="13.5">
      <c r="B404" s="189"/>
      <c r="D404" s="182" t="s">
        <v>142</v>
      </c>
      <c r="E404" s="190" t="s">
        <v>5</v>
      </c>
      <c r="F404" s="191" t="s">
        <v>543</v>
      </c>
      <c r="H404" s="192">
        <v>2446.4</v>
      </c>
      <c r="I404" s="193"/>
      <c r="L404" s="189"/>
      <c r="M404" s="194"/>
      <c r="N404" s="195"/>
      <c r="O404" s="195"/>
      <c r="P404" s="195"/>
      <c r="Q404" s="195"/>
      <c r="R404" s="195"/>
      <c r="S404" s="195"/>
      <c r="T404" s="196"/>
      <c r="AT404" s="190" t="s">
        <v>142</v>
      </c>
      <c r="AU404" s="190" t="s">
        <v>81</v>
      </c>
      <c r="AV404" s="12" t="s">
        <v>81</v>
      </c>
      <c r="AW404" s="12" t="s">
        <v>33</v>
      </c>
      <c r="AX404" s="12" t="s">
        <v>69</v>
      </c>
      <c r="AY404" s="190" t="s">
        <v>133</v>
      </c>
    </row>
    <row r="405" spans="2:51" s="11" customFormat="1" ht="13.5">
      <c r="B405" s="181"/>
      <c r="D405" s="182" t="s">
        <v>142</v>
      </c>
      <c r="E405" s="183" t="s">
        <v>5</v>
      </c>
      <c r="F405" s="184" t="s">
        <v>544</v>
      </c>
      <c r="H405" s="183" t="s">
        <v>5</v>
      </c>
      <c r="I405" s="185"/>
      <c r="L405" s="181"/>
      <c r="M405" s="186"/>
      <c r="N405" s="187"/>
      <c r="O405" s="187"/>
      <c r="P405" s="187"/>
      <c r="Q405" s="187"/>
      <c r="R405" s="187"/>
      <c r="S405" s="187"/>
      <c r="T405" s="188"/>
      <c r="AT405" s="183" t="s">
        <v>142</v>
      </c>
      <c r="AU405" s="183" t="s">
        <v>81</v>
      </c>
      <c r="AV405" s="11" t="s">
        <v>74</v>
      </c>
      <c r="AW405" s="11" t="s">
        <v>33</v>
      </c>
      <c r="AX405" s="11" t="s">
        <v>69</v>
      </c>
      <c r="AY405" s="183" t="s">
        <v>133</v>
      </c>
    </row>
    <row r="406" spans="2:51" s="12" customFormat="1" ht="13.5">
      <c r="B406" s="189"/>
      <c r="D406" s="182" t="s">
        <v>142</v>
      </c>
      <c r="E406" s="190" t="s">
        <v>5</v>
      </c>
      <c r="F406" s="191" t="s">
        <v>545</v>
      </c>
      <c r="H406" s="192">
        <v>2.8</v>
      </c>
      <c r="I406" s="193"/>
      <c r="L406" s="189"/>
      <c r="M406" s="194"/>
      <c r="N406" s="195"/>
      <c r="O406" s="195"/>
      <c r="P406" s="195"/>
      <c r="Q406" s="195"/>
      <c r="R406" s="195"/>
      <c r="S406" s="195"/>
      <c r="T406" s="196"/>
      <c r="AT406" s="190" t="s">
        <v>142</v>
      </c>
      <c r="AU406" s="190" t="s">
        <v>81</v>
      </c>
      <c r="AV406" s="12" t="s">
        <v>81</v>
      </c>
      <c r="AW406" s="12" t="s">
        <v>33</v>
      </c>
      <c r="AX406" s="12" t="s">
        <v>69</v>
      </c>
      <c r="AY406" s="190" t="s">
        <v>133</v>
      </c>
    </row>
    <row r="407" spans="2:51" s="13" customFormat="1" ht="13.5">
      <c r="B407" s="197"/>
      <c r="D407" s="182" t="s">
        <v>142</v>
      </c>
      <c r="E407" s="198" t="s">
        <v>5</v>
      </c>
      <c r="F407" s="199" t="s">
        <v>154</v>
      </c>
      <c r="H407" s="200">
        <v>2449.2</v>
      </c>
      <c r="I407" s="201"/>
      <c r="L407" s="197"/>
      <c r="M407" s="202"/>
      <c r="N407" s="203"/>
      <c r="O407" s="203"/>
      <c r="P407" s="203"/>
      <c r="Q407" s="203"/>
      <c r="R407" s="203"/>
      <c r="S407" s="203"/>
      <c r="T407" s="204"/>
      <c r="AT407" s="198" t="s">
        <v>142</v>
      </c>
      <c r="AU407" s="198" t="s">
        <v>81</v>
      </c>
      <c r="AV407" s="13" t="s">
        <v>140</v>
      </c>
      <c r="AW407" s="13" t="s">
        <v>33</v>
      </c>
      <c r="AX407" s="13" t="s">
        <v>74</v>
      </c>
      <c r="AY407" s="198" t="s">
        <v>133</v>
      </c>
    </row>
    <row r="408" spans="2:65" s="1" customFormat="1" ht="16.5" customHeight="1">
      <c r="B408" s="168"/>
      <c r="C408" s="213" t="s">
        <v>546</v>
      </c>
      <c r="D408" s="213" t="s">
        <v>314</v>
      </c>
      <c r="E408" s="214" t="s">
        <v>547</v>
      </c>
      <c r="F408" s="215" t="s">
        <v>548</v>
      </c>
      <c r="G408" s="216" t="s">
        <v>138</v>
      </c>
      <c r="H408" s="217">
        <v>2498.184</v>
      </c>
      <c r="I408" s="218"/>
      <c r="J408" s="219">
        <f>ROUND(I408*H408,2)</f>
        <v>0</v>
      </c>
      <c r="K408" s="215" t="s">
        <v>139</v>
      </c>
      <c r="L408" s="220"/>
      <c r="M408" s="221" t="s">
        <v>5</v>
      </c>
      <c r="N408" s="222" t="s">
        <v>40</v>
      </c>
      <c r="O408" s="42"/>
      <c r="P408" s="178">
        <f>O408*H408</f>
        <v>0</v>
      </c>
      <c r="Q408" s="178">
        <v>0.0021</v>
      </c>
      <c r="R408" s="178">
        <f>Q408*H408</f>
        <v>5.2461864</v>
      </c>
      <c r="S408" s="178">
        <v>0</v>
      </c>
      <c r="T408" s="179">
        <f>S408*H408</f>
        <v>0</v>
      </c>
      <c r="AR408" s="24" t="s">
        <v>210</v>
      </c>
      <c r="AT408" s="24" t="s">
        <v>314</v>
      </c>
      <c r="AU408" s="24" t="s">
        <v>81</v>
      </c>
      <c r="AY408" s="24" t="s">
        <v>133</v>
      </c>
      <c r="BE408" s="180">
        <f>IF(N408="základní",J408,0)</f>
        <v>0</v>
      </c>
      <c r="BF408" s="180">
        <f>IF(N408="snížená",J408,0)</f>
        <v>0</v>
      </c>
      <c r="BG408" s="180">
        <f>IF(N408="zákl. přenesená",J408,0)</f>
        <v>0</v>
      </c>
      <c r="BH408" s="180">
        <f>IF(N408="sníž. přenesená",J408,0)</f>
        <v>0</v>
      </c>
      <c r="BI408" s="180">
        <f>IF(N408="nulová",J408,0)</f>
        <v>0</v>
      </c>
      <c r="BJ408" s="24" t="s">
        <v>74</v>
      </c>
      <c r="BK408" s="180">
        <f>ROUND(I408*H408,2)</f>
        <v>0</v>
      </c>
      <c r="BL408" s="24" t="s">
        <v>140</v>
      </c>
      <c r="BM408" s="24" t="s">
        <v>549</v>
      </c>
    </row>
    <row r="409" spans="2:51" s="12" customFormat="1" ht="13.5">
      <c r="B409" s="189"/>
      <c r="D409" s="182" t="s">
        <v>142</v>
      </c>
      <c r="E409" s="190" t="s">
        <v>5</v>
      </c>
      <c r="F409" s="191" t="s">
        <v>550</v>
      </c>
      <c r="H409" s="192">
        <v>2498.184</v>
      </c>
      <c r="I409" s="193"/>
      <c r="L409" s="189"/>
      <c r="M409" s="194"/>
      <c r="N409" s="195"/>
      <c r="O409" s="195"/>
      <c r="P409" s="195"/>
      <c r="Q409" s="195"/>
      <c r="R409" s="195"/>
      <c r="S409" s="195"/>
      <c r="T409" s="196"/>
      <c r="AT409" s="190" t="s">
        <v>142</v>
      </c>
      <c r="AU409" s="190" t="s">
        <v>81</v>
      </c>
      <c r="AV409" s="12" t="s">
        <v>81</v>
      </c>
      <c r="AW409" s="12" t="s">
        <v>33</v>
      </c>
      <c r="AX409" s="12" t="s">
        <v>74</v>
      </c>
      <c r="AY409" s="190" t="s">
        <v>133</v>
      </c>
    </row>
    <row r="410" spans="2:65" s="1" customFormat="1" ht="16.5" customHeight="1">
      <c r="B410" s="168"/>
      <c r="C410" s="213" t="s">
        <v>551</v>
      </c>
      <c r="D410" s="213" t="s">
        <v>314</v>
      </c>
      <c r="E410" s="214" t="s">
        <v>552</v>
      </c>
      <c r="F410" s="215" t="s">
        <v>553</v>
      </c>
      <c r="G410" s="216" t="s">
        <v>138</v>
      </c>
      <c r="H410" s="217">
        <v>44.124</v>
      </c>
      <c r="I410" s="218"/>
      <c r="J410" s="219">
        <f>ROUND(I410*H410,2)</f>
        <v>0</v>
      </c>
      <c r="K410" s="215" t="s">
        <v>139</v>
      </c>
      <c r="L410" s="220"/>
      <c r="M410" s="221" t="s">
        <v>5</v>
      </c>
      <c r="N410" s="222" t="s">
        <v>40</v>
      </c>
      <c r="O410" s="42"/>
      <c r="P410" s="178">
        <f>O410*H410</f>
        <v>0</v>
      </c>
      <c r="Q410" s="178">
        <v>0.0042</v>
      </c>
      <c r="R410" s="178">
        <f>Q410*H410</f>
        <v>0.1853208</v>
      </c>
      <c r="S410" s="178">
        <v>0</v>
      </c>
      <c r="T410" s="179">
        <f>S410*H410</f>
        <v>0</v>
      </c>
      <c r="AR410" s="24" t="s">
        <v>210</v>
      </c>
      <c r="AT410" s="24" t="s">
        <v>314</v>
      </c>
      <c r="AU410" s="24" t="s">
        <v>81</v>
      </c>
      <c r="AY410" s="24" t="s">
        <v>133</v>
      </c>
      <c r="BE410" s="180">
        <f>IF(N410="základní",J410,0)</f>
        <v>0</v>
      </c>
      <c r="BF410" s="180">
        <f>IF(N410="snížená",J410,0)</f>
        <v>0</v>
      </c>
      <c r="BG410" s="180">
        <f>IF(N410="zákl. přenesená",J410,0)</f>
        <v>0</v>
      </c>
      <c r="BH410" s="180">
        <f>IF(N410="sníž. přenesená",J410,0)</f>
        <v>0</v>
      </c>
      <c r="BI410" s="180">
        <f>IF(N410="nulová",J410,0)</f>
        <v>0</v>
      </c>
      <c r="BJ410" s="24" t="s">
        <v>74</v>
      </c>
      <c r="BK410" s="180">
        <f>ROUND(I410*H410,2)</f>
        <v>0</v>
      </c>
      <c r="BL410" s="24" t="s">
        <v>140</v>
      </c>
      <c r="BM410" s="24" t="s">
        <v>554</v>
      </c>
    </row>
    <row r="411" spans="2:51" s="12" customFormat="1" ht="13.5">
      <c r="B411" s="189"/>
      <c r="D411" s="182" t="s">
        <v>142</v>
      </c>
      <c r="E411" s="190" t="s">
        <v>5</v>
      </c>
      <c r="F411" s="191" t="s">
        <v>555</v>
      </c>
      <c r="H411" s="192">
        <v>33.1</v>
      </c>
      <c r="I411" s="193"/>
      <c r="L411" s="189"/>
      <c r="M411" s="194"/>
      <c r="N411" s="195"/>
      <c r="O411" s="195"/>
      <c r="P411" s="195"/>
      <c r="Q411" s="195"/>
      <c r="R411" s="195"/>
      <c r="S411" s="195"/>
      <c r="T411" s="196"/>
      <c r="AT411" s="190" t="s">
        <v>142</v>
      </c>
      <c r="AU411" s="190" t="s">
        <v>81</v>
      </c>
      <c r="AV411" s="12" t="s">
        <v>81</v>
      </c>
      <c r="AW411" s="12" t="s">
        <v>33</v>
      </c>
      <c r="AX411" s="12" t="s">
        <v>69</v>
      </c>
      <c r="AY411" s="190" t="s">
        <v>133</v>
      </c>
    </row>
    <row r="412" spans="2:51" s="12" customFormat="1" ht="13.5">
      <c r="B412" s="189"/>
      <c r="D412" s="182" t="s">
        <v>142</v>
      </c>
      <c r="E412" s="190" t="s">
        <v>5</v>
      </c>
      <c r="F412" s="191" t="s">
        <v>536</v>
      </c>
      <c r="H412" s="192">
        <v>10.159</v>
      </c>
      <c r="I412" s="193"/>
      <c r="L412" s="189"/>
      <c r="M412" s="194"/>
      <c r="N412" s="195"/>
      <c r="O412" s="195"/>
      <c r="P412" s="195"/>
      <c r="Q412" s="195"/>
      <c r="R412" s="195"/>
      <c r="S412" s="195"/>
      <c r="T412" s="196"/>
      <c r="AT412" s="190" t="s">
        <v>142</v>
      </c>
      <c r="AU412" s="190" t="s">
        <v>81</v>
      </c>
      <c r="AV412" s="12" t="s">
        <v>81</v>
      </c>
      <c r="AW412" s="12" t="s">
        <v>33</v>
      </c>
      <c r="AX412" s="12" t="s">
        <v>69</v>
      </c>
      <c r="AY412" s="190" t="s">
        <v>133</v>
      </c>
    </row>
    <row r="413" spans="2:51" s="14" customFormat="1" ht="13.5">
      <c r="B413" s="205"/>
      <c r="D413" s="182" t="s">
        <v>142</v>
      </c>
      <c r="E413" s="206" t="s">
        <v>5</v>
      </c>
      <c r="F413" s="207" t="s">
        <v>198</v>
      </c>
      <c r="H413" s="208">
        <v>43.259</v>
      </c>
      <c r="I413" s="209"/>
      <c r="L413" s="205"/>
      <c r="M413" s="210"/>
      <c r="N413" s="211"/>
      <c r="O413" s="211"/>
      <c r="P413" s="211"/>
      <c r="Q413" s="211"/>
      <c r="R413" s="211"/>
      <c r="S413" s="211"/>
      <c r="T413" s="212"/>
      <c r="AT413" s="206" t="s">
        <v>142</v>
      </c>
      <c r="AU413" s="206" t="s">
        <v>81</v>
      </c>
      <c r="AV413" s="14" t="s">
        <v>163</v>
      </c>
      <c r="AW413" s="14" t="s">
        <v>33</v>
      </c>
      <c r="AX413" s="14" t="s">
        <v>69</v>
      </c>
      <c r="AY413" s="206" t="s">
        <v>133</v>
      </c>
    </row>
    <row r="414" spans="2:51" s="12" customFormat="1" ht="13.5">
      <c r="B414" s="189"/>
      <c r="D414" s="182" t="s">
        <v>142</v>
      </c>
      <c r="E414" s="190" t="s">
        <v>5</v>
      </c>
      <c r="F414" s="191" t="s">
        <v>556</v>
      </c>
      <c r="H414" s="192">
        <v>44.124</v>
      </c>
      <c r="I414" s="193"/>
      <c r="L414" s="189"/>
      <c r="M414" s="194"/>
      <c r="N414" s="195"/>
      <c r="O414" s="195"/>
      <c r="P414" s="195"/>
      <c r="Q414" s="195"/>
      <c r="R414" s="195"/>
      <c r="S414" s="195"/>
      <c r="T414" s="196"/>
      <c r="AT414" s="190" t="s">
        <v>142</v>
      </c>
      <c r="AU414" s="190" t="s">
        <v>81</v>
      </c>
      <c r="AV414" s="12" t="s">
        <v>81</v>
      </c>
      <c r="AW414" s="12" t="s">
        <v>33</v>
      </c>
      <c r="AX414" s="12" t="s">
        <v>74</v>
      </c>
      <c r="AY414" s="190" t="s">
        <v>133</v>
      </c>
    </row>
    <row r="415" spans="2:65" s="1" customFormat="1" ht="16.5" customHeight="1">
      <c r="B415" s="168"/>
      <c r="C415" s="213" t="s">
        <v>557</v>
      </c>
      <c r="D415" s="213" t="s">
        <v>314</v>
      </c>
      <c r="E415" s="214" t="s">
        <v>558</v>
      </c>
      <c r="F415" s="215" t="s">
        <v>559</v>
      </c>
      <c r="G415" s="216" t="s">
        <v>138</v>
      </c>
      <c r="H415" s="217">
        <v>2.856</v>
      </c>
      <c r="I415" s="218"/>
      <c r="J415" s="219">
        <f>ROUND(I415*H415,2)</f>
        <v>0</v>
      </c>
      <c r="K415" s="215" t="s">
        <v>139</v>
      </c>
      <c r="L415" s="220"/>
      <c r="M415" s="221" t="s">
        <v>5</v>
      </c>
      <c r="N415" s="222" t="s">
        <v>40</v>
      </c>
      <c r="O415" s="42"/>
      <c r="P415" s="178">
        <f>O415*H415</f>
        <v>0</v>
      </c>
      <c r="Q415" s="178">
        <v>0.0049</v>
      </c>
      <c r="R415" s="178">
        <f>Q415*H415</f>
        <v>0.013994399999999999</v>
      </c>
      <c r="S415" s="178">
        <v>0</v>
      </c>
      <c r="T415" s="179">
        <f>S415*H415</f>
        <v>0</v>
      </c>
      <c r="AR415" s="24" t="s">
        <v>210</v>
      </c>
      <c r="AT415" s="24" t="s">
        <v>314</v>
      </c>
      <c r="AU415" s="24" t="s">
        <v>81</v>
      </c>
      <c r="AY415" s="24" t="s">
        <v>133</v>
      </c>
      <c r="BE415" s="180">
        <f>IF(N415="základní",J415,0)</f>
        <v>0</v>
      </c>
      <c r="BF415" s="180">
        <f>IF(N415="snížená",J415,0)</f>
        <v>0</v>
      </c>
      <c r="BG415" s="180">
        <f>IF(N415="zákl. přenesená",J415,0)</f>
        <v>0</v>
      </c>
      <c r="BH415" s="180">
        <f>IF(N415="sníž. přenesená",J415,0)</f>
        <v>0</v>
      </c>
      <c r="BI415" s="180">
        <f>IF(N415="nulová",J415,0)</f>
        <v>0</v>
      </c>
      <c r="BJ415" s="24" t="s">
        <v>74</v>
      </c>
      <c r="BK415" s="180">
        <f>ROUND(I415*H415,2)</f>
        <v>0</v>
      </c>
      <c r="BL415" s="24" t="s">
        <v>140</v>
      </c>
      <c r="BM415" s="24" t="s">
        <v>560</v>
      </c>
    </row>
    <row r="416" spans="2:51" s="12" customFormat="1" ht="13.5">
      <c r="B416" s="189"/>
      <c r="D416" s="182" t="s">
        <v>142</v>
      </c>
      <c r="E416" s="190" t="s">
        <v>5</v>
      </c>
      <c r="F416" s="191" t="s">
        <v>561</v>
      </c>
      <c r="H416" s="192">
        <v>2.856</v>
      </c>
      <c r="I416" s="193"/>
      <c r="L416" s="189"/>
      <c r="M416" s="194"/>
      <c r="N416" s="195"/>
      <c r="O416" s="195"/>
      <c r="P416" s="195"/>
      <c r="Q416" s="195"/>
      <c r="R416" s="195"/>
      <c r="S416" s="195"/>
      <c r="T416" s="196"/>
      <c r="AT416" s="190" t="s">
        <v>142</v>
      </c>
      <c r="AU416" s="190" t="s">
        <v>81</v>
      </c>
      <c r="AV416" s="12" t="s">
        <v>81</v>
      </c>
      <c r="AW416" s="12" t="s">
        <v>33</v>
      </c>
      <c r="AX416" s="12" t="s">
        <v>74</v>
      </c>
      <c r="AY416" s="190" t="s">
        <v>133</v>
      </c>
    </row>
    <row r="417" spans="2:65" s="1" customFormat="1" ht="25.5" customHeight="1">
      <c r="B417" s="168"/>
      <c r="C417" s="169" t="s">
        <v>562</v>
      </c>
      <c r="D417" s="169" t="s">
        <v>135</v>
      </c>
      <c r="E417" s="170" t="s">
        <v>563</v>
      </c>
      <c r="F417" s="171" t="s">
        <v>564</v>
      </c>
      <c r="G417" s="172" t="s">
        <v>477</v>
      </c>
      <c r="H417" s="173">
        <v>1412.71</v>
      </c>
      <c r="I417" s="174"/>
      <c r="J417" s="175">
        <f>ROUND(I417*H417,2)</f>
        <v>0</v>
      </c>
      <c r="K417" s="171" t="s">
        <v>139</v>
      </c>
      <c r="L417" s="41"/>
      <c r="M417" s="176" t="s">
        <v>5</v>
      </c>
      <c r="N417" s="177" t="s">
        <v>40</v>
      </c>
      <c r="O417" s="42"/>
      <c r="P417" s="178">
        <f>O417*H417</f>
        <v>0</v>
      </c>
      <c r="Q417" s="178">
        <v>0.00331</v>
      </c>
      <c r="R417" s="178">
        <f>Q417*H417</f>
        <v>4.6760701000000005</v>
      </c>
      <c r="S417" s="178">
        <v>0</v>
      </c>
      <c r="T417" s="179">
        <f>S417*H417</f>
        <v>0</v>
      </c>
      <c r="AR417" s="24" t="s">
        <v>140</v>
      </c>
      <c r="AT417" s="24" t="s">
        <v>135</v>
      </c>
      <c r="AU417" s="24" t="s">
        <v>81</v>
      </c>
      <c r="AY417" s="24" t="s">
        <v>133</v>
      </c>
      <c r="BE417" s="180">
        <f>IF(N417="základní",J417,0)</f>
        <v>0</v>
      </c>
      <c r="BF417" s="180">
        <f>IF(N417="snížená",J417,0)</f>
        <v>0</v>
      </c>
      <c r="BG417" s="180">
        <f>IF(N417="zákl. přenesená",J417,0)</f>
        <v>0</v>
      </c>
      <c r="BH417" s="180">
        <f>IF(N417="sníž. přenesená",J417,0)</f>
        <v>0</v>
      </c>
      <c r="BI417" s="180">
        <f>IF(N417="nulová",J417,0)</f>
        <v>0</v>
      </c>
      <c r="BJ417" s="24" t="s">
        <v>74</v>
      </c>
      <c r="BK417" s="180">
        <f>ROUND(I417*H417,2)</f>
        <v>0</v>
      </c>
      <c r="BL417" s="24" t="s">
        <v>140</v>
      </c>
      <c r="BM417" s="24" t="s">
        <v>565</v>
      </c>
    </row>
    <row r="418" spans="2:51" s="11" customFormat="1" ht="13.5">
      <c r="B418" s="181"/>
      <c r="D418" s="182" t="s">
        <v>142</v>
      </c>
      <c r="E418" s="183" t="s">
        <v>5</v>
      </c>
      <c r="F418" s="184" t="s">
        <v>566</v>
      </c>
      <c r="H418" s="183" t="s">
        <v>5</v>
      </c>
      <c r="I418" s="185"/>
      <c r="L418" s="181"/>
      <c r="M418" s="186"/>
      <c r="N418" s="187"/>
      <c r="O418" s="187"/>
      <c r="P418" s="187"/>
      <c r="Q418" s="187"/>
      <c r="R418" s="187"/>
      <c r="S418" s="187"/>
      <c r="T418" s="188"/>
      <c r="AT418" s="183" t="s">
        <v>142</v>
      </c>
      <c r="AU418" s="183" t="s">
        <v>81</v>
      </c>
      <c r="AV418" s="11" t="s">
        <v>74</v>
      </c>
      <c r="AW418" s="11" t="s">
        <v>33</v>
      </c>
      <c r="AX418" s="11" t="s">
        <v>69</v>
      </c>
      <c r="AY418" s="183" t="s">
        <v>133</v>
      </c>
    </row>
    <row r="419" spans="2:51" s="12" customFormat="1" ht="13.5">
      <c r="B419" s="189"/>
      <c r="D419" s="182" t="s">
        <v>142</v>
      </c>
      <c r="E419" s="190" t="s">
        <v>5</v>
      </c>
      <c r="F419" s="191" t="s">
        <v>567</v>
      </c>
      <c r="H419" s="192">
        <v>358.61</v>
      </c>
      <c r="I419" s="193"/>
      <c r="L419" s="189"/>
      <c r="M419" s="194"/>
      <c r="N419" s="195"/>
      <c r="O419" s="195"/>
      <c r="P419" s="195"/>
      <c r="Q419" s="195"/>
      <c r="R419" s="195"/>
      <c r="S419" s="195"/>
      <c r="T419" s="196"/>
      <c r="AT419" s="190" t="s">
        <v>142</v>
      </c>
      <c r="AU419" s="190" t="s">
        <v>81</v>
      </c>
      <c r="AV419" s="12" t="s">
        <v>81</v>
      </c>
      <c r="AW419" s="12" t="s">
        <v>33</v>
      </c>
      <c r="AX419" s="12" t="s">
        <v>69</v>
      </c>
      <c r="AY419" s="190" t="s">
        <v>133</v>
      </c>
    </row>
    <row r="420" spans="2:51" s="11" customFormat="1" ht="13.5">
      <c r="B420" s="181"/>
      <c r="D420" s="182" t="s">
        <v>142</v>
      </c>
      <c r="E420" s="183" t="s">
        <v>5</v>
      </c>
      <c r="F420" s="184" t="s">
        <v>568</v>
      </c>
      <c r="H420" s="183" t="s">
        <v>5</v>
      </c>
      <c r="I420" s="185"/>
      <c r="L420" s="181"/>
      <c r="M420" s="186"/>
      <c r="N420" s="187"/>
      <c r="O420" s="187"/>
      <c r="P420" s="187"/>
      <c r="Q420" s="187"/>
      <c r="R420" s="187"/>
      <c r="S420" s="187"/>
      <c r="T420" s="188"/>
      <c r="AT420" s="183" t="s">
        <v>142</v>
      </c>
      <c r="AU420" s="183" t="s">
        <v>81</v>
      </c>
      <c r="AV420" s="11" t="s">
        <v>74</v>
      </c>
      <c r="AW420" s="11" t="s">
        <v>33</v>
      </c>
      <c r="AX420" s="11" t="s">
        <v>69</v>
      </c>
      <c r="AY420" s="183" t="s">
        <v>133</v>
      </c>
    </row>
    <row r="421" spans="2:51" s="12" customFormat="1" ht="13.5">
      <c r="B421" s="189"/>
      <c r="D421" s="182" t="s">
        <v>142</v>
      </c>
      <c r="E421" s="190" t="s">
        <v>5</v>
      </c>
      <c r="F421" s="191" t="s">
        <v>569</v>
      </c>
      <c r="H421" s="192">
        <v>13.6</v>
      </c>
      <c r="I421" s="193"/>
      <c r="L421" s="189"/>
      <c r="M421" s="194"/>
      <c r="N421" s="195"/>
      <c r="O421" s="195"/>
      <c r="P421" s="195"/>
      <c r="Q421" s="195"/>
      <c r="R421" s="195"/>
      <c r="S421" s="195"/>
      <c r="T421" s="196"/>
      <c r="AT421" s="190" t="s">
        <v>142</v>
      </c>
      <c r="AU421" s="190" t="s">
        <v>81</v>
      </c>
      <c r="AV421" s="12" t="s">
        <v>81</v>
      </c>
      <c r="AW421" s="12" t="s">
        <v>33</v>
      </c>
      <c r="AX421" s="12" t="s">
        <v>69</v>
      </c>
      <c r="AY421" s="190" t="s">
        <v>133</v>
      </c>
    </row>
    <row r="422" spans="2:51" s="12" customFormat="1" ht="13.5">
      <c r="B422" s="189"/>
      <c r="D422" s="182" t="s">
        <v>142</v>
      </c>
      <c r="E422" s="190" t="s">
        <v>5</v>
      </c>
      <c r="F422" s="191" t="s">
        <v>570</v>
      </c>
      <c r="H422" s="192">
        <v>4.1</v>
      </c>
      <c r="I422" s="193"/>
      <c r="L422" s="189"/>
      <c r="M422" s="194"/>
      <c r="N422" s="195"/>
      <c r="O422" s="195"/>
      <c r="P422" s="195"/>
      <c r="Q422" s="195"/>
      <c r="R422" s="195"/>
      <c r="S422" s="195"/>
      <c r="T422" s="196"/>
      <c r="AT422" s="190" t="s">
        <v>142</v>
      </c>
      <c r="AU422" s="190" t="s">
        <v>81</v>
      </c>
      <c r="AV422" s="12" t="s">
        <v>81</v>
      </c>
      <c r="AW422" s="12" t="s">
        <v>33</v>
      </c>
      <c r="AX422" s="12" t="s">
        <v>69</v>
      </c>
      <c r="AY422" s="190" t="s">
        <v>133</v>
      </c>
    </row>
    <row r="423" spans="2:51" s="12" customFormat="1" ht="13.5">
      <c r="B423" s="189"/>
      <c r="D423" s="182" t="s">
        <v>142</v>
      </c>
      <c r="E423" s="190" t="s">
        <v>5</v>
      </c>
      <c r="F423" s="191" t="s">
        <v>571</v>
      </c>
      <c r="H423" s="192">
        <v>5</v>
      </c>
      <c r="I423" s="193"/>
      <c r="L423" s="189"/>
      <c r="M423" s="194"/>
      <c r="N423" s="195"/>
      <c r="O423" s="195"/>
      <c r="P423" s="195"/>
      <c r="Q423" s="195"/>
      <c r="R423" s="195"/>
      <c r="S423" s="195"/>
      <c r="T423" s="196"/>
      <c r="AT423" s="190" t="s">
        <v>142</v>
      </c>
      <c r="AU423" s="190" t="s">
        <v>81</v>
      </c>
      <c r="AV423" s="12" t="s">
        <v>81</v>
      </c>
      <c r="AW423" s="12" t="s">
        <v>33</v>
      </c>
      <c r="AX423" s="12" t="s">
        <v>69</v>
      </c>
      <c r="AY423" s="190" t="s">
        <v>133</v>
      </c>
    </row>
    <row r="424" spans="2:51" s="12" customFormat="1" ht="13.5">
      <c r="B424" s="189"/>
      <c r="D424" s="182" t="s">
        <v>142</v>
      </c>
      <c r="E424" s="190" t="s">
        <v>5</v>
      </c>
      <c r="F424" s="191" t="s">
        <v>572</v>
      </c>
      <c r="H424" s="192">
        <v>16.8</v>
      </c>
      <c r="I424" s="193"/>
      <c r="L424" s="189"/>
      <c r="M424" s="194"/>
      <c r="N424" s="195"/>
      <c r="O424" s="195"/>
      <c r="P424" s="195"/>
      <c r="Q424" s="195"/>
      <c r="R424" s="195"/>
      <c r="S424" s="195"/>
      <c r="T424" s="196"/>
      <c r="AT424" s="190" t="s">
        <v>142</v>
      </c>
      <c r="AU424" s="190" t="s">
        <v>81</v>
      </c>
      <c r="AV424" s="12" t="s">
        <v>81</v>
      </c>
      <c r="AW424" s="12" t="s">
        <v>33</v>
      </c>
      <c r="AX424" s="12" t="s">
        <v>69</v>
      </c>
      <c r="AY424" s="190" t="s">
        <v>133</v>
      </c>
    </row>
    <row r="425" spans="2:51" s="12" customFormat="1" ht="13.5">
      <c r="B425" s="189"/>
      <c r="D425" s="182" t="s">
        <v>142</v>
      </c>
      <c r="E425" s="190" t="s">
        <v>5</v>
      </c>
      <c r="F425" s="191" t="s">
        <v>573</v>
      </c>
      <c r="H425" s="192">
        <v>6.78</v>
      </c>
      <c r="I425" s="193"/>
      <c r="L425" s="189"/>
      <c r="M425" s="194"/>
      <c r="N425" s="195"/>
      <c r="O425" s="195"/>
      <c r="P425" s="195"/>
      <c r="Q425" s="195"/>
      <c r="R425" s="195"/>
      <c r="S425" s="195"/>
      <c r="T425" s="196"/>
      <c r="AT425" s="190" t="s">
        <v>142</v>
      </c>
      <c r="AU425" s="190" t="s">
        <v>81</v>
      </c>
      <c r="AV425" s="12" t="s">
        <v>81</v>
      </c>
      <c r="AW425" s="12" t="s">
        <v>33</v>
      </c>
      <c r="AX425" s="12" t="s">
        <v>69</v>
      </c>
      <c r="AY425" s="190" t="s">
        <v>133</v>
      </c>
    </row>
    <row r="426" spans="2:51" s="12" customFormat="1" ht="13.5">
      <c r="B426" s="189"/>
      <c r="D426" s="182" t="s">
        <v>142</v>
      </c>
      <c r="E426" s="190" t="s">
        <v>5</v>
      </c>
      <c r="F426" s="191" t="s">
        <v>574</v>
      </c>
      <c r="H426" s="192">
        <v>6.68</v>
      </c>
      <c r="I426" s="193"/>
      <c r="L426" s="189"/>
      <c r="M426" s="194"/>
      <c r="N426" s="195"/>
      <c r="O426" s="195"/>
      <c r="P426" s="195"/>
      <c r="Q426" s="195"/>
      <c r="R426" s="195"/>
      <c r="S426" s="195"/>
      <c r="T426" s="196"/>
      <c r="AT426" s="190" t="s">
        <v>142</v>
      </c>
      <c r="AU426" s="190" t="s">
        <v>81</v>
      </c>
      <c r="AV426" s="12" t="s">
        <v>81</v>
      </c>
      <c r="AW426" s="12" t="s">
        <v>33</v>
      </c>
      <c r="AX426" s="12" t="s">
        <v>69</v>
      </c>
      <c r="AY426" s="190" t="s">
        <v>133</v>
      </c>
    </row>
    <row r="427" spans="2:51" s="12" customFormat="1" ht="13.5">
      <c r="B427" s="189"/>
      <c r="D427" s="182" t="s">
        <v>142</v>
      </c>
      <c r="E427" s="190" t="s">
        <v>5</v>
      </c>
      <c r="F427" s="191" t="s">
        <v>574</v>
      </c>
      <c r="H427" s="192">
        <v>6.68</v>
      </c>
      <c r="I427" s="193"/>
      <c r="L427" s="189"/>
      <c r="M427" s="194"/>
      <c r="N427" s="195"/>
      <c r="O427" s="195"/>
      <c r="P427" s="195"/>
      <c r="Q427" s="195"/>
      <c r="R427" s="195"/>
      <c r="S427" s="195"/>
      <c r="T427" s="196"/>
      <c r="AT427" s="190" t="s">
        <v>142</v>
      </c>
      <c r="AU427" s="190" t="s">
        <v>81</v>
      </c>
      <c r="AV427" s="12" t="s">
        <v>81</v>
      </c>
      <c r="AW427" s="12" t="s">
        <v>33</v>
      </c>
      <c r="AX427" s="12" t="s">
        <v>69</v>
      </c>
      <c r="AY427" s="190" t="s">
        <v>133</v>
      </c>
    </row>
    <row r="428" spans="2:51" s="12" customFormat="1" ht="13.5">
      <c r="B428" s="189"/>
      <c r="D428" s="182" t="s">
        <v>142</v>
      </c>
      <c r="E428" s="190" t="s">
        <v>5</v>
      </c>
      <c r="F428" s="191" t="s">
        <v>575</v>
      </c>
      <c r="H428" s="192">
        <v>6.46</v>
      </c>
      <c r="I428" s="193"/>
      <c r="L428" s="189"/>
      <c r="M428" s="194"/>
      <c r="N428" s="195"/>
      <c r="O428" s="195"/>
      <c r="P428" s="195"/>
      <c r="Q428" s="195"/>
      <c r="R428" s="195"/>
      <c r="S428" s="195"/>
      <c r="T428" s="196"/>
      <c r="AT428" s="190" t="s">
        <v>142</v>
      </c>
      <c r="AU428" s="190" t="s">
        <v>81</v>
      </c>
      <c r="AV428" s="12" t="s">
        <v>81</v>
      </c>
      <c r="AW428" s="12" t="s">
        <v>33</v>
      </c>
      <c r="AX428" s="12" t="s">
        <v>69</v>
      </c>
      <c r="AY428" s="190" t="s">
        <v>133</v>
      </c>
    </row>
    <row r="429" spans="2:51" s="12" customFormat="1" ht="13.5">
      <c r="B429" s="189"/>
      <c r="D429" s="182" t="s">
        <v>142</v>
      </c>
      <c r="E429" s="190" t="s">
        <v>5</v>
      </c>
      <c r="F429" s="191" t="s">
        <v>576</v>
      </c>
      <c r="H429" s="192">
        <v>26.4</v>
      </c>
      <c r="I429" s="193"/>
      <c r="L429" s="189"/>
      <c r="M429" s="194"/>
      <c r="N429" s="195"/>
      <c r="O429" s="195"/>
      <c r="P429" s="195"/>
      <c r="Q429" s="195"/>
      <c r="R429" s="195"/>
      <c r="S429" s="195"/>
      <c r="T429" s="196"/>
      <c r="AT429" s="190" t="s">
        <v>142</v>
      </c>
      <c r="AU429" s="190" t="s">
        <v>81</v>
      </c>
      <c r="AV429" s="12" t="s">
        <v>81</v>
      </c>
      <c r="AW429" s="12" t="s">
        <v>33</v>
      </c>
      <c r="AX429" s="12" t="s">
        <v>69</v>
      </c>
      <c r="AY429" s="190" t="s">
        <v>133</v>
      </c>
    </row>
    <row r="430" spans="2:51" s="12" customFormat="1" ht="13.5">
      <c r="B430" s="189"/>
      <c r="D430" s="182" t="s">
        <v>142</v>
      </c>
      <c r="E430" s="190" t="s">
        <v>5</v>
      </c>
      <c r="F430" s="191" t="s">
        <v>577</v>
      </c>
      <c r="H430" s="192">
        <v>17.4</v>
      </c>
      <c r="I430" s="193"/>
      <c r="L430" s="189"/>
      <c r="M430" s="194"/>
      <c r="N430" s="195"/>
      <c r="O430" s="195"/>
      <c r="P430" s="195"/>
      <c r="Q430" s="195"/>
      <c r="R430" s="195"/>
      <c r="S430" s="195"/>
      <c r="T430" s="196"/>
      <c r="AT430" s="190" t="s">
        <v>142</v>
      </c>
      <c r="AU430" s="190" t="s">
        <v>81</v>
      </c>
      <c r="AV430" s="12" t="s">
        <v>81</v>
      </c>
      <c r="AW430" s="12" t="s">
        <v>33</v>
      </c>
      <c r="AX430" s="12" t="s">
        <v>69</v>
      </c>
      <c r="AY430" s="190" t="s">
        <v>133</v>
      </c>
    </row>
    <row r="431" spans="2:51" s="12" customFormat="1" ht="13.5">
      <c r="B431" s="189"/>
      <c r="D431" s="182" t="s">
        <v>142</v>
      </c>
      <c r="E431" s="190" t="s">
        <v>5</v>
      </c>
      <c r="F431" s="191" t="s">
        <v>578</v>
      </c>
      <c r="H431" s="192">
        <v>17.1</v>
      </c>
      <c r="I431" s="193"/>
      <c r="L431" s="189"/>
      <c r="M431" s="194"/>
      <c r="N431" s="195"/>
      <c r="O431" s="195"/>
      <c r="P431" s="195"/>
      <c r="Q431" s="195"/>
      <c r="R431" s="195"/>
      <c r="S431" s="195"/>
      <c r="T431" s="196"/>
      <c r="AT431" s="190" t="s">
        <v>142</v>
      </c>
      <c r="AU431" s="190" t="s">
        <v>81</v>
      </c>
      <c r="AV431" s="12" t="s">
        <v>81</v>
      </c>
      <c r="AW431" s="12" t="s">
        <v>33</v>
      </c>
      <c r="AX431" s="12" t="s">
        <v>69</v>
      </c>
      <c r="AY431" s="190" t="s">
        <v>133</v>
      </c>
    </row>
    <row r="432" spans="2:51" s="12" customFormat="1" ht="13.5">
      <c r="B432" s="189"/>
      <c r="D432" s="182" t="s">
        <v>142</v>
      </c>
      <c r="E432" s="190" t="s">
        <v>5</v>
      </c>
      <c r="F432" s="191" t="s">
        <v>575</v>
      </c>
      <c r="H432" s="192">
        <v>6.46</v>
      </c>
      <c r="I432" s="193"/>
      <c r="L432" s="189"/>
      <c r="M432" s="194"/>
      <c r="N432" s="195"/>
      <c r="O432" s="195"/>
      <c r="P432" s="195"/>
      <c r="Q432" s="195"/>
      <c r="R432" s="195"/>
      <c r="S432" s="195"/>
      <c r="T432" s="196"/>
      <c r="AT432" s="190" t="s">
        <v>142</v>
      </c>
      <c r="AU432" s="190" t="s">
        <v>81</v>
      </c>
      <c r="AV432" s="12" t="s">
        <v>81</v>
      </c>
      <c r="AW432" s="12" t="s">
        <v>33</v>
      </c>
      <c r="AX432" s="12" t="s">
        <v>69</v>
      </c>
      <c r="AY432" s="190" t="s">
        <v>133</v>
      </c>
    </row>
    <row r="433" spans="2:51" s="12" customFormat="1" ht="13.5">
      <c r="B433" s="189"/>
      <c r="D433" s="182" t="s">
        <v>142</v>
      </c>
      <c r="E433" s="190" t="s">
        <v>5</v>
      </c>
      <c r="F433" s="191" t="s">
        <v>579</v>
      </c>
      <c r="H433" s="192">
        <v>17.28</v>
      </c>
      <c r="I433" s="193"/>
      <c r="L433" s="189"/>
      <c r="M433" s="194"/>
      <c r="N433" s="195"/>
      <c r="O433" s="195"/>
      <c r="P433" s="195"/>
      <c r="Q433" s="195"/>
      <c r="R433" s="195"/>
      <c r="S433" s="195"/>
      <c r="T433" s="196"/>
      <c r="AT433" s="190" t="s">
        <v>142</v>
      </c>
      <c r="AU433" s="190" t="s">
        <v>81</v>
      </c>
      <c r="AV433" s="12" t="s">
        <v>81</v>
      </c>
      <c r="AW433" s="12" t="s">
        <v>33</v>
      </c>
      <c r="AX433" s="12" t="s">
        <v>69</v>
      </c>
      <c r="AY433" s="190" t="s">
        <v>133</v>
      </c>
    </row>
    <row r="434" spans="2:51" s="12" customFormat="1" ht="13.5">
      <c r="B434" s="189"/>
      <c r="D434" s="182" t="s">
        <v>142</v>
      </c>
      <c r="E434" s="190" t="s">
        <v>5</v>
      </c>
      <c r="F434" s="191" t="s">
        <v>580</v>
      </c>
      <c r="H434" s="192">
        <v>16.5</v>
      </c>
      <c r="I434" s="193"/>
      <c r="L434" s="189"/>
      <c r="M434" s="194"/>
      <c r="N434" s="195"/>
      <c r="O434" s="195"/>
      <c r="P434" s="195"/>
      <c r="Q434" s="195"/>
      <c r="R434" s="195"/>
      <c r="S434" s="195"/>
      <c r="T434" s="196"/>
      <c r="AT434" s="190" t="s">
        <v>142</v>
      </c>
      <c r="AU434" s="190" t="s">
        <v>81</v>
      </c>
      <c r="AV434" s="12" t="s">
        <v>81</v>
      </c>
      <c r="AW434" s="12" t="s">
        <v>33</v>
      </c>
      <c r="AX434" s="12" t="s">
        <v>69</v>
      </c>
      <c r="AY434" s="190" t="s">
        <v>133</v>
      </c>
    </row>
    <row r="435" spans="2:51" s="12" customFormat="1" ht="13.5">
      <c r="B435" s="189"/>
      <c r="D435" s="182" t="s">
        <v>142</v>
      </c>
      <c r="E435" s="190" t="s">
        <v>5</v>
      </c>
      <c r="F435" s="191" t="s">
        <v>581</v>
      </c>
      <c r="H435" s="192">
        <v>60.96</v>
      </c>
      <c r="I435" s="193"/>
      <c r="L435" s="189"/>
      <c r="M435" s="194"/>
      <c r="N435" s="195"/>
      <c r="O435" s="195"/>
      <c r="P435" s="195"/>
      <c r="Q435" s="195"/>
      <c r="R435" s="195"/>
      <c r="S435" s="195"/>
      <c r="T435" s="196"/>
      <c r="AT435" s="190" t="s">
        <v>142</v>
      </c>
      <c r="AU435" s="190" t="s">
        <v>81</v>
      </c>
      <c r="AV435" s="12" t="s">
        <v>81</v>
      </c>
      <c r="AW435" s="12" t="s">
        <v>33</v>
      </c>
      <c r="AX435" s="12" t="s">
        <v>69</v>
      </c>
      <c r="AY435" s="190" t="s">
        <v>133</v>
      </c>
    </row>
    <row r="436" spans="2:51" s="12" customFormat="1" ht="13.5">
      <c r="B436" s="189"/>
      <c r="D436" s="182" t="s">
        <v>142</v>
      </c>
      <c r="E436" s="190" t="s">
        <v>5</v>
      </c>
      <c r="F436" s="191" t="s">
        <v>582</v>
      </c>
      <c r="H436" s="192">
        <v>39.6</v>
      </c>
      <c r="I436" s="193"/>
      <c r="L436" s="189"/>
      <c r="M436" s="194"/>
      <c r="N436" s="195"/>
      <c r="O436" s="195"/>
      <c r="P436" s="195"/>
      <c r="Q436" s="195"/>
      <c r="R436" s="195"/>
      <c r="S436" s="195"/>
      <c r="T436" s="196"/>
      <c r="AT436" s="190" t="s">
        <v>142</v>
      </c>
      <c r="AU436" s="190" t="s">
        <v>81</v>
      </c>
      <c r="AV436" s="12" t="s">
        <v>81</v>
      </c>
      <c r="AW436" s="12" t="s">
        <v>33</v>
      </c>
      <c r="AX436" s="12" t="s">
        <v>69</v>
      </c>
      <c r="AY436" s="190" t="s">
        <v>133</v>
      </c>
    </row>
    <row r="437" spans="2:51" s="12" customFormat="1" ht="13.5">
      <c r="B437" s="189"/>
      <c r="D437" s="182" t="s">
        <v>142</v>
      </c>
      <c r="E437" s="190" t="s">
        <v>5</v>
      </c>
      <c r="F437" s="191" t="s">
        <v>583</v>
      </c>
      <c r="H437" s="192">
        <v>34.2</v>
      </c>
      <c r="I437" s="193"/>
      <c r="L437" s="189"/>
      <c r="M437" s="194"/>
      <c r="N437" s="195"/>
      <c r="O437" s="195"/>
      <c r="P437" s="195"/>
      <c r="Q437" s="195"/>
      <c r="R437" s="195"/>
      <c r="S437" s="195"/>
      <c r="T437" s="196"/>
      <c r="AT437" s="190" t="s">
        <v>142</v>
      </c>
      <c r="AU437" s="190" t="s">
        <v>81</v>
      </c>
      <c r="AV437" s="12" t="s">
        <v>81</v>
      </c>
      <c r="AW437" s="12" t="s">
        <v>33</v>
      </c>
      <c r="AX437" s="12" t="s">
        <v>69</v>
      </c>
      <c r="AY437" s="190" t="s">
        <v>133</v>
      </c>
    </row>
    <row r="438" spans="2:51" s="12" customFormat="1" ht="13.5">
      <c r="B438" s="189"/>
      <c r="D438" s="182" t="s">
        <v>142</v>
      </c>
      <c r="E438" s="190" t="s">
        <v>5</v>
      </c>
      <c r="F438" s="191" t="s">
        <v>584</v>
      </c>
      <c r="H438" s="192">
        <v>36.1</v>
      </c>
      <c r="I438" s="193"/>
      <c r="L438" s="189"/>
      <c r="M438" s="194"/>
      <c r="N438" s="195"/>
      <c r="O438" s="195"/>
      <c r="P438" s="195"/>
      <c r="Q438" s="195"/>
      <c r="R438" s="195"/>
      <c r="S438" s="195"/>
      <c r="T438" s="196"/>
      <c r="AT438" s="190" t="s">
        <v>142</v>
      </c>
      <c r="AU438" s="190" t="s">
        <v>81</v>
      </c>
      <c r="AV438" s="12" t="s">
        <v>81</v>
      </c>
      <c r="AW438" s="12" t="s">
        <v>33</v>
      </c>
      <c r="AX438" s="12" t="s">
        <v>69</v>
      </c>
      <c r="AY438" s="190" t="s">
        <v>133</v>
      </c>
    </row>
    <row r="439" spans="2:51" s="12" customFormat="1" ht="13.5">
      <c r="B439" s="189"/>
      <c r="D439" s="182" t="s">
        <v>142</v>
      </c>
      <c r="E439" s="190" t="s">
        <v>5</v>
      </c>
      <c r="F439" s="191" t="s">
        <v>585</v>
      </c>
      <c r="H439" s="192">
        <v>7</v>
      </c>
      <c r="I439" s="193"/>
      <c r="L439" s="189"/>
      <c r="M439" s="194"/>
      <c r="N439" s="195"/>
      <c r="O439" s="195"/>
      <c r="P439" s="195"/>
      <c r="Q439" s="195"/>
      <c r="R439" s="195"/>
      <c r="S439" s="195"/>
      <c r="T439" s="196"/>
      <c r="AT439" s="190" t="s">
        <v>142</v>
      </c>
      <c r="AU439" s="190" t="s">
        <v>81</v>
      </c>
      <c r="AV439" s="12" t="s">
        <v>81</v>
      </c>
      <c r="AW439" s="12" t="s">
        <v>33</v>
      </c>
      <c r="AX439" s="12" t="s">
        <v>69</v>
      </c>
      <c r="AY439" s="190" t="s">
        <v>133</v>
      </c>
    </row>
    <row r="440" spans="2:51" s="12" customFormat="1" ht="13.5">
      <c r="B440" s="189"/>
      <c r="D440" s="182" t="s">
        <v>142</v>
      </c>
      <c r="E440" s="190" t="s">
        <v>5</v>
      </c>
      <c r="F440" s="191" t="s">
        <v>586</v>
      </c>
      <c r="H440" s="192">
        <v>26.4</v>
      </c>
      <c r="I440" s="193"/>
      <c r="L440" s="189"/>
      <c r="M440" s="194"/>
      <c r="N440" s="195"/>
      <c r="O440" s="195"/>
      <c r="P440" s="195"/>
      <c r="Q440" s="195"/>
      <c r="R440" s="195"/>
      <c r="S440" s="195"/>
      <c r="T440" s="196"/>
      <c r="AT440" s="190" t="s">
        <v>142</v>
      </c>
      <c r="AU440" s="190" t="s">
        <v>81</v>
      </c>
      <c r="AV440" s="12" t="s">
        <v>81</v>
      </c>
      <c r="AW440" s="12" t="s">
        <v>33</v>
      </c>
      <c r="AX440" s="12" t="s">
        <v>69</v>
      </c>
      <c r="AY440" s="190" t="s">
        <v>133</v>
      </c>
    </row>
    <row r="441" spans="2:51" s="12" customFormat="1" ht="13.5">
      <c r="B441" s="189"/>
      <c r="D441" s="182" t="s">
        <v>142</v>
      </c>
      <c r="E441" s="190" t="s">
        <v>5</v>
      </c>
      <c r="F441" s="191" t="s">
        <v>587</v>
      </c>
      <c r="H441" s="192">
        <v>30</v>
      </c>
      <c r="I441" s="193"/>
      <c r="L441" s="189"/>
      <c r="M441" s="194"/>
      <c r="N441" s="195"/>
      <c r="O441" s="195"/>
      <c r="P441" s="195"/>
      <c r="Q441" s="195"/>
      <c r="R441" s="195"/>
      <c r="S441" s="195"/>
      <c r="T441" s="196"/>
      <c r="AT441" s="190" t="s">
        <v>142</v>
      </c>
      <c r="AU441" s="190" t="s">
        <v>81</v>
      </c>
      <c r="AV441" s="12" t="s">
        <v>81</v>
      </c>
      <c r="AW441" s="12" t="s">
        <v>33</v>
      </c>
      <c r="AX441" s="12" t="s">
        <v>69</v>
      </c>
      <c r="AY441" s="190" t="s">
        <v>133</v>
      </c>
    </row>
    <row r="442" spans="2:51" s="12" customFormat="1" ht="13.5">
      <c r="B442" s="189"/>
      <c r="D442" s="182" t="s">
        <v>142</v>
      </c>
      <c r="E442" s="190" t="s">
        <v>5</v>
      </c>
      <c r="F442" s="191" t="s">
        <v>588</v>
      </c>
      <c r="H442" s="192">
        <v>51.6</v>
      </c>
      <c r="I442" s="193"/>
      <c r="L442" s="189"/>
      <c r="M442" s="194"/>
      <c r="N442" s="195"/>
      <c r="O442" s="195"/>
      <c r="P442" s="195"/>
      <c r="Q442" s="195"/>
      <c r="R442" s="195"/>
      <c r="S442" s="195"/>
      <c r="T442" s="196"/>
      <c r="AT442" s="190" t="s">
        <v>142</v>
      </c>
      <c r="AU442" s="190" t="s">
        <v>81</v>
      </c>
      <c r="AV442" s="12" t="s">
        <v>81</v>
      </c>
      <c r="AW442" s="12" t="s">
        <v>33</v>
      </c>
      <c r="AX442" s="12" t="s">
        <v>69</v>
      </c>
      <c r="AY442" s="190" t="s">
        <v>133</v>
      </c>
    </row>
    <row r="443" spans="2:51" s="12" customFormat="1" ht="13.5">
      <c r="B443" s="189"/>
      <c r="D443" s="182" t="s">
        <v>142</v>
      </c>
      <c r="E443" s="190" t="s">
        <v>5</v>
      </c>
      <c r="F443" s="191" t="s">
        <v>589</v>
      </c>
      <c r="H443" s="192">
        <v>7.2</v>
      </c>
      <c r="I443" s="193"/>
      <c r="L443" s="189"/>
      <c r="M443" s="194"/>
      <c r="N443" s="195"/>
      <c r="O443" s="195"/>
      <c r="P443" s="195"/>
      <c r="Q443" s="195"/>
      <c r="R443" s="195"/>
      <c r="S443" s="195"/>
      <c r="T443" s="196"/>
      <c r="AT443" s="190" t="s">
        <v>142</v>
      </c>
      <c r="AU443" s="190" t="s">
        <v>81</v>
      </c>
      <c r="AV443" s="12" t="s">
        <v>81</v>
      </c>
      <c r="AW443" s="12" t="s">
        <v>33</v>
      </c>
      <c r="AX443" s="12" t="s">
        <v>69</v>
      </c>
      <c r="AY443" s="190" t="s">
        <v>133</v>
      </c>
    </row>
    <row r="444" spans="2:51" s="12" customFormat="1" ht="13.5">
      <c r="B444" s="189"/>
      <c r="D444" s="182" t="s">
        <v>142</v>
      </c>
      <c r="E444" s="190" t="s">
        <v>5</v>
      </c>
      <c r="F444" s="191" t="s">
        <v>590</v>
      </c>
      <c r="H444" s="192">
        <v>10.5</v>
      </c>
      <c r="I444" s="193"/>
      <c r="L444" s="189"/>
      <c r="M444" s="194"/>
      <c r="N444" s="195"/>
      <c r="O444" s="195"/>
      <c r="P444" s="195"/>
      <c r="Q444" s="195"/>
      <c r="R444" s="195"/>
      <c r="S444" s="195"/>
      <c r="T444" s="196"/>
      <c r="AT444" s="190" t="s">
        <v>142</v>
      </c>
      <c r="AU444" s="190" t="s">
        <v>81</v>
      </c>
      <c r="AV444" s="12" t="s">
        <v>81</v>
      </c>
      <c r="AW444" s="12" t="s">
        <v>33</v>
      </c>
      <c r="AX444" s="12" t="s">
        <v>69</v>
      </c>
      <c r="AY444" s="190" t="s">
        <v>133</v>
      </c>
    </row>
    <row r="445" spans="2:51" s="12" customFormat="1" ht="13.5">
      <c r="B445" s="189"/>
      <c r="D445" s="182" t="s">
        <v>142</v>
      </c>
      <c r="E445" s="190" t="s">
        <v>5</v>
      </c>
      <c r="F445" s="191" t="s">
        <v>591</v>
      </c>
      <c r="H445" s="192">
        <v>6.47</v>
      </c>
      <c r="I445" s="193"/>
      <c r="L445" s="189"/>
      <c r="M445" s="194"/>
      <c r="N445" s="195"/>
      <c r="O445" s="195"/>
      <c r="P445" s="195"/>
      <c r="Q445" s="195"/>
      <c r="R445" s="195"/>
      <c r="S445" s="195"/>
      <c r="T445" s="196"/>
      <c r="AT445" s="190" t="s">
        <v>142</v>
      </c>
      <c r="AU445" s="190" t="s">
        <v>81</v>
      </c>
      <c r="AV445" s="12" t="s">
        <v>81</v>
      </c>
      <c r="AW445" s="12" t="s">
        <v>33</v>
      </c>
      <c r="AX445" s="12" t="s">
        <v>69</v>
      </c>
      <c r="AY445" s="190" t="s">
        <v>133</v>
      </c>
    </row>
    <row r="446" spans="2:51" s="12" customFormat="1" ht="13.5">
      <c r="B446" s="189"/>
      <c r="D446" s="182" t="s">
        <v>142</v>
      </c>
      <c r="E446" s="190" t="s">
        <v>5</v>
      </c>
      <c r="F446" s="191" t="s">
        <v>591</v>
      </c>
      <c r="H446" s="192">
        <v>6.47</v>
      </c>
      <c r="I446" s="193"/>
      <c r="L446" s="189"/>
      <c r="M446" s="194"/>
      <c r="N446" s="195"/>
      <c r="O446" s="195"/>
      <c r="P446" s="195"/>
      <c r="Q446" s="195"/>
      <c r="R446" s="195"/>
      <c r="S446" s="195"/>
      <c r="T446" s="196"/>
      <c r="AT446" s="190" t="s">
        <v>142</v>
      </c>
      <c r="AU446" s="190" t="s">
        <v>81</v>
      </c>
      <c r="AV446" s="12" t="s">
        <v>81</v>
      </c>
      <c r="AW446" s="12" t="s">
        <v>33</v>
      </c>
      <c r="AX446" s="12" t="s">
        <v>69</v>
      </c>
      <c r="AY446" s="190" t="s">
        <v>133</v>
      </c>
    </row>
    <row r="447" spans="2:51" s="12" customFormat="1" ht="13.5">
      <c r="B447" s="189"/>
      <c r="D447" s="182" t="s">
        <v>142</v>
      </c>
      <c r="E447" s="190" t="s">
        <v>5</v>
      </c>
      <c r="F447" s="191" t="s">
        <v>592</v>
      </c>
      <c r="H447" s="192">
        <v>68.4</v>
      </c>
      <c r="I447" s="193"/>
      <c r="L447" s="189"/>
      <c r="M447" s="194"/>
      <c r="N447" s="195"/>
      <c r="O447" s="195"/>
      <c r="P447" s="195"/>
      <c r="Q447" s="195"/>
      <c r="R447" s="195"/>
      <c r="S447" s="195"/>
      <c r="T447" s="196"/>
      <c r="AT447" s="190" t="s">
        <v>142</v>
      </c>
      <c r="AU447" s="190" t="s">
        <v>81</v>
      </c>
      <c r="AV447" s="12" t="s">
        <v>81</v>
      </c>
      <c r="AW447" s="12" t="s">
        <v>33</v>
      </c>
      <c r="AX447" s="12" t="s">
        <v>69</v>
      </c>
      <c r="AY447" s="190" t="s">
        <v>133</v>
      </c>
    </row>
    <row r="448" spans="2:51" s="12" customFormat="1" ht="13.5">
      <c r="B448" s="189"/>
      <c r="D448" s="182" t="s">
        <v>142</v>
      </c>
      <c r="E448" s="190" t="s">
        <v>5</v>
      </c>
      <c r="F448" s="191" t="s">
        <v>593</v>
      </c>
      <c r="H448" s="192">
        <v>4.8</v>
      </c>
      <c r="I448" s="193"/>
      <c r="L448" s="189"/>
      <c r="M448" s="194"/>
      <c r="N448" s="195"/>
      <c r="O448" s="195"/>
      <c r="P448" s="195"/>
      <c r="Q448" s="195"/>
      <c r="R448" s="195"/>
      <c r="S448" s="195"/>
      <c r="T448" s="196"/>
      <c r="AT448" s="190" t="s">
        <v>142</v>
      </c>
      <c r="AU448" s="190" t="s">
        <v>81</v>
      </c>
      <c r="AV448" s="12" t="s">
        <v>81</v>
      </c>
      <c r="AW448" s="12" t="s">
        <v>33</v>
      </c>
      <c r="AX448" s="12" t="s">
        <v>69</v>
      </c>
      <c r="AY448" s="190" t="s">
        <v>133</v>
      </c>
    </row>
    <row r="449" spans="2:51" s="12" customFormat="1" ht="13.5">
      <c r="B449" s="189"/>
      <c r="D449" s="182" t="s">
        <v>142</v>
      </c>
      <c r="E449" s="190" t="s">
        <v>5</v>
      </c>
      <c r="F449" s="191" t="s">
        <v>594</v>
      </c>
      <c r="H449" s="192">
        <v>57</v>
      </c>
      <c r="I449" s="193"/>
      <c r="L449" s="189"/>
      <c r="M449" s="194"/>
      <c r="N449" s="195"/>
      <c r="O449" s="195"/>
      <c r="P449" s="195"/>
      <c r="Q449" s="195"/>
      <c r="R449" s="195"/>
      <c r="S449" s="195"/>
      <c r="T449" s="196"/>
      <c r="AT449" s="190" t="s">
        <v>142</v>
      </c>
      <c r="AU449" s="190" t="s">
        <v>81</v>
      </c>
      <c r="AV449" s="12" t="s">
        <v>81</v>
      </c>
      <c r="AW449" s="12" t="s">
        <v>33</v>
      </c>
      <c r="AX449" s="12" t="s">
        <v>69</v>
      </c>
      <c r="AY449" s="190" t="s">
        <v>133</v>
      </c>
    </row>
    <row r="450" spans="2:51" s="12" customFormat="1" ht="13.5">
      <c r="B450" s="189"/>
      <c r="D450" s="182" t="s">
        <v>142</v>
      </c>
      <c r="E450" s="190" t="s">
        <v>5</v>
      </c>
      <c r="F450" s="191" t="s">
        <v>595</v>
      </c>
      <c r="H450" s="192">
        <v>55</v>
      </c>
      <c r="I450" s="193"/>
      <c r="L450" s="189"/>
      <c r="M450" s="194"/>
      <c r="N450" s="195"/>
      <c r="O450" s="195"/>
      <c r="P450" s="195"/>
      <c r="Q450" s="195"/>
      <c r="R450" s="195"/>
      <c r="S450" s="195"/>
      <c r="T450" s="196"/>
      <c r="AT450" s="190" t="s">
        <v>142</v>
      </c>
      <c r="AU450" s="190" t="s">
        <v>81</v>
      </c>
      <c r="AV450" s="12" t="s">
        <v>81</v>
      </c>
      <c r="AW450" s="12" t="s">
        <v>33</v>
      </c>
      <c r="AX450" s="12" t="s">
        <v>69</v>
      </c>
      <c r="AY450" s="190" t="s">
        <v>133</v>
      </c>
    </row>
    <row r="451" spans="2:51" s="12" customFormat="1" ht="13.5">
      <c r="B451" s="189"/>
      <c r="D451" s="182" t="s">
        <v>142</v>
      </c>
      <c r="E451" s="190" t="s">
        <v>5</v>
      </c>
      <c r="F451" s="191" t="s">
        <v>596</v>
      </c>
      <c r="H451" s="192">
        <v>5.5</v>
      </c>
      <c r="I451" s="193"/>
      <c r="L451" s="189"/>
      <c r="M451" s="194"/>
      <c r="N451" s="195"/>
      <c r="O451" s="195"/>
      <c r="P451" s="195"/>
      <c r="Q451" s="195"/>
      <c r="R451" s="195"/>
      <c r="S451" s="195"/>
      <c r="T451" s="196"/>
      <c r="AT451" s="190" t="s">
        <v>142</v>
      </c>
      <c r="AU451" s="190" t="s">
        <v>81</v>
      </c>
      <c r="AV451" s="12" t="s">
        <v>81</v>
      </c>
      <c r="AW451" s="12" t="s">
        <v>33</v>
      </c>
      <c r="AX451" s="12" t="s">
        <v>69</v>
      </c>
      <c r="AY451" s="190" t="s">
        <v>133</v>
      </c>
    </row>
    <row r="452" spans="2:51" s="12" customFormat="1" ht="13.5">
      <c r="B452" s="189"/>
      <c r="D452" s="182" t="s">
        <v>142</v>
      </c>
      <c r="E452" s="190" t="s">
        <v>5</v>
      </c>
      <c r="F452" s="191" t="s">
        <v>597</v>
      </c>
      <c r="H452" s="192">
        <v>42</v>
      </c>
      <c r="I452" s="193"/>
      <c r="L452" s="189"/>
      <c r="M452" s="194"/>
      <c r="N452" s="195"/>
      <c r="O452" s="195"/>
      <c r="P452" s="195"/>
      <c r="Q452" s="195"/>
      <c r="R452" s="195"/>
      <c r="S452" s="195"/>
      <c r="T452" s="196"/>
      <c r="AT452" s="190" t="s">
        <v>142</v>
      </c>
      <c r="AU452" s="190" t="s">
        <v>81</v>
      </c>
      <c r="AV452" s="12" t="s">
        <v>81</v>
      </c>
      <c r="AW452" s="12" t="s">
        <v>33</v>
      </c>
      <c r="AX452" s="12" t="s">
        <v>69</v>
      </c>
      <c r="AY452" s="190" t="s">
        <v>133</v>
      </c>
    </row>
    <row r="453" spans="2:51" s="12" customFormat="1" ht="13.5">
      <c r="B453" s="189"/>
      <c r="D453" s="182" t="s">
        <v>142</v>
      </c>
      <c r="E453" s="190" t="s">
        <v>5</v>
      </c>
      <c r="F453" s="191" t="s">
        <v>598</v>
      </c>
      <c r="H453" s="192">
        <v>4.4</v>
      </c>
      <c r="I453" s="193"/>
      <c r="L453" s="189"/>
      <c r="M453" s="194"/>
      <c r="N453" s="195"/>
      <c r="O453" s="195"/>
      <c r="P453" s="195"/>
      <c r="Q453" s="195"/>
      <c r="R453" s="195"/>
      <c r="S453" s="195"/>
      <c r="T453" s="196"/>
      <c r="AT453" s="190" t="s">
        <v>142</v>
      </c>
      <c r="AU453" s="190" t="s">
        <v>81</v>
      </c>
      <c r="AV453" s="12" t="s">
        <v>81</v>
      </c>
      <c r="AW453" s="12" t="s">
        <v>33</v>
      </c>
      <c r="AX453" s="12" t="s">
        <v>69</v>
      </c>
      <c r="AY453" s="190" t="s">
        <v>133</v>
      </c>
    </row>
    <row r="454" spans="2:51" s="12" customFormat="1" ht="13.5">
      <c r="B454" s="189"/>
      <c r="D454" s="182" t="s">
        <v>142</v>
      </c>
      <c r="E454" s="190" t="s">
        <v>5</v>
      </c>
      <c r="F454" s="191" t="s">
        <v>599</v>
      </c>
      <c r="H454" s="192">
        <v>6.9</v>
      </c>
      <c r="I454" s="193"/>
      <c r="L454" s="189"/>
      <c r="M454" s="194"/>
      <c r="N454" s="195"/>
      <c r="O454" s="195"/>
      <c r="P454" s="195"/>
      <c r="Q454" s="195"/>
      <c r="R454" s="195"/>
      <c r="S454" s="195"/>
      <c r="T454" s="196"/>
      <c r="AT454" s="190" t="s">
        <v>142</v>
      </c>
      <c r="AU454" s="190" t="s">
        <v>81</v>
      </c>
      <c r="AV454" s="12" t="s">
        <v>81</v>
      </c>
      <c r="AW454" s="12" t="s">
        <v>33</v>
      </c>
      <c r="AX454" s="12" t="s">
        <v>69</v>
      </c>
      <c r="AY454" s="190" t="s">
        <v>133</v>
      </c>
    </row>
    <row r="455" spans="2:51" s="12" customFormat="1" ht="13.5">
      <c r="B455" s="189"/>
      <c r="D455" s="182" t="s">
        <v>142</v>
      </c>
      <c r="E455" s="190" t="s">
        <v>5</v>
      </c>
      <c r="F455" s="191" t="s">
        <v>600</v>
      </c>
      <c r="H455" s="192">
        <v>13.6</v>
      </c>
      <c r="I455" s="193"/>
      <c r="L455" s="189"/>
      <c r="M455" s="194"/>
      <c r="N455" s="195"/>
      <c r="O455" s="195"/>
      <c r="P455" s="195"/>
      <c r="Q455" s="195"/>
      <c r="R455" s="195"/>
      <c r="S455" s="195"/>
      <c r="T455" s="196"/>
      <c r="AT455" s="190" t="s">
        <v>142</v>
      </c>
      <c r="AU455" s="190" t="s">
        <v>81</v>
      </c>
      <c r="AV455" s="12" t="s">
        <v>81</v>
      </c>
      <c r="AW455" s="12" t="s">
        <v>33</v>
      </c>
      <c r="AX455" s="12" t="s">
        <v>69</v>
      </c>
      <c r="AY455" s="190" t="s">
        <v>133</v>
      </c>
    </row>
    <row r="456" spans="2:51" s="12" customFormat="1" ht="13.5">
      <c r="B456" s="189"/>
      <c r="D456" s="182" t="s">
        <v>142</v>
      </c>
      <c r="E456" s="190" t="s">
        <v>5</v>
      </c>
      <c r="F456" s="191" t="s">
        <v>601</v>
      </c>
      <c r="H456" s="192">
        <v>70</v>
      </c>
      <c r="I456" s="193"/>
      <c r="L456" s="189"/>
      <c r="M456" s="194"/>
      <c r="N456" s="195"/>
      <c r="O456" s="195"/>
      <c r="P456" s="195"/>
      <c r="Q456" s="195"/>
      <c r="R456" s="195"/>
      <c r="S456" s="195"/>
      <c r="T456" s="196"/>
      <c r="AT456" s="190" t="s">
        <v>142</v>
      </c>
      <c r="AU456" s="190" t="s">
        <v>81</v>
      </c>
      <c r="AV456" s="12" t="s">
        <v>81</v>
      </c>
      <c r="AW456" s="12" t="s">
        <v>33</v>
      </c>
      <c r="AX456" s="12" t="s">
        <v>69</v>
      </c>
      <c r="AY456" s="190" t="s">
        <v>133</v>
      </c>
    </row>
    <row r="457" spans="2:51" s="12" customFormat="1" ht="13.5">
      <c r="B457" s="189"/>
      <c r="D457" s="182" t="s">
        <v>142</v>
      </c>
      <c r="E457" s="190" t="s">
        <v>5</v>
      </c>
      <c r="F457" s="191" t="s">
        <v>602</v>
      </c>
      <c r="H457" s="192">
        <v>17.1</v>
      </c>
      <c r="I457" s="193"/>
      <c r="L457" s="189"/>
      <c r="M457" s="194"/>
      <c r="N457" s="195"/>
      <c r="O457" s="195"/>
      <c r="P457" s="195"/>
      <c r="Q457" s="195"/>
      <c r="R457" s="195"/>
      <c r="S457" s="195"/>
      <c r="T457" s="196"/>
      <c r="AT457" s="190" t="s">
        <v>142</v>
      </c>
      <c r="AU457" s="190" t="s">
        <v>81</v>
      </c>
      <c r="AV457" s="12" t="s">
        <v>81</v>
      </c>
      <c r="AW457" s="12" t="s">
        <v>33</v>
      </c>
      <c r="AX457" s="12" t="s">
        <v>69</v>
      </c>
      <c r="AY457" s="190" t="s">
        <v>133</v>
      </c>
    </row>
    <row r="458" spans="2:51" s="12" customFormat="1" ht="13.5">
      <c r="B458" s="189"/>
      <c r="D458" s="182" t="s">
        <v>142</v>
      </c>
      <c r="E458" s="190" t="s">
        <v>5</v>
      </c>
      <c r="F458" s="191" t="s">
        <v>603</v>
      </c>
      <c r="H458" s="192">
        <v>16.2</v>
      </c>
      <c r="I458" s="193"/>
      <c r="L458" s="189"/>
      <c r="M458" s="194"/>
      <c r="N458" s="195"/>
      <c r="O458" s="195"/>
      <c r="P458" s="195"/>
      <c r="Q458" s="195"/>
      <c r="R458" s="195"/>
      <c r="S458" s="195"/>
      <c r="T458" s="196"/>
      <c r="AT458" s="190" t="s">
        <v>142</v>
      </c>
      <c r="AU458" s="190" t="s">
        <v>81</v>
      </c>
      <c r="AV458" s="12" t="s">
        <v>81</v>
      </c>
      <c r="AW458" s="12" t="s">
        <v>33</v>
      </c>
      <c r="AX458" s="12" t="s">
        <v>69</v>
      </c>
      <c r="AY458" s="190" t="s">
        <v>133</v>
      </c>
    </row>
    <row r="459" spans="2:51" s="12" customFormat="1" ht="13.5">
      <c r="B459" s="189"/>
      <c r="D459" s="182" t="s">
        <v>142</v>
      </c>
      <c r="E459" s="190" t="s">
        <v>5</v>
      </c>
      <c r="F459" s="191" t="s">
        <v>604</v>
      </c>
      <c r="H459" s="192">
        <v>14.28</v>
      </c>
      <c r="I459" s="193"/>
      <c r="L459" s="189"/>
      <c r="M459" s="194"/>
      <c r="N459" s="195"/>
      <c r="O459" s="195"/>
      <c r="P459" s="195"/>
      <c r="Q459" s="195"/>
      <c r="R459" s="195"/>
      <c r="S459" s="195"/>
      <c r="T459" s="196"/>
      <c r="AT459" s="190" t="s">
        <v>142</v>
      </c>
      <c r="AU459" s="190" t="s">
        <v>81</v>
      </c>
      <c r="AV459" s="12" t="s">
        <v>81</v>
      </c>
      <c r="AW459" s="12" t="s">
        <v>33</v>
      </c>
      <c r="AX459" s="12" t="s">
        <v>69</v>
      </c>
      <c r="AY459" s="190" t="s">
        <v>133</v>
      </c>
    </row>
    <row r="460" spans="2:51" s="12" customFormat="1" ht="13.5">
      <c r="B460" s="189"/>
      <c r="D460" s="182" t="s">
        <v>142</v>
      </c>
      <c r="E460" s="190" t="s">
        <v>5</v>
      </c>
      <c r="F460" s="191" t="s">
        <v>605</v>
      </c>
      <c r="H460" s="192">
        <v>36.1</v>
      </c>
      <c r="I460" s="193"/>
      <c r="L460" s="189"/>
      <c r="M460" s="194"/>
      <c r="N460" s="195"/>
      <c r="O460" s="195"/>
      <c r="P460" s="195"/>
      <c r="Q460" s="195"/>
      <c r="R460" s="195"/>
      <c r="S460" s="195"/>
      <c r="T460" s="196"/>
      <c r="AT460" s="190" t="s">
        <v>142</v>
      </c>
      <c r="AU460" s="190" t="s">
        <v>81</v>
      </c>
      <c r="AV460" s="12" t="s">
        <v>81</v>
      </c>
      <c r="AW460" s="12" t="s">
        <v>33</v>
      </c>
      <c r="AX460" s="12" t="s">
        <v>69</v>
      </c>
      <c r="AY460" s="190" t="s">
        <v>133</v>
      </c>
    </row>
    <row r="461" spans="2:51" s="12" customFormat="1" ht="13.5">
      <c r="B461" s="189"/>
      <c r="D461" s="182" t="s">
        <v>142</v>
      </c>
      <c r="E461" s="190" t="s">
        <v>5</v>
      </c>
      <c r="F461" s="191" t="s">
        <v>606</v>
      </c>
      <c r="H461" s="192">
        <v>2.7</v>
      </c>
      <c r="I461" s="193"/>
      <c r="L461" s="189"/>
      <c r="M461" s="194"/>
      <c r="N461" s="195"/>
      <c r="O461" s="195"/>
      <c r="P461" s="195"/>
      <c r="Q461" s="195"/>
      <c r="R461" s="195"/>
      <c r="S461" s="195"/>
      <c r="T461" s="196"/>
      <c r="AT461" s="190" t="s">
        <v>142</v>
      </c>
      <c r="AU461" s="190" t="s">
        <v>81</v>
      </c>
      <c r="AV461" s="12" t="s">
        <v>81</v>
      </c>
      <c r="AW461" s="12" t="s">
        <v>33</v>
      </c>
      <c r="AX461" s="12" t="s">
        <v>69</v>
      </c>
      <c r="AY461" s="190" t="s">
        <v>133</v>
      </c>
    </row>
    <row r="462" spans="2:51" s="12" customFormat="1" ht="13.5">
      <c r="B462" s="189"/>
      <c r="D462" s="182" t="s">
        <v>142</v>
      </c>
      <c r="E462" s="190" t="s">
        <v>5</v>
      </c>
      <c r="F462" s="191" t="s">
        <v>607</v>
      </c>
      <c r="H462" s="192">
        <v>26.4</v>
      </c>
      <c r="I462" s="193"/>
      <c r="L462" s="189"/>
      <c r="M462" s="194"/>
      <c r="N462" s="195"/>
      <c r="O462" s="195"/>
      <c r="P462" s="195"/>
      <c r="Q462" s="195"/>
      <c r="R462" s="195"/>
      <c r="S462" s="195"/>
      <c r="T462" s="196"/>
      <c r="AT462" s="190" t="s">
        <v>142</v>
      </c>
      <c r="AU462" s="190" t="s">
        <v>81</v>
      </c>
      <c r="AV462" s="12" t="s">
        <v>81</v>
      </c>
      <c r="AW462" s="12" t="s">
        <v>33</v>
      </c>
      <c r="AX462" s="12" t="s">
        <v>69</v>
      </c>
      <c r="AY462" s="190" t="s">
        <v>133</v>
      </c>
    </row>
    <row r="463" spans="2:51" s="12" customFormat="1" ht="13.5">
      <c r="B463" s="189"/>
      <c r="D463" s="182" t="s">
        <v>142</v>
      </c>
      <c r="E463" s="190" t="s">
        <v>5</v>
      </c>
      <c r="F463" s="191" t="s">
        <v>608</v>
      </c>
      <c r="H463" s="192">
        <v>19.95</v>
      </c>
      <c r="I463" s="193"/>
      <c r="L463" s="189"/>
      <c r="M463" s="194"/>
      <c r="N463" s="195"/>
      <c r="O463" s="195"/>
      <c r="P463" s="195"/>
      <c r="Q463" s="195"/>
      <c r="R463" s="195"/>
      <c r="S463" s="195"/>
      <c r="T463" s="196"/>
      <c r="AT463" s="190" t="s">
        <v>142</v>
      </c>
      <c r="AU463" s="190" t="s">
        <v>81</v>
      </c>
      <c r="AV463" s="12" t="s">
        <v>81</v>
      </c>
      <c r="AW463" s="12" t="s">
        <v>33</v>
      </c>
      <c r="AX463" s="12" t="s">
        <v>69</v>
      </c>
      <c r="AY463" s="190" t="s">
        <v>133</v>
      </c>
    </row>
    <row r="464" spans="2:51" s="12" customFormat="1" ht="13.5">
      <c r="B464" s="189"/>
      <c r="D464" s="182" t="s">
        <v>142</v>
      </c>
      <c r="E464" s="190" t="s">
        <v>5</v>
      </c>
      <c r="F464" s="191" t="s">
        <v>609</v>
      </c>
      <c r="H464" s="192">
        <v>20</v>
      </c>
      <c r="I464" s="193"/>
      <c r="L464" s="189"/>
      <c r="M464" s="194"/>
      <c r="N464" s="195"/>
      <c r="O464" s="195"/>
      <c r="P464" s="195"/>
      <c r="Q464" s="195"/>
      <c r="R464" s="195"/>
      <c r="S464" s="195"/>
      <c r="T464" s="196"/>
      <c r="AT464" s="190" t="s">
        <v>142</v>
      </c>
      <c r="AU464" s="190" t="s">
        <v>81</v>
      </c>
      <c r="AV464" s="12" t="s">
        <v>81</v>
      </c>
      <c r="AW464" s="12" t="s">
        <v>33</v>
      </c>
      <c r="AX464" s="12" t="s">
        <v>69</v>
      </c>
      <c r="AY464" s="190" t="s">
        <v>133</v>
      </c>
    </row>
    <row r="465" spans="2:51" s="12" customFormat="1" ht="13.5">
      <c r="B465" s="189"/>
      <c r="D465" s="182" t="s">
        <v>142</v>
      </c>
      <c r="E465" s="190" t="s">
        <v>5</v>
      </c>
      <c r="F465" s="191" t="s">
        <v>610</v>
      </c>
      <c r="H465" s="192">
        <v>45.6</v>
      </c>
      <c r="I465" s="193"/>
      <c r="L465" s="189"/>
      <c r="M465" s="194"/>
      <c r="N465" s="195"/>
      <c r="O465" s="195"/>
      <c r="P465" s="195"/>
      <c r="Q465" s="195"/>
      <c r="R465" s="195"/>
      <c r="S465" s="195"/>
      <c r="T465" s="196"/>
      <c r="AT465" s="190" t="s">
        <v>142</v>
      </c>
      <c r="AU465" s="190" t="s">
        <v>81</v>
      </c>
      <c r="AV465" s="12" t="s">
        <v>81</v>
      </c>
      <c r="AW465" s="12" t="s">
        <v>33</v>
      </c>
      <c r="AX465" s="12" t="s">
        <v>69</v>
      </c>
      <c r="AY465" s="190" t="s">
        <v>133</v>
      </c>
    </row>
    <row r="466" spans="2:51" s="12" customFormat="1" ht="13.5">
      <c r="B466" s="189"/>
      <c r="D466" s="182" t="s">
        <v>142</v>
      </c>
      <c r="E466" s="190" t="s">
        <v>5</v>
      </c>
      <c r="F466" s="191" t="s">
        <v>611</v>
      </c>
      <c r="H466" s="192">
        <v>1.6</v>
      </c>
      <c r="I466" s="193"/>
      <c r="L466" s="189"/>
      <c r="M466" s="194"/>
      <c r="N466" s="195"/>
      <c r="O466" s="195"/>
      <c r="P466" s="195"/>
      <c r="Q466" s="195"/>
      <c r="R466" s="195"/>
      <c r="S466" s="195"/>
      <c r="T466" s="196"/>
      <c r="AT466" s="190" t="s">
        <v>142</v>
      </c>
      <c r="AU466" s="190" t="s">
        <v>81</v>
      </c>
      <c r="AV466" s="12" t="s">
        <v>81</v>
      </c>
      <c r="AW466" s="12" t="s">
        <v>33</v>
      </c>
      <c r="AX466" s="12" t="s">
        <v>69</v>
      </c>
      <c r="AY466" s="190" t="s">
        <v>133</v>
      </c>
    </row>
    <row r="467" spans="2:51" s="12" customFormat="1" ht="13.5">
      <c r="B467" s="189"/>
      <c r="D467" s="182" t="s">
        <v>142</v>
      </c>
      <c r="E467" s="190" t="s">
        <v>5</v>
      </c>
      <c r="F467" s="191" t="s">
        <v>612</v>
      </c>
      <c r="H467" s="192">
        <v>18</v>
      </c>
      <c r="I467" s="193"/>
      <c r="L467" s="189"/>
      <c r="M467" s="194"/>
      <c r="N467" s="195"/>
      <c r="O467" s="195"/>
      <c r="P467" s="195"/>
      <c r="Q467" s="195"/>
      <c r="R467" s="195"/>
      <c r="S467" s="195"/>
      <c r="T467" s="196"/>
      <c r="AT467" s="190" t="s">
        <v>142</v>
      </c>
      <c r="AU467" s="190" t="s">
        <v>81</v>
      </c>
      <c r="AV467" s="12" t="s">
        <v>81</v>
      </c>
      <c r="AW467" s="12" t="s">
        <v>33</v>
      </c>
      <c r="AX467" s="12" t="s">
        <v>69</v>
      </c>
      <c r="AY467" s="190" t="s">
        <v>133</v>
      </c>
    </row>
    <row r="468" spans="2:51" s="11" customFormat="1" ht="13.5">
      <c r="B468" s="181"/>
      <c r="D468" s="182" t="s">
        <v>142</v>
      </c>
      <c r="E468" s="183" t="s">
        <v>5</v>
      </c>
      <c r="F468" s="184" t="s">
        <v>613</v>
      </c>
      <c r="H468" s="183" t="s">
        <v>5</v>
      </c>
      <c r="I468" s="185"/>
      <c r="L468" s="181"/>
      <c r="M468" s="186"/>
      <c r="N468" s="187"/>
      <c r="O468" s="187"/>
      <c r="P468" s="187"/>
      <c r="Q468" s="187"/>
      <c r="R468" s="187"/>
      <c r="S468" s="187"/>
      <c r="T468" s="188"/>
      <c r="AT468" s="183" t="s">
        <v>142</v>
      </c>
      <c r="AU468" s="183" t="s">
        <v>81</v>
      </c>
      <c r="AV468" s="11" t="s">
        <v>74</v>
      </c>
      <c r="AW468" s="11" t="s">
        <v>33</v>
      </c>
      <c r="AX468" s="11" t="s">
        <v>69</v>
      </c>
      <c r="AY468" s="183" t="s">
        <v>133</v>
      </c>
    </row>
    <row r="469" spans="2:51" s="12" customFormat="1" ht="13.5">
      <c r="B469" s="189"/>
      <c r="D469" s="182" t="s">
        <v>142</v>
      </c>
      <c r="E469" s="190" t="s">
        <v>5</v>
      </c>
      <c r="F469" s="191" t="s">
        <v>614</v>
      </c>
      <c r="H469" s="192">
        <v>5.9</v>
      </c>
      <c r="I469" s="193"/>
      <c r="L469" s="189"/>
      <c r="M469" s="194"/>
      <c r="N469" s="195"/>
      <c r="O469" s="195"/>
      <c r="P469" s="195"/>
      <c r="Q469" s="195"/>
      <c r="R469" s="195"/>
      <c r="S469" s="195"/>
      <c r="T469" s="196"/>
      <c r="AT469" s="190" t="s">
        <v>142</v>
      </c>
      <c r="AU469" s="190" t="s">
        <v>81</v>
      </c>
      <c r="AV469" s="12" t="s">
        <v>81</v>
      </c>
      <c r="AW469" s="12" t="s">
        <v>33</v>
      </c>
      <c r="AX469" s="12" t="s">
        <v>69</v>
      </c>
      <c r="AY469" s="190" t="s">
        <v>133</v>
      </c>
    </row>
    <row r="470" spans="2:51" s="12" customFormat="1" ht="13.5">
      <c r="B470" s="189"/>
      <c r="D470" s="182" t="s">
        <v>142</v>
      </c>
      <c r="E470" s="190" t="s">
        <v>5</v>
      </c>
      <c r="F470" s="191" t="s">
        <v>615</v>
      </c>
      <c r="H470" s="192">
        <v>4.9</v>
      </c>
      <c r="I470" s="193"/>
      <c r="L470" s="189"/>
      <c r="M470" s="194"/>
      <c r="N470" s="195"/>
      <c r="O470" s="195"/>
      <c r="P470" s="195"/>
      <c r="Q470" s="195"/>
      <c r="R470" s="195"/>
      <c r="S470" s="195"/>
      <c r="T470" s="196"/>
      <c r="AT470" s="190" t="s">
        <v>142</v>
      </c>
      <c r="AU470" s="190" t="s">
        <v>81</v>
      </c>
      <c r="AV470" s="12" t="s">
        <v>81</v>
      </c>
      <c r="AW470" s="12" t="s">
        <v>33</v>
      </c>
      <c r="AX470" s="12" t="s">
        <v>69</v>
      </c>
      <c r="AY470" s="190" t="s">
        <v>133</v>
      </c>
    </row>
    <row r="471" spans="2:51" s="12" customFormat="1" ht="13.5">
      <c r="B471" s="189"/>
      <c r="D471" s="182" t="s">
        <v>142</v>
      </c>
      <c r="E471" s="190" t="s">
        <v>5</v>
      </c>
      <c r="F471" s="191" t="s">
        <v>616</v>
      </c>
      <c r="H471" s="192">
        <v>5.55</v>
      </c>
      <c r="I471" s="193"/>
      <c r="L471" s="189"/>
      <c r="M471" s="194"/>
      <c r="N471" s="195"/>
      <c r="O471" s="195"/>
      <c r="P471" s="195"/>
      <c r="Q471" s="195"/>
      <c r="R471" s="195"/>
      <c r="S471" s="195"/>
      <c r="T471" s="196"/>
      <c r="AT471" s="190" t="s">
        <v>142</v>
      </c>
      <c r="AU471" s="190" t="s">
        <v>81</v>
      </c>
      <c r="AV471" s="12" t="s">
        <v>81</v>
      </c>
      <c r="AW471" s="12" t="s">
        <v>33</v>
      </c>
      <c r="AX471" s="12" t="s">
        <v>69</v>
      </c>
      <c r="AY471" s="190" t="s">
        <v>133</v>
      </c>
    </row>
    <row r="472" spans="2:51" s="12" customFormat="1" ht="13.5">
      <c r="B472" s="189"/>
      <c r="D472" s="182" t="s">
        <v>142</v>
      </c>
      <c r="E472" s="190" t="s">
        <v>5</v>
      </c>
      <c r="F472" s="191" t="s">
        <v>617</v>
      </c>
      <c r="H472" s="192">
        <v>3.58</v>
      </c>
      <c r="I472" s="193"/>
      <c r="L472" s="189"/>
      <c r="M472" s="194"/>
      <c r="N472" s="195"/>
      <c r="O472" s="195"/>
      <c r="P472" s="195"/>
      <c r="Q472" s="195"/>
      <c r="R472" s="195"/>
      <c r="S472" s="195"/>
      <c r="T472" s="196"/>
      <c r="AT472" s="190" t="s">
        <v>142</v>
      </c>
      <c r="AU472" s="190" t="s">
        <v>81</v>
      </c>
      <c r="AV472" s="12" t="s">
        <v>81</v>
      </c>
      <c r="AW472" s="12" t="s">
        <v>33</v>
      </c>
      <c r="AX472" s="12" t="s">
        <v>69</v>
      </c>
      <c r="AY472" s="190" t="s">
        <v>133</v>
      </c>
    </row>
    <row r="473" spans="2:51" s="12" customFormat="1" ht="13.5">
      <c r="B473" s="189"/>
      <c r="D473" s="182" t="s">
        <v>142</v>
      </c>
      <c r="E473" s="190" t="s">
        <v>5</v>
      </c>
      <c r="F473" s="191" t="s">
        <v>618</v>
      </c>
      <c r="H473" s="192">
        <v>4.9</v>
      </c>
      <c r="I473" s="193"/>
      <c r="L473" s="189"/>
      <c r="M473" s="194"/>
      <c r="N473" s="195"/>
      <c r="O473" s="195"/>
      <c r="P473" s="195"/>
      <c r="Q473" s="195"/>
      <c r="R473" s="195"/>
      <c r="S473" s="195"/>
      <c r="T473" s="196"/>
      <c r="AT473" s="190" t="s">
        <v>142</v>
      </c>
      <c r="AU473" s="190" t="s">
        <v>81</v>
      </c>
      <c r="AV473" s="12" t="s">
        <v>81</v>
      </c>
      <c r="AW473" s="12" t="s">
        <v>33</v>
      </c>
      <c r="AX473" s="12" t="s">
        <v>69</v>
      </c>
      <c r="AY473" s="190" t="s">
        <v>133</v>
      </c>
    </row>
    <row r="474" spans="2:51" s="13" customFormat="1" ht="13.5">
      <c r="B474" s="197"/>
      <c r="D474" s="182" t="s">
        <v>142</v>
      </c>
      <c r="E474" s="198" t="s">
        <v>5</v>
      </c>
      <c r="F474" s="199" t="s">
        <v>154</v>
      </c>
      <c r="H474" s="200">
        <v>1412.71</v>
      </c>
      <c r="I474" s="201"/>
      <c r="L474" s="197"/>
      <c r="M474" s="202"/>
      <c r="N474" s="203"/>
      <c r="O474" s="203"/>
      <c r="P474" s="203"/>
      <c r="Q474" s="203"/>
      <c r="R474" s="203"/>
      <c r="S474" s="203"/>
      <c r="T474" s="204"/>
      <c r="AT474" s="198" t="s">
        <v>142</v>
      </c>
      <c r="AU474" s="198" t="s">
        <v>81</v>
      </c>
      <c r="AV474" s="13" t="s">
        <v>140</v>
      </c>
      <c r="AW474" s="13" t="s">
        <v>33</v>
      </c>
      <c r="AX474" s="13" t="s">
        <v>74</v>
      </c>
      <c r="AY474" s="198" t="s">
        <v>133</v>
      </c>
    </row>
    <row r="475" spans="2:65" s="1" customFormat="1" ht="16.5" customHeight="1">
      <c r="B475" s="168"/>
      <c r="C475" s="213" t="s">
        <v>619</v>
      </c>
      <c r="D475" s="213" t="s">
        <v>314</v>
      </c>
      <c r="E475" s="214" t="s">
        <v>620</v>
      </c>
      <c r="F475" s="215" t="s">
        <v>621</v>
      </c>
      <c r="G475" s="216" t="s">
        <v>138</v>
      </c>
      <c r="H475" s="217">
        <v>518.747</v>
      </c>
      <c r="I475" s="218"/>
      <c r="J475" s="219">
        <f>ROUND(I475*H475,2)</f>
        <v>0</v>
      </c>
      <c r="K475" s="215" t="s">
        <v>139</v>
      </c>
      <c r="L475" s="220"/>
      <c r="M475" s="221" t="s">
        <v>5</v>
      </c>
      <c r="N475" s="222" t="s">
        <v>40</v>
      </c>
      <c r="O475" s="42"/>
      <c r="P475" s="178">
        <f>O475*H475</f>
        <v>0</v>
      </c>
      <c r="Q475" s="178">
        <v>0.00045</v>
      </c>
      <c r="R475" s="178">
        <f>Q475*H475</f>
        <v>0.23343614999999998</v>
      </c>
      <c r="S475" s="178">
        <v>0</v>
      </c>
      <c r="T475" s="179">
        <f>S475*H475</f>
        <v>0</v>
      </c>
      <c r="AR475" s="24" t="s">
        <v>210</v>
      </c>
      <c r="AT475" s="24" t="s">
        <v>314</v>
      </c>
      <c r="AU475" s="24" t="s">
        <v>81</v>
      </c>
      <c r="AY475" s="24" t="s">
        <v>133</v>
      </c>
      <c r="BE475" s="180">
        <f>IF(N475="základní",J475,0)</f>
        <v>0</v>
      </c>
      <c r="BF475" s="180">
        <f>IF(N475="snížená",J475,0)</f>
        <v>0</v>
      </c>
      <c r="BG475" s="180">
        <f>IF(N475="zákl. přenesená",J475,0)</f>
        <v>0</v>
      </c>
      <c r="BH475" s="180">
        <f>IF(N475="sníž. přenesená",J475,0)</f>
        <v>0</v>
      </c>
      <c r="BI475" s="180">
        <f>IF(N475="nulová",J475,0)</f>
        <v>0</v>
      </c>
      <c r="BJ475" s="24" t="s">
        <v>74</v>
      </c>
      <c r="BK475" s="180">
        <f>ROUND(I475*H475,2)</f>
        <v>0</v>
      </c>
      <c r="BL475" s="24" t="s">
        <v>140</v>
      </c>
      <c r="BM475" s="24" t="s">
        <v>622</v>
      </c>
    </row>
    <row r="476" spans="2:51" s="12" customFormat="1" ht="13.5">
      <c r="B476" s="189"/>
      <c r="D476" s="182" t="s">
        <v>142</v>
      </c>
      <c r="E476" s="190" t="s">
        <v>5</v>
      </c>
      <c r="F476" s="191" t="s">
        <v>623</v>
      </c>
      <c r="H476" s="192">
        <v>518.747</v>
      </c>
      <c r="I476" s="193"/>
      <c r="L476" s="189"/>
      <c r="M476" s="194"/>
      <c r="N476" s="195"/>
      <c r="O476" s="195"/>
      <c r="P476" s="195"/>
      <c r="Q476" s="195"/>
      <c r="R476" s="195"/>
      <c r="S476" s="195"/>
      <c r="T476" s="196"/>
      <c r="AT476" s="190" t="s">
        <v>142</v>
      </c>
      <c r="AU476" s="190" t="s">
        <v>81</v>
      </c>
      <c r="AV476" s="12" t="s">
        <v>81</v>
      </c>
      <c r="AW476" s="12" t="s">
        <v>33</v>
      </c>
      <c r="AX476" s="12" t="s">
        <v>74</v>
      </c>
      <c r="AY476" s="190" t="s">
        <v>133</v>
      </c>
    </row>
    <row r="477" spans="2:65" s="1" customFormat="1" ht="16.5" customHeight="1">
      <c r="B477" s="168"/>
      <c r="C477" s="169" t="s">
        <v>624</v>
      </c>
      <c r="D477" s="169" t="s">
        <v>135</v>
      </c>
      <c r="E477" s="170" t="s">
        <v>625</v>
      </c>
      <c r="F477" s="171" t="s">
        <v>626</v>
      </c>
      <c r="G477" s="172" t="s">
        <v>477</v>
      </c>
      <c r="H477" s="173">
        <v>246.18</v>
      </c>
      <c r="I477" s="174"/>
      <c r="J477" s="175">
        <f>ROUND(I477*H477,2)</f>
        <v>0</v>
      </c>
      <c r="K477" s="171" t="s">
        <v>139</v>
      </c>
      <c r="L477" s="41"/>
      <c r="M477" s="176" t="s">
        <v>5</v>
      </c>
      <c r="N477" s="177" t="s">
        <v>40</v>
      </c>
      <c r="O477" s="42"/>
      <c r="P477" s="178">
        <f>O477*H477</f>
        <v>0</v>
      </c>
      <c r="Q477" s="178">
        <v>6E-05</v>
      </c>
      <c r="R477" s="178">
        <f>Q477*H477</f>
        <v>0.0147708</v>
      </c>
      <c r="S477" s="178">
        <v>0</v>
      </c>
      <c r="T477" s="179">
        <f>S477*H477</f>
        <v>0</v>
      </c>
      <c r="AR477" s="24" t="s">
        <v>140</v>
      </c>
      <c r="AT477" s="24" t="s">
        <v>135</v>
      </c>
      <c r="AU477" s="24" t="s">
        <v>81</v>
      </c>
      <c r="AY477" s="24" t="s">
        <v>133</v>
      </c>
      <c r="BE477" s="180">
        <f>IF(N477="základní",J477,0)</f>
        <v>0</v>
      </c>
      <c r="BF477" s="180">
        <f>IF(N477="snížená",J477,0)</f>
        <v>0</v>
      </c>
      <c r="BG477" s="180">
        <f>IF(N477="zákl. přenesená",J477,0)</f>
        <v>0</v>
      </c>
      <c r="BH477" s="180">
        <f>IF(N477="sníž. přenesená",J477,0)</f>
        <v>0</v>
      </c>
      <c r="BI477" s="180">
        <f>IF(N477="nulová",J477,0)</f>
        <v>0</v>
      </c>
      <c r="BJ477" s="24" t="s">
        <v>74</v>
      </c>
      <c r="BK477" s="180">
        <f>ROUND(I477*H477,2)</f>
        <v>0</v>
      </c>
      <c r="BL477" s="24" t="s">
        <v>140</v>
      </c>
      <c r="BM477" s="24" t="s">
        <v>627</v>
      </c>
    </row>
    <row r="478" spans="2:51" s="12" customFormat="1" ht="13.5">
      <c r="B478" s="189"/>
      <c r="D478" s="182" t="s">
        <v>142</v>
      </c>
      <c r="E478" s="190" t="s">
        <v>5</v>
      </c>
      <c r="F478" s="191" t="s">
        <v>628</v>
      </c>
      <c r="H478" s="192">
        <v>168</v>
      </c>
      <c r="I478" s="193"/>
      <c r="L478" s="189"/>
      <c r="M478" s="194"/>
      <c r="N478" s="195"/>
      <c r="O478" s="195"/>
      <c r="P478" s="195"/>
      <c r="Q478" s="195"/>
      <c r="R478" s="195"/>
      <c r="S478" s="195"/>
      <c r="T478" s="196"/>
      <c r="AT478" s="190" t="s">
        <v>142</v>
      </c>
      <c r="AU478" s="190" t="s">
        <v>81</v>
      </c>
      <c r="AV478" s="12" t="s">
        <v>81</v>
      </c>
      <c r="AW478" s="12" t="s">
        <v>33</v>
      </c>
      <c r="AX478" s="12" t="s">
        <v>69</v>
      </c>
      <c r="AY478" s="190" t="s">
        <v>133</v>
      </c>
    </row>
    <row r="479" spans="2:51" s="12" customFormat="1" ht="13.5">
      <c r="B479" s="189"/>
      <c r="D479" s="182" t="s">
        <v>142</v>
      </c>
      <c r="E479" s="190" t="s">
        <v>5</v>
      </c>
      <c r="F479" s="191" t="s">
        <v>629</v>
      </c>
      <c r="H479" s="192">
        <v>50.7</v>
      </c>
      <c r="I479" s="193"/>
      <c r="L479" s="189"/>
      <c r="M479" s="194"/>
      <c r="N479" s="195"/>
      <c r="O479" s="195"/>
      <c r="P479" s="195"/>
      <c r="Q479" s="195"/>
      <c r="R479" s="195"/>
      <c r="S479" s="195"/>
      <c r="T479" s="196"/>
      <c r="AT479" s="190" t="s">
        <v>142</v>
      </c>
      <c r="AU479" s="190" t="s">
        <v>81</v>
      </c>
      <c r="AV479" s="12" t="s">
        <v>81</v>
      </c>
      <c r="AW479" s="12" t="s">
        <v>33</v>
      </c>
      <c r="AX479" s="12" t="s">
        <v>69</v>
      </c>
      <c r="AY479" s="190" t="s">
        <v>133</v>
      </c>
    </row>
    <row r="480" spans="2:51" s="12" customFormat="1" ht="13.5">
      <c r="B480" s="189"/>
      <c r="D480" s="182" t="s">
        <v>142</v>
      </c>
      <c r="E480" s="190" t="s">
        <v>5</v>
      </c>
      <c r="F480" s="191" t="s">
        <v>630</v>
      </c>
      <c r="H480" s="192">
        <v>-11.9</v>
      </c>
      <c r="I480" s="193"/>
      <c r="L480" s="189"/>
      <c r="M480" s="194"/>
      <c r="N480" s="195"/>
      <c r="O480" s="195"/>
      <c r="P480" s="195"/>
      <c r="Q480" s="195"/>
      <c r="R480" s="195"/>
      <c r="S480" s="195"/>
      <c r="T480" s="196"/>
      <c r="AT480" s="190" t="s">
        <v>142</v>
      </c>
      <c r="AU480" s="190" t="s">
        <v>81</v>
      </c>
      <c r="AV480" s="12" t="s">
        <v>81</v>
      </c>
      <c r="AW480" s="12" t="s">
        <v>33</v>
      </c>
      <c r="AX480" s="12" t="s">
        <v>69</v>
      </c>
      <c r="AY480" s="190" t="s">
        <v>133</v>
      </c>
    </row>
    <row r="481" spans="2:51" s="12" customFormat="1" ht="13.5">
      <c r="B481" s="189"/>
      <c r="D481" s="182" t="s">
        <v>142</v>
      </c>
      <c r="E481" s="190" t="s">
        <v>5</v>
      </c>
      <c r="F481" s="191" t="s">
        <v>631</v>
      </c>
      <c r="H481" s="192">
        <v>17</v>
      </c>
      <c r="I481" s="193"/>
      <c r="L481" s="189"/>
      <c r="M481" s="194"/>
      <c r="N481" s="195"/>
      <c r="O481" s="195"/>
      <c r="P481" s="195"/>
      <c r="Q481" s="195"/>
      <c r="R481" s="195"/>
      <c r="S481" s="195"/>
      <c r="T481" s="196"/>
      <c r="AT481" s="190" t="s">
        <v>142</v>
      </c>
      <c r="AU481" s="190" t="s">
        <v>81</v>
      </c>
      <c r="AV481" s="12" t="s">
        <v>81</v>
      </c>
      <c r="AW481" s="12" t="s">
        <v>33</v>
      </c>
      <c r="AX481" s="12" t="s">
        <v>69</v>
      </c>
      <c r="AY481" s="190" t="s">
        <v>133</v>
      </c>
    </row>
    <row r="482" spans="2:51" s="14" customFormat="1" ht="13.5">
      <c r="B482" s="205"/>
      <c r="D482" s="182" t="s">
        <v>142</v>
      </c>
      <c r="E482" s="206" t="s">
        <v>5</v>
      </c>
      <c r="F482" s="207" t="s">
        <v>198</v>
      </c>
      <c r="H482" s="208">
        <v>223.8</v>
      </c>
      <c r="I482" s="209"/>
      <c r="L482" s="205"/>
      <c r="M482" s="210"/>
      <c r="N482" s="211"/>
      <c r="O482" s="211"/>
      <c r="P482" s="211"/>
      <c r="Q482" s="211"/>
      <c r="R482" s="211"/>
      <c r="S482" s="211"/>
      <c r="T482" s="212"/>
      <c r="AT482" s="206" t="s">
        <v>142</v>
      </c>
      <c r="AU482" s="206" t="s">
        <v>81</v>
      </c>
      <c r="AV482" s="14" t="s">
        <v>163</v>
      </c>
      <c r="AW482" s="14" t="s">
        <v>33</v>
      </c>
      <c r="AX482" s="14" t="s">
        <v>69</v>
      </c>
      <c r="AY482" s="206" t="s">
        <v>133</v>
      </c>
    </row>
    <row r="483" spans="2:51" s="12" customFormat="1" ht="13.5">
      <c r="B483" s="189"/>
      <c r="D483" s="182" t="s">
        <v>142</v>
      </c>
      <c r="E483" s="190" t="s">
        <v>5</v>
      </c>
      <c r="F483" s="191" t="s">
        <v>632</v>
      </c>
      <c r="H483" s="192">
        <v>246.18</v>
      </c>
      <c r="I483" s="193"/>
      <c r="L483" s="189"/>
      <c r="M483" s="194"/>
      <c r="N483" s="195"/>
      <c r="O483" s="195"/>
      <c r="P483" s="195"/>
      <c r="Q483" s="195"/>
      <c r="R483" s="195"/>
      <c r="S483" s="195"/>
      <c r="T483" s="196"/>
      <c r="AT483" s="190" t="s">
        <v>142</v>
      </c>
      <c r="AU483" s="190" t="s">
        <v>81</v>
      </c>
      <c r="AV483" s="12" t="s">
        <v>81</v>
      </c>
      <c r="AW483" s="12" t="s">
        <v>33</v>
      </c>
      <c r="AX483" s="12" t="s">
        <v>74</v>
      </c>
      <c r="AY483" s="190" t="s">
        <v>133</v>
      </c>
    </row>
    <row r="484" spans="2:65" s="1" customFormat="1" ht="16.5" customHeight="1">
      <c r="B484" s="168"/>
      <c r="C484" s="213" t="s">
        <v>633</v>
      </c>
      <c r="D484" s="213" t="s">
        <v>314</v>
      </c>
      <c r="E484" s="214" t="s">
        <v>634</v>
      </c>
      <c r="F484" s="215" t="s">
        <v>635</v>
      </c>
      <c r="G484" s="216" t="s">
        <v>477</v>
      </c>
      <c r="H484" s="217">
        <v>258.489</v>
      </c>
      <c r="I484" s="218"/>
      <c r="J484" s="219">
        <f>ROUND(I484*H484,2)</f>
        <v>0</v>
      </c>
      <c r="K484" s="215" t="s">
        <v>139</v>
      </c>
      <c r="L484" s="220"/>
      <c r="M484" s="221" t="s">
        <v>5</v>
      </c>
      <c r="N484" s="222" t="s">
        <v>40</v>
      </c>
      <c r="O484" s="42"/>
      <c r="P484" s="178">
        <f>O484*H484</f>
        <v>0</v>
      </c>
      <c r="Q484" s="178">
        <v>0.0005</v>
      </c>
      <c r="R484" s="178">
        <f>Q484*H484</f>
        <v>0.12924449999999998</v>
      </c>
      <c r="S484" s="178">
        <v>0</v>
      </c>
      <c r="T484" s="179">
        <f>S484*H484</f>
        <v>0</v>
      </c>
      <c r="AR484" s="24" t="s">
        <v>210</v>
      </c>
      <c r="AT484" s="24" t="s">
        <v>314</v>
      </c>
      <c r="AU484" s="24" t="s">
        <v>81</v>
      </c>
      <c r="AY484" s="24" t="s">
        <v>133</v>
      </c>
      <c r="BE484" s="180">
        <f>IF(N484="základní",J484,0)</f>
        <v>0</v>
      </c>
      <c r="BF484" s="180">
        <f>IF(N484="snížená",J484,0)</f>
        <v>0</v>
      </c>
      <c r="BG484" s="180">
        <f>IF(N484="zákl. přenesená",J484,0)</f>
        <v>0</v>
      </c>
      <c r="BH484" s="180">
        <f>IF(N484="sníž. přenesená",J484,0)</f>
        <v>0</v>
      </c>
      <c r="BI484" s="180">
        <f>IF(N484="nulová",J484,0)</f>
        <v>0</v>
      </c>
      <c r="BJ484" s="24" t="s">
        <v>74</v>
      </c>
      <c r="BK484" s="180">
        <f>ROUND(I484*H484,2)</f>
        <v>0</v>
      </c>
      <c r="BL484" s="24" t="s">
        <v>140</v>
      </c>
      <c r="BM484" s="24" t="s">
        <v>636</v>
      </c>
    </row>
    <row r="485" spans="2:51" s="12" customFormat="1" ht="13.5">
      <c r="B485" s="189"/>
      <c r="D485" s="182" t="s">
        <v>142</v>
      </c>
      <c r="E485" s="190" t="s">
        <v>5</v>
      </c>
      <c r="F485" s="191" t="s">
        <v>637</v>
      </c>
      <c r="H485" s="192">
        <v>258.489</v>
      </c>
      <c r="I485" s="193"/>
      <c r="L485" s="189"/>
      <c r="M485" s="194"/>
      <c r="N485" s="195"/>
      <c r="O485" s="195"/>
      <c r="P485" s="195"/>
      <c r="Q485" s="195"/>
      <c r="R485" s="195"/>
      <c r="S485" s="195"/>
      <c r="T485" s="196"/>
      <c r="AT485" s="190" t="s">
        <v>142</v>
      </c>
      <c r="AU485" s="190" t="s">
        <v>81</v>
      </c>
      <c r="AV485" s="12" t="s">
        <v>81</v>
      </c>
      <c r="AW485" s="12" t="s">
        <v>33</v>
      </c>
      <c r="AX485" s="12" t="s">
        <v>74</v>
      </c>
      <c r="AY485" s="190" t="s">
        <v>133</v>
      </c>
    </row>
    <row r="486" spans="2:65" s="1" customFormat="1" ht="16.5" customHeight="1">
      <c r="B486" s="168"/>
      <c r="C486" s="169" t="s">
        <v>638</v>
      </c>
      <c r="D486" s="169" t="s">
        <v>135</v>
      </c>
      <c r="E486" s="170" t="s">
        <v>639</v>
      </c>
      <c r="F486" s="171" t="s">
        <v>640</v>
      </c>
      <c r="G486" s="172" t="s">
        <v>477</v>
      </c>
      <c r="H486" s="173">
        <v>3461.21</v>
      </c>
      <c r="I486" s="174"/>
      <c r="J486" s="175">
        <f>ROUND(I486*H486,2)</f>
        <v>0</v>
      </c>
      <c r="K486" s="171" t="s">
        <v>5</v>
      </c>
      <c r="L486" s="41"/>
      <c r="M486" s="176" t="s">
        <v>5</v>
      </c>
      <c r="N486" s="177" t="s">
        <v>40</v>
      </c>
      <c r="O486" s="42"/>
      <c r="P486" s="178">
        <f>O486*H486</f>
        <v>0</v>
      </c>
      <c r="Q486" s="178">
        <v>0.00025</v>
      </c>
      <c r="R486" s="178">
        <f>Q486*H486</f>
        <v>0.8653025</v>
      </c>
      <c r="S486" s="178">
        <v>0</v>
      </c>
      <c r="T486" s="179">
        <f>S486*H486</f>
        <v>0</v>
      </c>
      <c r="AR486" s="24" t="s">
        <v>140</v>
      </c>
      <c r="AT486" s="24" t="s">
        <v>135</v>
      </c>
      <c r="AU486" s="24" t="s">
        <v>81</v>
      </c>
      <c r="AY486" s="24" t="s">
        <v>133</v>
      </c>
      <c r="BE486" s="180">
        <f>IF(N486="základní",J486,0)</f>
        <v>0</v>
      </c>
      <c r="BF486" s="180">
        <f>IF(N486="snížená",J486,0)</f>
        <v>0</v>
      </c>
      <c r="BG486" s="180">
        <f>IF(N486="zákl. přenesená",J486,0)</f>
        <v>0</v>
      </c>
      <c r="BH486" s="180">
        <f>IF(N486="sníž. přenesená",J486,0)</f>
        <v>0</v>
      </c>
      <c r="BI486" s="180">
        <f>IF(N486="nulová",J486,0)</f>
        <v>0</v>
      </c>
      <c r="BJ486" s="24" t="s">
        <v>74</v>
      </c>
      <c r="BK486" s="180">
        <f>ROUND(I486*H486,2)</f>
        <v>0</v>
      </c>
      <c r="BL486" s="24" t="s">
        <v>140</v>
      </c>
      <c r="BM486" s="24" t="s">
        <v>641</v>
      </c>
    </row>
    <row r="487" spans="2:51" s="12" customFormat="1" ht="13.5">
      <c r="B487" s="189"/>
      <c r="D487" s="182" t="s">
        <v>142</v>
      </c>
      <c r="E487" s="190" t="s">
        <v>5</v>
      </c>
      <c r="F487" s="191" t="s">
        <v>642</v>
      </c>
      <c r="H487" s="192">
        <v>141</v>
      </c>
      <c r="I487" s="193"/>
      <c r="L487" s="189"/>
      <c r="M487" s="194"/>
      <c r="N487" s="195"/>
      <c r="O487" s="195"/>
      <c r="P487" s="195"/>
      <c r="Q487" s="195"/>
      <c r="R487" s="195"/>
      <c r="S487" s="195"/>
      <c r="T487" s="196"/>
      <c r="AT487" s="190" t="s">
        <v>142</v>
      </c>
      <c r="AU487" s="190" t="s">
        <v>81</v>
      </c>
      <c r="AV487" s="12" t="s">
        <v>81</v>
      </c>
      <c r="AW487" s="12" t="s">
        <v>33</v>
      </c>
      <c r="AX487" s="12" t="s">
        <v>69</v>
      </c>
      <c r="AY487" s="190" t="s">
        <v>133</v>
      </c>
    </row>
    <row r="488" spans="2:51" s="12" customFormat="1" ht="13.5">
      <c r="B488" s="189"/>
      <c r="D488" s="182" t="s">
        <v>142</v>
      </c>
      <c r="E488" s="190" t="s">
        <v>5</v>
      </c>
      <c r="F488" s="191" t="s">
        <v>643</v>
      </c>
      <c r="H488" s="192">
        <v>9.2</v>
      </c>
      <c r="I488" s="193"/>
      <c r="L488" s="189"/>
      <c r="M488" s="194"/>
      <c r="N488" s="195"/>
      <c r="O488" s="195"/>
      <c r="P488" s="195"/>
      <c r="Q488" s="195"/>
      <c r="R488" s="195"/>
      <c r="S488" s="195"/>
      <c r="T488" s="196"/>
      <c r="AT488" s="190" t="s">
        <v>142</v>
      </c>
      <c r="AU488" s="190" t="s">
        <v>81</v>
      </c>
      <c r="AV488" s="12" t="s">
        <v>81</v>
      </c>
      <c r="AW488" s="12" t="s">
        <v>33</v>
      </c>
      <c r="AX488" s="12" t="s">
        <v>69</v>
      </c>
      <c r="AY488" s="190" t="s">
        <v>133</v>
      </c>
    </row>
    <row r="489" spans="2:51" s="11" customFormat="1" ht="13.5">
      <c r="B489" s="181"/>
      <c r="D489" s="182" t="s">
        <v>142</v>
      </c>
      <c r="E489" s="183" t="s">
        <v>5</v>
      </c>
      <c r="F489" s="184" t="s">
        <v>644</v>
      </c>
      <c r="H489" s="183" t="s">
        <v>5</v>
      </c>
      <c r="I489" s="185"/>
      <c r="L489" s="181"/>
      <c r="M489" s="186"/>
      <c r="N489" s="187"/>
      <c r="O489" s="187"/>
      <c r="P489" s="187"/>
      <c r="Q489" s="187"/>
      <c r="R489" s="187"/>
      <c r="S489" s="187"/>
      <c r="T489" s="188"/>
      <c r="AT489" s="183" t="s">
        <v>142</v>
      </c>
      <c r="AU489" s="183" t="s">
        <v>81</v>
      </c>
      <c r="AV489" s="11" t="s">
        <v>74</v>
      </c>
      <c r="AW489" s="11" t="s">
        <v>33</v>
      </c>
      <c r="AX489" s="11" t="s">
        <v>69</v>
      </c>
      <c r="AY489" s="183" t="s">
        <v>133</v>
      </c>
    </row>
    <row r="490" spans="2:51" s="12" customFormat="1" ht="13.5">
      <c r="B490" s="189"/>
      <c r="D490" s="182" t="s">
        <v>142</v>
      </c>
      <c r="E490" s="190" t="s">
        <v>5</v>
      </c>
      <c r="F490" s="191" t="s">
        <v>645</v>
      </c>
      <c r="H490" s="192">
        <v>1412.71</v>
      </c>
      <c r="I490" s="193"/>
      <c r="L490" s="189"/>
      <c r="M490" s="194"/>
      <c r="N490" s="195"/>
      <c r="O490" s="195"/>
      <c r="P490" s="195"/>
      <c r="Q490" s="195"/>
      <c r="R490" s="195"/>
      <c r="S490" s="195"/>
      <c r="T490" s="196"/>
      <c r="AT490" s="190" t="s">
        <v>142</v>
      </c>
      <c r="AU490" s="190" t="s">
        <v>81</v>
      </c>
      <c r="AV490" s="12" t="s">
        <v>81</v>
      </c>
      <c r="AW490" s="12" t="s">
        <v>33</v>
      </c>
      <c r="AX490" s="12" t="s">
        <v>69</v>
      </c>
      <c r="AY490" s="190" t="s">
        <v>133</v>
      </c>
    </row>
    <row r="491" spans="2:51" s="12" customFormat="1" ht="13.5">
      <c r="B491" s="189"/>
      <c r="D491" s="182" t="s">
        <v>142</v>
      </c>
      <c r="E491" s="190" t="s">
        <v>5</v>
      </c>
      <c r="F491" s="191" t="s">
        <v>646</v>
      </c>
      <c r="H491" s="192">
        <v>-360.59</v>
      </c>
      <c r="I491" s="193"/>
      <c r="L491" s="189"/>
      <c r="M491" s="194"/>
      <c r="N491" s="195"/>
      <c r="O491" s="195"/>
      <c r="P491" s="195"/>
      <c r="Q491" s="195"/>
      <c r="R491" s="195"/>
      <c r="S491" s="195"/>
      <c r="T491" s="196"/>
      <c r="AT491" s="190" t="s">
        <v>142</v>
      </c>
      <c r="AU491" s="190" t="s">
        <v>81</v>
      </c>
      <c r="AV491" s="12" t="s">
        <v>81</v>
      </c>
      <c r="AW491" s="12" t="s">
        <v>33</v>
      </c>
      <c r="AX491" s="12" t="s">
        <v>69</v>
      </c>
      <c r="AY491" s="190" t="s">
        <v>133</v>
      </c>
    </row>
    <row r="492" spans="2:51" s="14" customFormat="1" ht="13.5">
      <c r="B492" s="205"/>
      <c r="D492" s="182" t="s">
        <v>142</v>
      </c>
      <c r="E492" s="206" t="s">
        <v>5</v>
      </c>
      <c r="F492" s="207" t="s">
        <v>198</v>
      </c>
      <c r="H492" s="208">
        <v>1202.32</v>
      </c>
      <c r="I492" s="209"/>
      <c r="L492" s="205"/>
      <c r="M492" s="210"/>
      <c r="N492" s="211"/>
      <c r="O492" s="211"/>
      <c r="P492" s="211"/>
      <c r="Q492" s="211"/>
      <c r="R492" s="211"/>
      <c r="S492" s="211"/>
      <c r="T492" s="212"/>
      <c r="AT492" s="206" t="s">
        <v>142</v>
      </c>
      <c r="AU492" s="206" t="s">
        <v>81</v>
      </c>
      <c r="AV492" s="14" t="s">
        <v>163</v>
      </c>
      <c r="AW492" s="14" t="s">
        <v>33</v>
      </c>
      <c r="AX492" s="14" t="s">
        <v>69</v>
      </c>
      <c r="AY492" s="206" t="s">
        <v>133</v>
      </c>
    </row>
    <row r="493" spans="2:51" s="12" customFormat="1" ht="13.5">
      <c r="B493" s="189"/>
      <c r="D493" s="182" t="s">
        <v>142</v>
      </c>
      <c r="E493" s="190" t="s">
        <v>5</v>
      </c>
      <c r="F493" s="191" t="s">
        <v>647</v>
      </c>
      <c r="H493" s="192">
        <v>360.59</v>
      </c>
      <c r="I493" s="193"/>
      <c r="L493" s="189"/>
      <c r="M493" s="194"/>
      <c r="N493" s="195"/>
      <c r="O493" s="195"/>
      <c r="P493" s="195"/>
      <c r="Q493" s="195"/>
      <c r="R493" s="195"/>
      <c r="S493" s="195"/>
      <c r="T493" s="196"/>
      <c r="AT493" s="190" t="s">
        <v>142</v>
      </c>
      <c r="AU493" s="190" t="s">
        <v>81</v>
      </c>
      <c r="AV493" s="12" t="s">
        <v>81</v>
      </c>
      <c r="AW493" s="12" t="s">
        <v>33</v>
      </c>
      <c r="AX493" s="12" t="s">
        <v>69</v>
      </c>
      <c r="AY493" s="190" t="s">
        <v>133</v>
      </c>
    </row>
    <row r="494" spans="2:51" s="11" customFormat="1" ht="13.5">
      <c r="B494" s="181"/>
      <c r="D494" s="182" t="s">
        <v>142</v>
      </c>
      <c r="E494" s="183" t="s">
        <v>5</v>
      </c>
      <c r="F494" s="184" t="s">
        <v>648</v>
      </c>
      <c r="H494" s="183" t="s">
        <v>5</v>
      </c>
      <c r="I494" s="185"/>
      <c r="L494" s="181"/>
      <c r="M494" s="186"/>
      <c r="N494" s="187"/>
      <c r="O494" s="187"/>
      <c r="P494" s="187"/>
      <c r="Q494" s="187"/>
      <c r="R494" s="187"/>
      <c r="S494" s="187"/>
      <c r="T494" s="188"/>
      <c r="AT494" s="183" t="s">
        <v>142</v>
      </c>
      <c r="AU494" s="183" t="s">
        <v>81</v>
      </c>
      <c r="AV494" s="11" t="s">
        <v>74</v>
      </c>
      <c r="AW494" s="11" t="s">
        <v>33</v>
      </c>
      <c r="AX494" s="11" t="s">
        <v>69</v>
      </c>
      <c r="AY494" s="183" t="s">
        <v>133</v>
      </c>
    </row>
    <row r="495" spans="2:51" s="12" customFormat="1" ht="13.5">
      <c r="B495" s="189"/>
      <c r="D495" s="182" t="s">
        <v>142</v>
      </c>
      <c r="E495" s="190" t="s">
        <v>5</v>
      </c>
      <c r="F495" s="191" t="s">
        <v>649</v>
      </c>
      <c r="H495" s="192">
        <v>1412.71</v>
      </c>
      <c r="I495" s="193"/>
      <c r="L495" s="189"/>
      <c r="M495" s="194"/>
      <c r="N495" s="195"/>
      <c r="O495" s="195"/>
      <c r="P495" s="195"/>
      <c r="Q495" s="195"/>
      <c r="R495" s="195"/>
      <c r="S495" s="195"/>
      <c r="T495" s="196"/>
      <c r="AT495" s="190" t="s">
        <v>142</v>
      </c>
      <c r="AU495" s="190" t="s">
        <v>81</v>
      </c>
      <c r="AV495" s="12" t="s">
        <v>81</v>
      </c>
      <c r="AW495" s="12" t="s">
        <v>33</v>
      </c>
      <c r="AX495" s="12" t="s">
        <v>69</v>
      </c>
      <c r="AY495" s="190" t="s">
        <v>133</v>
      </c>
    </row>
    <row r="496" spans="2:51" s="12" customFormat="1" ht="13.5">
      <c r="B496" s="189"/>
      <c r="D496" s="182" t="s">
        <v>142</v>
      </c>
      <c r="E496" s="190" t="s">
        <v>5</v>
      </c>
      <c r="F496" s="191" t="s">
        <v>650</v>
      </c>
      <c r="H496" s="192">
        <v>360.59</v>
      </c>
      <c r="I496" s="193"/>
      <c r="L496" s="189"/>
      <c r="M496" s="194"/>
      <c r="N496" s="195"/>
      <c r="O496" s="195"/>
      <c r="P496" s="195"/>
      <c r="Q496" s="195"/>
      <c r="R496" s="195"/>
      <c r="S496" s="195"/>
      <c r="T496" s="196"/>
      <c r="AT496" s="190" t="s">
        <v>142</v>
      </c>
      <c r="AU496" s="190" t="s">
        <v>81</v>
      </c>
      <c r="AV496" s="12" t="s">
        <v>81</v>
      </c>
      <c r="AW496" s="12" t="s">
        <v>33</v>
      </c>
      <c r="AX496" s="12" t="s">
        <v>69</v>
      </c>
      <c r="AY496" s="190" t="s">
        <v>133</v>
      </c>
    </row>
    <row r="497" spans="2:51" s="12" customFormat="1" ht="13.5">
      <c r="B497" s="189"/>
      <c r="D497" s="182" t="s">
        <v>142</v>
      </c>
      <c r="E497" s="190" t="s">
        <v>5</v>
      </c>
      <c r="F497" s="191" t="s">
        <v>651</v>
      </c>
      <c r="H497" s="192">
        <v>125</v>
      </c>
      <c r="I497" s="193"/>
      <c r="L497" s="189"/>
      <c r="M497" s="194"/>
      <c r="N497" s="195"/>
      <c r="O497" s="195"/>
      <c r="P497" s="195"/>
      <c r="Q497" s="195"/>
      <c r="R497" s="195"/>
      <c r="S497" s="195"/>
      <c r="T497" s="196"/>
      <c r="AT497" s="190" t="s">
        <v>142</v>
      </c>
      <c r="AU497" s="190" t="s">
        <v>81</v>
      </c>
      <c r="AV497" s="12" t="s">
        <v>81</v>
      </c>
      <c r="AW497" s="12" t="s">
        <v>33</v>
      </c>
      <c r="AX497" s="12" t="s">
        <v>69</v>
      </c>
      <c r="AY497" s="190" t="s">
        <v>133</v>
      </c>
    </row>
    <row r="498" spans="2:51" s="13" customFormat="1" ht="13.5">
      <c r="B498" s="197"/>
      <c r="D498" s="182" t="s">
        <v>142</v>
      </c>
      <c r="E498" s="198" t="s">
        <v>5</v>
      </c>
      <c r="F498" s="199" t="s">
        <v>154</v>
      </c>
      <c r="H498" s="200">
        <v>3461.21</v>
      </c>
      <c r="I498" s="201"/>
      <c r="L498" s="197"/>
      <c r="M498" s="202"/>
      <c r="N498" s="203"/>
      <c r="O498" s="203"/>
      <c r="P498" s="203"/>
      <c r="Q498" s="203"/>
      <c r="R498" s="203"/>
      <c r="S498" s="203"/>
      <c r="T498" s="204"/>
      <c r="AT498" s="198" t="s">
        <v>142</v>
      </c>
      <c r="AU498" s="198" t="s">
        <v>81</v>
      </c>
      <c r="AV498" s="13" t="s">
        <v>140</v>
      </c>
      <c r="AW498" s="13" t="s">
        <v>33</v>
      </c>
      <c r="AX498" s="13" t="s">
        <v>74</v>
      </c>
      <c r="AY498" s="198" t="s">
        <v>133</v>
      </c>
    </row>
    <row r="499" spans="2:65" s="1" customFormat="1" ht="16.5" customHeight="1">
      <c r="B499" s="168"/>
      <c r="C499" s="213" t="s">
        <v>652</v>
      </c>
      <c r="D499" s="213" t="s">
        <v>314</v>
      </c>
      <c r="E499" s="214" t="s">
        <v>653</v>
      </c>
      <c r="F499" s="215" t="s">
        <v>654</v>
      </c>
      <c r="G499" s="216" t="s">
        <v>477</v>
      </c>
      <c r="H499" s="217">
        <v>1483.346</v>
      </c>
      <c r="I499" s="218"/>
      <c r="J499" s="219">
        <f>ROUND(I499*H499,2)</f>
        <v>0</v>
      </c>
      <c r="K499" s="215" t="s">
        <v>139</v>
      </c>
      <c r="L499" s="220"/>
      <c r="M499" s="221" t="s">
        <v>5</v>
      </c>
      <c r="N499" s="222" t="s">
        <v>40</v>
      </c>
      <c r="O499" s="42"/>
      <c r="P499" s="178">
        <f>O499*H499</f>
        <v>0</v>
      </c>
      <c r="Q499" s="178">
        <v>3E-05</v>
      </c>
      <c r="R499" s="178">
        <f>Q499*H499</f>
        <v>0.04450038</v>
      </c>
      <c r="S499" s="178">
        <v>0</v>
      </c>
      <c r="T499" s="179">
        <f>S499*H499</f>
        <v>0</v>
      </c>
      <c r="AR499" s="24" t="s">
        <v>210</v>
      </c>
      <c r="AT499" s="24" t="s">
        <v>314</v>
      </c>
      <c r="AU499" s="24" t="s">
        <v>81</v>
      </c>
      <c r="AY499" s="24" t="s">
        <v>133</v>
      </c>
      <c r="BE499" s="180">
        <f>IF(N499="základní",J499,0)</f>
        <v>0</v>
      </c>
      <c r="BF499" s="180">
        <f>IF(N499="snížená",J499,0)</f>
        <v>0</v>
      </c>
      <c r="BG499" s="180">
        <f>IF(N499="zákl. přenesená",J499,0)</f>
        <v>0</v>
      </c>
      <c r="BH499" s="180">
        <f>IF(N499="sníž. přenesená",J499,0)</f>
        <v>0</v>
      </c>
      <c r="BI499" s="180">
        <f>IF(N499="nulová",J499,0)</f>
        <v>0</v>
      </c>
      <c r="BJ499" s="24" t="s">
        <v>74</v>
      </c>
      <c r="BK499" s="180">
        <f>ROUND(I499*H499,2)</f>
        <v>0</v>
      </c>
      <c r="BL499" s="24" t="s">
        <v>140</v>
      </c>
      <c r="BM499" s="24" t="s">
        <v>655</v>
      </c>
    </row>
    <row r="500" spans="2:51" s="11" customFormat="1" ht="13.5">
      <c r="B500" s="181"/>
      <c r="D500" s="182" t="s">
        <v>142</v>
      </c>
      <c r="E500" s="183" t="s">
        <v>5</v>
      </c>
      <c r="F500" s="184" t="s">
        <v>648</v>
      </c>
      <c r="H500" s="183" t="s">
        <v>5</v>
      </c>
      <c r="I500" s="185"/>
      <c r="L500" s="181"/>
      <c r="M500" s="186"/>
      <c r="N500" s="187"/>
      <c r="O500" s="187"/>
      <c r="P500" s="187"/>
      <c r="Q500" s="187"/>
      <c r="R500" s="187"/>
      <c r="S500" s="187"/>
      <c r="T500" s="188"/>
      <c r="AT500" s="183" t="s">
        <v>142</v>
      </c>
      <c r="AU500" s="183" t="s">
        <v>81</v>
      </c>
      <c r="AV500" s="11" t="s">
        <v>74</v>
      </c>
      <c r="AW500" s="11" t="s">
        <v>33</v>
      </c>
      <c r="AX500" s="11" t="s">
        <v>69</v>
      </c>
      <c r="AY500" s="183" t="s">
        <v>133</v>
      </c>
    </row>
    <row r="501" spans="2:51" s="12" customFormat="1" ht="13.5">
      <c r="B501" s="189"/>
      <c r="D501" s="182" t="s">
        <v>142</v>
      </c>
      <c r="E501" s="190" t="s">
        <v>5</v>
      </c>
      <c r="F501" s="191" t="s">
        <v>656</v>
      </c>
      <c r="H501" s="192">
        <v>1483.346</v>
      </c>
      <c r="I501" s="193"/>
      <c r="L501" s="189"/>
      <c r="M501" s="194"/>
      <c r="N501" s="195"/>
      <c r="O501" s="195"/>
      <c r="P501" s="195"/>
      <c r="Q501" s="195"/>
      <c r="R501" s="195"/>
      <c r="S501" s="195"/>
      <c r="T501" s="196"/>
      <c r="AT501" s="190" t="s">
        <v>142</v>
      </c>
      <c r="AU501" s="190" t="s">
        <v>81</v>
      </c>
      <c r="AV501" s="12" t="s">
        <v>81</v>
      </c>
      <c r="AW501" s="12" t="s">
        <v>33</v>
      </c>
      <c r="AX501" s="12" t="s">
        <v>74</v>
      </c>
      <c r="AY501" s="190" t="s">
        <v>133</v>
      </c>
    </row>
    <row r="502" spans="2:65" s="1" customFormat="1" ht="16.5" customHeight="1">
      <c r="B502" s="168"/>
      <c r="C502" s="213" t="s">
        <v>657</v>
      </c>
      <c r="D502" s="213" t="s">
        <v>314</v>
      </c>
      <c r="E502" s="214" t="s">
        <v>658</v>
      </c>
      <c r="F502" s="215" t="s">
        <v>659</v>
      </c>
      <c r="G502" s="216" t="s">
        <v>477</v>
      </c>
      <c r="H502" s="217">
        <v>1262.436</v>
      </c>
      <c r="I502" s="218"/>
      <c r="J502" s="219">
        <f>ROUND(I502*H502,2)</f>
        <v>0</v>
      </c>
      <c r="K502" s="215" t="s">
        <v>5</v>
      </c>
      <c r="L502" s="220"/>
      <c r="M502" s="221" t="s">
        <v>5</v>
      </c>
      <c r="N502" s="222" t="s">
        <v>40</v>
      </c>
      <c r="O502" s="42"/>
      <c r="P502" s="178">
        <f>O502*H502</f>
        <v>0</v>
      </c>
      <c r="Q502" s="178">
        <v>3E-05</v>
      </c>
      <c r="R502" s="178">
        <f>Q502*H502</f>
        <v>0.037873079999999996</v>
      </c>
      <c r="S502" s="178">
        <v>0</v>
      </c>
      <c r="T502" s="179">
        <f>S502*H502</f>
        <v>0</v>
      </c>
      <c r="AR502" s="24" t="s">
        <v>210</v>
      </c>
      <c r="AT502" s="24" t="s">
        <v>314</v>
      </c>
      <c r="AU502" s="24" t="s">
        <v>81</v>
      </c>
      <c r="AY502" s="24" t="s">
        <v>133</v>
      </c>
      <c r="BE502" s="180">
        <f>IF(N502="základní",J502,0)</f>
        <v>0</v>
      </c>
      <c r="BF502" s="180">
        <f>IF(N502="snížená",J502,0)</f>
        <v>0</v>
      </c>
      <c r="BG502" s="180">
        <f>IF(N502="zákl. přenesená",J502,0)</f>
        <v>0</v>
      </c>
      <c r="BH502" s="180">
        <f>IF(N502="sníž. přenesená",J502,0)</f>
        <v>0</v>
      </c>
      <c r="BI502" s="180">
        <f>IF(N502="nulová",J502,0)</f>
        <v>0</v>
      </c>
      <c r="BJ502" s="24" t="s">
        <v>74</v>
      </c>
      <c r="BK502" s="180">
        <f>ROUND(I502*H502,2)</f>
        <v>0</v>
      </c>
      <c r="BL502" s="24" t="s">
        <v>140</v>
      </c>
      <c r="BM502" s="24" t="s">
        <v>660</v>
      </c>
    </row>
    <row r="503" spans="2:51" s="12" customFormat="1" ht="13.5">
      <c r="B503" s="189"/>
      <c r="D503" s="182" t="s">
        <v>142</v>
      </c>
      <c r="E503" s="190" t="s">
        <v>5</v>
      </c>
      <c r="F503" s="191" t="s">
        <v>642</v>
      </c>
      <c r="H503" s="192">
        <v>141</v>
      </c>
      <c r="I503" s="193"/>
      <c r="L503" s="189"/>
      <c r="M503" s="194"/>
      <c r="N503" s="195"/>
      <c r="O503" s="195"/>
      <c r="P503" s="195"/>
      <c r="Q503" s="195"/>
      <c r="R503" s="195"/>
      <c r="S503" s="195"/>
      <c r="T503" s="196"/>
      <c r="AT503" s="190" t="s">
        <v>142</v>
      </c>
      <c r="AU503" s="190" t="s">
        <v>81</v>
      </c>
      <c r="AV503" s="12" t="s">
        <v>81</v>
      </c>
      <c r="AW503" s="12" t="s">
        <v>33</v>
      </c>
      <c r="AX503" s="12" t="s">
        <v>69</v>
      </c>
      <c r="AY503" s="190" t="s">
        <v>133</v>
      </c>
    </row>
    <row r="504" spans="2:51" s="12" customFormat="1" ht="13.5">
      <c r="B504" s="189"/>
      <c r="D504" s="182" t="s">
        <v>142</v>
      </c>
      <c r="E504" s="190" t="s">
        <v>5</v>
      </c>
      <c r="F504" s="191" t="s">
        <v>661</v>
      </c>
      <c r="H504" s="192">
        <v>9.2</v>
      </c>
      <c r="I504" s="193"/>
      <c r="L504" s="189"/>
      <c r="M504" s="194"/>
      <c r="N504" s="195"/>
      <c r="O504" s="195"/>
      <c r="P504" s="195"/>
      <c r="Q504" s="195"/>
      <c r="R504" s="195"/>
      <c r="S504" s="195"/>
      <c r="T504" s="196"/>
      <c r="AT504" s="190" t="s">
        <v>142</v>
      </c>
      <c r="AU504" s="190" t="s">
        <v>81</v>
      </c>
      <c r="AV504" s="12" t="s">
        <v>81</v>
      </c>
      <c r="AW504" s="12" t="s">
        <v>33</v>
      </c>
      <c r="AX504" s="12" t="s">
        <v>69</v>
      </c>
      <c r="AY504" s="190" t="s">
        <v>133</v>
      </c>
    </row>
    <row r="505" spans="2:51" s="11" customFormat="1" ht="13.5">
      <c r="B505" s="181"/>
      <c r="D505" s="182" t="s">
        <v>142</v>
      </c>
      <c r="E505" s="183" t="s">
        <v>5</v>
      </c>
      <c r="F505" s="184" t="s">
        <v>644</v>
      </c>
      <c r="H505" s="183" t="s">
        <v>5</v>
      </c>
      <c r="I505" s="185"/>
      <c r="L505" s="181"/>
      <c r="M505" s="186"/>
      <c r="N505" s="187"/>
      <c r="O505" s="187"/>
      <c r="P505" s="187"/>
      <c r="Q505" s="187"/>
      <c r="R505" s="187"/>
      <c r="S505" s="187"/>
      <c r="T505" s="188"/>
      <c r="AT505" s="183" t="s">
        <v>142</v>
      </c>
      <c r="AU505" s="183" t="s">
        <v>81</v>
      </c>
      <c r="AV505" s="11" t="s">
        <v>74</v>
      </c>
      <c r="AW505" s="11" t="s">
        <v>33</v>
      </c>
      <c r="AX505" s="11" t="s">
        <v>69</v>
      </c>
      <c r="AY505" s="183" t="s">
        <v>133</v>
      </c>
    </row>
    <row r="506" spans="2:51" s="12" customFormat="1" ht="13.5">
      <c r="B506" s="189"/>
      <c r="D506" s="182" t="s">
        <v>142</v>
      </c>
      <c r="E506" s="190" t="s">
        <v>5</v>
      </c>
      <c r="F506" s="191" t="s">
        <v>645</v>
      </c>
      <c r="H506" s="192">
        <v>1412.71</v>
      </c>
      <c r="I506" s="193"/>
      <c r="L506" s="189"/>
      <c r="M506" s="194"/>
      <c r="N506" s="195"/>
      <c r="O506" s="195"/>
      <c r="P506" s="195"/>
      <c r="Q506" s="195"/>
      <c r="R506" s="195"/>
      <c r="S506" s="195"/>
      <c r="T506" s="196"/>
      <c r="AT506" s="190" t="s">
        <v>142</v>
      </c>
      <c r="AU506" s="190" t="s">
        <v>81</v>
      </c>
      <c r="AV506" s="12" t="s">
        <v>81</v>
      </c>
      <c r="AW506" s="12" t="s">
        <v>33</v>
      </c>
      <c r="AX506" s="12" t="s">
        <v>69</v>
      </c>
      <c r="AY506" s="190" t="s">
        <v>133</v>
      </c>
    </row>
    <row r="507" spans="2:51" s="12" customFormat="1" ht="13.5">
      <c r="B507" s="189"/>
      <c r="D507" s="182" t="s">
        <v>142</v>
      </c>
      <c r="E507" s="190" t="s">
        <v>5</v>
      </c>
      <c r="F507" s="191" t="s">
        <v>646</v>
      </c>
      <c r="H507" s="192">
        <v>-360.59</v>
      </c>
      <c r="I507" s="193"/>
      <c r="L507" s="189"/>
      <c r="M507" s="194"/>
      <c r="N507" s="195"/>
      <c r="O507" s="195"/>
      <c r="P507" s="195"/>
      <c r="Q507" s="195"/>
      <c r="R507" s="195"/>
      <c r="S507" s="195"/>
      <c r="T507" s="196"/>
      <c r="AT507" s="190" t="s">
        <v>142</v>
      </c>
      <c r="AU507" s="190" t="s">
        <v>81</v>
      </c>
      <c r="AV507" s="12" t="s">
        <v>81</v>
      </c>
      <c r="AW507" s="12" t="s">
        <v>33</v>
      </c>
      <c r="AX507" s="12" t="s">
        <v>69</v>
      </c>
      <c r="AY507" s="190" t="s">
        <v>133</v>
      </c>
    </row>
    <row r="508" spans="2:51" s="14" customFormat="1" ht="13.5">
      <c r="B508" s="205"/>
      <c r="D508" s="182" t="s">
        <v>142</v>
      </c>
      <c r="E508" s="206" t="s">
        <v>5</v>
      </c>
      <c r="F508" s="207" t="s">
        <v>198</v>
      </c>
      <c r="H508" s="208">
        <v>1202.32</v>
      </c>
      <c r="I508" s="209"/>
      <c r="L508" s="205"/>
      <c r="M508" s="210"/>
      <c r="N508" s="211"/>
      <c r="O508" s="211"/>
      <c r="P508" s="211"/>
      <c r="Q508" s="211"/>
      <c r="R508" s="211"/>
      <c r="S508" s="211"/>
      <c r="T508" s="212"/>
      <c r="AT508" s="206" t="s">
        <v>142</v>
      </c>
      <c r="AU508" s="206" t="s">
        <v>81</v>
      </c>
      <c r="AV508" s="14" t="s">
        <v>163</v>
      </c>
      <c r="AW508" s="14" t="s">
        <v>33</v>
      </c>
      <c r="AX508" s="14" t="s">
        <v>69</v>
      </c>
      <c r="AY508" s="206" t="s">
        <v>133</v>
      </c>
    </row>
    <row r="509" spans="2:51" s="12" customFormat="1" ht="13.5">
      <c r="B509" s="189"/>
      <c r="D509" s="182" t="s">
        <v>142</v>
      </c>
      <c r="E509" s="190" t="s">
        <v>5</v>
      </c>
      <c r="F509" s="191" t="s">
        <v>662</v>
      </c>
      <c r="H509" s="192">
        <v>1262.436</v>
      </c>
      <c r="I509" s="193"/>
      <c r="L509" s="189"/>
      <c r="M509" s="194"/>
      <c r="N509" s="195"/>
      <c r="O509" s="195"/>
      <c r="P509" s="195"/>
      <c r="Q509" s="195"/>
      <c r="R509" s="195"/>
      <c r="S509" s="195"/>
      <c r="T509" s="196"/>
      <c r="AT509" s="190" t="s">
        <v>142</v>
      </c>
      <c r="AU509" s="190" t="s">
        <v>81</v>
      </c>
      <c r="AV509" s="12" t="s">
        <v>81</v>
      </c>
      <c r="AW509" s="12" t="s">
        <v>33</v>
      </c>
      <c r="AX509" s="12" t="s">
        <v>74</v>
      </c>
      <c r="AY509" s="190" t="s">
        <v>133</v>
      </c>
    </row>
    <row r="510" spans="2:65" s="1" customFormat="1" ht="16.5" customHeight="1">
      <c r="B510" s="168"/>
      <c r="C510" s="213" t="s">
        <v>663</v>
      </c>
      <c r="D510" s="213" t="s">
        <v>314</v>
      </c>
      <c r="E510" s="214" t="s">
        <v>664</v>
      </c>
      <c r="F510" s="215" t="s">
        <v>665</v>
      </c>
      <c r="G510" s="216" t="s">
        <v>477</v>
      </c>
      <c r="H510" s="217">
        <v>378.62</v>
      </c>
      <c r="I510" s="218"/>
      <c r="J510" s="219">
        <f>ROUND(I510*H510,2)</f>
        <v>0</v>
      </c>
      <c r="K510" s="215" t="s">
        <v>139</v>
      </c>
      <c r="L510" s="220"/>
      <c r="M510" s="221" t="s">
        <v>5</v>
      </c>
      <c r="N510" s="222" t="s">
        <v>40</v>
      </c>
      <c r="O510" s="42"/>
      <c r="P510" s="178">
        <f>O510*H510</f>
        <v>0</v>
      </c>
      <c r="Q510" s="178">
        <v>0.0003</v>
      </c>
      <c r="R510" s="178">
        <f>Q510*H510</f>
        <v>0.11358599999999999</v>
      </c>
      <c r="S510" s="178">
        <v>0</v>
      </c>
      <c r="T510" s="179">
        <f>S510*H510</f>
        <v>0</v>
      </c>
      <c r="AR510" s="24" t="s">
        <v>210</v>
      </c>
      <c r="AT510" s="24" t="s">
        <v>314</v>
      </c>
      <c r="AU510" s="24" t="s">
        <v>81</v>
      </c>
      <c r="AY510" s="24" t="s">
        <v>133</v>
      </c>
      <c r="BE510" s="180">
        <f>IF(N510="základní",J510,0)</f>
        <v>0</v>
      </c>
      <c r="BF510" s="180">
        <f>IF(N510="snížená",J510,0)</f>
        <v>0</v>
      </c>
      <c r="BG510" s="180">
        <f>IF(N510="zákl. přenesená",J510,0)</f>
        <v>0</v>
      </c>
      <c r="BH510" s="180">
        <f>IF(N510="sníž. přenesená",J510,0)</f>
        <v>0</v>
      </c>
      <c r="BI510" s="180">
        <f>IF(N510="nulová",J510,0)</f>
        <v>0</v>
      </c>
      <c r="BJ510" s="24" t="s">
        <v>74</v>
      </c>
      <c r="BK510" s="180">
        <f>ROUND(I510*H510,2)</f>
        <v>0</v>
      </c>
      <c r="BL510" s="24" t="s">
        <v>140</v>
      </c>
      <c r="BM510" s="24" t="s">
        <v>666</v>
      </c>
    </row>
    <row r="511" spans="2:51" s="12" customFormat="1" ht="13.5">
      <c r="B511" s="189"/>
      <c r="D511" s="182" t="s">
        <v>142</v>
      </c>
      <c r="E511" s="190" t="s">
        <v>5</v>
      </c>
      <c r="F511" s="191" t="s">
        <v>667</v>
      </c>
      <c r="H511" s="192">
        <v>378.62</v>
      </c>
      <c r="I511" s="193"/>
      <c r="L511" s="189"/>
      <c r="M511" s="194"/>
      <c r="N511" s="195"/>
      <c r="O511" s="195"/>
      <c r="P511" s="195"/>
      <c r="Q511" s="195"/>
      <c r="R511" s="195"/>
      <c r="S511" s="195"/>
      <c r="T511" s="196"/>
      <c r="AT511" s="190" t="s">
        <v>142</v>
      </c>
      <c r="AU511" s="190" t="s">
        <v>81</v>
      </c>
      <c r="AV511" s="12" t="s">
        <v>81</v>
      </c>
      <c r="AW511" s="12" t="s">
        <v>33</v>
      </c>
      <c r="AX511" s="12" t="s">
        <v>74</v>
      </c>
      <c r="AY511" s="190" t="s">
        <v>133</v>
      </c>
    </row>
    <row r="512" spans="2:65" s="1" customFormat="1" ht="16.5" customHeight="1">
      <c r="B512" s="168"/>
      <c r="C512" s="213" t="s">
        <v>668</v>
      </c>
      <c r="D512" s="213" t="s">
        <v>314</v>
      </c>
      <c r="E512" s="214" t="s">
        <v>669</v>
      </c>
      <c r="F512" s="215" t="s">
        <v>670</v>
      </c>
      <c r="G512" s="216" t="s">
        <v>477</v>
      </c>
      <c r="H512" s="217">
        <v>131.25</v>
      </c>
      <c r="I512" s="218"/>
      <c r="J512" s="219">
        <f>ROUND(I512*H512,2)</f>
        <v>0</v>
      </c>
      <c r="K512" s="215" t="s">
        <v>139</v>
      </c>
      <c r="L512" s="220"/>
      <c r="M512" s="221" t="s">
        <v>5</v>
      </c>
      <c r="N512" s="222" t="s">
        <v>40</v>
      </c>
      <c r="O512" s="42"/>
      <c r="P512" s="178">
        <f>O512*H512</f>
        <v>0</v>
      </c>
      <c r="Q512" s="178">
        <v>0.0005</v>
      </c>
      <c r="R512" s="178">
        <f>Q512*H512</f>
        <v>0.065625</v>
      </c>
      <c r="S512" s="178">
        <v>0</v>
      </c>
      <c r="T512" s="179">
        <f>S512*H512</f>
        <v>0</v>
      </c>
      <c r="AR512" s="24" t="s">
        <v>210</v>
      </c>
      <c r="AT512" s="24" t="s">
        <v>314</v>
      </c>
      <c r="AU512" s="24" t="s">
        <v>81</v>
      </c>
      <c r="AY512" s="24" t="s">
        <v>133</v>
      </c>
      <c r="BE512" s="180">
        <f>IF(N512="základní",J512,0)</f>
        <v>0</v>
      </c>
      <c r="BF512" s="180">
        <f>IF(N512="snížená",J512,0)</f>
        <v>0</v>
      </c>
      <c r="BG512" s="180">
        <f>IF(N512="zákl. přenesená",J512,0)</f>
        <v>0</v>
      </c>
      <c r="BH512" s="180">
        <f>IF(N512="sníž. přenesená",J512,0)</f>
        <v>0</v>
      </c>
      <c r="BI512" s="180">
        <f>IF(N512="nulová",J512,0)</f>
        <v>0</v>
      </c>
      <c r="BJ512" s="24" t="s">
        <v>74</v>
      </c>
      <c r="BK512" s="180">
        <f>ROUND(I512*H512,2)</f>
        <v>0</v>
      </c>
      <c r="BL512" s="24" t="s">
        <v>140</v>
      </c>
      <c r="BM512" s="24" t="s">
        <v>671</v>
      </c>
    </row>
    <row r="513" spans="2:51" s="12" customFormat="1" ht="13.5">
      <c r="B513" s="189"/>
      <c r="D513" s="182" t="s">
        <v>142</v>
      </c>
      <c r="E513" s="190" t="s">
        <v>5</v>
      </c>
      <c r="F513" s="191" t="s">
        <v>672</v>
      </c>
      <c r="H513" s="192">
        <v>131.25</v>
      </c>
      <c r="I513" s="193"/>
      <c r="L513" s="189"/>
      <c r="M513" s="194"/>
      <c r="N513" s="195"/>
      <c r="O513" s="195"/>
      <c r="P513" s="195"/>
      <c r="Q513" s="195"/>
      <c r="R513" s="195"/>
      <c r="S513" s="195"/>
      <c r="T513" s="196"/>
      <c r="AT513" s="190" t="s">
        <v>142</v>
      </c>
      <c r="AU513" s="190" t="s">
        <v>81</v>
      </c>
      <c r="AV513" s="12" t="s">
        <v>81</v>
      </c>
      <c r="AW513" s="12" t="s">
        <v>33</v>
      </c>
      <c r="AX513" s="12" t="s">
        <v>74</v>
      </c>
      <c r="AY513" s="190" t="s">
        <v>133</v>
      </c>
    </row>
    <row r="514" spans="2:65" s="1" customFormat="1" ht="16.5" customHeight="1">
      <c r="B514" s="168"/>
      <c r="C514" s="213" t="s">
        <v>673</v>
      </c>
      <c r="D514" s="213" t="s">
        <v>314</v>
      </c>
      <c r="E514" s="214" t="s">
        <v>674</v>
      </c>
      <c r="F514" s="215" t="s">
        <v>675</v>
      </c>
      <c r="G514" s="216" t="s">
        <v>477</v>
      </c>
      <c r="H514" s="217">
        <v>378.62</v>
      </c>
      <c r="I514" s="218"/>
      <c r="J514" s="219">
        <f>ROUND(I514*H514,2)</f>
        <v>0</v>
      </c>
      <c r="K514" s="215" t="s">
        <v>139</v>
      </c>
      <c r="L514" s="220"/>
      <c r="M514" s="221" t="s">
        <v>5</v>
      </c>
      <c r="N514" s="222" t="s">
        <v>40</v>
      </c>
      <c r="O514" s="42"/>
      <c r="P514" s="178">
        <f>O514*H514</f>
        <v>0</v>
      </c>
      <c r="Q514" s="178">
        <v>0.0002</v>
      </c>
      <c r="R514" s="178">
        <f>Q514*H514</f>
        <v>0.075724</v>
      </c>
      <c r="S514" s="178">
        <v>0</v>
      </c>
      <c r="T514" s="179">
        <f>S514*H514</f>
        <v>0</v>
      </c>
      <c r="AR514" s="24" t="s">
        <v>210</v>
      </c>
      <c r="AT514" s="24" t="s">
        <v>314</v>
      </c>
      <c r="AU514" s="24" t="s">
        <v>81</v>
      </c>
      <c r="AY514" s="24" t="s">
        <v>133</v>
      </c>
      <c r="BE514" s="180">
        <f>IF(N514="základní",J514,0)</f>
        <v>0</v>
      </c>
      <c r="BF514" s="180">
        <f>IF(N514="snížená",J514,0)</f>
        <v>0</v>
      </c>
      <c r="BG514" s="180">
        <f>IF(N514="zákl. přenesená",J514,0)</f>
        <v>0</v>
      </c>
      <c r="BH514" s="180">
        <f>IF(N514="sníž. přenesená",J514,0)</f>
        <v>0</v>
      </c>
      <c r="BI514" s="180">
        <f>IF(N514="nulová",J514,0)</f>
        <v>0</v>
      </c>
      <c r="BJ514" s="24" t="s">
        <v>74</v>
      </c>
      <c r="BK514" s="180">
        <f>ROUND(I514*H514,2)</f>
        <v>0</v>
      </c>
      <c r="BL514" s="24" t="s">
        <v>140</v>
      </c>
      <c r="BM514" s="24" t="s">
        <v>676</v>
      </c>
    </row>
    <row r="515" spans="2:51" s="12" customFormat="1" ht="13.5">
      <c r="B515" s="189"/>
      <c r="D515" s="182" t="s">
        <v>142</v>
      </c>
      <c r="E515" s="190" t="s">
        <v>5</v>
      </c>
      <c r="F515" s="191" t="s">
        <v>677</v>
      </c>
      <c r="H515" s="192">
        <v>378.62</v>
      </c>
      <c r="I515" s="193"/>
      <c r="L515" s="189"/>
      <c r="M515" s="194"/>
      <c r="N515" s="195"/>
      <c r="O515" s="195"/>
      <c r="P515" s="195"/>
      <c r="Q515" s="195"/>
      <c r="R515" s="195"/>
      <c r="S515" s="195"/>
      <c r="T515" s="196"/>
      <c r="AT515" s="190" t="s">
        <v>142</v>
      </c>
      <c r="AU515" s="190" t="s">
        <v>81</v>
      </c>
      <c r="AV515" s="12" t="s">
        <v>81</v>
      </c>
      <c r="AW515" s="12" t="s">
        <v>33</v>
      </c>
      <c r="AX515" s="12" t="s">
        <v>74</v>
      </c>
      <c r="AY515" s="190" t="s">
        <v>133</v>
      </c>
    </row>
    <row r="516" spans="2:65" s="1" customFormat="1" ht="16.5" customHeight="1">
      <c r="B516" s="168"/>
      <c r="C516" s="169" t="s">
        <v>678</v>
      </c>
      <c r="D516" s="169" t="s">
        <v>135</v>
      </c>
      <c r="E516" s="170" t="s">
        <v>679</v>
      </c>
      <c r="F516" s="171" t="s">
        <v>680</v>
      </c>
      <c r="G516" s="172" t="s">
        <v>138</v>
      </c>
      <c r="H516" s="173">
        <v>250</v>
      </c>
      <c r="I516" s="174"/>
      <c r="J516" s="175">
        <f>ROUND(I516*H516,2)</f>
        <v>0</v>
      </c>
      <c r="K516" s="171" t="s">
        <v>139</v>
      </c>
      <c r="L516" s="41"/>
      <c r="M516" s="176" t="s">
        <v>5</v>
      </c>
      <c r="N516" s="177" t="s">
        <v>40</v>
      </c>
      <c r="O516" s="42"/>
      <c r="P516" s="178">
        <f>O516*H516</f>
        <v>0</v>
      </c>
      <c r="Q516" s="178">
        <v>0.0231</v>
      </c>
      <c r="R516" s="178">
        <f>Q516*H516</f>
        <v>5.7749999999999995</v>
      </c>
      <c r="S516" s="178">
        <v>0</v>
      </c>
      <c r="T516" s="179">
        <f>S516*H516</f>
        <v>0</v>
      </c>
      <c r="AR516" s="24" t="s">
        <v>140</v>
      </c>
      <c r="AT516" s="24" t="s">
        <v>135</v>
      </c>
      <c r="AU516" s="24" t="s">
        <v>81</v>
      </c>
      <c r="AY516" s="24" t="s">
        <v>133</v>
      </c>
      <c r="BE516" s="180">
        <f>IF(N516="základní",J516,0)</f>
        <v>0</v>
      </c>
      <c r="BF516" s="180">
        <f>IF(N516="snížená",J516,0)</f>
        <v>0</v>
      </c>
      <c r="BG516" s="180">
        <f>IF(N516="zákl. přenesená",J516,0)</f>
        <v>0</v>
      </c>
      <c r="BH516" s="180">
        <f>IF(N516="sníž. přenesená",J516,0)</f>
        <v>0</v>
      </c>
      <c r="BI516" s="180">
        <f>IF(N516="nulová",J516,0)</f>
        <v>0</v>
      </c>
      <c r="BJ516" s="24" t="s">
        <v>74</v>
      </c>
      <c r="BK516" s="180">
        <f>ROUND(I516*H516,2)</f>
        <v>0</v>
      </c>
      <c r="BL516" s="24" t="s">
        <v>140</v>
      </c>
      <c r="BM516" s="24" t="s">
        <v>681</v>
      </c>
    </row>
    <row r="517" spans="2:51" s="11" customFormat="1" ht="13.5">
      <c r="B517" s="181"/>
      <c r="D517" s="182" t="s">
        <v>142</v>
      </c>
      <c r="E517" s="183" t="s">
        <v>5</v>
      </c>
      <c r="F517" s="184" t="s">
        <v>682</v>
      </c>
      <c r="H517" s="183" t="s">
        <v>5</v>
      </c>
      <c r="I517" s="185"/>
      <c r="L517" s="181"/>
      <c r="M517" s="186"/>
      <c r="N517" s="187"/>
      <c r="O517" s="187"/>
      <c r="P517" s="187"/>
      <c r="Q517" s="187"/>
      <c r="R517" s="187"/>
      <c r="S517" s="187"/>
      <c r="T517" s="188"/>
      <c r="AT517" s="183" t="s">
        <v>142</v>
      </c>
      <c r="AU517" s="183" t="s">
        <v>81</v>
      </c>
      <c r="AV517" s="11" t="s">
        <v>74</v>
      </c>
      <c r="AW517" s="11" t="s">
        <v>33</v>
      </c>
      <c r="AX517" s="11" t="s">
        <v>69</v>
      </c>
      <c r="AY517" s="183" t="s">
        <v>133</v>
      </c>
    </row>
    <row r="518" spans="2:51" s="12" customFormat="1" ht="13.5">
      <c r="B518" s="189"/>
      <c r="D518" s="182" t="s">
        <v>142</v>
      </c>
      <c r="E518" s="190" t="s">
        <v>5</v>
      </c>
      <c r="F518" s="191" t="s">
        <v>683</v>
      </c>
      <c r="H518" s="192">
        <v>250</v>
      </c>
      <c r="I518" s="193"/>
      <c r="L518" s="189"/>
      <c r="M518" s="194"/>
      <c r="N518" s="195"/>
      <c r="O518" s="195"/>
      <c r="P518" s="195"/>
      <c r="Q518" s="195"/>
      <c r="R518" s="195"/>
      <c r="S518" s="195"/>
      <c r="T518" s="196"/>
      <c r="AT518" s="190" t="s">
        <v>142</v>
      </c>
      <c r="AU518" s="190" t="s">
        <v>81</v>
      </c>
      <c r="AV518" s="12" t="s">
        <v>81</v>
      </c>
      <c r="AW518" s="12" t="s">
        <v>33</v>
      </c>
      <c r="AX518" s="12" t="s">
        <v>74</v>
      </c>
      <c r="AY518" s="190" t="s">
        <v>133</v>
      </c>
    </row>
    <row r="519" spans="2:65" s="1" customFormat="1" ht="25.5" customHeight="1">
      <c r="B519" s="168"/>
      <c r="C519" s="169" t="s">
        <v>684</v>
      </c>
      <c r="D519" s="169" t="s">
        <v>135</v>
      </c>
      <c r="E519" s="170" t="s">
        <v>685</v>
      </c>
      <c r="F519" s="171" t="s">
        <v>686</v>
      </c>
      <c r="G519" s="172" t="s">
        <v>138</v>
      </c>
      <c r="H519" s="173">
        <v>150</v>
      </c>
      <c r="I519" s="174"/>
      <c r="J519" s="175">
        <f>ROUND(I519*H519,2)</f>
        <v>0</v>
      </c>
      <c r="K519" s="171" t="s">
        <v>139</v>
      </c>
      <c r="L519" s="41"/>
      <c r="M519" s="176" t="s">
        <v>5</v>
      </c>
      <c r="N519" s="177" t="s">
        <v>40</v>
      </c>
      <c r="O519" s="42"/>
      <c r="P519" s="178">
        <f>O519*H519</f>
        <v>0</v>
      </c>
      <c r="Q519" s="178">
        <v>0.00382</v>
      </c>
      <c r="R519" s="178">
        <f>Q519*H519</f>
        <v>0.573</v>
      </c>
      <c r="S519" s="178">
        <v>0</v>
      </c>
      <c r="T519" s="179">
        <f>S519*H519</f>
        <v>0</v>
      </c>
      <c r="AR519" s="24" t="s">
        <v>140</v>
      </c>
      <c r="AT519" s="24" t="s">
        <v>135</v>
      </c>
      <c r="AU519" s="24" t="s">
        <v>81</v>
      </c>
      <c r="AY519" s="24" t="s">
        <v>133</v>
      </c>
      <c r="BE519" s="180">
        <f>IF(N519="základní",J519,0)</f>
        <v>0</v>
      </c>
      <c r="BF519" s="180">
        <f>IF(N519="snížená",J519,0)</f>
        <v>0</v>
      </c>
      <c r="BG519" s="180">
        <f>IF(N519="zákl. přenesená",J519,0)</f>
        <v>0</v>
      </c>
      <c r="BH519" s="180">
        <f>IF(N519="sníž. přenesená",J519,0)</f>
        <v>0</v>
      </c>
      <c r="BI519" s="180">
        <f>IF(N519="nulová",J519,0)</f>
        <v>0</v>
      </c>
      <c r="BJ519" s="24" t="s">
        <v>74</v>
      </c>
      <c r="BK519" s="180">
        <f>ROUND(I519*H519,2)</f>
        <v>0</v>
      </c>
      <c r="BL519" s="24" t="s">
        <v>140</v>
      </c>
      <c r="BM519" s="24" t="s">
        <v>687</v>
      </c>
    </row>
    <row r="520" spans="2:51" s="11" customFormat="1" ht="13.5">
      <c r="B520" s="181"/>
      <c r="D520" s="182" t="s">
        <v>142</v>
      </c>
      <c r="E520" s="183" t="s">
        <v>5</v>
      </c>
      <c r="F520" s="184" t="s">
        <v>688</v>
      </c>
      <c r="H520" s="183" t="s">
        <v>5</v>
      </c>
      <c r="I520" s="185"/>
      <c r="L520" s="181"/>
      <c r="M520" s="186"/>
      <c r="N520" s="187"/>
      <c r="O520" s="187"/>
      <c r="P520" s="187"/>
      <c r="Q520" s="187"/>
      <c r="R520" s="187"/>
      <c r="S520" s="187"/>
      <c r="T520" s="188"/>
      <c r="AT520" s="183" t="s">
        <v>142</v>
      </c>
      <c r="AU520" s="183" t="s">
        <v>81</v>
      </c>
      <c r="AV520" s="11" t="s">
        <v>74</v>
      </c>
      <c r="AW520" s="11" t="s">
        <v>33</v>
      </c>
      <c r="AX520" s="11" t="s">
        <v>69</v>
      </c>
      <c r="AY520" s="183" t="s">
        <v>133</v>
      </c>
    </row>
    <row r="521" spans="2:51" s="12" customFormat="1" ht="13.5">
      <c r="B521" s="189"/>
      <c r="D521" s="182" t="s">
        <v>142</v>
      </c>
      <c r="E521" s="190" t="s">
        <v>5</v>
      </c>
      <c r="F521" s="191" t="s">
        <v>689</v>
      </c>
      <c r="H521" s="192">
        <v>150</v>
      </c>
      <c r="I521" s="193"/>
      <c r="L521" s="189"/>
      <c r="M521" s="194"/>
      <c r="N521" s="195"/>
      <c r="O521" s="195"/>
      <c r="P521" s="195"/>
      <c r="Q521" s="195"/>
      <c r="R521" s="195"/>
      <c r="S521" s="195"/>
      <c r="T521" s="196"/>
      <c r="AT521" s="190" t="s">
        <v>142</v>
      </c>
      <c r="AU521" s="190" t="s">
        <v>81</v>
      </c>
      <c r="AV521" s="12" t="s">
        <v>81</v>
      </c>
      <c r="AW521" s="12" t="s">
        <v>33</v>
      </c>
      <c r="AX521" s="12" t="s">
        <v>74</v>
      </c>
      <c r="AY521" s="190" t="s">
        <v>133</v>
      </c>
    </row>
    <row r="522" spans="2:65" s="1" customFormat="1" ht="25.5" customHeight="1">
      <c r="B522" s="168"/>
      <c r="C522" s="169" t="s">
        <v>690</v>
      </c>
      <c r="D522" s="169" t="s">
        <v>135</v>
      </c>
      <c r="E522" s="170" t="s">
        <v>691</v>
      </c>
      <c r="F522" s="171" t="s">
        <v>692</v>
      </c>
      <c r="G522" s="172" t="s">
        <v>138</v>
      </c>
      <c r="H522" s="173">
        <v>78.79</v>
      </c>
      <c r="I522" s="174"/>
      <c r="J522" s="175">
        <f>ROUND(I522*H522,2)</f>
        <v>0</v>
      </c>
      <c r="K522" s="171" t="s">
        <v>5</v>
      </c>
      <c r="L522" s="41"/>
      <c r="M522" s="176" t="s">
        <v>5</v>
      </c>
      <c r="N522" s="177" t="s">
        <v>40</v>
      </c>
      <c r="O522" s="42"/>
      <c r="P522" s="178">
        <f>O522*H522</f>
        <v>0</v>
      </c>
      <c r="Q522" s="178">
        <v>0.00968</v>
      </c>
      <c r="R522" s="178">
        <f>Q522*H522</f>
        <v>0.7626872</v>
      </c>
      <c r="S522" s="178">
        <v>0</v>
      </c>
      <c r="T522" s="179">
        <f>S522*H522</f>
        <v>0</v>
      </c>
      <c r="AR522" s="24" t="s">
        <v>140</v>
      </c>
      <c r="AT522" s="24" t="s">
        <v>135</v>
      </c>
      <c r="AU522" s="24" t="s">
        <v>81</v>
      </c>
      <c r="AY522" s="24" t="s">
        <v>133</v>
      </c>
      <c r="BE522" s="180">
        <f>IF(N522="základní",J522,0)</f>
        <v>0</v>
      </c>
      <c r="BF522" s="180">
        <f>IF(N522="snížená",J522,0)</f>
        <v>0</v>
      </c>
      <c r="BG522" s="180">
        <f>IF(N522="zákl. přenesená",J522,0)</f>
        <v>0</v>
      </c>
      <c r="BH522" s="180">
        <f>IF(N522="sníž. přenesená",J522,0)</f>
        <v>0</v>
      </c>
      <c r="BI522" s="180">
        <f>IF(N522="nulová",J522,0)</f>
        <v>0</v>
      </c>
      <c r="BJ522" s="24" t="s">
        <v>74</v>
      </c>
      <c r="BK522" s="180">
        <f>ROUND(I522*H522,2)</f>
        <v>0</v>
      </c>
      <c r="BL522" s="24" t="s">
        <v>140</v>
      </c>
      <c r="BM522" s="24" t="s">
        <v>693</v>
      </c>
    </row>
    <row r="523" spans="2:51" s="11" customFormat="1" ht="13.5">
      <c r="B523" s="181"/>
      <c r="D523" s="182" t="s">
        <v>142</v>
      </c>
      <c r="E523" s="183" t="s">
        <v>5</v>
      </c>
      <c r="F523" s="184" t="s">
        <v>694</v>
      </c>
      <c r="H523" s="183" t="s">
        <v>5</v>
      </c>
      <c r="I523" s="185"/>
      <c r="L523" s="181"/>
      <c r="M523" s="186"/>
      <c r="N523" s="187"/>
      <c r="O523" s="187"/>
      <c r="P523" s="187"/>
      <c r="Q523" s="187"/>
      <c r="R523" s="187"/>
      <c r="S523" s="187"/>
      <c r="T523" s="188"/>
      <c r="AT523" s="183" t="s">
        <v>142</v>
      </c>
      <c r="AU523" s="183" t="s">
        <v>81</v>
      </c>
      <c r="AV523" s="11" t="s">
        <v>74</v>
      </c>
      <c r="AW523" s="11" t="s">
        <v>33</v>
      </c>
      <c r="AX523" s="11" t="s">
        <v>69</v>
      </c>
      <c r="AY523" s="183" t="s">
        <v>133</v>
      </c>
    </row>
    <row r="524" spans="2:51" s="12" customFormat="1" ht="13.5">
      <c r="B524" s="189"/>
      <c r="D524" s="182" t="s">
        <v>142</v>
      </c>
      <c r="E524" s="190" t="s">
        <v>5</v>
      </c>
      <c r="F524" s="191" t="s">
        <v>695</v>
      </c>
      <c r="H524" s="192">
        <v>20.02</v>
      </c>
      <c r="I524" s="193"/>
      <c r="L524" s="189"/>
      <c r="M524" s="194"/>
      <c r="N524" s="195"/>
      <c r="O524" s="195"/>
      <c r="P524" s="195"/>
      <c r="Q524" s="195"/>
      <c r="R524" s="195"/>
      <c r="S524" s="195"/>
      <c r="T524" s="196"/>
      <c r="AT524" s="190" t="s">
        <v>142</v>
      </c>
      <c r="AU524" s="190" t="s">
        <v>81</v>
      </c>
      <c r="AV524" s="12" t="s">
        <v>81</v>
      </c>
      <c r="AW524" s="12" t="s">
        <v>33</v>
      </c>
      <c r="AX524" s="12" t="s">
        <v>69</v>
      </c>
      <c r="AY524" s="190" t="s">
        <v>133</v>
      </c>
    </row>
    <row r="525" spans="2:51" s="12" customFormat="1" ht="13.5">
      <c r="B525" s="189"/>
      <c r="D525" s="182" t="s">
        <v>142</v>
      </c>
      <c r="E525" s="190" t="s">
        <v>5</v>
      </c>
      <c r="F525" s="191" t="s">
        <v>696</v>
      </c>
      <c r="H525" s="192">
        <v>2.89</v>
      </c>
      <c r="I525" s="193"/>
      <c r="L525" s="189"/>
      <c r="M525" s="194"/>
      <c r="N525" s="195"/>
      <c r="O525" s="195"/>
      <c r="P525" s="195"/>
      <c r="Q525" s="195"/>
      <c r="R525" s="195"/>
      <c r="S525" s="195"/>
      <c r="T525" s="196"/>
      <c r="AT525" s="190" t="s">
        <v>142</v>
      </c>
      <c r="AU525" s="190" t="s">
        <v>81</v>
      </c>
      <c r="AV525" s="12" t="s">
        <v>81</v>
      </c>
      <c r="AW525" s="12" t="s">
        <v>33</v>
      </c>
      <c r="AX525" s="12" t="s">
        <v>69</v>
      </c>
      <c r="AY525" s="190" t="s">
        <v>133</v>
      </c>
    </row>
    <row r="526" spans="2:51" s="12" customFormat="1" ht="13.5">
      <c r="B526" s="189"/>
      <c r="D526" s="182" t="s">
        <v>142</v>
      </c>
      <c r="E526" s="190" t="s">
        <v>5</v>
      </c>
      <c r="F526" s="191" t="s">
        <v>697</v>
      </c>
      <c r="H526" s="192">
        <v>0.22</v>
      </c>
      <c r="I526" s="193"/>
      <c r="L526" s="189"/>
      <c r="M526" s="194"/>
      <c r="N526" s="195"/>
      <c r="O526" s="195"/>
      <c r="P526" s="195"/>
      <c r="Q526" s="195"/>
      <c r="R526" s="195"/>
      <c r="S526" s="195"/>
      <c r="T526" s="196"/>
      <c r="AT526" s="190" t="s">
        <v>142</v>
      </c>
      <c r="AU526" s="190" t="s">
        <v>81</v>
      </c>
      <c r="AV526" s="12" t="s">
        <v>81</v>
      </c>
      <c r="AW526" s="12" t="s">
        <v>33</v>
      </c>
      <c r="AX526" s="12" t="s">
        <v>69</v>
      </c>
      <c r="AY526" s="190" t="s">
        <v>133</v>
      </c>
    </row>
    <row r="527" spans="2:51" s="12" customFormat="1" ht="13.5">
      <c r="B527" s="189"/>
      <c r="D527" s="182" t="s">
        <v>142</v>
      </c>
      <c r="E527" s="190" t="s">
        <v>5</v>
      </c>
      <c r="F527" s="191" t="s">
        <v>698</v>
      </c>
      <c r="H527" s="192">
        <v>14.535</v>
      </c>
      <c r="I527" s="193"/>
      <c r="L527" s="189"/>
      <c r="M527" s="194"/>
      <c r="N527" s="195"/>
      <c r="O527" s="195"/>
      <c r="P527" s="195"/>
      <c r="Q527" s="195"/>
      <c r="R527" s="195"/>
      <c r="S527" s="195"/>
      <c r="T527" s="196"/>
      <c r="AT527" s="190" t="s">
        <v>142</v>
      </c>
      <c r="AU527" s="190" t="s">
        <v>81</v>
      </c>
      <c r="AV527" s="12" t="s">
        <v>81</v>
      </c>
      <c r="AW527" s="12" t="s">
        <v>33</v>
      </c>
      <c r="AX527" s="12" t="s">
        <v>69</v>
      </c>
      <c r="AY527" s="190" t="s">
        <v>133</v>
      </c>
    </row>
    <row r="528" spans="2:51" s="12" customFormat="1" ht="13.5">
      <c r="B528" s="189"/>
      <c r="D528" s="182" t="s">
        <v>142</v>
      </c>
      <c r="E528" s="190" t="s">
        <v>5</v>
      </c>
      <c r="F528" s="191" t="s">
        <v>699</v>
      </c>
      <c r="H528" s="192">
        <v>0.248</v>
      </c>
      <c r="I528" s="193"/>
      <c r="L528" s="189"/>
      <c r="M528" s="194"/>
      <c r="N528" s="195"/>
      <c r="O528" s="195"/>
      <c r="P528" s="195"/>
      <c r="Q528" s="195"/>
      <c r="R528" s="195"/>
      <c r="S528" s="195"/>
      <c r="T528" s="196"/>
      <c r="AT528" s="190" t="s">
        <v>142</v>
      </c>
      <c r="AU528" s="190" t="s">
        <v>81</v>
      </c>
      <c r="AV528" s="12" t="s">
        <v>81</v>
      </c>
      <c r="AW528" s="12" t="s">
        <v>33</v>
      </c>
      <c r="AX528" s="12" t="s">
        <v>69</v>
      </c>
      <c r="AY528" s="190" t="s">
        <v>133</v>
      </c>
    </row>
    <row r="529" spans="2:51" s="12" customFormat="1" ht="13.5">
      <c r="B529" s="189"/>
      <c r="D529" s="182" t="s">
        <v>142</v>
      </c>
      <c r="E529" s="190" t="s">
        <v>5</v>
      </c>
      <c r="F529" s="191" t="s">
        <v>700</v>
      </c>
      <c r="H529" s="192">
        <v>18.474</v>
      </c>
      <c r="I529" s="193"/>
      <c r="L529" s="189"/>
      <c r="M529" s="194"/>
      <c r="N529" s="195"/>
      <c r="O529" s="195"/>
      <c r="P529" s="195"/>
      <c r="Q529" s="195"/>
      <c r="R529" s="195"/>
      <c r="S529" s="195"/>
      <c r="T529" s="196"/>
      <c r="AT529" s="190" t="s">
        <v>142</v>
      </c>
      <c r="AU529" s="190" t="s">
        <v>81</v>
      </c>
      <c r="AV529" s="12" t="s">
        <v>81</v>
      </c>
      <c r="AW529" s="12" t="s">
        <v>33</v>
      </c>
      <c r="AX529" s="12" t="s">
        <v>69</v>
      </c>
      <c r="AY529" s="190" t="s">
        <v>133</v>
      </c>
    </row>
    <row r="530" spans="2:51" s="12" customFormat="1" ht="13.5">
      <c r="B530" s="189"/>
      <c r="D530" s="182" t="s">
        <v>142</v>
      </c>
      <c r="E530" s="190" t="s">
        <v>5</v>
      </c>
      <c r="F530" s="191" t="s">
        <v>701</v>
      </c>
      <c r="H530" s="192">
        <v>1.3</v>
      </c>
      <c r="I530" s="193"/>
      <c r="L530" s="189"/>
      <c r="M530" s="194"/>
      <c r="N530" s="195"/>
      <c r="O530" s="195"/>
      <c r="P530" s="195"/>
      <c r="Q530" s="195"/>
      <c r="R530" s="195"/>
      <c r="S530" s="195"/>
      <c r="T530" s="196"/>
      <c r="AT530" s="190" t="s">
        <v>142</v>
      </c>
      <c r="AU530" s="190" t="s">
        <v>81</v>
      </c>
      <c r="AV530" s="12" t="s">
        <v>81</v>
      </c>
      <c r="AW530" s="12" t="s">
        <v>33</v>
      </c>
      <c r="AX530" s="12" t="s">
        <v>69</v>
      </c>
      <c r="AY530" s="190" t="s">
        <v>133</v>
      </c>
    </row>
    <row r="531" spans="2:51" s="12" customFormat="1" ht="13.5">
      <c r="B531" s="189"/>
      <c r="D531" s="182" t="s">
        <v>142</v>
      </c>
      <c r="E531" s="190" t="s">
        <v>5</v>
      </c>
      <c r="F531" s="191" t="s">
        <v>702</v>
      </c>
      <c r="H531" s="192">
        <v>17.141</v>
      </c>
      <c r="I531" s="193"/>
      <c r="L531" s="189"/>
      <c r="M531" s="194"/>
      <c r="N531" s="195"/>
      <c r="O531" s="195"/>
      <c r="P531" s="195"/>
      <c r="Q531" s="195"/>
      <c r="R531" s="195"/>
      <c r="S531" s="195"/>
      <c r="T531" s="196"/>
      <c r="AT531" s="190" t="s">
        <v>142</v>
      </c>
      <c r="AU531" s="190" t="s">
        <v>81</v>
      </c>
      <c r="AV531" s="12" t="s">
        <v>81</v>
      </c>
      <c r="AW531" s="12" t="s">
        <v>33</v>
      </c>
      <c r="AX531" s="12" t="s">
        <v>69</v>
      </c>
      <c r="AY531" s="190" t="s">
        <v>133</v>
      </c>
    </row>
    <row r="532" spans="2:51" s="12" customFormat="1" ht="13.5">
      <c r="B532" s="189"/>
      <c r="D532" s="182" t="s">
        <v>142</v>
      </c>
      <c r="E532" s="190" t="s">
        <v>5</v>
      </c>
      <c r="F532" s="191" t="s">
        <v>703</v>
      </c>
      <c r="H532" s="192">
        <v>0.21</v>
      </c>
      <c r="I532" s="193"/>
      <c r="L532" s="189"/>
      <c r="M532" s="194"/>
      <c r="N532" s="195"/>
      <c r="O532" s="195"/>
      <c r="P532" s="195"/>
      <c r="Q532" s="195"/>
      <c r="R532" s="195"/>
      <c r="S532" s="195"/>
      <c r="T532" s="196"/>
      <c r="AT532" s="190" t="s">
        <v>142</v>
      </c>
      <c r="AU532" s="190" t="s">
        <v>81</v>
      </c>
      <c r="AV532" s="12" t="s">
        <v>81</v>
      </c>
      <c r="AW532" s="12" t="s">
        <v>33</v>
      </c>
      <c r="AX532" s="12" t="s">
        <v>69</v>
      </c>
      <c r="AY532" s="190" t="s">
        <v>133</v>
      </c>
    </row>
    <row r="533" spans="2:51" s="14" customFormat="1" ht="13.5">
      <c r="B533" s="205"/>
      <c r="D533" s="182" t="s">
        <v>142</v>
      </c>
      <c r="E533" s="206" t="s">
        <v>5</v>
      </c>
      <c r="F533" s="207" t="s">
        <v>198</v>
      </c>
      <c r="H533" s="208">
        <v>75.038</v>
      </c>
      <c r="I533" s="209"/>
      <c r="L533" s="205"/>
      <c r="M533" s="210"/>
      <c r="N533" s="211"/>
      <c r="O533" s="211"/>
      <c r="P533" s="211"/>
      <c r="Q533" s="211"/>
      <c r="R533" s="211"/>
      <c r="S533" s="211"/>
      <c r="T533" s="212"/>
      <c r="AT533" s="206" t="s">
        <v>142</v>
      </c>
      <c r="AU533" s="206" t="s">
        <v>81</v>
      </c>
      <c r="AV533" s="14" t="s">
        <v>163</v>
      </c>
      <c r="AW533" s="14" t="s">
        <v>33</v>
      </c>
      <c r="AX533" s="14" t="s">
        <v>69</v>
      </c>
      <c r="AY533" s="206" t="s">
        <v>133</v>
      </c>
    </row>
    <row r="534" spans="2:51" s="12" customFormat="1" ht="13.5">
      <c r="B534" s="189"/>
      <c r="D534" s="182" t="s">
        <v>142</v>
      </c>
      <c r="E534" s="190" t="s">
        <v>5</v>
      </c>
      <c r="F534" s="191" t="s">
        <v>704</v>
      </c>
      <c r="H534" s="192">
        <v>78.79</v>
      </c>
      <c r="I534" s="193"/>
      <c r="L534" s="189"/>
      <c r="M534" s="194"/>
      <c r="N534" s="195"/>
      <c r="O534" s="195"/>
      <c r="P534" s="195"/>
      <c r="Q534" s="195"/>
      <c r="R534" s="195"/>
      <c r="S534" s="195"/>
      <c r="T534" s="196"/>
      <c r="AT534" s="190" t="s">
        <v>142</v>
      </c>
      <c r="AU534" s="190" t="s">
        <v>81</v>
      </c>
      <c r="AV534" s="12" t="s">
        <v>81</v>
      </c>
      <c r="AW534" s="12" t="s">
        <v>33</v>
      </c>
      <c r="AX534" s="12" t="s">
        <v>74</v>
      </c>
      <c r="AY534" s="190" t="s">
        <v>133</v>
      </c>
    </row>
    <row r="535" spans="2:65" s="1" customFormat="1" ht="25.5" customHeight="1">
      <c r="B535" s="168"/>
      <c r="C535" s="169" t="s">
        <v>705</v>
      </c>
      <c r="D535" s="169" t="s">
        <v>135</v>
      </c>
      <c r="E535" s="170" t="s">
        <v>706</v>
      </c>
      <c r="F535" s="171" t="s">
        <v>707</v>
      </c>
      <c r="G535" s="172" t="s">
        <v>138</v>
      </c>
      <c r="H535" s="173">
        <v>2973.387</v>
      </c>
      <c r="I535" s="174"/>
      <c r="J535" s="175">
        <f>ROUND(I535*H535,2)</f>
        <v>0</v>
      </c>
      <c r="K535" s="171" t="s">
        <v>139</v>
      </c>
      <c r="L535" s="41"/>
      <c r="M535" s="176" t="s">
        <v>5</v>
      </c>
      <c r="N535" s="177" t="s">
        <v>40</v>
      </c>
      <c r="O535" s="42"/>
      <c r="P535" s="178">
        <f>O535*H535</f>
        <v>0</v>
      </c>
      <c r="Q535" s="178">
        <v>0.00348</v>
      </c>
      <c r="R535" s="178">
        <f>Q535*H535</f>
        <v>10.347386760000001</v>
      </c>
      <c r="S535" s="178">
        <v>0</v>
      </c>
      <c r="T535" s="179">
        <f>S535*H535</f>
        <v>0</v>
      </c>
      <c r="AR535" s="24" t="s">
        <v>140</v>
      </c>
      <c r="AT535" s="24" t="s">
        <v>135</v>
      </c>
      <c r="AU535" s="24" t="s">
        <v>81</v>
      </c>
      <c r="AY535" s="24" t="s">
        <v>133</v>
      </c>
      <c r="BE535" s="180">
        <f>IF(N535="základní",J535,0)</f>
        <v>0</v>
      </c>
      <c r="BF535" s="180">
        <f>IF(N535="snížená",J535,0)</f>
        <v>0</v>
      </c>
      <c r="BG535" s="180">
        <f>IF(N535="zákl. přenesená",J535,0)</f>
        <v>0</v>
      </c>
      <c r="BH535" s="180">
        <f>IF(N535="sníž. přenesená",J535,0)</f>
        <v>0</v>
      </c>
      <c r="BI535" s="180">
        <f>IF(N535="nulová",J535,0)</f>
        <v>0</v>
      </c>
      <c r="BJ535" s="24" t="s">
        <v>74</v>
      </c>
      <c r="BK535" s="180">
        <f>ROUND(I535*H535,2)</f>
        <v>0</v>
      </c>
      <c r="BL535" s="24" t="s">
        <v>140</v>
      </c>
      <c r="BM535" s="24" t="s">
        <v>708</v>
      </c>
    </row>
    <row r="536" spans="2:51" s="11" customFormat="1" ht="13.5">
      <c r="B536" s="181"/>
      <c r="D536" s="182" t="s">
        <v>142</v>
      </c>
      <c r="E536" s="183" t="s">
        <v>5</v>
      </c>
      <c r="F536" s="184" t="s">
        <v>709</v>
      </c>
      <c r="H536" s="183" t="s">
        <v>5</v>
      </c>
      <c r="I536" s="185"/>
      <c r="L536" s="181"/>
      <c r="M536" s="186"/>
      <c r="N536" s="187"/>
      <c r="O536" s="187"/>
      <c r="P536" s="187"/>
      <c r="Q536" s="187"/>
      <c r="R536" s="187"/>
      <c r="S536" s="187"/>
      <c r="T536" s="188"/>
      <c r="AT536" s="183" t="s">
        <v>142</v>
      </c>
      <c r="AU536" s="183" t="s">
        <v>81</v>
      </c>
      <c r="AV536" s="11" t="s">
        <v>74</v>
      </c>
      <c r="AW536" s="11" t="s">
        <v>33</v>
      </c>
      <c r="AX536" s="11" t="s">
        <v>69</v>
      </c>
      <c r="AY536" s="183" t="s">
        <v>133</v>
      </c>
    </row>
    <row r="537" spans="2:51" s="12" customFormat="1" ht="13.5">
      <c r="B537" s="189"/>
      <c r="D537" s="182" t="s">
        <v>142</v>
      </c>
      <c r="E537" s="190" t="s">
        <v>5</v>
      </c>
      <c r="F537" s="191" t="s">
        <v>710</v>
      </c>
      <c r="H537" s="192">
        <v>2499.659</v>
      </c>
      <c r="I537" s="193"/>
      <c r="L537" s="189"/>
      <c r="M537" s="194"/>
      <c r="N537" s="195"/>
      <c r="O537" s="195"/>
      <c r="P537" s="195"/>
      <c r="Q537" s="195"/>
      <c r="R537" s="195"/>
      <c r="S537" s="195"/>
      <c r="T537" s="196"/>
      <c r="AT537" s="190" t="s">
        <v>142</v>
      </c>
      <c r="AU537" s="190" t="s">
        <v>81</v>
      </c>
      <c r="AV537" s="12" t="s">
        <v>81</v>
      </c>
      <c r="AW537" s="12" t="s">
        <v>33</v>
      </c>
      <c r="AX537" s="12" t="s">
        <v>69</v>
      </c>
      <c r="AY537" s="190" t="s">
        <v>133</v>
      </c>
    </row>
    <row r="538" spans="2:51" s="12" customFormat="1" ht="13.5">
      <c r="B538" s="189"/>
      <c r="D538" s="182" t="s">
        <v>142</v>
      </c>
      <c r="E538" s="190" t="s">
        <v>5</v>
      </c>
      <c r="F538" s="191" t="s">
        <v>711</v>
      </c>
      <c r="H538" s="192">
        <v>508.576</v>
      </c>
      <c r="I538" s="193"/>
      <c r="L538" s="189"/>
      <c r="M538" s="194"/>
      <c r="N538" s="195"/>
      <c r="O538" s="195"/>
      <c r="P538" s="195"/>
      <c r="Q538" s="195"/>
      <c r="R538" s="195"/>
      <c r="S538" s="195"/>
      <c r="T538" s="196"/>
      <c r="AT538" s="190" t="s">
        <v>142</v>
      </c>
      <c r="AU538" s="190" t="s">
        <v>81</v>
      </c>
      <c r="AV538" s="12" t="s">
        <v>81</v>
      </c>
      <c r="AW538" s="12" t="s">
        <v>33</v>
      </c>
      <c r="AX538" s="12" t="s">
        <v>69</v>
      </c>
      <c r="AY538" s="190" t="s">
        <v>133</v>
      </c>
    </row>
    <row r="539" spans="2:51" s="12" customFormat="1" ht="13.5">
      <c r="B539" s="189"/>
      <c r="D539" s="182" t="s">
        <v>142</v>
      </c>
      <c r="E539" s="190" t="s">
        <v>5</v>
      </c>
      <c r="F539" s="191" t="s">
        <v>712</v>
      </c>
      <c r="H539" s="192">
        <v>-78.79</v>
      </c>
      <c r="I539" s="193"/>
      <c r="L539" s="189"/>
      <c r="M539" s="194"/>
      <c r="N539" s="195"/>
      <c r="O539" s="195"/>
      <c r="P539" s="195"/>
      <c r="Q539" s="195"/>
      <c r="R539" s="195"/>
      <c r="S539" s="195"/>
      <c r="T539" s="196"/>
      <c r="AT539" s="190" t="s">
        <v>142</v>
      </c>
      <c r="AU539" s="190" t="s">
        <v>81</v>
      </c>
      <c r="AV539" s="12" t="s">
        <v>81</v>
      </c>
      <c r="AW539" s="12" t="s">
        <v>33</v>
      </c>
      <c r="AX539" s="12" t="s">
        <v>69</v>
      </c>
      <c r="AY539" s="190" t="s">
        <v>133</v>
      </c>
    </row>
    <row r="540" spans="2:51" s="14" customFormat="1" ht="13.5">
      <c r="B540" s="205"/>
      <c r="D540" s="182" t="s">
        <v>142</v>
      </c>
      <c r="E540" s="206" t="s">
        <v>5</v>
      </c>
      <c r="F540" s="207" t="s">
        <v>198</v>
      </c>
      <c r="H540" s="208">
        <v>2929.445</v>
      </c>
      <c r="I540" s="209"/>
      <c r="L540" s="205"/>
      <c r="M540" s="210"/>
      <c r="N540" s="211"/>
      <c r="O540" s="211"/>
      <c r="P540" s="211"/>
      <c r="Q540" s="211"/>
      <c r="R540" s="211"/>
      <c r="S540" s="211"/>
      <c r="T540" s="212"/>
      <c r="AT540" s="206" t="s">
        <v>142</v>
      </c>
      <c r="AU540" s="206" t="s">
        <v>81</v>
      </c>
      <c r="AV540" s="14" t="s">
        <v>163</v>
      </c>
      <c r="AW540" s="14" t="s">
        <v>33</v>
      </c>
      <c r="AX540" s="14" t="s">
        <v>69</v>
      </c>
      <c r="AY540" s="206" t="s">
        <v>133</v>
      </c>
    </row>
    <row r="541" spans="2:51" s="12" customFormat="1" ht="13.5">
      <c r="B541" s="189"/>
      <c r="D541" s="182" t="s">
        <v>142</v>
      </c>
      <c r="E541" s="190" t="s">
        <v>5</v>
      </c>
      <c r="F541" s="191" t="s">
        <v>713</v>
      </c>
      <c r="H541" s="192">
        <v>2973.387</v>
      </c>
      <c r="I541" s="193"/>
      <c r="L541" s="189"/>
      <c r="M541" s="194"/>
      <c r="N541" s="195"/>
      <c r="O541" s="195"/>
      <c r="P541" s="195"/>
      <c r="Q541" s="195"/>
      <c r="R541" s="195"/>
      <c r="S541" s="195"/>
      <c r="T541" s="196"/>
      <c r="AT541" s="190" t="s">
        <v>142</v>
      </c>
      <c r="AU541" s="190" t="s">
        <v>81</v>
      </c>
      <c r="AV541" s="12" t="s">
        <v>81</v>
      </c>
      <c r="AW541" s="12" t="s">
        <v>33</v>
      </c>
      <c r="AX541" s="12" t="s">
        <v>74</v>
      </c>
      <c r="AY541" s="190" t="s">
        <v>133</v>
      </c>
    </row>
    <row r="542" spans="2:65" s="1" customFormat="1" ht="16.5" customHeight="1">
      <c r="B542" s="168"/>
      <c r="C542" s="169" t="s">
        <v>714</v>
      </c>
      <c r="D542" s="169" t="s">
        <v>135</v>
      </c>
      <c r="E542" s="170" t="s">
        <v>715</v>
      </c>
      <c r="F542" s="171" t="s">
        <v>716</v>
      </c>
      <c r="G542" s="172" t="s">
        <v>138</v>
      </c>
      <c r="H542" s="173">
        <v>896.566</v>
      </c>
      <c r="I542" s="174"/>
      <c r="J542" s="175">
        <f>ROUND(I542*H542,2)</f>
        <v>0</v>
      </c>
      <c r="K542" s="171" t="s">
        <v>5</v>
      </c>
      <c r="L542" s="41"/>
      <c r="M542" s="176" t="s">
        <v>5</v>
      </c>
      <c r="N542" s="177" t="s">
        <v>40</v>
      </c>
      <c r="O542" s="42"/>
      <c r="P542" s="178">
        <f>O542*H542</f>
        <v>0</v>
      </c>
      <c r="Q542" s="178">
        <v>0.00012</v>
      </c>
      <c r="R542" s="178">
        <f>Q542*H542</f>
        <v>0.10758792</v>
      </c>
      <c r="S542" s="178">
        <v>0</v>
      </c>
      <c r="T542" s="179">
        <f>S542*H542</f>
        <v>0</v>
      </c>
      <c r="AR542" s="24" t="s">
        <v>140</v>
      </c>
      <c r="AT542" s="24" t="s">
        <v>135</v>
      </c>
      <c r="AU542" s="24" t="s">
        <v>81</v>
      </c>
      <c r="AY542" s="24" t="s">
        <v>133</v>
      </c>
      <c r="BE542" s="180">
        <f>IF(N542="základní",J542,0)</f>
        <v>0</v>
      </c>
      <c r="BF542" s="180">
        <f>IF(N542="snížená",J542,0)</f>
        <v>0</v>
      </c>
      <c r="BG542" s="180">
        <f>IF(N542="zákl. přenesená",J542,0)</f>
        <v>0</v>
      </c>
      <c r="BH542" s="180">
        <f>IF(N542="sníž. přenesená",J542,0)</f>
        <v>0</v>
      </c>
      <c r="BI542" s="180">
        <f>IF(N542="nulová",J542,0)</f>
        <v>0</v>
      </c>
      <c r="BJ542" s="24" t="s">
        <v>74</v>
      </c>
      <c r="BK542" s="180">
        <f>ROUND(I542*H542,2)</f>
        <v>0</v>
      </c>
      <c r="BL542" s="24" t="s">
        <v>140</v>
      </c>
      <c r="BM542" s="24" t="s">
        <v>717</v>
      </c>
    </row>
    <row r="543" spans="2:51" s="11" customFormat="1" ht="13.5">
      <c r="B543" s="181"/>
      <c r="D543" s="182" t="s">
        <v>142</v>
      </c>
      <c r="E543" s="183" t="s">
        <v>5</v>
      </c>
      <c r="F543" s="184" t="s">
        <v>718</v>
      </c>
      <c r="H543" s="183" t="s">
        <v>5</v>
      </c>
      <c r="I543" s="185"/>
      <c r="L543" s="181"/>
      <c r="M543" s="186"/>
      <c r="N543" s="187"/>
      <c r="O543" s="187"/>
      <c r="P543" s="187"/>
      <c r="Q543" s="187"/>
      <c r="R543" s="187"/>
      <c r="S543" s="187"/>
      <c r="T543" s="188"/>
      <c r="AT543" s="183" t="s">
        <v>142</v>
      </c>
      <c r="AU543" s="183" t="s">
        <v>81</v>
      </c>
      <c r="AV543" s="11" t="s">
        <v>74</v>
      </c>
      <c r="AW543" s="11" t="s">
        <v>33</v>
      </c>
      <c r="AX543" s="11" t="s">
        <v>69</v>
      </c>
      <c r="AY543" s="183" t="s">
        <v>133</v>
      </c>
    </row>
    <row r="544" spans="2:51" s="11" customFormat="1" ht="13.5">
      <c r="B544" s="181"/>
      <c r="D544" s="182" t="s">
        <v>142</v>
      </c>
      <c r="E544" s="183" t="s">
        <v>5</v>
      </c>
      <c r="F544" s="184" t="s">
        <v>719</v>
      </c>
      <c r="H544" s="183" t="s">
        <v>5</v>
      </c>
      <c r="I544" s="185"/>
      <c r="L544" s="181"/>
      <c r="M544" s="186"/>
      <c r="N544" s="187"/>
      <c r="O544" s="187"/>
      <c r="P544" s="187"/>
      <c r="Q544" s="187"/>
      <c r="R544" s="187"/>
      <c r="S544" s="187"/>
      <c r="T544" s="188"/>
      <c r="AT544" s="183" t="s">
        <v>142</v>
      </c>
      <c r="AU544" s="183" t="s">
        <v>81</v>
      </c>
      <c r="AV544" s="11" t="s">
        <v>74</v>
      </c>
      <c r="AW544" s="11" t="s">
        <v>33</v>
      </c>
      <c r="AX544" s="11" t="s">
        <v>69</v>
      </c>
      <c r="AY544" s="183" t="s">
        <v>133</v>
      </c>
    </row>
    <row r="545" spans="2:51" s="12" customFormat="1" ht="13.5">
      <c r="B545" s="189"/>
      <c r="D545" s="182" t="s">
        <v>142</v>
      </c>
      <c r="E545" s="190" t="s">
        <v>5</v>
      </c>
      <c r="F545" s="191" t="s">
        <v>720</v>
      </c>
      <c r="H545" s="192">
        <v>8.4</v>
      </c>
      <c r="I545" s="193"/>
      <c r="L545" s="189"/>
      <c r="M545" s="194"/>
      <c r="N545" s="195"/>
      <c r="O545" s="195"/>
      <c r="P545" s="195"/>
      <c r="Q545" s="195"/>
      <c r="R545" s="195"/>
      <c r="S545" s="195"/>
      <c r="T545" s="196"/>
      <c r="AT545" s="190" t="s">
        <v>142</v>
      </c>
      <c r="AU545" s="190" t="s">
        <v>81</v>
      </c>
      <c r="AV545" s="12" t="s">
        <v>81</v>
      </c>
      <c r="AW545" s="12" t="s">
        <v>33</v>
      </c>
      <c r="AX545" s="12" t="s">
        <v>69</v>
      </c>
      <c r="AY545" s="190" t="s">
        <v>133</v>
      </c>
    </row>
    <row r="546" spans="2:51" s="12" customFormat="1" ht="13.5">
      <c r="B546" s="189"/>
      <c r="D546" s="182" t="s">
        <v>142</v>
      </c>
      <c r="E546" s="190" t="s">
        <v>5</v>
      </c>
      <c r="F546" s="191" t="s">
        <v>721</v>
      </c>
      <c r="H546" s="192">
        <v>1.92</v>
      </c>
      <c r="I546" s="193"/>
      <c r="L546" s="189"/>
      <c r="M546" s="194"/>
      <c r="N546" s="195"/>
      <c r="O546" s="195"/>
      <c r="P546" s="195"/>
      <c r="Q546" s="195"/>
      <c r="R546" s="195"/>
      <c r="S546" s="195"/>
      <c r="T546" s="196"/>
      <c r="AT546" s="190" t="s">
        <v>142</v>
      </c>
      <c r="AU546" s="190" t="s">
        <v>81</v>
      </c>
      <c r="AV546" s="12" t="s">
        <v>81</v>
      </c>
      <c r="AW546" s="12" t="s">
        <v>33</v>
      </c>
      <c r="AX546" s="12" t="s">
        <v>69</v>
      </c>
      <c r="AY546" s="190" t="s">
        <v>133</v>
      </c>
    </row>
    <row r="547" spans="2:51" s="12" customFormat="1" ht="13.5">
      <c r="B547" s="189"/>
      <c r="D547" s="182" t="s">
        <v>142</v>
      </c>
      <c r="E547" s="190" t="s">
        <v>5</v>
      </c>
      <c r="F547" s="191" t="s">
        <v>722</v>
      </c>
      <c r="H547" s="192">
        <v>1.92</v>
      </c>
      <c r="I547" s="193"/>
      <c r="L547" s="189"/>
      <c r="M547" s="194"/>
      <c r="N547" s="195"/>
      <c r="O547" s="195"/>
      <c r="P547" s="195"/>
      <c r="Q547" s="195"/>
      <c r="R547" s="195"/>
      <c r="S547" s="195"/>
      <c r="T547" s="196"/>
      <c r="AT547" s="190" t="s">
        <v>142</v>
      </c>
      <c r="AU547" s="190" t="s">
        <v>81</v>
      </c>
      <c r="AV547" s="12" t="s">
        <v>81</v>
      </c>
      <c r="AW547" s="12" t="s">
        <v>33</v>
      </c>
      <c r="AX547" s="12" t="s">
        <v>69</v>
      </c>
      <c r="AY547" s="190" t="s">
        <v>133</v>
      </c>
    </row>
    <row r="548" spans="2:51" s="12" customFormat="1" ht="13.5">
      <c r="B548" s="189"/>
      <c r="D548" s="182" t="s">
        <v>142</v>
      </c>
      <c r="E548" s="190" t="s">
        <v>5</v>
      </c>
      <c r="F548" s="191" t="s">
        <v>723</v>
      </c>
      <c r="H548" s="192">
        <v>8.575</v>
      </c>
      <c r="I548" s="193"/>
      <c r="L548" s="189"/>
      <c r="M548" s="194"/>
      <c r="N548" s="195"/>
      <c r="O548" s="195"/>
      <c r="P548" s="195"/>
      <c r="Q548" s="195"/>
      <c r="R548" s="195"/>
      <c r="S548" s="195"/>
      <c r="T548" s="196"/>
      <c r="AT548" s="190" t="s">
        <v>142</v>
      </c>
      <c r="AU548" s="190" t="s">
        <v>81</v>
      </c>
      <c r="AV548" s="12" t="s">
        <v>81</v>
      </c>
      <c r="AW548" s="12" t="s">
        <v>33</v>
      </c>
      <c r="AX548" s="12" t="s">
        <v>69</v>
      </c>
      <c r="AY548" s="190" t="s">
        <v>133</v>
      </c>
    </row>
    <row r="549" spans="2:51" s="12" customFormat="1" ht="13.5">
      <c r="B549" s="189"/>
      <c r="D549" s="182" t="s">
        <v>142</v>
      </c>
      <c r="E549" s="190" t="s">
        <v>5</v>
      </c>
      <c r="F549" s="191" t="s">
        <v>724</v>
      </c>
      <c r="H549" s="192">
        <v>1.215</v>
      </c>
      <c r="I549" s="193"/>
      <c r="L549" s="189"/>
      <c r="M549" s="194"/>
      <c r="N549" s="195"/>
      <c r="O549" s="195"/>
      <c r="P549" s="195"/>
      <c r="Q549" s="195"/>
      <c r="R549" s="195"/>
      <c r="S549" s="195"/>
      <c r="T549" s="196"/>
      <c r="AT549" s="190" t="s">
        <v>142</v>
      </c>
      <c r="AU549" s="190" t="s">
        <v>81</v>
      </c>
      <c r="AV549" s="12" t="s">
        <v>81</v>
      </c>
      <c r="AW549" s="12" t="s">
        <v>33</v>
      </c>
      <c r="AX549" s="12" t="s">
        <v>69</v>
      </c>
      <c r="AY549" s="190" t="s">
        <v>133</v>
      </c>
    </row>
    <row r="550" spans="2:51" s="12" customFormat="1" ht="13.5">
      <c r="B550" s="189"/>
      <c r="D550" s="182" t="s">
        <v>142</v>
      </c>
      <c r="E550" s="190" t="s">
        <v>5</v>
      </c>
      <c r="F550" s="191" t="s">
        <v>725</v>
      </c>
      <c r="H550" s="192">
        <v>4.5</v>
      </c>
      <c r="I550" s="193"/>
      <c r="L550" s="189"/>
      <c r="M550" s="194"/>
      <c r="N550" s="195"/>
      <c r="O550" s="195"/>
      <c r="P550" s="195"/>
      <c r="Q550" s="195"/>
      <c r="R550" s="195"/>
      <c r="S550" s="195"/>
      <c r="T550" s="196"/>
      <c r="AT550" s="190" t="s">
        <v>142</v>
      </c>
      <c r="AU550" s="190" t="s">
        <v>81</v>
      </c>
      <c r="AV550" s="12" t="s">
        <v>81</v>
      </c>
      <c r="AW550" s="12" t="s">
        <v>33</v>
      </c>
      <c r="AX550" s="12" t="s">
        <v>69</v>
      </c>
      <c r="AY550" s="190" t="s">
        <v>133</v>
      </c>
    </row>
    <row r="551" spans="2:51" s="12" customFormat="1" ht="13.5">
      <c r="B551" s="189"/>
      <c r="D551" s="182" t="s">
        <v>142</v>
      </c>
      <c r="E551" s="190" t="s">
        <v>5</v>
      </c>
      <c r="F551" s="191" t="s">
        <v>726</v>
      </c>
      <c r="H551" s="192">
        <v>0.54</v>
      </c>
      <c r="I551" s="193"/>
      <c r="L551" s="189"/>
      <c r="M551" s="194"/>
      <c r="N551" s="195"/>
      <c r="O551" s="195"/>
      <c r="P551" s="195"/>
      <c r="Q551" s="195"/>
      <c r="R551" s="195"/>
      <c r="S551" s="195"/>
      <c r="T551" s="196"/>
      <c r="AT551" s="190" t="s">
        <v>142</v>
      </c>
      <c r="AU551" s="190" t="s">
        <v>81</v>
      </c>
      <c r="AV551" s="12" t="s">
        <v>81</v>
      </c>
      <c r="AW551" s="12" t="s">
        <v>33</v>
      </c>
      <c r="AX551" s="12" t="s">
        <v>69</v>
      </c>
      <c r="AY551" s="190" t="s">
        <v>133</v>
      </c>
    </row>
    <row r="552" spans="2:51" s="12" customFormat="1" ht="13.5">
      <c r="B552" s="189"/>
      <c r="D552" s="182" t="s">
        <v>142</v>
      </c>
      <c r="E552" s="190" t="s">
        <v>5</v>
      </c>
      <c r="F552" s="191" t="s">
        <v>727</v>
      </c>
      <c r="H552" s="192">
        <v>2.16</v>
      </c>
      <c r="I552" s="193"/>
      <c r="L552" s="189"/>
      <c r="M552" s="194"/>
      <c r="N552" s="195"/>
      <c r="O552" s="195"/>
      <c r="P552" s="195"/>
      <c r="Q552" s="195"/>
      <c r="R552" s="195"/>
      <c r="S552" s="195"/>
      <c r="T552" s="196"/>
      <c r="AT552" s="190" t="s">
        <v>142</v>
      </c>
      <c r="AU552" s="190" t="s">
        <v>81</v>
      </c>
      <c r="AV552" s="12" t="s">
        <v>81</v>
      </c>
      <c r="AW552" s="12" t="s">
        <v>33</v>
      </c>
      <c r="AX552" s="12" t="s">
        <v>69</v>
      </c>
      <c r="AY552" s="190" t="s">
        <v>133</v>
      </c>
    </row>
    <row r="553" spans="2:51" s="12" customFormat="1" ht="13.5">
      <c r="B553" s="189"/>
      <c r="D553" s="182" t="s">
        <v>142</v>
      </c>
      <c r="E553" s="190" t="s">
        <v>5</v>
      </c>
      <c r="F553" s="191" t="s">
        <v>728</v>
      </c>
      <c r="H553" s="192">
        <v>15.12</v>
      </c>
      <c r="I553" s="193"/>
      <c r="L553" s="189"/>
      <c r="M553" s="194"/>
      <c r="N553" s="195"/>
      <c r="O553" s="195"/>
      <c r="P553" s="195"/>
      <c r="Q553" s="195"/>
      <c r="R553" s="195"/>
      <c r="S553" s="195"/>
      <c r="T553" s="196"/>
      <c r="AT553" s="190" t="s">
        <v>142</v>
      </c>
      <c r="AU553" s="190" t="s">
        <v>81</v>
      </c>
      <c r="AV553" s="12" t="s">
        <v>81</v>
      </c>
      <c r="AW553" s="12" t="s">
        <v>33</v>
      </c>
      <c r="AX553" s="12" t="s">
        <v>69</v>
      </c>
      <c r="AY553" s="190" t="s">
        <v>133</v>
      </c>
    </row>
    <row r="554" spans="2:51" s="12" customFormat="1" ht="13.5">
      <c r="B554" s="189"/>
      <c r="D554" s="182" t="s">
        <v>142</v>
      </c>
      <c r="E554" s="190" t="s">
        <v>5</v>
      </c>
      <c r="F554" s="191" t="s">
        <v>729</v>
      </c>
      <c r="H554" s="192">
        <v>30.24</v>
      </c>
      <c r="I554" s="193"/>
      <c r="L554" s="189"/>
      <c r="M554" s="194"/>
      <c r="N554" s="195"/>
      <c r="O554" s="195"/>
      <c r="P554" s="195"/>
      <c r="Q554" s="195"/>
      <c r="R554" s="195"/>
      <c r="S554" s="195"/>
      <c r="T554" s="196"/>
      <c r="AT554" s="190" t="s">
        <v>142</v>
      </c>
      <c r="AU554" s="190" t="s">
        <v>81</v>
      </c>
      <c r="AV554" s="12" t="s">
        <v>81</v>
      </c>
      <c r="AW554" s="12" t="s">
        <v>33</v>
      </c>
      <c r="AX554" s="12" t="s">
        <v>69</v>
      </c>
      <c r="AY554" s="190" t="s">
        <v>133</v>
      </c>
    </row>
    <row r="555" spans="2:51" s="12" customFormat="1" ht="13.5">
      <c r="B555" s="189"/>
      <c r="D555" s="182" t="s">
        <v>142</v>
      </c>
      <c r="E555" s="190" t="s">
        <v>5</v>
      </c>
      <c r="F555" s="191" t="s">
        <v>730</v>
      </c>
      <c r="H555" s="192">
        <v>24.75</v>
      </c>
      <c r="I555" s="193"/>
      <c r="L555" s="189"/>
      <c r="M555" s="194"/>
      <c r="N555" s="195"/>
      <c r="O555" s="195"/>
      <c r="P555" s="195"/>
      <c r="Q555" s="195"/>
      <c r="R555" s="195"/>
      <c r="S555" s="195"/>
      <c r="T555" s="196"/>
      <c r="AT555" s="190" t="s">
        <v>142</v>
      </c>
      <c r="AU555" s="190" t="s">
        <v>81</v>
      </c>
      <c r="AV555" s="12" t="s">
        <v>81</v>
      </c>
      <c r="AW555" s="12" t="s">
        <v>33</v>
      </c>
      <c r="AX555" s="12" t="s">
        <v>69</v>
      </c>
      <c r="AY555" s="190" t="s">
        <v>133</v>
      </c>
    </row>
    <row r="556" spans="2:51" s="12" customFormat="1" ht="13.5">
      <c r="B556" s="189"/>
      <c r="D556" s="182" t="s">
        <v>142</v>
      </c>
      <c r="E556" s="190" t="s">
        <v>5</v>
      </c>
      <c r="F556" s="191" t="s">
        <v>731</v>
      </c>
      <c r="H556" s="192">
        <v>2.25</v>
      </c>
      <c r="I556" s="193"/>
      <c r="L556" s="189"/>
      <c r="M556" s="194"/>
      <c r="N556" s="195"/>
      <c r="O556" s="195"/>
      <c r="P556" s="195"/>
      <c r="Q556" s="195"/>
      <c r="R556" s="195"/>
      <c r="S556" s="195"/>
      <c r="T556" s="196"/>
      <c r="AT556" s="190" t="s">
        <v>142</v>
      </c>
      <c r="AU556" s="190" t="s">
        <v>81</v>
      </c>
      <c r="AV556" s="12" t="s">
        <v>81</v>
      </c>
      <c r="AW556" s="12" t="s">
        <v>33</v>
      </c>
      <c r="AX556" s="12" t="s">
        <v>69</v>
      </c>
      <c r="AY556" s="190" t="s">
        <v>133</v>
      </c>
    </row>
    <row r="557" spans="2:51" s="12" customFormat="1" ht="13.5">
      <c r="B557" s="189"/>
      <c r="D557" s="182" t="s">
        <v>142</v>
      </c>
      <c r="E557" s="190" t="s">
        <v>5</v>
      </c>
      <c r="F557" s="191" t="s">
        <v>732</v>
      </c>
      <c r="H557" s="192">
        <v>24.75</v>
      </c>
      <c r="I557" s="193"/>
      <c r="L557" s="189"/>
      <c r="M557" s="194"/>
      <c r="N557" s="195"/>
      <c r="O557" s="195"/>
      <c r="P557" s="195"/>
      <c r="Q557" s="195"/>
      <c r="R557" s="195"/>
      <c r="S557" s="195"/>
      <c r="T557" s="196"/>
      <c r="AT557" s="190" t="s">
        <v>142</v>
      </c>
      <c r="AU557" s="190" t="s">
        <v>81</v>
      </c>
      <c r="AV557" s="12" t="s">
        <v>81</v>
      </c>
      <c r="AW557" s="12" t="s">
        <v>33</v>
      </c>
      <c r="AX557" s="12" t="s">
        <v>69</v>
      </c>
      <c r="AY557" s="190" t="s">
        <v>133</v>
      </c>
    </row>
    <row r="558" spans="2:51" s="12" customFormat="1" ht="13.5">
      <c r="B558" s="189"/>
      <c r="D558" s="182" t="s">
        <v>142</v>
      </c>
      <c r="E558" s="190" t="s">
        <v>5</v>
      </c>
      <c r="F558" s="191" t="s">
        <v>733</v>
      </c>
      <c r="H558" s="192">
        <v>3.6</v>
      </c>
      <c r="I558" s="193"/>
      <c r="L558" s="189"/>
      <c r="M558" s="194"/>
      <c r="N558" s="195"/>
      <c r="O558" s="195"/>
      <c r="P558" s="195"/>
      <c r="Q558" s="195"/>
      <c r="R558" s="195"/>
      <c r="S558" s="195"/>
      <c r="T558" s="196"/>
      <c r="AT558" s="190" t="s">
        <v>142</v>
      </c>
      <c r="AU558" s="190" t="s">
        <v>81</v>
      </c>
      <c r="AV558" s="12" t="s">
        <v>81</v>
      </c>
      <c r="AW558" s="12" t="s">
        <v>33</v>
      </c>
      <c r="AX558" s="12" t="s">
        <v>69</v>
      </c>
      <c r="AY558" s="190" t="s">
        <v>133</v>
      </c>
    </row>
    <row r="559" spans="2:51" s="12" customFormat="1" ht="13.5">
      <c r="B559" s="189"/>
      <c r="D559" s="182" t="s">
        <v>142</v>
      </c>
      <c r="E559" s="190" t="s">
        <v>5</v>
      </c>
      <c r="F559" s="191" t="s">
        <v>734</v>
      </c>
      <c r="H559" s="192">
        <v>7.65</v>
      </c>
      <c r="I559" s="193"/>
      <c r="L559" s="189"/>
      <c r="M559" s="194"/>
      <c r="N559" s="195"/>
      <c r="O559" s="195"/>
      <c r="P559" s="195"/>
      <c r="Q559" s="195"/>
      <c r="R559" s="195"/>
      <c r="S559" s="195"/>
      <c r="T559" s="196"/>
      <c r="AT559" s="190" t="s">
        <v>142</v>
      </c>
      <c r="AU559" s="190" t="s">
        <v>81</v>
      </c>
      <c r="AV559" s="12" t="s">
        <v>81</v>
      </c>
      <c r="AW559" s="12" t="s">
        <v>33</v>
      </c>
      <c r="AX559" s="12" t="s">
        <v>69</v>
      </c>
      <c r="AY559" s="190" t="s">
        <v>133</v>
      </c>
    </row>
    <row r="560" spans="2:51" s="12" customFormat="1" ht="13.5">
      <c r="B560" s="189"/>
      <c r="D560" s="182" t="s">
        <v>142</v>
      </c>
      <c r="E560" s="190" t="s">
        <v>5</v>
      </c>
      <c r="F560" s="191" t="s">
        <v>735</v>
      </c>
      <c r="H560" s="192">
        <v>28.35</v>
      </c>
      <c r="I560" s="193"/>
      <c r="L560" s="189"/>
      <c r="M560" s="194"/>
      <c r="N560" s="195"/>
      <c r="O560" s="195"/>
      <c r="P560" s="195"/>
      <c r="Q560" s="195"/>
      <c r="R560" s="195"/>
      <c r="S560" s="195"/>
      <c r="T560" s="196"/>
      <c r="AT560" s="190" t="s">
        <v>142</v>
      </c>
      <c r="AU560" s="190" t="s">
        <v>81</v>
      </c>
      <c r="AV560" s="12" t="s">
        <v>81</v>
      </c>
      <c r="AW560" s="12" t="s">
        <v>33</v>
      </c>
      <c r="AX560" s="12" t="s">
        <v>69</v>
      </c>
      <c r="AY560" s="190" t="s">
        <v>133</v>
      </c>
    </row>
    <row r="561" spans="2:51" s="12" customFormat="1" ht="13.5">
      <c r="B561" s="189"/>
      <c r="D561" s="182" t="s">
        <v>142</v>
      </c>
      <c r="E561" s="190" t="s">
        <v>5</v>
      </c>
      <c r="F561" s="191" t="s">
        <v>736</v>
      </c>
      <c r="H561" s="192">
        <v>42</v>
      </c>
      <c r="I561" s="193"/>
      <c r="L561" s="189"/>
      <c r="M561" s="194"/>
      <c r="N561" s="195"/>
      <c r="O561" s="195"/>
      <c r="P561" s="195"/>
      <c r="Q561" s="195"/>
      <c r="R561" s="195"/>
      <c r="S561" s="195"/>
      <c r="T561" s="196"/>
      <c r="AT561" s="190" t="s">
        <v>142</v>
      </c>
      <c r="AU561" s="190" t="s">
        <v>81</v>
      </c>
      <c r="AV561" s="12" t="s">
        <v>81</v>
      </c>
      <c r="AW561" s="12" t="s">
        <v>33</v>
      </c>
      <c r="AX561" s="12" t="s">
        <v>69</v>
      </c>
      <c r="AY561" s="190" t="s">
        <v>133</v>
      </c>
    </row>
    <row r="562" spans="2:51" s="12" customFormat="1" ht="13.5">
      <c r="B562" s="189"/>
      <c r="D562" s="182" t="s">
        <v>142</v>
      </c>
      <c r="E562" s="190" t="s">
        <v>5</v>
      </c>
      <c r="F562" s="191" t="s">
        <v>737</v>
      </c>
      <c r="H562" s="192">
        <v>2.775</v>
      </c>
      <c r="I562" s="193"/>
      <c r="L562" s="189"/>
      <c r="M562" s="194"/>
      <c r="N562" s="195"/>
      <c r="O562" s="195"/>
      <c r="P562" s="195"/>
      <c r="Q562" s="195"/>
      <c r="R562" s="195"/>
      <c r="S562" s="195"/>
      <c r="T562" s="196"/>
      <c r="AT562" s="190" t="s">
        <v>142</v>
      </c>
      <c r="AU562" s="190" t="s">
        <v>81</v>
      </c>
      <c r="AV562" s="12" t="s">
        <v>81</v>
      </c>
      <c r="AW562" s="12" t="s">
        <v>33</v>
      </c>
      <c r="AX562" s="12" t="s">
        <v>69</v>
      </c>
      <c r="AY562" s="190" t="s">
        <v>133</v>
      </c>
    </row>
    <row r="563" spans="2:51" s="12" customFormat="1" ht="13.5">
      <c r="B563" s="189"/>
      <c r="D563" s="182" t="s">
        <v>142</v>
      </c>
      <c r="E563" s="190" t="s">
        <v>5</v>
      </c>
      <c r="F563" s="191" t="s">
        <v>738</v>
      </c>
      <c r="H563" s="192">
        <v>10.08</v>
      </c>
      <c r="I563" s="193"/>
      <c r="L563" s="189"/>
      <c r="M563" s="194"/>
      <c r="N563" s="195"/>
      <c r="O563" s="195"/>
      <c r="P563" s="195"/>
      <c r="Q563" s="195"/>
      <c r="R563" s="195"/>
      <c r="S563" s="195"/>
      <c r="T563" s="196"/>
      <c r="AT563" s="190" t="s">
        <v>142</v>
      </c>
      <c r="AU563" s="190" t="s">
        <v>81</v>
      </c>
      <c r="AV563" s="12" t="s">
        <v>81</v>
      </c>
      <c r="AW563" s="12" t="s">
        <v>33</v>
      </c>
      <c r="AX563" s="12" t="s">
        <v>69</v>
      </c>
      <c r="AY563" s="190" t="s">
        <v>133</v>
      </c>
    </row>
    <row r="564" spans="2:51" s="12" customFormat="1" ht="13.5">
      <c r="B564" s="189"/>
      <c r="D564" s="182" t="s">
        <v>142</v>
      </c>
      <c r="E564" s="190" t="s">
        <v>5</v>
      </c>
      <c r="F564" s="191" t="s">
        <v>739</v>
      </c>
      <c r="H564" s="192">
        <v>4.32</v>
      </c>
      <c r="I564" s="193"/>
      <c r="L564" s="189"/>
      <c r="M564" s="194"/>
      <c r="N564" s="195"/>
      <c r="O564" s="195"/>
      <c r="P564" s="195"/>
      <c r="Q564" s="195"/>
      <c r="R564" s="195"/>
      <c r="S564" s="195"/>
      <c r="T564" s="196"/>
      <c r="AT564" s="190" t="s">
        <v>142</v>
      </c>
      <c r="AU564" s="190" t="s">
        <v>81</v>
      </c>
      <c r="AV564" s="12" t="s">
        <v>81</v>
      </c>
      <c r="AW564" s="12" t="s">
        <v>33</v>
      </c>
      <c r="AX564" s="12" t="s">
        <v>69</v>
      </c>
      <c r="AY564" s="190" t="s">
        <v>133</v>
      </c>
    </row>
    <row r="565" spans="2:51" s="11" customFormat="1" ht="13.5">
      <c r="B565" s="181"/>
      <c r="D565" s="182" t="s">
        <v>142</v>
      </c>
      <c r="E565" s="183" t="s">
        <v>5</v>
      </c>
      <c r="F565" s="184" t="s">
        <v>740</v>
      </c>
      <c r="H565" s="183" t="s">
        <v>5</v>
      </c>
      <c r="I565" s="185"/>
      <c r="L565" s="181"/>
      <c r="M565" s="186"/>
      <c r="N565" s="187"/>
      <c r="O565" s="187"/>
      <c r="P565" s="187"/>
      <c r="Q565" s="187"/>
      <c r="R565" s="187"/>
      <c r="S565" s="187"/>
      <c r="T565" s="188"/>
      <c r="AT565" s="183" t="s">
        <v>142</v>
      </c>
      <c r="AU565" s="183" t="s">
        <v>81</v>
      </c>
      <c r="AV565" s="11" t="s">
        <v>74</v>
      </c>
      <c r="AW565" s="11" t="s">
        <v>33</v>
      </c>
      <c r="AX565" s="11" t="s">
        <v>69</v>
      </c>
      <c r="AY565" s="183" t="s">
        <v>133</v>
      </c>
    </row>
    <row r="566" spans="2:51" s="12" customFormat="1" ht="13.5">
      <c r="B566" s="189"/>
      <c r="D566" s="182" t="s">
        <v>142</v>
      </c>
      <c r="E566" s="190" t="s">
        <v>5</v>
      </c>
      <c r="F566" s="191" t="s">
        <v>741</v>
      </c>
      <c r="H566" s="192">
        <v>6.794</v>
      </c>
      <c r="I566" s="193"/>
      <c r="L566" s="189"/>
      <c r="M566" s="194"/>
      <c r="N566" s="195"/>
      <c r="O566" s="195"/>
      <c r="P566" s="195"/>
      <c r="Q566" s="195"/>
      <c r="R566" s="195"/>
      <c r="S566" s="195"/>
      <c r="T566" s="196"/>
      <c r="AT566" s="190" t="s">
        <v>142</v>
      </c>
      <c r="AU566" s="190" t="s">
        <v>81</v>
      </c>
      <c r="AV566" s="12" t="s">
        <v>81</v>
      </c>
      <c r="AW566" s="12" t="s">
        <v>33</v>
      </c>
      <c r="AX566" s="12" t="s">
        <v>69</v>
      </c>
      <c r="AY566" s="190" t="s">
        <v>133</v>
      </c>
    </row>
    <row r="567" spans="2:51" s="12" customFormat="1" ht="13.5">
      <c r="B567" s="189"/>
      <c r="D567" s="182" t="s">
        <v>142</v>
      </c>
      <c r="E567" s="190" t="s">
        <v>5</v>
      </c>
      <c r="F567" s="191" t="s">
        <v>742</v>
      </c>
      <c r="H567" s="192">
        <v>8.395</v>
      </c>
      <c r="I567" s="193"/>
      <c r="L567" s="189"/>
      <c r="M567" s="194"/>
      <c r="N567" s="195"/>
      <c r="O567" s="195"/>
      <c r="P567" s="195"/>
      <c r="Q567" s="195"/>
      <c r="R567" s="195"/>
      <c r="S567" s="195"/>
      <c r="T567" s="196"/>
      <c r="AT567" s="190" t="s">
        <v>142</v>
      </c>
      <c r="AU567" s="190" t="s">
        <v>81</v>
      </c>
      <c r="AV567" s="12" t="s">
        <v>81</v>
      </c>
      <c r="AW567" s="12" t="s">
        <v>33</v>
      </c>
      <c r="AX567" s="12" t="s">
        <v>69</v>
      </c>
      <c r="AY567" s="190" t="s">
        <v>133</v>
      </c>
    </row>
    <row r="568" spans="2:51" s="12" customFormat="1" ht="13.5">
      <c r="B568" s="189"/>
      <c r="D568" s="182" t="s">
        <v>142</v>
      </c>
      <c r="E568" s="190" t="s">
        <v>5</v>
      </c>
      <c r="F568" s="191" t="s">
        <v>743</v>
      </c>
      <c r="H568" s="192">
        <v>7.873</v>
      </c>
      <c r="I568" s="193"/>
      <c r="L568" s="189"/>
      <c r="M568" s="194"/>
      <c r="N568" s="195"/>
      <c r="O568" s="195"/>
      <c r="P568" s="195"/>
      <c r="Q568" s="195"/>
      <c r="R568" s="195"/>
      <c r="S568" s="195"/>
      <c r="T568" s="196"/>
      <c r="AT568" s="190" t="s">
        <v>142</v>
      </c>
      <c r="AU568" s="190" t="s">
        <v>81</v>
      </c>
      <c r="AV568" s="12" t="s">
        <v>81</v>
      </c>
      <c r="AW568" s="12" t="s">
        <v>33</v>
      </c>
      <c r="AX568" s="12" t="s">
        <v>69</v>
      </c>
      <c r="AY568" s="190" t="s">
        <v>133</v>
      </c>
    </row>
    <row r="569" spans="2:51" s="12" customFormat="1" ht="13.5">
      <c r="B569" s="189"/>
      <c r="D569" s="182" t="s">
        <v>142</v>
      </c>
      <c r="E569" s="190" t="s">
        <v>5</v>
      </c>
      <c r="F569" s="191" t="s">
        <v>744</v>
      </c>
      <c r="H569" s="192">
        <v>4.92</v>
      </c>
      <c r="I569" s="193"/>
      <c r="L569" s="189"/>
      <c r="M569" s="194"/>
      <c r="N569" s="195"/>
      <c r="O569" s="195"/>
      <c r="P569" s="195"/>
      <c r="Q569" s="195"/>
      <c r="R569" s="195"/>
      <c r="S569" s="195"/>
      <c r="T569" s="196"/>
      <c r="AT569" s="190" t="s">
        <v>142</v>
      </c>
      <c r="AU569" s="190" t="s">
        <v>81</v>
      </c>
      <c r="AV569" s="12" t="s">
        <v>81</v>
      </c>
      <c r="AW569" s="12" t="s">
        <v>33</v>
      </c>
      <c r="AX569" s="12" t="s">
        <v>69</v>
      </c>
      <c r="AY569" s="190" t="s">
        <v>133</v>
      </c>
    </row>
    <row r="570" spans="2:51" s="12" customFormat="1" ht="13.5">
      <c r="B570" s="189"/>
      <c r="D570" s="182" t="s">
        <v>142</v>
      </c>
      <c r="E570" s="190" t="s">
        <v>5</v>
      </c>
      <c r="F570" s="191" t="s">
        <v>745</v>
      </c>
      <c r="H570" s="192">
        <v>3.06</v>
      </c>
      <c r="I570" s="193"/>
      <c r="L570" s="189"/>
      <c r="M570" s="194"/>
      <c r="N570" s="195"/>
      <c r="O570" s="195"/>
      <c r="P570" s="195"/>
      <c r="Q570" s="195"/>
      <c r="R570" s="195"/>
      <c r="S570" s="195"/>
      <c r="T570" s="196"/>
      <c r="AT570" s="190" t="s">
        <v>142</v>
      </c>
      <c r="AU570" s="190" t="s">
        <v>81</v>
      </c>
      <c r="AV570" s="12" t="s">
        <v>81</v>
      </c>
      <c r="AW570" s="12" t="s">
        <v>33</v>
      </c>
      <c r="AX570" s="12" t="s">
        <v>69</v>
      </c>
      <c r="AY570" s="190" t="s">
        <v>133</v>
      </c>
    </row>
    <row r="571" spans="2:51" s="12" customFormat="1" ht="13.5">
      <c r="B571" s="189"/>
      <c r="D571" s="182" t="s">
        <v>142</v>
      </c>
      <c r="E571" s="190" t="s">
        <v>5</v>
      </c>
      <c r="F571" s="191" t="s">
        <v>746</v>
      </c>
      <c r="H571" s="192">
        <v>2.781</v>
      </c>
      <c r="I571" s="193"/>
      <c r="L571" s="189"/>
      <c r="M571" s="194"/>
      <c r="N571" s="195"/>
      <c r="O571" s="195"/>
      <c r="P571" s="195"/>
      <c r="Q571" s="195"/>
      <c r="R571" s="195"/>
      <c r="S571" s="195"/>
      <c r="T571" s="196"/>
      <c r="AT571" s="190" t="s">
        <v>142</v>
      </c>
      <c r="AU571" s="190" t="s">
        <v>81</v>
      </c>
      <c r="AV571" s="12" t="s">
        <v>81</v>
      </c>
      <c r="AW571" s="12" t="s">
        <v>33</v>
      </c>
      <c r="AX571" s="12" t="s">
        <v>69</v>
      </c>
      <c r="AY571" s="190" t="s">
        <v>133</v>
      </c>
    </row>
    <row r="572" spans="2:51" s="12" customFormat="1" ht="13.5">
      <c r="B572" s="189"/>
      <c r="D572" s="182" t="s">
        <v>142</v>
      </c>
      <c r="E572" s="190" t="s">
        <v>5</v>
      </c>
      <c r="F572" s="191" t="s">
        <v>747</v>
      </c>
      <c r="H572" s="192">
        <v>7.155</v>
      </c>
      <c r="I572" s="193"/>
      <c r="L572" s="189"/>
      <c r="M572" s="194"/>
      <c r="N572" s="195"/>
      <c r="O572" s="195"/>
      <c r="P572" s="195"/>
      <c r="Q572" s="195"/>
      <c r="R572" s="195"/>
      <c r="S572" s="195"/>
      <c r="T572" s="196"/>
      <c r="AT572" s="190" t="s">
        <v>142</v>
      </c>
      <c r="AU572" s="190" t="s">
        <v>81</v>
      </c>
      <c r="AV572" s="12" t="s">
        <v>81</v>
      </c>
      <c r="AW572" s="12" t="s">
        <v>33</v>
      </c>
      <c r="AX572" s="12" t="s">
        <v>69</v>
      </c>
      <c r="AY572" s="190" t="s">
        <v>133</v>
      </c>
    </row>
    <row r="573" spans="2:51" s="12" customFormat="1" ht="13.5">
      <c r="B573" s="189"/>
      <c r="D573" s="182" t="s">
        <v>142</v>
      </c>
      <c r="E573" s="190" t="s">
        <v>5</v>
      </c>
      <c r="F573" s="191" t="s">
        <v>748</v>
      </c>
      <c r="H573" s="192">
        <v>1.944</v>
      </c>
      <c r="I573" s="193"/>
      <c r="L573" s="189"/>
      <c r="M573" s="194"/>
      <c r="N573" s="195"/>
      <c r="O573" s="195"/>
      <c r="P573" s="195"/>
      <c r="Q573" s="195"/>
      <c r="R573" s="195"/>
      <c r="S573" s="195"/>
      <c r="T573" s="196"/>
      <c r="AT573" s="190" t="s">
        <v>142</v>
      </c>
      <c r="AU573" s="190" t="s">
        <v>81</v>
      </c>
      <c r="AV573" s="12" t="s">
        <v>81</v>
      </c>
      <c r="AW573" s="12" t="s">
        <v>33</v>
      </c>
      <c r="AX573" s="12" t="s">
        <v>69</v>
      </c>
      <c r="AY573" s="190" t="s">
        <v>133</v>
      </c>
    </row>
    <row r="574" spans="2:51" s="12" customFormat="1" ht="13.5">
      <c r="B574" s="189"/>
      <c r="D574" s="182" t="s">
        <v>142</v>
      </c>
      <c r="E574" s="190" t="s">
        <v>5</v>
      </c>
      <c r="F574" s="191" t="s">
        <v>749</v>
      </c>
      <c r="H574" s="192">
        <v>1.8</v>
      </c>
      <c r="I574" s="193"/>
      <c r="L574" s="189"/>
      <c r="M574" s="194"/>
      <c r="N574" s="195"/>
      <c r="O574" s="195"/>
      <c r="P574" s="195"/>
      <c r="Q574" s="195"/>
      <c r="R574" s="195"/>
      <c r="S574" s="195"/>
      <c r="T574" s="196"/>
      <c r="AT574" s="190" t="s">
        <v>142</v>
      </c>
      <c r="AU574" s="190" t="s">
        <v>81</v>
      </c>
      <c r="AV574" s="12" t="s">
        <v>81</v>
      </c>
      <c r="AW574" s="12" t="s">
        <v>33</v>
      </c>
      <c r="AX574" s="12" t="s">
        <v>69</v>
      </c>
      <c r="AY574" s="190" t="s">
        <v>133</v>
      </c>
    </row>
    <row r="575" spans="2:51" s="12" customFormat="1" ht="13.5">
      <c r="B575" s="189"/>
      <c r="D575" s="182" t="s">
        <v>142</v>
      </c>
      <c r="E575" s="190" t="s">
        <v>5</v>
      </c>
      <c r="F575" s="191" t="s">
        <v>750</v>
      </c>
      <c r="H575" s="192">
        <v>10.56</v>
      </c>
      <c r="I575" s="193"/>
      <c r="L575" s="189"/>
      <c r="M575" s="194"/>
      <c r="N575" s="195"/>
      <c r="O575" s="195"/>
      <c r="P575" s="195"/>
      <c r="Q575" s="195"/>
      <c r="R575" s="195"/>
      <c r="S575" s="195"/>
      <c r="T575" s="196"/>
      <c r="AT575" s="190" t="s">
        <v>142</v>
      </c>
      <c r="AU575" s="190" t="s">
        <v>81</v>
      </c>
      <c r="AV575" s="12" t="s">
        <v>81</v>
      </c>
      <c r="AW575" s="12" t="s">
        <v>33</v>
      </c>
      <c r="AX575" s="12" t="s">
        <v>69</v>
      </c>
      <c r="AY575" s="190" t="s">
        <v>133</v>
      </c>
    </row>
    <row r="576" spans="2:51" s="12" customFormat="1" ht="13.5">
      <c r="B576" s="189"/>
      <c r="D576" s="182" t="s">
        <v>142</v>
      </c>
      <c r="E576" s="190" t="s">
        <v>5</v>
      </c>
      <c r="F576" s="191" t="s">
        <v>751</v>
      </c>
      <c r="H576" s="192">
        <v>1.65</v>
      </c>
      <c r="I576" s="193"/>
      <c r="L576" s="189"/>
      <c r="M576" s="194"/>
      <c r="N576" s="195"/>
      <c r="O576" s="195"/>
      <c r="P576" s="195"/>
      <c r="Q576" s="195"/>
      <c r="R576" s="195"/>
      <c r="S576" s="195"/>
      <c r="T576" s="196"/>
      <c r="AT576" s="190" t="s">
        <v>142</v>
      </c>
      <c r="AU576" s="190" t="s">
        <v>81</v>
      </c>
      <c r="AV576" s="12" t="s">
        <v>81</v>
      </c>
      <c r="AW576" s="12" t="s">
        <v>33</v>
      </c>
      <c r="AX576" s="12" t="s">
        <v>69</v>
      </c>
      <c r="AY576" s="190" t="s">
        <v>133</v>
      </c>
    </row>
    <row r="577" spans="2:51" s="12" customFormat="1" ht="13.5">
      <c r="B577" s="189"/>
      <c r="D577" s="182" t="s">
        <v>142</v>
      </c>
      <c r="E577" s="190" t="s">
        <v>5</v>
      </c>
      <c r="F577" s="191" t="s">
        <v>752</v>
      </c>
      <c r="H577" s="192">
        <v>3</v>
      </c>
      <c r="I577" s="193"/>
      <c r="L577" s="189"/>
      <c r="M577" s="194"/>
      <c r="N577" s="195"/>
      <c r="O577" s="195"/>
      <c r="P577" s="195"/>
      <c r="Q577" s="195"/>
      <c r="R577" s="195"/>
      <c r="S577" s="195"/>
      <c r="T577" s="196"/>
      <c r="AT577" s="190" t="s">
        <v>142</v>
      </c>
      <c r="AU577" s="190" t="s">
        <v>81</v>
      </c>
      <c r="AV577" s="12" t="s">
        <v>81</v>
      </c>
      <c r="AW577" s="12" t="s">
        <v>33</v>
      </c>
      <c r="AX577" s="12" t="s">
        <v>69</v>
      </c>
      <c r="AY577" s="190" t="s">
        <v>133</v>
      </c>
    </row>
    <row r="578" spans="2:51" s="12" customFormat="1" ht="13.5">
      <c r="B578" s="189"/>
      <c r="D578" s="182" t="s">
        <v>142</v>
      </c>
      <c r="E578" s="190" t="s">
        <v>5</v>
      </c>
      <c r="F578" s="191" t="s">
        <v>753</v>
      </c>
      <c r="H578" s="192">
        <v>10.8</v>
      </c>
      <c r="I578" s="193"/>
      <c r="L578" s="189"/>
      <c r="M578" s="194"/>
      <c r="N578" s="195"/>
      <c r="O578" s="195"/>
      <c r="P578" s="195"/>
      <c r="Q578" s="195"/>
      <c r="R578" s="195"/>
      <c r="S578" s="195"/>
      <c r="T578" s="196"/>
      <c r="AT578" s="190" t="s">
        <v>142</v>
      </c>
      <c r="AU578" s="190" t="s">
        <v>81</v>
      </c>
      <c r="AV578" s="12" t="s">
        <v>81</v>
      </c>
      <c r="AW578" s="12" t="s">
        <v>33</v>
      </c>
      <c r="AX578" s="12" t="s">
        <v>69</v>
      </c>
      <c r="AY578" s="190" t="s">
        <v>133</v>
      </c>
    </row>
    <row r="579" spans="2:51" s="12" customFormat="1" ht="13.5">
      <c r="B579" s="189"/>
      <c r="D579" s="182" t="s">
        <v>142</v>
      </c>
      <c r="E579" s="190" t="s">
        <v>5</v>
      </c>
      <c r="F579" s="191" t="s">
        <v>754</v>
      </c>
      <c r="H579" s="192">
        <v>2.318</v>
      </c>
      <c r="I579" s="193"/>
      <c r="L579" s="189"/>
      <c r="M579" s="194"/>
      <c r="N579" s="195"/>
      <c r="O579" s="195"/>
      <c r="P579" s="195"/>
      <c r="Q579" s="195"/>
      <c r="R579" s="195"/>
      <c r="S579" s="195"/>
      <c r="T579" s="196"/>
      <c r="AT579" s="190" t="s">
        <v>142</v>
      </c>
      <c r="AU579" s="190" t="s">
        <v>81</v>
      </c>
      <c r="AV579" s="12" t="s">
        <v>81</v>
      </c>
      <c r="AW579" s="12" t="s">
        <v>33</v>
      </c>
      <c r="AX579" s="12" t="s">
        <v>69</v>
      </c>
      <c r="AY579" s="190" t="s">
        <v>133</v>
      </c>
    </row>
    <row r="580" spans="2:51" s="12" customFormat="1" ht="13.5">
      <c r="B580" s="189"/>
      <c r="D580" s="182" t="s">
        <v>142</v>
      </c>
      <c r="E580" s="190" t="s">
        <v>5</v>
      </c>
      <c r="F580" s="191" t="s">
        <v>755</v>
      </c>
      <c r="H580" s="192">
        <v>2.196</v>
      </c>
      <c r="I580" s="193"/>
      <c r="L580" s="189"/>
      <c r="M580" s="194"/>
      <c r="N580" s="195"/>
      <c r="O580" s="195"/>
      <c r="P580" s="195"/>
      <c r="Q580" s="195"/>
      <c r="R580" s="195"/>
      <c r="S580" s="195"/>
      <c r="T580" s="196"/>
      <c r="AT580" s="190" t="s">
        <v>142</v>
      </c>
      <c r="AU580" s="190" t="s">
        <v>81</v>
      </c>
      <c r="AV580" s="12" t="s">
        <v>81</v>
      </c>
      <c r="AW580" s="12" t="s">
        <v>33</v>
      </c>
      <c r="AX580" s="12" t="s">
        <v>69</v>
      </c>
      <c r="AY580" s="190" t="s">
        <v>133</v>
      </c>
    </row>
    <row r="581" spans="2:51" s="12" customFormat="1" ht="13.5">
      <c r="B581" s="189"/>
      <c r="D581" s="182" t="s">
        <v>142</v>
      </c>
      <c r="E581" s="190" t="s">
        <v>5</v>
      </c>
      <c r="F581" s="191" t="s">
        <v>755</v>
      </c>
      <c r="H581" s="192">
        <v>2.196</v>
      </c>
      <c r="I581" s="193"/>
      <c r="L581" s="189"/>
      <c r="M581" s="194"/>
      <c r="N581" s="195"/>
      <c r="O581" s="195"/>
      <c r="P581" s="195"/>
      <c r="Q581" s="195"/>
      <c r="R581" s="195"/>
      <c r="S581" s="195"/>
      <c r="T581" s="196"/>
      <c r="AT581" s="190" t="s">
        <v>142</v>
      </c>
      <c r="AU581" s="190" t="s">
        <v>81</v>
      </c>
      <c r="AV581" s="12" t="s">
        <v>81</v>
      </c>
      <c r="AW581" s="12" t="s">
        <v>33</v>
      </c>
      <c r="AX581" s="12" t="s">
        <v>69</v>
      </c>
      <c r="AY581" s="190" t="s">
        <v>133</v>
      </c>
    </row>
    <row r="582" spans="2:51" s="12" customFormat="1" ht="13.5">
      <c r="B582" s="189"/>
      <c r="D582" s="182" t="s">
        <v>142</v>
      </c>
      <c r="E582" s="190" t="s">
        <v>5</v>
      </c>
      <c r="F582" s="191" t="s">
        <v>756</v>
      </c>
      <c r="H582" s="192">
        <v>5.162</v>
      </c>
      <c r="I582" s="193"/>
      <c r="L582" s="189"/>
      <c r="M582" s="194"/>
      <c r="N582" s="195"/>
      <c r="O582" s="195"/>
      <c r="P582" s="195"/>
      <c r="Q582" s="195"/>
      <c r="R582" s="195"/>
      <c r="S582" s="195"/>
      <c r="T582" s="196"/>
      <c r="AT582" s="190" t="s">
        <v>142</v>
      </c>
      <c r="AU582" s="190" t="s">
        <v>81</v>
      </c>
      <c r="AV582" s="12" t="s">
        <v>81</v>
      </c>
      <c r="AW582" s="12" t="s">
        <v>33</v>
      </c>
      <c r="AX582" s="12" t="s">
        <v>69</v>
      </c>
      <c r="AY582" s="190" t="s">
        <v>133</v>
      </c>
    </row>
    <row r="583" spans="2:51" s="12" customFormat="1" ht="13.5">
      <c r="B583" s="189"/>
      <c r="D583" s="182" t="s">
        <v>142</v>
      </c>
      <c r="E583" s="190" t="s">
        <v>5</v>
      </c>
      <c r="F583" s="191" t="s">
        <v>757</v>
      </c>
      <c r="H583" s="192">
        <v>21.6</v>
      </c>
      <c r="I583" s="193"/>
      <c r="L583" s="189"/>
      <c r="M583" s="194"/>
      <c r="N583" s="195"/>
      <c r="O583" s="195"/>
      <c r="P583" s="195"/>
      <c r="Q583" s="195"/>
      <c r="R583" s="195"/>
      <c r="S583" s="195"/>
      <c r="T583" s="196"/>
      <c r="AT583" s="190" t="s">
        <v>142</v>
      </c>
      <c r="AU583" s="190" t="s">
        <v>81</v>
      </c>
      <c r="AV583" s="12" t="s">
        <v>81</v>
      </c>
      <c r="AW583" s="12" t="s">
        <v>33</v>
      </c>
      <c r="AX583" s="12" t="s">
        <v>69</v>
      </c>
      <c r="AY583" s="190" t="s">
        <v>133</v>
      </c>
    </row>
    <row r="584" spans="2:51" s="12" customFormat="1" ht="13.5">
      <c r="B584" s="189"/>
      <c r="D584" s="182" t="s">
        <v>142</v>
      </c>
      <c r="E584" s="190" t="s">
        <v>5</v>
      </c>
      <c r="F584" s="191" t="s">
        <v>758</v>
      </c>
      <c r="H584" s="192">
        <v>11.88</v>
      </c>
      <c r="I584" s="193"/>
      <c r="L584" s="189"/>
      <c r="M584" s="194"/>
      <c r="N584" s="195"/>
      <c r="O584" s="195"/>
      <c r="P584" s="195"/>
      <c r="Q584" s="195"/>
      <c r="R584" s="195"/>
      <c r="S584" s="195"/>
      <c r="T584" s="196"/>
      <c r="AT584" s="190" t="s">
        <v>142</v>
      </c>
      <c r="AU584" s="190" t="s">
        <v>81</v>
      </c>
      <c r="AV584" s="12" t="s">
        <v>81</v>
      </c>
      <c r="AW584" s="12" t="s">
        <v>33</v>
      </c>
      <c r="AX584" s="12" t="s">
        <v>69</v>
      </c>
      <c r="AY584" s="190" t="s">
        <v>133</v>
      </c>
    </row>
    <row r="585" spans="2:51" s="12" customFormat="1" ht="13.5">
      <c r="B585" s="189"/>
      <c r="D585" s="182" t="s">
        <v>142</v>
      </c>
      <c r="E585" s="190" t="s">
        <v>5</v>
      </c>
      <c r="F585" s="191" t="s">
        <v>759</v>
      </c>
      <c r="H585" s="192">
        <v>11.34</v>
      </c>
      <c r="I585" s="193"/>
      <c r="L585" s="189"/>
      <c r="M585" s="194"/>
      <c r="N585" s="195"/>
      <c r="O585" s="195"/>
      <c r="P585" s="195"/>
      <c r="Q585" s="195"/>
      <c r="R585" s="195"/>
      <c r="S585" s="195"/>
      <c r="T585" s="196"/>
      <c r="AT585" s="190" t="s">
        <v>142</v>
      </c>
      <c r="AU585" s="190" t="s">
        <v>81</v>
      </c>
      <c r="AV585" s="12" t="s">
        <v>81</v>
      </c>
      <c r="AW585" s="12" t="s">
        <v>33</v>
      </c>
      <c r="AX585" s="12" t="s">
        <v>69</v>
      </c>
      <c r="AY585" s="190" t="s">
        <v>133</v>
      </c>
    </row>
    <row r="586" spans="2:51" s="12" customFormat="1" ht="13.5">
      <c r="B586" s="189"/>
      <c r="D586" s="182" t="s">
        <v>142</v>
      </c>
      <c r="E586" s="190" t="s">
        <v>5</v>
      </c>
      <c r="F586" s="191" t="s">
        <v>756</v>
      </c>
      <c r="H586" s="192">
        <v>5.162</v>
      </c>
      <c r="I586" s="193"/>
      <c r="L586" s="189"/>
      <c r="M586" s="194"/>
      <c r="N586" s="195"/>
      <c r="O586" s="195"/>
      <c r="P586" s="195"/>
      <c r="Q586" s="195"/>
      <c r="R586" s="195"/>
      <c r="S586" s="195"/>
      <c r="T586" s="196"/>
      <c r="AT586" s="190" t="s">
        <v>142</v>
      </c>
      <c r="AU586" s="190" t="s">
        <v>81</v>
      </c>
      <c r="AV586" s="12" t="s">
        <v>81</v>
      </c>
      <c r="AW586" s="12" t="s">
        <v>33</v>
      </c>
      <c r="AX586" s="12" t="s">
        <v>69</v>
      </c>
      <c r="AY586" s="190" t="s">
        <v>133</v>
      </c>
    </row>
    <row r="587" spans="2:51" s="12" customFormat="1" ht="13.5">
      <c r="B587" s="189"/>
      <c r="D587" s="182" t="s">
        <v>142</v>
      </c>
      <c r="E587" s="190" t="s">
        <v>5</v>
      </c>
      <c r="F587" s="191" t="s">
        <v>760</v>
      </c>
      <c r="H587" s="192">
        <v>11.748</v>
      </c>
      <c r="I587" s="193"/>
      <c r="L587" s="189"/>
      <c r="M587" s="194"/>
      <c r="N587" s="195"/>
      <c r="O587" s="195"/>
      <c r="P587" s="195"/>
      <c r="Q587" s="195"/>
      <c r="R587" s="195"/>
      <c r="S587" s="195"/>
      <c r="T587" s="196"/>
      <c r="AT587" s="190" t="s">
        <v>142</v>
      </c>
      <c r="AU587" s="190" t="s">
        <v>81</v>
      </c>
      <c r="AV587" s="12" t="s">
        <v>81</v>
      </c>
      <c r="AW587" s="12" t="s">
        <v>33</v>
      </c>
      <c r="AX587" s="12" t="s">
        <v>69</v>
      </c>
      <c r="AY587" s="190" t="s">
        <v>133</v>
      </c>
    </row>
    <row r="588" spans="2:51" s="12" customFormat="1" ht="13.5">
      <c r="B588" s="189"/>
      <c r="D588" s="182" t="s">
        <v>142</v>
      </c>
      <c r="E588" s="190" t="s">
        <v>5</v>
      </c>
      <c r="F588" s="191" t="s">
        <v>761</v>
      </c>
      <c r="H588" s="192">
        <v>10.71</v>
      </c>
      <c r="I588" s="193"/>
      <c r="L588" s="189"/>
      <c r="M588" s="194"/>
      <c r="N588" s="195"/>
      <c r="O588" s="195"/>
      <c r="P588" s="195"/>
      <c r="Q588" s="195"/>
      <c r="R588" s="195"/>
      <c r="S588" s="195"/>
      <c r="T588" s="196"/>
      <c r="AT588" s="190" t="s">
        <v>142</v>
      </c>
      <c r="AU588" s="190" t="s">
        <v>81</v>
      </c>
      <c r="AV588" s="12" t="s">
        <v>81</v>
      </c>
      <c r="AW588" s="12" t="s">
        <v>33</v>
      </c>
      <c r="AX588" s="12" t="s">
        <v>69</v>
      </c>
      <c r="AY588" s="190" t="s">
        <v>133</v>
      </c>
    </row>
    <row r="589" spans="2:51" s="12" customFormat="1" ht="13.5">
      <c r="B589" s="189"/>
      <c r="D589" s="182" t="s">
        <v>142</v>
      </c>
      <c r="E589" s="190" t="s">
        <v>5</v>
      </c>
      <c r="F589" s="191" t="s">
        <v>762</v>
      </c>
      <c r="H589" s="192">
        <v>55.568</v>
      </c>
      <c r="I589" s="193"/>
      <c r="L589" s="189"/>
      <c r="M589" s="194"/>
      <c r="N589" s="195"/>
      <c r="O589" s="195"/>
      <c r="P589" s="195"/>
      <c r="Q589" s="195"/>
      <c r="R589" s="195"/>
      <c r="S589" s="195"/>
      <c r="T589" s="196"/>
      <c r="AT589" s="190" t="s">
        <v>142</v>
      </c>
      <c r="AU589" s="190" t="s">
        <v>81</v>
      </c>
      <c r="AV589" s="12" t="s">
        <v>81</v>
      </c>
      <c r="AW589" s="12" t="s">
        <v>33</v>
      </c>
      <c r="AX589" s="12" t="s">
        <v>69</v>
      </c>
      <c r="AY589" s="190" t="s">
        <v>133</v>
      </c>
    </row>
    <row r="590" spans="2:51" s="12" customFormat="1" ht="13.5">
      <c r="B590" s="189"/>
      <c r="D590" s="182" t="s">
        <v>142</v>
      </c>
      <c r="E590" s="190" t="s">
        <v>5</v>
      </c>
      <c r="F590" s="191" t="s">
        <v>763</v>
      </c>
      <c r="H590" s="192">
        <v>29.04</v>
      </c>
      <c r="I590" s="193"/>
      <c r="L590" s="189"/>
      <c r="M590" s="194"/>
      <c r="N590" s="195"/>
      <c r="O590" s="195"/>
      <c r="P590" s="195"/>
      <c r="Q590" s="195"/>
      <c r="R590" s="195"/>
      <c r="S590" s="195"/>
      <c r="T590" s="196"/>
      <c r="AT590" s="190" t="s">
        <v>142</v>
      </c>
      <c r="AU590" s="190" t="s">
        <v>81</v>
      </c>
      <c r="AV590" s="12" t="s">
        <v>81</v>
      </c>
      <c r="AW590" s="12" t="s">
        <v>33</v>
      </c>
      <c r="AX590" s="12" t="s">
        <v>69</v>
      </c>
      <c r="AY590" s="190" t="s">
        <v>133</v>
      </c>
    </row>
    <row r="591" spans="2:51" s="12" customFormat="1" ht="13.5">
      <c r="B591" s="189"/>
      <c r="D591" s="182" t="s">
        <v>142</v>
      </c>
      <c r="E591" s="190" t="s">
        <v>5</v>
      </c>
      <c r="F591" s="191" t="s">
        <v>764</v>
      </c>
      <c r="H591" s="192">
        <v>22.68</v>
      </c>
      <c r="I591" s="193"/>
      <c r="L591" s="189"/>
      <c r="M591" s="194"/>
      <c r="N591" s="195"/>
      <c r="O591" s="195"/>
      <c r="P591" s="195"/>
      <c r="Q591" s="195"/>
      <c r="R591" s="195"/>
      <c r="S591" s="195"/>
      <c r="T591" s="196"/>
      <c r="AT591" s="190" t="s">
        <v>142</v>
      </c>
      <c r="AU591" s="190" t="s">
        <v>81</v>
      </c>
      <c r="AV591" s="12" t="s">
        <v>81</v>
      </c>
      <c r="AW591" s="12" t="s">
        <v>33</v>
      </c>
      <c r="AX591" s="12" t="s">
        <v>69</v>
      </c>
      <c r="AY591" s="190" t="s">
        <v>133</v>
      </c>
    </row>
    <row r="592" spans="2:51" s="12" customFormat="1" ht="13.5">
      <c r="B592" s="189"/>
      <c r="D592" s="182" t="s">
        <v>142</v>
      </c>
      <c r="E592" s="190" t="s">
        <v>5</v>
      </c>
      <c r="F592" s="191" t="s">
        <v>765</v>
      </c>
      <c r="H592" s="192">
        <v>28.29</v>
      </c>
      <c r="I592" s="193"/>
      <c r="L592" s="189"/>
      <c r="M592" s="194"/>
      <c r="N592" s="195"/>
      <c r="O592" s="195"/>
      <c r="P592" s="195"/>
      <c r="Q592" s="195"/>
      <c r="R592" s="195"/>
      <c r="S592" s="195"/>
      <c r="T592" s="196"/>
      <c r="AT592" s="190" t="s">
        <v>142</v>
      </c>
      <c r="AU592" s="190" t="s">
        <v>81</v>
      </c>
      <c r="AV592" s="12" t="s">
        <v>81</v>
      </c>
      <c r="AW592" s="12" t="s">
        <v>33</v>
      </c>
      <c r="AX592" s="12" t="s">
        <v>69</v>
      </c>
      <c r="AY592" s="190" t="s">
        <v>133</v>
      </c>
    </row>
    <row r="593" spans="2:51" s="12" customFormat="1" ht="13.5">
      <c r="B593" s="189"/>
      <c r="D593" s="182" t="s">
        <v>142</v>
      </c>
      <c r="E593" s="190" t="s">
        <v>5</v>
      </c>
      <c r="F593" s="191" t="s">
        <v>766</v>
      </c>
      <c r="H593" s="192">
        <v>5.28</v>
      </c>
      <c r="I593" s="193"/>
      <c r="L593" s="189"/>
      <c r="M593" s="194"/>
      <c r="N593" s="195"/>
      <c r="O593" s="195"/>
      <c r="P593" s="195"/>
      <c r="Q593" s="195"/>
      <c r="R593" s="195"/>
      <c r="S593" s="195"/>
      <c r="T593" s="196"/>
      <c r="AT593" s="190" t="s">
        <v>142</v>
      </c>
      <c r="AU593" s="190" t="s">
        <v>81</v>
      </c>
      <c r="AV593" s="12" t="s">
        <v>81</v>
      </c>
      <c r="AW593" s="12" t="s">
        <v>33</v>
      </c>
      <c r="AX593" s="12" t="s">
        <v>69</v>
      </c>
      <c r="AY593" s="190" t="s">
        <v>133</v>
      </c>
    </row>
    <row r="594" spans="2:51" s="12" customFormat="1" ht="13.5">
      <c r="B594" s="189"/>
      <c r="D594" s="182" t="s">
        <v>142</v>
      </c>
      <c r="E594" s="190" t="s">
        <v>5</v>
      </c>
      <c r="F594" s="191" t="s">
        <v>767</v>
      </c>
      <c r="H594" s="192">
        <v>14.4</v>
      </c>
      <c r="I594" s="193"/>
      <c r="L594" s="189"/>
      <c r="M594" s="194"/>
      <c r="N594" s="195"/>
      <c r="O594" s="195"/>
      <c r="P594" s="195"/>
      <c r="Q594" s="195"/>
      <c r="R594" s="195"/>
      <c r="S594" s="195"/>
      <c r="T594" s="196"/>
      <c r="AT594" s="190" t="s">
        <v>142</v>
      </c>
      <c r="AU594" s="190" t="s">
        <v>81</v>
      </c>
      <c r="AV594" s="12" t="s">
        <v>81</v>
      </c>
      <c r="AW594" s="12" t="s">
        <v>33</v>
      </c>
      <c r="AX594" s="12" t="s">
        <v>69</v>
      </c>
      <c r="AY594" s="190" t="s">
        <v>133</v>
      </c>
    </row>
    <row r="595" spans="2:51" s="12" customFormat="1" ht="13.5">
      <c r="B595" s="189"/>
      <c r="D595" s="182" t="s">
        <v>142</v>
      </c>
      <c r="E595" s="190" t="s">
        <v>5</v>
      </c>
      <c r="F595" s="191" t="s">
        <v>768</v>
      </c>
      <c r="H595" s="192">
        <v>18</v>
      </c>
      <c r="I595" s="193"/>
      <c r="L595" s="189"/>
      <c r="M595" s="194"/>
      <c r="N595" s="195"/>
      <c r="O595" s="195"/>
      <c r="P595" s="195"/>
      <c r="Q595" s="195"/>
      <c r="R595" s="195"/>
      <c r="S595" s="195"/>
      <c r="T595" s="196"/>
      <c r="AT595" s="190" t="s">
        <v>142</v>
      </c>
      <c r="AU595" s="190" t="s">
        <v>81</v>
      </c>
      <c r="AV595" s="12" t="s">
        <v>81</v>
      </c>
      <c r="AW595" s="12" t="s">
        <v>33</v>
      </c>
      <c r="AX595" s="12" t="s">
        <v>69</v>
      </c>
      <c r="AY595" s="190" t="s">
        <v>133</v>
      </c>
    </row>
    <row r="596" spans="2:51" s="12" customFormat="1" ht="13.5">
      <c r="B596" s="189"/>
      <c r="D596" s="182" t="s">
        <v>142</v>
      </c>
      <c r="E596" s="190" t="s">
        <v>5</v>
      </c>
      <c r="F596" s="191" t="s">
        <v>769</v>
      </c>
      <c r="H596" s="192">
        <v>19.68</v>
      </c>
      <c r="I596" s="193"/>
      <c r="L596" s="189"/>
      <c r="M596" s="194"/>
      <c r="N596" s="195"/>
      <c r="O596" s="195"/>
      <c r="P596" s="195"/>
      <c r="Q596" s="195"/>
      <c r="R596" s="195"/>
      <c r="S596" s="195"/>
      <c r="T596" s="196"/>
      <c r="AT596" s="190" t="s">
        <v>142</v>
      </c>
      <c r="AU596" s="190" t="s">
        <v>81</v>
      </c>
      <c r="AV596" s="12" t="s">
        <v>81</v>
      </c>
      <c r="AW596" s="12" t="s">
        <v>33</v>
      </c>
      <c r="AX596" s="12" t="s">
        <v>69</v>
      </c>
      <c r="AY596" s="190" t="s">
        <v>133</v>
      </c>
    </row>
    <row r="597" spans="2:51" s="12" customFormat="1" ht="13.5">
      <c r="B597" s="189"/>
      <c r="D597" s="182" t="s">
        <v>142</v>
      </c>
      <c r="E597" s="190" t="s">
        <v>5</v>
      </c>
      <c r="F597" s="191" t="s">
        <v>770</v>
      </c>
      <c r="H597" s="192">
        <v>1.92</v>
      </c>
      <c r="I597" s="193"/>
      <c r="L597" s="189"/>
      <c r="M597" s="194"/>
      <c r="N597" s="195"/>
      <c r="O597" s="195"/>
      <c r="P597" s="195"/>
      <c r="Q597" s="195"/>
      <c r="R597" s="195"/>
      <c r="S597" s="195"/>
      <c r="T597" s="196"/>
      <c r="AT597" s="190" t="s">
        <v>142</v>
      </c>
      <c r="AU597" s="190" t="s">
        <v>81</v>
      </c>
      <c r="AV597" s="12" t="s">
        <v>81</v>
      </c>
      <c r="AW597" s="12" t="s">
        <v>33</v>
      </c>
      <c r="AX597" s="12" t="s">
        <v>69</v>
      </c>
      <c r="AY597" s="190" t="s">
        <v>133</v>
      </c>
    </row>
    <row r="598" spans="2:51" s="12" customFormat="1" ht="13.5">
      <c r="B598" s="189"/>
      <c r="D598" s="182" t="s">
        <v>142</v>
      </c>
      <c r="E598" s="190" t="s">
        <v>5</v>
      </c>
      <c r="F598" s="191" t="s">
        <v>771</v>
      </c>
      <c r="H598" s="192">
        <v>3.51</v>
      </c>
      <c r="I598" s="193"/>
      <c r="L598" s="189"/>
      <c r="M598" s="194"/>
      <c r="N598" s="195"/>
      <c r="O598" s="195"/>
      <c r="P598" s="195"/>
      <c r="Q598" s="195"/>
      <c r="R598" s="195"/>
      <c r="S598" s="195"/>
      <c r="T598" s="196"/>
      <c r="AT598" s="190" t="s">
        <v>142</v>
      </c>
      <c r="AU598" s="190" t="s">
        <v>81</v>
      </c>
      <c r="AV598" s="12" t="s">
        <v>81</v>
      </c>
      <c r="AW598" s="12" t="s">
        <v>33</v>
      </c>
      <c r="AX598" s="12" t="s">
        <v>69</v>
      </c>
      <c r="AY598" s="190" t="s">
        <v>133</v>
      </c>
    </row>
    <row r="599" spans="2:51" s="12" customFormat="1" ht="13.5">
      <c r="B599" s="189"/>
      <c r="D599" s="182" t="s">
        <v>142</v>
      </c>
      <c r="E599" s="190" t="s">
        <v>5</v>
      </c>
      <c r="F599" s="191" t="s">
        <v>772</v>
      </c>
      <c r="H599" s="192">
        <v>5.18</v>
      </c>
      <c r="I599" s="193"/>
      <c r="L599" s="189"/>
      <c r="M599" s="194"/>
      <c r="N599" s="195"/>
      <c r="O599" s="195"/>
      <c r="P599" s="195"/>
      <c r="Q599" s="195"/>
      <c r="R599" s="195"/>
      <c r="S599" s="195"/>
      <c r="T599" s="196"/>
      <c r="AT599" s="190" t="s">
        <v>142</v>
      </c>
      <c r="AU599" s="190" t="s">
        <v>81</v>
      </c>
      <c r="AV599" s="12" t="s">
        <v>81</v>
      </c>
      <c r="AW599" s="12" t="s">
        <v>33</v>
      </c>
      <c r="AX599" s="12" t="s">
        <v>69</v>
      </c>
      <c r="AY599" s="190" t="s">
        <v>133</v>
      </c>
    </row>
    <row r="600" spans="2:51" s="12" customFormat="1" ht="13.5">
      <c r="B600" s="189"/>
      <c r="D600" s="182" t="s">
        <v>142</v>
      </c>
      <c r="E600" s="190" t="s">
        <v>5</v>
      </c>
      <c r="F600" s="191" t="s">
        <v>772</v>
      </c>
      <c r="H600" s="192">
        <v>5.18</v>
      </c>
      <c r="I600" s="193"/>
      <c r="L600" s="189"/>
      <c r="M600" s="194"/>
      <c r="N600" s="195"/>
      <c r="O600" s="195"/>
      <c r="P600" s="195"/>
      <c r="Q600" s="195"/>
      <c r="R600" s="195"/>
      <c r="S600" s="195"/>
      <c r="T600" s="196"/>
      <c r="AT600" s="190" t="s">
        <v>142</v>
      </c>
      <c r="AU600" s="190" t="s">
        <v>81</v>
      </c>
      <c r="AV600" s="12" t="s">
        <v>81</v>
      </c>
      <c r="AW600" s="12" t="s">
        <v>33</v>
      </c>
      <c r="AX600" s="12" t="s">
        <v>69</v>
      </c>
      <c r="AY600" s="190" t="s">
        <v>133</v>
      </c>
    </row>
    <row r="601" spans="2:51" s="12" customFormat="1" ht="13.5">
      <c r="B601" s="189"/>
      <c r="D601" s="182" t="s">
        <v>142</v>
      </c>
      <c r="E601" s="190" t="s">
        <v>5</v>
      </c>
      <c r="F601" s="191" t="s">
        <v>773</v>
      </c>
      <c r="H601" s="192">
        <v>26.4</v>
      </c>
      <c r="I601" s="193"/>
      <c r="L601" s="189"/>
      <c r="M601" s="194"/>
      <c r="N601" s="195"/>
      <c r="O601" s="195"/>
      <c r="P601" s="195"/>
      <c r="Q601" s="195"/>
      <c r="R601" s="195"/>
      <c r="S601" s="195"/>
      <c r="T601" s="196"/>
      <c r="AT601" s="190" t="s">
        <v>142</v>
      </c>
      <c r="AU601" s="190" t="s">
        <v>81</v>
      </c>
      <c r="AV601" s="12" t="s">
        <v>81</v>
      </c>
      <c r="AW601" s="12" t="s">
        <v>33</v>
      </c>
      <c r="AX601" s="12" t="s">
        <v>69</v>
      </c>
      <c r="AY601" s="190" t="s">
        <v>133</v>
      </c>
    </row>
    <row r="602" spans="2:51" s="12" customFormat="1" ht="13.5">
      <c r="B602" s="189"/>
      <c r="D602" s="182" t="s">
        <v>142</v>
      </c>
      <c r="E602" s="190" t="s">
        <v>5</v>
      </c>
      <c r="F602" s="191" t="s">
        <v>774</v>
      </c>
      <c r="H602" s="192">
        <v>1.28</v>
      </c>
      <c r="I602" s="193"/>
      <c r="L602" s="189"/>
      <c r="M602" s="194"/>
      <c r="N602" s="195"/>
      <c r="O602" s="195"/>
      <c r="P602" s="195"/>
      <c r="Q602" s="195"/>
      <c r="R602" s="195"/>
      <c r="S602" s="195"/>
      <c r="T602" s="196"/>
      <c r="AT602" s="190" t="s">
        <v>142</v>
      </c>
      <c r="AU602" s="190" t="s">
        <v>81</v>
      </c>
      <c r="AV602" s="12" t="s">
        <v>81</v>
      </c>
      <c r="AW602" s="12" t="s">
        <v>33</v>
      </c>
      <c r="AX602" s="12" t="s">
        <v>69</v>
      </c>
      <c r="AY602" s="190" t="s">
        <v>133</v>
      </c>
    </row>
    <row r="603" spans="2:51" s="12" customFormat="1" ht="13.5">
      <c r="B603" s="189"/>
      <c r="D603" s="182" t="s">
        <v>142</v>
      </c>
      <c r="E603" s="190" t="s">
        <v>5</v>
      </c>
      <c r="F603" s="191" t="s">
        <v>775</v>
      </c>
      <c r="H603" s="192">
        <v>31.5</v>
      </c>
      <c r="I603" s="193"/>
      <c r="L603" s="189"/>
      <c r="M603" s="194"/>
      <c r="N603" s="195"/>
      <c r="O603" s="195"/>
      <c r="P603" s="195"/>
      <c r="Q603" s="195"/>
      <c r="R603" s="195"/>
      <c r="S603" s="195"/>
      <c r="T603" s="196"/>
      <c r="AT603" s="190" t="s">
        <v>142</v>
      </c>
      <c r="AU603" s="190" t="s">
        <v>81</v>
      </c>
      <c r="AV603" s="12" t="s">
        <v>81</v>
      </c>
      <c r="AW603" s="12" t="s">
        <v>33</v>
      </c>
      <c r="AX603" s="12" t="s">
        <v>69</v>
      </c>
      <c r="AY603" s="190" t="s">
        <v>133</v>
      </c>
    </row>
    <row r="604" spans="2:51" s="12" customFormat="1" ht="13.5">
      <c r="B604" s="189"/>
      <c r="D604" s="182" t="s">
        <v>142</v>
      </c>
      <c r="E604" s="190" t="s">
        <v>5</v>
      </c>
      <c r="F604" s="191" t="s">
        <v>776</v>
      </c>
      <c r="H604" s="192">
        <v>30</v>
      </c>
      <c r="I604" s="193"/>
      <c r="L604" s="189"/>
      <c r="M604" s="194"/>
      <c r="N604" s="195"/>
      <c r="O604" s="195"/>
      <c r="P604" s="195"/>
      <c r="Q604" s="195"/>
      <c r="R604" s="195"/>
      <c r="S604" s="195"/>
      <c r="T604" s="196"/>
      <c r="AT604" s="190" t="s">
        <v>142</v>
      </c>
      <c r="AU604" s="190" t="s">
        <v>81</v>
      </c>
      <c r="AV604" s="12" t="s">
        <v>81</v>
      </c>
      <c r="AW604" s="12" t="s">
        <v>33</v>
      </c>
      <c r="AX604" s="12" t="s">
        <v>69</v>
      </c>
      <c r="AY604" s="190" t="s">
        <v>133</v>
      </c>
    </row>
    <row r="605" spans="2:51" s="12" customFormat="1" ht="13.5">
      <c r="B605" s="189"/>
      <c r="D605" s="182" t="s">
        <v>142</v>
      </c>
      <c r="E605" s="190" t="s">
        <v>5</v>
      </c>
      <c r="F605" s="191" t="s">
        <v>777</v>
      </c>
      <c r="H605" s="192">
        <v>3</v>
      </c>
      <c r="I605" s="193"/>
      <c r="L605" s="189"/>
      <c r="M605" s="194"/>
      <c r="N605" s="195"/>
      <c r="O605" s="195"/>
      <c r="P605" s="195"/>
      <c r="Q605" s="195"/>
      <c r="R605" s="195"/>
      <c r="S605" s="195"/>
      <c r="T605" s="196"/>
      <c r="AT605" s="190" t="s">
        <v>142</v>
      </c>
      <c r="AU605" s="190" t="s">
        <v>81</v>
      </c>
      <c r="AV605" s="12" t="s">
        <v>81</v>
      </c>
      <c r="AW605" s="12" t="s">
        <v>33</v>
      </c>
      <c r="AX605" s="12" t="s">
        <v>69</v>
      </c>
      <c r="AY605" s="190" t="s">
        <v>133</v>
      </c>
    </row>
    <row r="606" spans="2:51" s="12" customFormat="1" ht="13.5">
      <c r="B606" s="189"/>
      <c r="D606" s="182" t="s">
        <v>142</v>
      </c>
      <c r="E606" s="190" t="s">
        <v>5</v>
      </c>
      <c r="F606" s="191" t="s">
        <v>778</v>
      </c>
      <c r="H606" s="192">
        <v>24.5</v>
      </c>
      <c r="I606" s="193"/>
      <c r="L606" s="189"/>
      <c r="M606" s="194"/>
      <c r="N606" s="195"/>
      <c r="O606" s="195"/>
      <c r="P606" s="195"/>
      <c r="Q606" s="195"/>
      <c r="R606" s="195"/>
      <c r="S606" s="195"/>
      <c r="T606" s="196"/>
      <c r="AT606" s="190" t="s">
        <v>142</v>
      </c>
      <c r="AU606" s="190" t="s">
        <v>81</v>
      </c>
      <c r="AV606" s="12" t="s">
        <v>81</v>
      </c>
      <c r="AW606" s="12" t="s">
        <v>33</v>
      </c>
      <c r="AX606" s="12" t="s">
        <v>69</v>
      </c>
      <c r="AY606" s="190" t="s">
        <v>133</v>
      </c>
    </row>
    <row r="607" spans="2:51" s="12" customFormat="1" ht="13.5">
      <c r="B607" s="189"/>
      <c r="D607" s="182" t="s">
        <v>142</v>
      </c>
      <c r="E607" s="190" t="s">
        <v>5</v>
      </c>
      <c r="F607" s="191" t="s">
        <v>779</v>
      </c>
      <c r="H607" s="192">
        <v>1.92</v>
      </c>
      <c r="I607" s="193"/>
      <c r="L607" s="189"/>
      <c r="M607" s="194"/>
      <c r="N607" s="195"/>
      <c r="O607" s="195"/>
      <c r="P607" s="195"/>
      <c r="Q607" s="195"/>
      <c r="R607" s="195"/>
      <c r="S607" s="195"/>
      <c r="T607" s="196"/>
      <c r="AT607" s="190" t="s">
        <v>142</v>
      </c>
      <c r="AU607" s="190" t="s">
        <v>81</v>
      </c>
      <c r="AV607" s="12" t="s">
        <v>81</v>
      </c>
      <c r="AW607" s="12" t="s">
        <v>33</v>
      </c>
      <c r="AX607" s="12" t="s">
        <v>69</v>
      </c>
      <c r="AY607" s="190" t="s">
        <v>133</v>
      </c>
    </row>
    <row r="608" spans="2:51" s="12" customFormat="1" ht="13.5">
      <c r="B608" s="189"/>
      <c r="D608" s="182" t="s">
        <v>142</v>
      </c>
      <c r="E608" s="190" t="s">
        <v>5</v>
      </c>
      <c r="F608" s="191" t="s">
        <v>780</v>
      </c>
      <c r="H608" s="192">
        <v>5.04</v>
      </c>
      <c r="I608" s="193"/>
      <c r="L608" s="189"/>
      <c r="M608" s="194"/>
      <c r="N608" s="195"/>
      <c r="O608" s="195"/>
      <c r="P608" s="195"/>
      <c r="Q608" s="195"/>
      <c r="R608" s="195"/>
      <c r="S608" s="195"/>
      <c r="T608" s="196"/>
      <c r="AT608" s="190" t="s">
        <v>142</v>
      </c>
      <c r="AU608" s="190" t="s">
        <v>81</v>
      </c>
      <c r="AV608" s="12" t="s">
        <v>81</v>
      </c>
      <c r="AW608" s="12" t="s">
        <v>33</v>
      </c>
      <c r="AX608" s="12" t="s">
        <v>69</v>
      </c>
      <c r="AY608" s="190" t="s">
        <v>133</v>
      </c>
    </row>
    <row r="609" spans="2:51" s="12" customFormat="1" ht="13.5">
      <c r="B609" s="189"/>
      <c r="D609" s="182" t="s">
        <v>142</v>
      </c>
      <c r="E609" s="190" t="s">
        <v>5</v>
      </c>
      <c r="F609" s="191" t="s">
        <v>781</v>
      </c>
      <c r="H609" s="192">
        <v>9.6</v>
      </c>
      <c r="I609" s="193"/>
      <c r="L609" s="189"/>
      <c r="M609" s="194"/>
      <c r="N609" s="195"/>
      <c r="O609" s="195"/>
      <c r="P609" s="195"/>
      <c r="Q609" s="195"/>
      <c r="R609" s="195"/>
      <c r="S609" s="195"/>
      <c r="T609" s="196"/>
      <c r="AT609" s="190" t="s">
        <v>142</v>
      </c>
      <c r="AU609" s="190" t="s">
        <v>81</v>
      </c>
      <c r="AV609" s="12" t="s">
        <v>81</v>
      </c>
      <c r="AW609" s="12" t="s">
        <v>33</v>
      </c>
      <c r="AX609" s="12" t="s">
        <v>69</v>
      </c>
      <c r="AY609" s="190" t="s">
        <v>133</v>
      </c>
    </row>
    <row r="610" spans="2:51" s="12" customFormat="1" ht="13.5">
      <c r="B610" s="189"/>
      <c r="D610" s="182" t="s">
        <v>142</v>
      </c>
      <c r="E610" s="190" t="s">
        <v>5</v>
      </c>
      <c r="F610" s="191" t="s">
        <v>782</v>
      </c>
      <c r="H610" s="192">
        <v>42</v>
      </c>
      <c r="I610" s="193"/>
      <c r="L610" s="189"/>
      <c r="M610" s="194"/>
      <c r="N610" s="195"/>
      <c r="O610" s="195"/>
      <c r="P610" s="195"/>
      <c r="Q610" s="195"/>
      <c r="R610" s="195"/>
      <c r="S610" s="195"/>
      <c r="T610" s="196"/>
      <c r="AT610" s="190" t="s">
        <v>142</v>
      </c>
      <c r="AU610" s="190" t="s">
        <v>81</v>
      </c>
      <c r="AV610" s="12" t="s">
        <v>81</v>
      </c>
      <c r="AW610" s="12" t="s">
        <v>33</v>
      </c>
      <c r="AX610" s="12" t="s">
        <v>69</v>
      </c>
      <c r="AY610" s="190" t="s">
        <v>133</v>
      </c>
    </row>
    <row r="611" spans="2:51" s="12" customFormat="1" ht="13.5">
      <c r="B611" s="189"/>
      <c r="D611" s="182" t="s">
        <v>142</v>
      </c>
      <c r="E611" s="190" t="s">
        <v>5</v>
      </c>
      <c r="F611" s="191" t="s">
        <v>783</v>
      </c>
      <c r="H611" s="192">
        <v>9.45</v>
      </c>
      <c r="I611" s="193"/>
      <c r="L611" s="189"/>
      <c r="M611" s="194"/>
      <c r="N611" s="195"/>
      <c r="O611" s="195"/>
      <c r="P611" s="195"/>
      <c r="Q611" s="195"/>
      <c r="R611" s="195"/>
      <c r="S611" s="195"/>
      <c r="T611" s="196"/>
      <c r="AT611" s="190" t="s">
        <v>142</v>
      </c>
      <c r="AU611" s="190" t="s">
        <v>81</v>
      </c>
      <c r="AV611" s="12" t="s">
        <v>81</v>
      </c>
      <c r="AW611" s="12" t="s">
        <v>33</v>
      </c>
      <c r="AX611" s="12" t="s">
        <v>69</v>
      </c>
      <c r="AY611" s="190" t="s">
        <v>133</v>
      </c>
    </row>
    <row r="612" spans="2:51" s="12" customFormat="1" ht="13.5">
      <c r="B612" s="189"/>
      <c r="D612" s="182" t="s">
        <v>142</v>
      </c>
      <c r="E612" s="190" t="s">
        <v>5</v>
      </c>
      <c r="F612" s="191" t="s">
        <v>784</v>
      </c>
      <c r="H612" s="192">
        <v>5.4</v>
      </c>
      <c r="I612" s="193"/>
      <c r="L612" s="189"/>
      <c r="M612" s="194"/>
      <c r="N612" s="195"/>
      <c r="O612" s="195"/>
      <c r="P612" s="195"/>
      <c r="Q612" s="195"/>
      <c r="R612" s="195"/>
      <c r="S612" s="195"/>
      <c r="T612" s="196"/>
      <c r="AT612" s="190" t="s">
        <v>142</v>
      </c>
      <c r="AU612" s="190" t="s">
        <v>81</v>
      </c>
      <c r="AV612" s="12" t="s">
        <v>81</v>
      </c>
      <c r="AW612" s="12" t="s">
        <v>33</v>
      </c>
      <c r="AX612" s="12" t="s">
        <v>69</v>
      </c>
      <c r="AY612" s="190" t="s">
        <v>133</v>
      </c>
    </row>
    <row r="613" spans="2:51" s="12" customFormat="1" ht="13.5">
      <c r="B613" s="189"/>
      <c r="D613" s="182" t="s">
        <v>142</v>
      </c>
      <c r="E613" s="190" t="s">
        <v>5</v>
      </c>
      <c r="F613" s="191" t="s">
        <v>785</v>
      </c>
      <c r="H613" s="192">
        <v>7.992</v>
      </c>
      <c r="I613" s="193"/>
      <c r="L613" s="189"/>
      <c r="M613" s="194"/>
      <c r="N613" s="195"/>
      <c r="O613" s="195"/>
      <c r="P613" s="195"/>
      <c r="Q613" s="195"/>
      <c r="R613" s="195"/>
      <c r="S613" s="195"/>
      <c r="T613" s="196"/>
      <c r="AT613" s="190" t="s">
        <v>142</v>
      </c>
      <c r="AU613" s="190" t="s">
        <v>81</v>
      </c>
      <c r="AV613" s="12" t="s">
        <v>81</v>
      </c>
      <c r="AW613" s="12" t="s">
        <v>33</v>
      </c>
      <c r="AX613" s="12" t="s">
        <v>69</v>
      </c>
      <c r="AY613" s="190" t="s">
        <v>133</v>
      </c>
    </row>
    <row r="614" spans="2:51" s="12" customFormat="1" ht="13.5">
      <c r="B614" s="189"/>
      <c r="D614" s="182" t="s">
        <v>142</v>
      </c>
      <c r="E614" s="190" t="s">
        <v>5</v>
      </c>
      <c r="F614" s="191" t="s">
        <v>786</v>
      </c>
      <c r="H614" s="192">
        <v>28.29</v>
      </c>
      <c r="I614" s="193"/>
      <c r="L614" s="189"/>
      <c r="M614" s="194"/>
      <c r="N614" s="195"/>
      <c r="O614" s="195"/>
      <c r="P614" s="195"/>
      <c r="Q614" s="195"/>
      <c r="R614" s="195"/>
      <c r="S614" s="195"/>
      <c r="T614" s="196"/>
      <c r="AT614" s="190" t="s">
        <v>142</v>
      </c>
      <c r="AU614" s="190" t="s">
        <v>81</v>
      </c>
      <c r="AV614" s="12" t="s">
        <v>81</v>
      </c>
      <c r="AW614" s="12" t="s">
        <v>33</v>
      </c>
      <c r="AX614" s="12" t="s">
        <v>69</v>
      </c>
      <c r="AY614" s="190" t="s">
        <v>133</v>
      </c>
    </row>
    <row r="615" spans="2:51" s="12" customFormat="1" ht="13.5">
      <c r="B615" s="189"/>
      <c r="D615" s="182" t="s">
        <v>142</v>
      </c>
      <c r="E615" s="190" t="s">
        <v>5</v>
      </c>
      <c r="F615" s="191" t="s">
        <v>787</v>
      </c>
      <c r="H615" s="192">
        <v>0.81</v>
      </c>
      <c r="I615" s="193"/>
      <c r="L615" s="189"/>
      <c r="M615" s="194"/>
      <c r="N615" s="195"/>
      <c r="O615" s="195"/>
      <c r="P615" s="195"/>
      <c r="Q615" s="195"/>
      <c r="R615" s="195"/>
      <c r="S615" s="195"/>
      <c r="T615" s="196"/>
      <c r="AT615" s="190" t="s">
        <v>142</v>
      </c>
      <c r="AU615" s="190" t="s">
        <v>81</v>
      </c>
      <c r="AV615" s="12" t="s">
        <v>81</v>
      </c>
      <c r="AW615" s="12" t="s">
        <v>33</v>
      </c>
      <c r="AX615" s="12" t="s">
        <v>69</v>
      </c>
      <c r="AY615" s="190" t="s">
        <v>133</v>
      </c>
    </row>
    <row r="616" spans="2:51" s="12" customFormat="1" ht="13.5">
      <c r="B616" s="189"/>
      <c r="D616" s="182" t="s">
        <v>142</v>
      </c>
      <c r="E616" s="190" t="s">
        <v>5</v>
      </c>
      <c r="F616" s="191" t="s">
        <v>788</v>
      </c>
      <c r="H616" s="192">
        <v>17.28</v>
      </c>
      <c r="I616" s="193"/>
      <c r="L616" s="189"/>
      <c r="M616" s="194"/>
      <c r="N616" s="195"/>
      <c r="O616" s="195"/>
      <c r="P616" s="195"/>
      <c r="Q616" s="195"/>
      <c r="R616" s="195"/>
      <c r="S616" s="195"/>
      <c r="T616" s="196"/>
      <c r="AT616" s="190" t="s">
        <v>142</v>
      </c>
      <c r="AU616" s="190" t="s">
        <v>81</v>
      </c>
      <c r="AV616" s="12" t="s">
        <v>81</v>
      </c>
      <c r="AW616" s="12" t="s">
        <v>33</v>
      </c>
      <c r="AX616" s="12" t="s">
        <v>69</v>
      </c>
      <c r="AY616" s="190" t="s">
        <v>133</v>
      </c>
    </row>
    <row r="617" spans="2:51" s="12" customFormat="1" ht="13.5">
      <c r="B617" s="189"/>
      <c r="D617" s="182" t="s">
        <v>142</v>
      </c>
      <c r="E617" s="190" t="s">
        <v>5</v>
      </c>
      <c r="F617" s="191" t="s">
        <v>789</v>
      </c>
      <c r="H617" s="192">
        <v>12.863</v>
      </c>
      <c r="I617" s="193"/>
      <c r="L617" s="189"/>
      <c r="M617" s="194"/>
      <c r="N617" s="195"/>
      <c r="O617" s="195"/>
      <c r="P617" s="195"/>
      <c r="Q617" s="195"/>
      <c r="R617" s="195"/>
      <c r="S617" s="195"/>
      <c r="T617" s="196"/>
      <c r="AT617" s="190" t="s">
        <v>142</v>
      </c>
      <c r="AU617" s="190" t="s">
        <v>81</v>
      </c>
      <c r="AV617" s="12" t="s">
        <v>81</v>
      </c>
      <c r="AW617" s="12" t="s">
        <v>33</v>
      </c>
      <c r="AX617" s="12" t="s">
        <v>69</v>
      </c>
      <c r="AY617" s="190" t="s">
        <v>133</v>
      </c>
    </row>
    <row r="618" spans="2:51" s="12" customFormat="1" ht="13.5">
      <c r="B618" s="189"/>
      <c r="D618" s="182" t="s">
        <v>142</v>
      </c>
      <c r="E618" s="190" t="s">
        <v>5</v>
      </c>
      <c r="F618" s="191" t="s">
        <v>790</v>
      </c>
      <c r="H618" s="192">
        <v>12</v>
      </c>
      <c r="I618" s="193"/>
      <c r="L618" s="189"/>
      <c r="M618" s="194"/>
      <c r="N618" s="195"/>
      <c r="O618" s="195"/>
      <c r="P618" s="195"/>
      <c r="Q618" s="195"/>
      <c r="R618" s="195"/>
      <c r="S618" s="195"/>
      <c r="T618" s="196"/>
      <c r="AT618" s="190" t="s">
        <v>142</v>
      </c>
      <c r="AU618" s="190" t="s">
        <v>81</v>
      </c>
      <c r="AV618" s="12" t="s">
        <v>81</v>
      </c>
      <c r="AW618" s="12" t="s">
        <v>33</v>
      </c>
      <c r="AX618" s="12" t="s">
        <v>69</v>
      </c>
      <c r="AY618" s="190" t="s">
        <v>133</v>
      </c>
    </row>
    <row r="619" spans="2:51" s="12" customFormat="1" ht="13.5">
      <c r="B619" s="189"/>
      <c r="D619" s="182" t="s">
        <v>142</v>
      </c>
      <c r="E619" s="190" t="s">
        <v>5</v>
      </c>
      <c r="F619" s="191" t="s">
        <v>791</v>
      </c>
      <c r="H619" s="192">
        <v>17.6</v>
      </c>
      <c r="I619" s="193"/>
      <c r="L619" s="189"/>
      <c r="M619" s="194"/>
      <c r="N619" s="195"/>
      <c r="O619" s="195"/>
      <c r="P619" s="195"/>
      <c r="Q619" s="195"/>
      <c r="R619" s="195"/>
      <c r="S619" s="195"/>
      <c r="T619" s="196"/>
      <c r="AT619" s="190" t="s">
        <v>142</v>
      </c>
      <c r="AU619" s="190" t="s">
        <v>81</v>
      </c>
      <c r="AV619" s="12" t="s">
        <v>81</v>
      </c>
      <c r="AW619" s="12" t="s">
        <v>33</v>
      </c>
      <c r="AX619" s="12" t="s">
        <v>69</v>
      </c>
      <c r="AY619" s="190" t="s">
        <v>133</v>
      </c>
    </row>
    <row r="620" spans="2:51" s="12" customFormat="1" ht="13.5">
      <c r="B620" s="189"/>
      <c r="D620" s="182" t="s">
        <v>142</v>
      </c>
      <c r="E620" s="190" t="s">
        <v>5</v>
      </c>
      <c r="F620" s="191" t="s">
        <v>792</v>
      </c>
      <c r="H620" s="192">
        <v>0.32</v>
      </c>
      <c r="I620" s="193"/>
      <c r="L620" s="189"/>
      <c r="M620" s="194"/>
      <c r="N620" s="195"/>
      <c r="O620" s="195"/>
      <c r="P620" s="195"/>
      <c r="Q620" s="195"/>
      <c r="R620" s="195"/>
      <c r="S620" s="195"/>
      <c r="T620" s="196"/>
      <c r="AT620" s="190" t="s">
        <v>142</v>
      </c>
      <c r="AU620" s="190" t="s">
        <v>81</v>
      </c>
      <c r="AV620" s="12" t="s">
        <v>81</v>
      </c>
      <c r="AW620" s="12" t="s">
        <v>33</v>
      </c>
      <c r="AX620" s="12" t="s">
        <v>69</v>
      </c>
      <c r="AY620" s="190" t="s">
        <v>133</v>
      </c>
    </row>
    <row r="621" spans="2:51" s="12" customFormat="1" ht="13.5">
      <c r="B621" s="189"/>
      <c r="D621" s="182" t="s">
        <v>142</v>
      </c>
      <c r="E621" s="190" t="s">
        <v>5</v>
      </c>
      <c r="F621" s="191" t="s">
        <v>793</v>
      </c>
      <c r="H621" s="192">
        <v>9</v>
      </c>
      <c r="I621" s="193"/>
      <c r="L621" s="189"/>
      <c r="M621" s="194"/>
      <c r="N621" s="195"/>
      <c r="O621" s="195"/>
      <c r="P621" s="195"/>
      <c r="Q621" s="195"/>
      <c r="R621" s="195"/>
      <c r="S621" s="195"/>
      <c r="T621" s="196"/>
      <c r="AT621" s="190" t="s">
        <v>142</v>
      </c>
      <c r="AU621" s="190" t="s">
        <v>81</v>
      </c>
      <c r="AV621" s="12" t="s">
        <v>81</v>
      </c>
      <c r="AW621" s="12" t="s">
        <v>33</v>
      </c>
      <c r="AX621" s="12" t="s">
        <v>69</v>
      </c>
      <c r="AY621" s="190" t="s">
        <v>133</v>
      </c>
    </row>
    <row r="622" spans="2:51" s="11" customFormat="1" ht="13.5">
      <c r="B622" s="181"/>
      <c r="D622" s="182" t="s">
        <v>142</v>
      </c>
      <c r="E622" s="183" t="s">
        <v>5</v>
      </c>
      <c r="F622" s="184" t="s">
        <v>613</v>
      </c>
      <c r="H622" s="183" t="s">
        <v>5</v>
      </c>
      <c r="I622" s="185"/>
      <c r="L622" s="181"/>
      <c r="M622" s="186"/>
      <c r="N622" s="187"/>
      <c r="O622" s="187"/>
      <c r="P622" s="187"/>
      <c r="Q622" s="187"/>
      <c r="R622" s="187"/>
      <c r="S622" s="187"/>
      <c r="T622" s="188"/>
      <c r="AT622" s="183" t="s">
        <v>142</v>
      </c>
      <c r="AU622" s="183" t="s">
        <v>81</v>
      </c>
      <c r="AV622" s="11" t="s">
        <v>74</v>
      </c>
      <c r="AW622" s="11" t="s">
        <v>33</v>
      </c>
      <c r="AX622" s="11" t="s">
        <v>69</v>
      </c>
      <c r="AY622" s="183" t="s">
        <v>133</v>
      </c>
    </row>
    <row r="623" spans="2:51" s="12" customFormat="1" ht="13.5">
      <c r="B623" s="189"/>
      <c r="D623" s="182" t="s">
        <v>142</v>
      </c>
      <c r="E623" s="190" t="s">
        <v>5</v>
      </c>
      <c r="F623" s="191" t="s">
        <v>794</v>
      </c>
      <c r="H623" s="192">
        <v>3.69</v>
      </c>
      <c r="I623" s="193"/>
      <c r="L623" s="189"/>
      <c r="M623" s="194"/>
      <c r="N623" s="195"/>
      <c r="O623" s="195"/>
      <c r="P623" s="195"/>
      <c r="Q623" s="195"/>
      <c r="R623" s="195"/>
      <c r="S623" s="195"/>
      <c r="T623" s="196"/>
      <c r="AT623" s="190" t="s">
        <v>142</v>
      </c>
      <c r="AU623" s="190" t="s">
        <v>81</v>
      </c>
      <c r="AV623" s="12" t="s">
        <v>81</v>
      </c>
      <c r="AW623" s="12" t="s">
        <v>33</v>
      </c>
      <c r="AX623" s="12" t="s">
        <v>69</v>
      </c>
      <c r="AY623" s="190" t="s">
        <v>133</v>
      </c>
    </row>
    <row r="624" spans="2:51" s="12" customFormat="1" ht="13.5">
      <c r="B624" s="189"/>
      <c r="D624" s="182" t="s">
        <v>142</v>
      </c>
      <c r="E624" s="190" t="s">
        <v>5</v>
      </c>
      <c r="F624" s="191" t="s">
        <v>795</v>
      </c>
      <c r="H624" s="192">
        <v>1.64</v>
      </c>
      <c r="I624" s="193"/>
      <c r="L624" s="189"/>
      <c r="M624" s="194"/>
      <c r="N624" s="195"/>
      <c r="O624" s="195"/>
      <c r="P624" s="195"/>
      <c r="Q624" s="195"/>
      <c r="R624" s="195"/>
      <c r="S624" s="195"/>
      <c r="T624" s="196"/>
      <c r="AT624" s="190" t="s">
        <v>142</v>
      </c>
      <c r="AU624" s="190" t="s">
        <v>81</v>
      </c>
      <c r="AV624" s="12" t="s">
        <v>81</v>
      </c>
      <c r="AW624" s="12" t="s">
        <v>33</v>
      </c>
      <c r="AX624" s="12" t="s">
        <v>69</v>
      </c>
      <c r="AY624" s="190" t="s">
        <v>133</v>
      </c>
    </row>
    <row r="625" spans="2:51" s="12" customFormat="1" ht="13.5">
      <c r="B625" s="189"/>
      <c r="D625" s="182" t="s">
        <v>142</v>
      </c>
      <c r="E625" s="190" t="s">
        <v>5</v>
      </c>
      <c r="F625" s="191" t="s">
        <v>796</v>
      </c>
      <c r="H625" s="192">
        <v>3.1</v>
      </c>
      <c r="I625" s="193"/>
      <c r="L625" s="189"/>
      <c r="M625" s="194"/>
      <c r="N625" s="195"/>
      <c r="O625" s="195"/>
      <c r="P625" s="195"/>
      <c r="Q625" s="195"/>
      <c r="R625" s="195"/>
      <c r="S625" s="195"/>
      <c r="T625" s="196"/>
      <c r="AT625" s="190" t="s">
        <v>142</v>
      </c>
      <c r="AU625" s="190" t="s">
        <v>81</v>
      </c>
      <c r="AV625" s="12" t="s">
        <v>81</v>
      </c>
      <c r="AW625" s="12" t="s">
        <v>33</v>
      </c>
      <c r="AX625" s="12" t="s">
        <v>69</v>
      </c>
      <c r="AY625" s="190" t="s">
        <v>133</v>
      </c>
    </row>
    <row r="626" spans="2:51" s="12" customFormat="1" ht="13.5">
      <c r="B626" s="189"/>
      <c r="D626" s="182" t="s">
        <v>142</v>
      </c>
      <c r="E626" s="190" t="s">
        <v>5</v>
      </c>
      <c r="F626" s="191" t="s">
        <v>797</v>
      </c>
      <c r="H626" s="192">
        <v>1.364</v>
      </c>
      <c r="I626" s="193"/>
      <c r="L626" s="189"/>
      <c r="M626" s="194"/>
      <c r="N626" s="195"/>
      <c r="O626" s="195"/>
      <c r="P626" s="195"/>
      <c r="Q626" s="195"/>
      <c r="R626" s="195"/>
      <c r="S626" s="195"/>
      <c r="T626" s="196"/>
      <c r="AT626" s="190" t="s">
        <v>142</v>
      </c>
      <c r="AU626" s="190" t="s">
        <v>81</v>
      </c>
      <c r="AV626" s="12" t="s">
        <v>81</v>
      </c>
      <c r="AW626" s="12" t="s">
        <v>33</v>
      </c>
      <c r="AX626" s="12" t="s">
        <v>69</v>
      </c>
      <c r="AY626" s="190" t="s">
        <v>133</v>
      </c>
    </row>
    <row r="627" spans="2:51" s="12" customFormat="1" ht="13.5">
      <c r="B627" s="189"/>
      <c r="D627" s="182" t="s">
        <v>142</v>
      </c>
      <c r="E627" s="190" t="s">
        <v>5</v>
      </c>
      <c r="F627" s="191" t="s">
        <v>798</v>
      </c>
      <c r="H627" s="192">
        <v>1.64</v>
      </c>
      <c r="I627" s="193"/>
      <c r="L627" s="189"/>
      <c r="M627" s="194"/>
      <c r="N627" s="195"/>
      <c r="O627" s="195"/>
      <c r="P627" s="195"/>
      <c r="Q627" s="195"/>
      <c r="R627" s="195"/>
      <c r="S627" s="195"/>
      <c r="T627" s="196"/>
      <c r="AT627" s="190" t="s">
        <v>142</v>
      </c>
      <c r="AU627" s="190" t="s">
        <v>81</v>
      </c>
      <c r="AV627" s="12" t="s">
        <v>81</v>
      </c>
      <c r="AW627" s="12" t="s">
        <v>33</v>
      </c>
      <c r="AX627" s="12" t="s">
        <v>69</v>
      </c>
      <c r="AY627" s="190" t="s">
        <v>133</v>
      </c>
    </row>
    <row r="628" spans="2:51" s="13" customFormat="1" ht="13.5">
      <c r="B628" s="197"/>
      <c r="D628" s="182" t="s">
        <v>142</v>
      </c>
      <c r="E628" s="198" t="s">
        <v>5</v>
      </c>
      <c r="F628" s="199" t="s">
        <v>154</v>
      </c>
      <c r="H628" s="200">
        <v>896.566</v>
      </c>
      <c r="I628" s="201"/>
      <c r="L628" s="197"/>
      <c r="M628" s="202"/>
      <c r="N628" s="203"/>
      <c r="O628" s="203"/>
      <c r="P628" s="203"/>
      <c r="Q628" s="203"/>
      <c r="R628" s="203"/>
      <c r="S628" s="203"/>
      <c r="T628" s="204"/>
      <c r="AT628" s="198" t="s">
        <v>142</v>
      </c>
      <c r="AU628" s="198" t="s">
        <v>81</v>
      </c>
      <c r="AV628" s="13" t="s">
        <v>140</v>
      </c>
      <c r="AW628" s="13" t="s">
        <v>33</v>
      </c>
      <c r="AX628" s="13" t="s">
        <v>74</v>
      </c>
      <c r="AY628" s="198" t="s">
        <v>133</v>
      </c>
    </row>
    <row r="629" spans="2:65" s="1" customFormat="1" ht="16.5" customHeight="1">
      <c r="B629" s="168"/>
      <c r="C629" s="169" t="s">
        <v>799</v>
      </c>
      <c r="D629" s="169" t="s">
        <v>135</v>
      </c>
      <c r="E629" s="170" t="s">
        <v>800</v>
      </c>
      <c r="F629" s="171" t="s">
        <v>801</v>
      </c>
      <c r="G629" s="172" t="s">
        <v>138</v>
      </c>
      <c r="H629" s="173">
        <v>2250.957</v>
      </c>
      <c r="I629" s="174"/>
      <c r="J629" s="175">
        <f>ROUND(I629*H629,2)</f>
        <v>0</v>
      </c>
      <c r="K629" s="171" t="s">
        <v>5</v>
      </c>
      <c r="L629" s="41"/>
      <c r="M629" s="176" t="s">
        <v>5</v>
      </c>
      <c r="N629" s="177" t="s">
        <v>40</v>
      </c>
      <c r="O629" s="42"/>
      <c r="P629" s="178">
        <f>O629*H629</f>
        <v>0</v>
      </c>
      <c r="Q629" s="178">
        <v>0</v>
      </c>
      <c r="R629" s="178">
        <f>Q629*H629</f>
        <v>0</v>
      </c>
      <c r="S629" s="178">
        <v>0</v>
      </c>
      <c r="T629" s="179">
        <f>S629*H629</f>
        <v>0</v>
      </c>
      <c r="AR629" s="24" t="s">
        <v>140</v>
      </c>
      <c r="AT629" s="24" t="s">
        <v>135</v>
      </c>
      <c r="AU629" s="24" t="s">
        <v>81</v>
      </c>
      <c r="AY629" s="24" t="s">
        <v>133</v>
      </c>
      <c r="BE629" s="180">
        <f>IF(N629="základní",J629,0)</f>
        <v>0</v>
      </c>
      <c r="BF629" s="180">
        <f>IF(N629="snížená",J629,0)</f>
        <v>0</v>
      </c>
      <c r="BG629" s="180">
        <f>IF(N629="zákl. přenesená",J629,0)</f>
        <v>0</v>
      </c>
      <c r="BH629" s="180">
        <f>IF(N629="sníž. přenesená",J629,0)</f>
        <v>0</v>
      </c>
      <c r="BI629" s="180">
        <f>IF(N629="nulová",J629,0)</f>
        <v>0</v>
      </c>
      <c r="BJ629" s="24" t="s">
        <v>74</v>
      </c>
      <c r="BK629" s="180">
        <f>ROUND(I629*H629,2)</f>
        <v>0</v>
      </c>
      <c r="BL629" s="24" t="s">
        <v>140</v>
      </c>
      <c r="BM629" s="24" t="s">
        <v>802</v>
      </c>
    </row>
    <row r="630" spans="2:51" s="12" customFormat="1" ht="13.5">
      <c r="B630" s="189"/>
      <c r="D630" s="182" t="s">
        <v>142</v>
      </c>
      <c r="E630" s="190" t="s">
        <v>5</v>
      </c>
      <c r="F630" s="191" t="s">
        <v>803</v>
      </c>
      <c r="H630" s="192">
        <v>2250.957</v>
      </c>
      <c r="I630" s="193"/>
      <c r="L630" s="189"/>
      <c r="M630" s="194"/>
      <c r="N630" s="195"/>
      <c r="O630" s="195"/>
      <c r="P630" s="195"/>
      <c r="Q630" s="195"/>
      <c r="R630" s="195"/>
      <c r="S630" s="195"/>
      <c r="T630" s="196"/>
      <c r="AT630" s="190" t="s">
        <v>142</v>
      </c>
      <c r="AU630" s="190" t="s">
        <v>81</v>
      </c>
      <c r="AV630" s="12" t="s">
        <v>81</v>
      </c>
      <c r="AW630" s="12" t="s">
        <v>33</v>
      </c>
      <c r="AX630" s="12" t="s">
        <v>74</v>
      </c>
      <c r="AY630" s="190" t="s">
        <v>133</v>
      </c>
    </row>
    <row r="631" spans="2:65" s="1" customFormat="1" ht="25.5" customHeight="1">
      <c r="B631" s="168"/>
      <c r="C631" s="169" t="s">
        <v>804</v>
      </c>
      <c r="D631" s="169" t="s">
        <v>135</v>
      </c>
      <c r="E631" s="170" t="s">
        <v>805</v>
      </c>
      <c r="F631" s="171" t="s">
        <v>806</v>
      </c>
      <c r="G631" s="172" t="s">
        <v>179</v>
      </c>
      <c r="H631" s="173">
        <v>0.428</v>
      </c>
      <c r="I631" s="174"/>
      <c r="J631" s="175">
        <f>ROUND(I631*H631,2)</f>
        <v>0</v>
      </c>
      <c r="K631" s="171" t="s">
        <v>139</v>
      </c>
      <c r="L631" s="41"/>
      <c r="M631" s="176" t="s">
        <v>5</v>
      </c>
      <c r="N631" s="177" t="s">
        <v>40</v>
      </c>
      <c r="O631" s="42"/>
      <c r="P631" s="178">
        <f>O631*H631</f>
        <v>0</v>
      </c>
      <c r="Q631" s="178">
        <v>2.45329</v>
      </c>
      <c r="R631" s="178">
        <f>Q631*H631</f>
        <v>1.05000812</v>
      </c>
      <c r="S631" s="178">
        <v>0</v>
      </c>
      <c r="T631" s="179">
        <f>S631*H631</f>
        <v>0</v>
      </c>
      <c r="AR631" s="24" t="s">
        <v>140</v>
      </c>
      <c r="AT631" s="24" t="s">
        <v>135</v>
      </c>
      <c r="AU631" s="24" t="s">
        <v>81</v>
      </c>
      <c r="AY631" s="24" t="s">
        <v>133</v>
      </c>
      <c r="BE631" s="180">
        <f>IF(N631="základní",J631,0)</f>
        <v>0</v>
      </c>
      <c r="BF631" s="180">
        <f>IF(N631="snížená",J631,0)</f>
        <v>0</v>
      </c>
      <c r="BG631" s="180">
        <f>IF(N631="zákl. přenesená",J631,0)</f>
        <v>0</v>
      </c>
      <c r="BH631" s="180">
        <f>IF(N631="sníž. přenesená",J631,0)</f>
        <v>0</v>
      </c>
      <c r="BI631" s="180">
        <f>IF(N631="nulová",J631,0)</f>
        <v>0</v>
      </c>
      <c r="BJ631" s="24" t="s">
        <v>74</v>
      </c>
      <c r="BK631" s="180">
        <f>ROUND(I631*H631,2)</f>
        <v>0</v>
      </c>
      <c r="BL631" s="24" t="s">
        <v>140</v>
      </c>
      <c r="BM631" s="24" t="s">
        <v>807</v>
      </c>
    </row>
    <row r="632" spans="2:51" s="11" customFormat="1" ht="13.5">
      <c r="B632" s="181"/>
      <c r="D632" s="182" t="s">
        <v>142</v>
      </c>
      <c r="E632" s="183" t="s">
        <v>5</v>
      </c>
      <c r="F632" s="184" t="s">
        <v>172</v>
      </c>
      <c r="H632" s="183" t="s">
        <v>5</v>
      </c>
      <c r="I632" s="185"/>
      <c r="L632" s="181"/>
      <c r="M632" s="186"/>
      <c r="N632" s="187"/>
      <c r="O632" s="187"/>
      <c r="P632" s="187"/>
      <c r="Q632" s="187"/>
      <c r="R632" s="187"/>
      <c r="S632" s="187"/>
      <c r="T632" s="188"/>
      <c r="AT632" s="183" t="s">
        <v>142</v>
      </c>
      <c r="AU632" s="183" t="s">
        <v>81</v>
      </c>
      <c r="AV632" s="11" t="s">
        <v>74</v>
      </c>
      <c r="AW632" s="11" t="s">
        <v>33</v>
      </c>
      <c r="AX632" s="11" t="s">
        <v>69</v>
      </c>
      <c r="AY632" s="183" t="s">
        <v>133</v>
      </c>
    </row>
    <row r="633" spans="2:51" s="12" customFormat="1" ht="13.5">
      <c r="B633" s="189"/>
      <c r="D633" s="182" t="s">
        <v>142</v>
      </c>
      <c r="E633" s="190" t="s">
        <v>5</v>
      </c>
      <c r="F633" s="191" t="s">
        <v>808</v>
      </c>
      <c r="H633" s="192">
        <v>0.428</v>
      </c>
      <c r="I633" s="193"/>
      <c r="L633" s="189"/>
      <c r="M633" s="194"/>
      <c r="N633" s="195"/>
      <c r="O633" s="195"/>
      <c r="P633" s="195"/>
      <c r="Q633" s="195"/>
      <c r="R633" s="195"/>
      <c r="S633" s="195"/>
      <c r="T633" s="196"/>
      <c r="AT633" s="190" t="s">
        <v>142</v>
      </c>
      <c r="AU633" s="190" t="s">
        <v>81</v>
      </c>
      <c r="AV633" s="12" t="s">
        <v>81</v>
      </c>
      <c r="AW633" s="12" t="s">
        <v>33</v>
      </c>
      <c r="AX633" s="12" t="s">
        <v>74</v>
      </c>
      <c r="AY633" s="190" t="s">
        <v>133</v>
      </c>
    </row>
    <row r="634" spans="2:65" s="1" customFormat="1" ht="25.5" customHeight="1">
      <c r="B634" s="168"/>
      <c r="C634" s="169" t="s">
        <v>809</v>
      </c>
      <c r="D634" s="169" t="s">
        <v>135</v>
      </c>
      <c r="E634" s="170" t="s">
        <v>810</v>
      </c>
      <c r="F634" s="171" t="s">
        <v>811</v>
      </c>
      <c r="G634" s="172" t="s">
        <v>138</v>
      </c>
      <c r="H634" s="173">
        <v>180.295</v>
      </c>
      <c r="I634" s="174"/>
      <c r="J634" s="175">
        <f>ROUND(I634*H634,2)</f>
        <v>0</v>
      </c>
      <c r="K634" s="171" t="s">
        <v>139</v>
      </c>
      <c r="L634" s="41"/>
      <c r="M634" s="176" t="s">
        <v>5</v>
      </c>
      <c r="N634" s="177" t="s">
        <v>40</v>
      </c>
      <c r="O634" s="42"/>
      <c r="P634" s="178">
        <f>O634*H634</f>
        <v>0</v>
      </c>
      <c r="Q634" s="178">
        <v>0.105</v>
      </c>
      <c r="R634" s="178">
        <f>Q634*H634</f>
        <v>18.930974999999997</v>
      </c>
      <c r="S634" s="178">
        <v>0</v>
      </c>
      <c r="T634" s="179">
        <f>S634*H634</f>
        <v>0</v>
      </c>
      <c r="AR634" s="24" t="s">
        <v>140</v>
      </c>
      <c r="AT634" s="24" t="s">
        <v>135</v>
      </c>
      <c r="AU634" s="24" t="s">
        <v>81</v>
      </c>
      <c r="AY634" s="24" t="s">
        <v>133</v>
      </c>
      <c r="BE634" s="180">
        <f>IF(N634="základní",J634,0)</f>
        <v>0</v>
      </c>
      <c r="BF634" s="180">
        <f>IF(N634="snížená",J634,0)</f>
        <v>0</v>
      </c>
      <c r="BG634" s="180">
        <f>IF(N634="zákl. přenesená",J634,0)</f>
        <v>0</v>
      </c>
      <c r="BH634" s="180">
        <f>IF(N634="sníž. přenesená",J634,0)</f>
        <v>0</v>
      </c>
      <c r="BI634" s="180">
        <f>IF(N634="nulová",J634,0)</f>
        <v>0</v>
      </c>
      <c r="BJ634" s="24" t="s">
        <v>74</v>
      </c>
      <c r="BK634" s="180">
        <f>ROUND(I634*H634,2)</f>
        <v>0</v>
      </c>
      <c r="BL634" s="24" t="s">
        <v>140</v>
      </c>
      <c r="BM634" s="24" t="s">
        <v>812</v>
      </c>
    </row>
    <row r="635" spans="2:51" s="11" customFormat="1" ht="13.5">
      <c r="B635" s="181"/>
      <c r="D635" s="182" t="s">
        <v>142</v>
      </c>
      <c r="E635" s="183" t="s">
        <v>5</v>
      </c>
      <c r="F635" s="184" t="s">
        <v>813</v>
      </c>
      <c r="H635" s="183" t="s">
        <v>5</v>
      </c>
      <c r="I635" s="185"/>
      <c r="L635" s="181"/>
      <c r="M635" s="186"/>
      <c r="N635" s="187"/>
      <c r="O635" s="187"/>
      <c r="P635" s="187"/>
      <c r="Q635" s="187"/>
      <c r="R635" s="187"/>
      <c r="S635" s="187"/>
      <c r="T635" s="188"/>
      <c r="AT635" s="183" t="s">
        <v>142</v>
      </c>
      <c r="AU635" s="183" t="s">
        <v>81</v>
      </c>
      <c r="AV635" s="11" t="s">
        <v>74</v>
      </c>
      <c r="AW635" s="11" t="s">
        <v>33</v>
      </c>
      <c r="AX635" s="11" t="s">
        <v>69</v>
      </c>
      <c r="AY635" s="183" t="s">
        <v>133</v>
      </c>
    </row>
    <row r="636" spans="2:51" s="12" customFormat="1" ht="13.5">
      <c r="B636" s="189"/>
      <c r="D636" s="182" t="s">
        <v>142</v>
      </c>
      <c r="E636" s="190" t="s">
        <v>5</v>
      </c>
      <c r="F636" s="191" t="s">
        <v>814</v>
      </c>
      <c r="H636" s="192">
        <v>180.295</v>
      </c>
      <c r="I636" s="193"/>
      <c r="L636" s="189"/>
      <c r="M636" s="194"/>
      <c r="N636" s="195"/>
      <c r="O636" s="195"/>
      <c r="P636" s="195"/>
      <c r="Q636" s="195"/>
      <c r="R636" s="195"/>
      <c r="S636" s="195"/>
      <c r="T636" s="196"/>
      <c r="AT636" s="190" t="s">
        <v>142</v>
      </c>
      <c r="AU636" s="190" t="s">
        <v>81</v>
      </c>
      <c r="AV636" s="12" t="s">
        <v>81</v>
      </c>
      <c r="AW636" s="12" t="s">
        <v>33</v>
      </c>
      <c r="AX636" s="12" t="s">
        <v>74</v>
      </c>
      <c r="AY636" s="190" t="s">
        <v>133</v>
      </c>
    </row>
    <row r="637" spans="2:65" s="1" customFormat="1" ht="25.5" customHeight="1">
      <c r="B637" s="168"/>
      <c r="C637" s="169" t="s">
        <v>815</v>
      </c>
      <c r="D637" s="169" t="s">
        <v>135</v>
      </c>
      <c r="E637" s="170" t="s">
        <v>816</v>
      </c>
      <c r="F637" s="171" t="s">
        <v>817</v>
      </c>
      <c r="G637" s="172" t="s">
        <v>138</v>
      </c>
      <c r="H637" s="173">
        <v>4</v>
      </c>
      <c r="I637" s="174"/>
      <c r="J637" s="175">
        <f>ROUND(I637*H637,2)</f>
        <v>0</v>
      </c>
      <c r="K637" s="171" t="s">
        <v>139</v>
      </c>
      <c r="L637" s="41"/>
      <c r="M637" s="176" t="s">
        <v>5</v>
      </c>
      <c r="N637" s="177" t="s">
        <v>40</v>
      </c>
      <c r="O637" s="42"/>
      <c r="P637" s="178">
        <f>O637*H637</f>
        <v>0</v>
      </c>
      <c r="Q637" s="178">
        <v>0.105</v>
      </c>
      <c r="R637" s="178">
        <f>Q637*H637</f>
        <v>0.42</v>
      </c>
      <c r="S637" s="178">
        <v>0</v>
      </c>
      <c r="T637" s="179">
        <f>S637*H637</f>
        <v>0</v>
      </c>
      <c r="AR637" s="24" t="s">
        <v>140</v>
      </c>
      <c r="AT637" s="24" t="s">
        <v>135</v>
      </c>
      <c r="AU637" s="24" t="s">
        <v>81</v>
      </c>
      <c r="AY637" s="24" t="s">
        <v>133</v>
      </c>
      <c r="BE637" s="180">
        <f>IF(N637="základní",J637,0)</f>
        <v>0</v>
      </c>
      <c r="BF637" s="180">
        <f>IF(N637="snížená",J637,0)</f>
        <v>0</v>
      </c>
      <c r="BG637" s="180">
        <f>IF(N637="zákl. přenesená",J637,0)</f>
        <v>0</v>
      </c>
      <c r="BH637" s="180">
        <f>IF(N637="sníž. přenesená",J637,0)</f>
        <v>0</v>
      </c>
      <c r="BI637" s="180">
        <f>IF(N637="nulová",J637,0)</f>
        <v>0</v>
      </c>
      <c r="BJ637" s="24" t="s">
        <v>74</v>
      </c>
      <c r="BK637" s="180">
        <f>ROUND(I637*H637,2)</f>
        <v>0</v>
      </c>
      <c r="BL637" s="24" t="s">
        <v>140</v>
      </c>
      <c r="BM637" s="24" t="s">
        <v>818</v>
      </c>
    </row>
    <row r="638" spans="2:51" s="11" customFormat="1" ht="13.5">
      <c r="B638" s="181"/>
      <c r="D638" s="182" t="s">
        <v>142</v>
      </c>
      <c r="E638" s="183" t="s">
        <v>5</v>
      </c>
      <c r="F638" s="184" t="s">
        <v>819</v>
      </c>
      <c r="H638" s="183" t="s">
        <v>5</v>
      </c>
      <c r="I638" s="185"/>
      <c r="L638" s="181"/>
      <c r="M638" s="186"/>
      <c r="N638" s="187"/>
      <c r="O638" s="187"/>
      <c r="P638" s="187"/>
      <c r="Q638" s="187"/>
      <c r="R638" s="187"/>
      <c r="S638" s="187"/>
      <c r="T638" s="188"/>
      <c r="AT638" s="183" t="s">
        <v>142</v>
      </c>
      <c r="AU638" s="183" t="s">
        <v>81</v>
      </c>
      <c r="AV638" s="11" t="s">
        <v>74</v>
      </c>
      <c r="AW638" s="11" t="s">
        <v>33</v>
      </c>
      <c r="AX638" s="11" t="s">
        <v>69</v>
      </c>
      <c r="AY638" s="183" t="s">
        <v>133</v>
      </c>
    </row>
    <row r="639" spans="2:51" s="12" customFormat="1" ht="13.5">
      <c r="B639" s="189"/>
      <c r="D639" s="182" t="s">
        <v>142</v>
      </c>
      <c r="E639" s="190" t="s">
        <v>5</v>
      </c>
      <c r="F639" s="191" t="s">
        <v>820</v>
      </c>
      <c r="H639" s="192">
        <v>4</v>
      </c>
      <c r="I639" s="193"/>
      <c r="L639" s="189"/>
      <c r="M639" s="194"/>
      <c r="N639" s="195"/>
      <c r="O639" s="195"/>
      <c r="P639" s="195"/>
      <c r="Q639" s="195"/>
      <c r="R639" s="195"/>
      <c r="S639" s="195"/>
      <c r="T639" s="196"/>
      <c r="AT639" s="190" t="s">
        <v>142</v>
      </c>
      <c r="AU639" s="190" t="s">
        <v>81</v>
      </c>
      <c r="AV639" s="12" t="s">
        <v>81</v>
      </c>
      <c r="AW639" s="12" t="s">
        <v>33</v>
      </c>
      <c r="AX639" s="12" t="s">
        <v>74</v>
      </c>
      <c r="AY639" s="190" t="s">
        <v>133</v>
      </c>
    </row>
    <row r="640" spans="2:65" s="1" customFormat="1" ht="25.5" customHeight="1">
      <c r="B640" s="168"/>
      <c r="C640" s="169" t="s">
        <v>821</v>
      </c>
      <c r="D640" s="169" t="s">
        <v>135</v>
      </c>
      <c r="E640" s="170" t="s">
        <v>822</v>
      </c>
      <c r="F640" s="171" t="s">
        <v>823</v>
      </c>
      <c r="G640" s="172" t="s">
        <v>138</v>
      </c>
      <c r="H640" s="173">
        <v>47.8</v>
      </c>
      <c r="I640" s="174"/>
      <c r="J640" s="175">
        <f>ROUND(I640*H640,2)</f>
        <v>0</v>
      </c>
      <c r="K640" s="171" t="s">
        <v>139</v>
      </c>
      <c r="L640" s="41"/>
      <c r="M640" s="176" t="s">
        <v>5</v>
      </c>
      <c r="N640" s="177" t="s">
        <v>40</v>
      </c>
      <c r="O640" s="42"/>
      <c r="P640" s="178">
        <f>O640*H640</f>
        <v>0</v>
      </c>
      <c r="Q640" s="178">
        <v>0.24101</v>
      </c>
      <c r="R640" s="178">
        <f>Q640*H640</f>
        <v>11.520278</v>
      </c>
      <c r="S640" s="178">
        <v>0</v>
      </c>
      <c r="T640" s="179">
        <f>S640*H640</f>
        <v>0</v>
      </c>
      <c r="AR640" s="24" t="s">
        <v>140</v>
      </c>
      <c r="AT640" s="24" t="s">
        <v>135</v>
      </c>
      <c r="AU640" s="24" t="s">
        <v>81</v>
      </c>
      <c r="AY640" s="24" t="s">
        <v>133</v>
      </c>
      <c r="BE640" s="180">
        <f>IF(N640="základní",J640,0)</f>
        <v>0</v>
      </c>
      <c r="BF640" s="180">
        <f>IF(N640="snížená",J640,0)</f>
        <v>0</v>
      </c>
      <c r="BG640" s="180">
        <f>IF(N640="zákl. přenesená",J640,0)</f>
        <v>0</v>
      </c>
      <c r="BH640" s="180">
        <f>IF(N640="sníž. přenesená",J640,0)</f>
        <v>0</v>
      </c>
      <c r="BI640" s="180">
        <f>IF(N640="nulová",J640,0)</f>
        <v>0</v>
      </c>
      <c r="BJ640" s="24" t="s">
        <v>74</v>
      </c>
      <c r="BK640" s="180">
        <f>ROUND(I640*H640,2)</f>
        <v>0</v>
      </c>
      <c r="BL640" s="24" t="s">
        <v>140</v>
      </c>
      <c r="BM640" s="24" t="s">
        <v>824</v>
      </c>
    </row>
    <row r="641" spans="2:51" s="12" customFormat="1" ht="13.5">
      <c r="B641" s="189"/>
      <c r="D641" s="182" t="s">
        <v>142</v>
      </c>
      <c r="E641" s="190" t="s">
        <v>5</v>
      </c>
      <c r="F641" s="191" t="s">
        <v>825</v>
      </c>
      <c r="H641" s="192">
        <v>23.32</v>
      </c>
      <c r="I641" s="193"/>
      <c r="L641" s="189"/>
      <c r="M641" s="194"/>
      <c r="N641" s="195"/>
      <c r="O641" s="195"/>
      <c r="P641" s="195"/>
      <c r="Q641" s="195"/>
      <c r="R641" s="195"/>
      <c r="S641" s="195"/>
      <c r="T641" s="196"/>
      <c r="AT641" s="190" t="s">
        <v>142</v>
      </c>
      <c r="AU641" s="190" t="s">
        <v>81</v>
      </c>
      <c r="AV641" s="12" t="s">
        <v>81</v>
      </c>
      <c r="AW641" s="12" t="s">
        <v>33</v>
      </c>
      <c r="AX641" s="12" t="s">
        <v>69</v>
      </c>
      <c r="AY641" s="190" t="s">
        <v>133</v>
      </c>
    </row>
    <row r="642" spans="2:51" s="12" customFormat="1" ht="13.5">
      <c r="B642" s="189"/>
      <c r="D642" s="182" t="s">
        <v>142</v>
      </c>
      <c r="E642" s="190" t="s">
        <v>5</v>
      </c>
      <c r="F642" s="191" t="s">
        <v>826</v>
      </c>
      <c r="H642" s="192">
        <v>24.48</v>
      </c>
      <c r="I642" s="193"/>
      <c r="L642" s="189"/>
      <c r="M642" s="194"/>
      <c r="N642" s="195"/>
      <c r="O642" s="195"/>
      <c r="P642" s="195"/>
      <c r="Q642" s="195"/>
      <c r="R642" s="195"/>
      <c r="S642" s="195"/>
      <c r="T642" s="196"/>
      <c r="AT642" s="190" t="s">
        <v>142</v>
      </c>
      <c r="AU642" s="190" t="s">
        <v>81</v>
      </c>
      <c r="AV642" s="12" t="s">
        <v>81</v>
      </c>
      <c r="AW642" s="12" t="s">
        <v>33</v>
      </c>
      <c r="AX642" s="12" t="s">
        <v>69</v>
      </c>
      <c r="AY642" s="190" t="s">
        <v>133</v>
      </c>
    </row>
    <row r="643" spans="2:51" s="13" customFormat="1" ht="13.5">
      <c r="B643" s="197"/>
      <c r="D643" s="182" t="s">
        <v>142</v>
      </c>
      <c r="E643" s="198" t="s">
        <v>5</v>
      </c>
      <c r="F643" s="199" t="s">
        <v>154</v>
      </c>
      <c r="H643" s="200">
        <v>47.8</v>
      </c>
      <c r="I643" s="201"/>
      <c r="L643" s="197"/>
      <c r="M643" s="202"/>
      <c r="N643" s="203"/>
      <c r="O643" s="203"/>
      <c r="P643" s="203"/>
      <c r="Q643" s="203"/>
      <c r="R643" s="203"/>
      <c r="S643" s="203"/>
      <c r="T643" s="204"/>
      <c r="AT643" s="198" t="s">
        <v>142</v>
      </c>
      <c r="AU643" s="198" t="s">
        <v>81</v>
      </c>
      <c r="AV643" s="13" t="s">
        <v>140</v>
      </c>
      <c r="AW643" s="13" t="s">
        <v>33</v>
      </c>
      <c r="AX643" s="13" t="s">
        <v>74</v>
      </c>
      <c r="AY643" s="198" t="s">
        <v>133</v>
      </c>
    </row>
    <row r="644" spans="2:65" s="1" customFormat="1" ht="25.5" customHeight="1">
      <c r="B644" s="168"/>
      <c r="C644" s="169" t="s">
        <v>827</v>
      </c>
      <c r="D644" s="169" t="s">
        <v>135</v>
      </c>
      <c r="E644" s="170" t="s">
        <v>828</v>
      </c>
      <c r="F644" s="171" t="s">
        <v>829</v>
      </c>
      <c r="G644" s="172" t="s">
        <v>138</v>
      </c>
      <c r="H644" s="173">
        <v>13.5</v>
      </c>
      <c r="I644" s="174"/>
      <c r="J644" s="175">
        <f>ROUND(I644*H644,2)</f>
        <v>0</v>
      </c>
      <c r="K644" s="171" t="s">
        <v>139</v>
      </c>
      <c r="L644" s="41"/>
      <c r="M644" s="176" t="s">
        <v>5</v>
      </c>
      <c r="N644" s="177" t="s">
        <v>40</v>
      </c>
      <c r="O644" s="42"/>
      <c r="P644" s="178">
        <f>O644*H644</f>
        <v>0</v>
      </c>
      <c r="Q644" s="178">
        <v>0.28362</v>
      </c>
      <c r="R644" s="178">
        <f>Q644*H644</f>
        <v>3.8288699999999998</v>
      </c>
      <c r="S644" s="178">
        <v>0</v>
      </c>
      <c r="T644" s="179">
        <f>S644*H644</f>
        <v>0</v>
      </c>
      <c r="AR644" s="24" t="s">
        <v>140</v>
      </c>
      <c r="AT644" s="24" t="s">
        <v>135</v>
      </c>
      <c r="AU644" s="24" t="s">
        <v>81</v>
      </c>
      <c r="AY644" s="24" t="s">
        <v>133</v>
      </c>
      <c r="BE644" s="180">
        <f>IF(N644="základní",J644,0)</f>
        <v>0</v>
      </c>
      <c r="BF644" s="180">
        <f>IF(N644="snížená",J644,0)</f>
        <v>0</v>
      </c>
      <c r="BG644" s="180">
        <f>IF(N644="zákl. přenesená",J644,0)</f>
        <v>0</v>
      </c>
      <c r="BH644" s="180">
        <f>IF(N644="sníž. přenesená",J644,0)</f>
        <v>0</v>
      </c>
      <c r="BI644" s="180">
        <f>IF(N644="nulová",J644,0)</f>
        <v>0</v>
      </c>
      <c r="BJ644" s="24" t="s">
        <v>74</v>
      </c>
      <c r="BK644" s="180">
        <f>ROUND(I644*H644,2)</f>
        <v>0</v>
      </c>
      <c r="BL644" s="24" t="s">
        <v>140</v>
      </c>
      <c r="BM644" s="24" t="s">
        <v>830</v>
      </c>
    </row>
    <row r="645" spans="2:51" s="11" customFormat="1" ht="13.5">
      <c r="B645" s="181"/>
      <c r="D645" s="182" t="s">
        <v>142</v>
      </c>
      <c r="E645" s="183" t="s">
        <v>5</v>
      </c>
      <c r="F645" s="184" t="s">
        <v>406</v>
      </c>
      <c r="H645" s="183" t="s">
        <v>5</v>
      </c>
      <c r="I645" s="185"/>
      <c r="L645" s="181"/>
      <c r="M645" s="186"/>
      <c r="N645" s="187"/>
      <c r="O645" s="187"/>
      <c r="P645" s="187"/>
      <c r="Q645" s="187"/>
      <c r="R645" s="187"/>
      <c r="S645" s="187"/>
      <c r="T645" s="188"/>
      <c r="AT645" s="183" t="s">
        <v>142</v>
      </c>
      <c r="AU645" s="183" t="s">
        <v>81</v>
      </c>
      <c r="AV645" s="11" t="s">
        <v>74</v>
      </c>
      <c r="AW645" s="11" t="s">
        <v>33</v>
      </c>
      <c r="AX645" s="11" t="s">
        <v>69</v>
      </c>
      <c r="AY645" s="183" t="s">
        <v>133</v>
      </c>
    </row>
    <row r="646" spans="2:51" s="11" customFormat="1" ht="13.5">
      <c r="B646" s="181"/>
      <c r="D646" s="182" t="s">
        <v>142</v>
      </c>
      <c r="E646" s="183" t="s">
        <v>5</v>
      </c>
      <c r="F646" s="184" t="s">
        <v>144</v>
      </c>
      <c r="H646" s="183" t="s">
        <v>5</v>
      </c>
      <c r="I646" s="185"/>
      <c r="L646" s="181"/>
      <c r="M646" s="186"/>
      <c r="N646" s="187"/>
      <c r="O646" s="187"/>
      <c r="P646" s="187"/>
      <c r="Q646" s="187"/>
      <c r="R646" s="187"/>
      <c r="S646" s="187"/>
      <c r="T646" s="188"/>
      <c r="AT646" s="183" t="s">
        <v>142</v>
      </c>
      <c r="AU646" s="183" t="s">
        <v>81</v>
      </c>
      <c r="AV646" s="11" t="s">
        <v>74</v>
      </c>
      <c r="AW646" s="11" t="s">
        <v>33</v>
      </c>
      <c r="AX646" s="11" t="s">
        <v>69</v>
      </c>
      <c r="AY646" s="183" t="s">
        <v>133</v>
      </c>
    </row>
    <row r="647" spans="2:51" s="12" customFormat="1" ht="13.5">
      <c r="B647" s="189"/>
      <c r="D647" s="182" t="s">
        <v>142</v>
      </c>
      <c r="E647" s="190" t="s">
        <v>5</v>
      </c>
      <c r="F647" s="191" t="s">
        <v>145</v>
      </c>
      <c r="H647" s="192">
        <v>13.5</v>
      </c>
      <c r="I647" s="193"/>
      <c r="L647" s="189"/>
      <c r="M647" s="194"/>
      <c r="N647" s="195"/>
      <c r="O647" s="195"/>
      <c r="P647" s="195"/>
      <c r="Q647" s="195"/>
      <c r="R647" s="195"/>
      <c r="S647" s="195"/>
      <c r="T647" s="196"/>
      <c r="AT647" s="190" t="s">
        <v>142</v>
      </c>
      <c r="AU647" s="190" t="s">
        <v>81</v>
      </c>
      <c r="AV647" s="12" t="s">
        <v>81</v>
      </c>
      <c r="AW647" s="12" t="s">
        <v>33</v>
      </c>
      <c r="AX647" s="12" t="s">
        <v>74</v>
      </c>
      <c r="AY647" s="190" t="s">
        <v>133</v>
      </c>
    </row>
    <row r="648" spans="2:65" s="1" customFormat="1" ht="16.5" customHeight="1">
      <c r="B648" s="168"/>
      <c r="C648" s="169" t="s">
        <v>831</v>
      </c>
      <c r="D648" s="169" t="s">
        <v>135</v>
      </c>
      <c r="E648" s="170" t="s">
        <v>832</v>
      </c>
      <c r="F648" s="171" t="s">
        <v>833</v>
      </c>
      <c r="G648" s="172" t="s">
        <v>309</v>
      </c>
      <c r="H648" s="173">
        <v>2</v>
      </c>
      <c r="I648" s="174"/>
      <c r="J648" s="175">
        <f>ROUND(I648*H648,2)</f>
        <v>0</v>
      </c>
      <c r="K648" s="171" t="s">
        <v>139</v>
      </c>
      <c r="L648" s="41"/>
      <c r="M648" s="176" t="s">
        <v>5</v>
      </c>
      <c r="N648" s="177" t="s">
        <v>40</v>
      </c>
      <c r="O648" s="42"/>
      <c r="P648" s="178">
        <f>O648*H648</f>
        <v>0</v>
      </c>
      <c r="Q648" s="178">
        <v>0.04684</v>
      </c>
      <c r="R648" s="178">
        <f>Q648*H648</f>
        <v>0.09368</v>
      </c>
      <c r="S648" s="178">
        <v>0</v>
      </c>
      <c r="T648" s="179">
        <f>S648*H648</f>
        <v>0</v>
      </c>
      <c r="AR648" s="24" t="s">
        <v>140</v>
      </c>
      <c r="AT648" s="24" t="s">
        <v>135</v>
      </c>
      <c r="AU648" s="24" t="s">
        <v>81</v>
      </c>
      <c r="AY648" s="24" t="s">
        <v>133</v>
      </c>
      <c r="BE648" s="180">
        <f>IF(N648="základní",J648,0)</f>
        <v>0</v>
      </c>
      <c r="BF648" s="180">
        <f>IF(N648="snížená",J648,0)</f>
        <v>0</v>
      </c>
      <c r="BG648" s="180">
        <f>IF(N648="zákl. přenesená",J648,0)</f>
        <v>0</v>
      </c>
      <c r="BH648" s="180">
        <f>IF(N648="sníž. přenesená",J648,0)</f>
        <v>0</v>
      </c>
      <c r="BI648" s="180">
        <f>IF(N648="nulová",J648,0)</f>
        <v>0</v>
      </c>
      <c r="BJ648" s="24" t="s">
        <v>74</v>
      </c>
      <c r="BK648" s="180">
        <f>ROUND(I648*H648,2)</f>
        <v>0</v>
      </c>
      <c r="BL648" s="24" t="s">
        <v>140</v>
      </c>
      <c r="BM648" s="24" t="s">
        <v>834</v>
      </c>
    </row>
    <row r="649" spans="2:51" s="12" customFormat="1" ht="13.5">
      <c r="B649" s="189"/>
      <c r="D649" s="182" t="s">
        <v>142</v>
      </c>
      <c r="E649" s="190" t="s">
        <v>5</v>
      </c>
      <c r="F649" s="191" t="s">
        <v>835</v>
      </c>
      <c r="H649" s="192">
        <v>1</v>
      </c>
      <c r="I649" s="193"/>
      <c r="L649" s="189"/>
      <c r="M649" s="194"/>
      <c r="N649" s="195"/>
      <c r="O649" s="195"/>
      <c r="P649" s="195"/>
      <c r="Q649" s="195"/>
      <c r="R649" s="195"/>
      <c r="S649" s="195"/>
      <c r="T649" s="196"/>
      <c r="AT649" s="190" t="s">
        <v>142</v>
      </c>
      <c r="AU649" s="190" t="s">
        <v>81</v>
      </c>
      <c r="AV649" s="12" t="s">
        <v>81</v>
      </c>
      <c r="AW649" s="12" t="s">
        <v>33</v>
      </c>
      <c r="AX649" s="12" t="s">
        <v>69</v>
      </c>
      <c r="AY649" s="190" t="s">
        <v>133</v>
      </c>
    </row>
    <row r="650" spans="2:51" s="11" customFormat="1" ht="13.5">
      <c r="B650" s="181"/>
      <c r="D650" s="182" t="s">
        <v>142</v>
      </c>
      <c r="E650" s="183" t="s">
        <v>5</v>
      </c>
      <c r="F650" s="184" t="s">
        <v>836</v>
      </c>
      <c r="H650" s="183" t="s">
        <v>5</v>
      </c>
      <c r="I650" s="185"/>
      <c r="L650" s="181"/>
      <c r="M650" s="186"/>
      <c r="N650" s="187"/>
      <c r="O650" s="187"/>
      <c r="P650" s="187"/>
      <c r="Q650" s="187"/>
      <c r="R650" s="187"/>
      <c r="S650" s="187"/>
      <c r="T650" s="188"/>
      <c r="AT650" s="183" t="s">
        <v>142</v>
      </c>
      <c r="AU650" s="183" t="s">
        <v>81</v>
      </c>
      <c r="AV650" s="11" t="s">
        <v>74</v>
      </c>
      <c r="AW650" s="11" t="s">
        <v>33</v>
      </c>
      <c r="AX650" s="11" t="s">
        <v>69</v>
      </c>
      <c r="AY650" s="183" t="s">
        <v>133</v>
      </c>
    </row>
    <row r="651" spans="2:51" s="12" customFormat="1" ht="13.5">
      <c r="B651" s="189"/>
      <c r="D651" s="182" t="s">
        <v>142</v>
      </c>
      <c r="E651" s="190" t="s">
        <v>5</v>
      </c>
      <c r="F651" s="191" t="s">
        <v>837</v>
      </c>
      <c r="H651" s="192">
        <v>1</v>
      </c>
      <c r="I651" s="193"/>
      <c r="L651" s="189"/>
      <c r="M651" s="194"/>
      <c r="N651" s="195"/>
      <c r="O651" s="195"/>
      <c r="P651" s="195"/>
      <c r="Q651" s="195"/>
      <c r="R651" s="195"/>
      <c r="S651" s="195"/>
      <c r="T651" s="196"/>
      <c r="AT651" s="190" t="s">
        <v>142</v>
      </c>
      <c r="AU651" s="190" t="s">
        <v>81</v>
      </c>
      <c r="AV651" s="12" t="s">
        <v>81</v>
      </c>
      <c r="AW651" s="12" t="s">
        <v>33</v>
      </c>
      <c r="AX651" s="12" t="s">
        <v>69</v>
      </c>
      <c r="AY651" s="190" t="s">
        <v>133</v>
      </c>
    </row>
    <row r="652" spans="2:51" s="13" customFormat="1" ht="13.5">
      <c r="B652" s="197"/>
      <c r="D652" s="182" t="s">
        <v>142</v>
      </c>
      <c r="E652" s="198" t="s">
        <v>5</v>
      </c>
      <c r="F652" s="199" t="s">
        <v>154</v>
      </c>
      <c r="H652" s="200">
        <v>2</v>
      </c>
      <c r="I652" s="201"/>
      <c r="L652" s="197"/>
      <c r="M652" s="202"/>
      <c r="N652" s="203"/>
      <c r="O652" s="203"/>
      <c r="P652" s="203"/>
      <c r="Q652" s="203"/>
      <c r="R652" s="203"/>
      <c r="S652" s="203"/>
      <c r="T652" s="204"/>
      <c r="AT652" s="198" t="s">
        <v>142</v>
      </c>
      <c r="AU652" s="198" t="s">
        <v>81</v>
      </c>
      <c r="AV652" s="13" t="s">
        <v>140</v>
      </c>
      <c r="AW652" s="13" t="s">
        <v>33</v>
      </c>
      <c r="AX652" s="13" t="s">
        <v>74</v>
      </c>
      <c r="AY652" s="198" t="s">
        <v>133</v>
      </c>
    </row>
    <row r="653" spans="2:65" s="1" customFormat="1" ht="16.5" customHeight="1">
      <c r="B653" s="168"/>
      <c r="C653" s="213" t="s">
        <v>838</v>
      </c>
      <c r="D653" s="213" t="s">
        <v>314</v>
      </c>
      <c r="E653" s="214" t="s">
        <v>839</v>
      </c>
      <c r="F653" s="215" t="s">
        <v>840</v>
      </c>
      <c r="G653" s="216" t="s">
        <v>309</v>
      </c>
      <c r="H653" s="217">
        <v>1</v>
      </c>
      <c r="I653" s="218"/>
      <c r="J653" s="219">
        <f>ROUND(I653*H653,2)</f>
        <v>0</v>
      </c>
      <c r="K653" s="215" t="s">
        <v>139</v>
      </c>
      <c r="L653" s="220"/>
      <c r="M653" s="221" t="s">
        <v>5</v>
      </c>
      <c r="N653" s="222" t="s">
        <v>40</v>
      </c>
      <c r="O653" s="42"/>
      <c r="P653" s="178">
        <f>O653*H653</f>
        <v>0</v>
      </c>
      <c r="Q653" s="178">
        <v>0.0138</v>
      </c>
      <c r="R653" s="178">
        <f>Q653*H653</f>
        <v>0.0138</v>
      </c>
      <c r="S653" s="178">
        <v>0</v>
      </c>
      <c r="T653" s="179">
        <f>S653*H653</f>
        <v>0</v>
      </c>
      <c r="AR653" s="24" t="s">
        <v>210</v>
      </c>
      <c r="AT653" s="24" t="s">
        <v>314</v>
      </c>
      <c r="AU653" s="24" t="s">
        <v>81</v>
      </c>
      <c r="AY653" s="24" t="s">
        <v>133</v>
      </c>
      <c r="BE653" s="180">
        <f>IF(N653="základní",J653,0)</f>
        <v>0</v>
      </c>
      <c r="BF653" s="180">
        <f>IF(N653="snížená",J653,0)</f>
        <v>0</v>
      </c>
      <c r="BG653" s="180">
        <f>IF(N653="zákl. přenesená",J653,0)</f>
        <v>0</v>
      </c>
      <c r="BH653" s="180">
        <f>IF(N653="sníž. přenesená",J653,0)</f>
        <v>0</v>
      </c>
      <c r="BI653" s="180">
        <f>IF(N653="nulová",J653,0)</f>
        <v>0</v>
      </c>
      <c r="BJ653" s="24" t="s">
        <v>74</v>
      </c>
      <c r="BK653" s="180">
        <f>ROUND(I653*H653,2)</f>
        <v>0</v>
      </c>
      <c r="BL653" s="24" t="s">
        <v>140</v>
      </c>
      <c r="BM653" s="24" t="s">
        <v>841</v>
      </c>
    </row>
    <row r="654" spans="2:51" s="12" customFormat="1" ht="13.5">
      <c r="B654" s="189"/>
      <c r="D654" s="182" t="s">
        <v>142</v>
      </c>
      <c r="E654" s="190" t="s">
        <v>5</v>
      </c>
      <c r="F654" s="191" t="s">
        <v>835</v>
      </c>
      <c r="H654" s="192">
        <v>1</v>
      </c>
      <c r="I654" s="193"/>
      <c r="L654" s="189"/>
      <c r="M654" s="194"/>
      <c r="N654" s="195"/>
      <c r="O654" s="195"/>
      <c r="P654" s="195"/>
      <c r="Q654" s="195"/>
      <c r="R654" s="195"/>
      <c r="S654" s="195"/>
      <c r="T654" s="196"/>
      <c r="AT654" s="190" t="s">
        <v>142</v>
      </c>
      <c r="AU654" s="190" t="s">
        <v>81</v>
      </c>
      <c r="AV654" s="12" t="s">
        <v>81</v>
      </c>
      <c r="AW654" s="12" t="s">
        <v>33</v>
      </c>
      <c r="AX654" s="12" t="s">
        <v>74</v>
      </c>
      <c r="AY654" s="190" t="s">
        <v>133</v>
      </c>
    </row>
    <row r="655" spans="2:65" s="1" customFormat="1" ht="16.5" customHeight="1">
      <c r="B655" s="168"/>
      <c r="C655" s="169" t="s">
        <v>842</v>
      </c>
      <c r="D655" s="169" t="s">
        <v>135</v>
      </c>
      <c r="E655" s="170" t="s">
        <v>843</v>
      </c>
      <c r="F655" s="171" t="s">
        <v>844</v>
      </c>
      <c r="G655" s="172" t="s">
        <v>309</v>
      </c>
      <c r="H655" s="173">
        <v>1</v>
      </c>
      <c r="I655" s="174"/>
      <c r="J655" s="175">
        <f>ROUND(I655*H655,2)</f>
        <v>0</v>
      </c>
      <c r="K655" s="171" t="s">
        <v>139</v>
      </c>
      <c r="L655" s="41"/>
      <c r="M655" s="176" t="s">
        <v>5</v>
      </c>
      <c r="N655" s="177" t="s">
        <v>40</v>
      </c>
      <c r="O655" s="42"/>
      <c r="P655" s="178">
        <f>O655*H655</f>
        <v>0</v>
      </c>
      <c r="Q655" s="178">
        <v>0.07146</v>
      </c>
      <c r="R655" s="178">
        <f>Q655*H655</f>
        <v>0.07146</v>
      </c>
      <c r="S655" s="178">
        <v>0</v>
      </c>
      <c r="T655" s="179">
        <f>S655*H655</f>
        <v>0</v>
      </c>
      <c r="AR655" s="24" t="s">
        <v>140</v>
      </c>
      <c r="AT655" s="24" t="s">
        <v>135</v>
      </c>
      <c r="AU655" s="24" t="s">
        <v>81</v>
      </c>
      <c r="AY655" s="24" t="s">
        <v>133</v>
      </c>
      <c r="BE655" s="180">
        <f>IF(N655="základní",J655,0)</f>
        <v>0</v>
      </c>
      <c r="BF655" s="180">
        <f>IF(N655="snížená",J655,0)</f>
        <v>0</v>
      </c>
      <c r="BG655" s="180">
        <f>IF(N655="zákl. přenesená",J655,0)</f>
        <v>0</v>
      </c>
      <c r="BH655" s="180">
        <f>IF(N655="sníž. přenesená",J655,0)</f>
        <v>0</v>
      </c>
      <c r="BI655" s="180">
        <f>IF(N655="nulová",J655,0)</f>
        <v>0</v>
      </c>
      <c r="BJ655" s="24" t="s">
        <v>74</v>
      </c>
      <c r="BK655" s="180">
        <f>ROUND(I655*H655,2)</f>
        <v>0</v>
      </c>
      <c r="BL655" s="24" t="s">
        <v>140</v>
      </c>
      <c r="BM655" s="24" t="s">
        <v>845</v>
      </c>
    </row>
    <row r="656" spans="2:51" s="11" customFormat="1" ht="13.5">
      <c r="B656" s="181"/>
      <c r="D656" s="182" t="s">
        <v>142</v>
      </c>
      <c r="E656" s="183" t="s">
        <v>5</v>
      </c>
      <c r="F656" s="184" t="s">
        <v>836</v>
      </c>
      <c r="H656" s="183" t="s">
        <v>5</v>
      </c>
      <c r="I656" s="185"/>
      <c r="L656" s="181"/>
      <c r="M656" s="186"/>
      <c r="N656" s="187"/>
      <c r="O656" s="187"/>
      <c r="P656" s="187"/>
      <c r="Q656" s="187"/>
      <c r="R656" s="187"/>
      <c r="S656" s="187"/>
      <c r="T656" s="188"/>
      <c r="AT656" s="183" t="s">
        <v>142</v>
      </c>
      <c r="AU656" s="183" t="s">
        <v>81</v>
      </c>
      <c r="AV656" s="11" t="s">
        <v>74</v>
      </c>
      <c r="AW656" s="11" t="s">
        <v>33</v>
      </c>
      <c r="AX656" s="11" t="s">
        <v>69</v>
      </c>
      <c r="AY656" s="183" t="s">
        <v>133</v>
      </c>
    </row>
    <row r="657" spans="2:51" s="12" customFormat="1" ht="13.5">
      <c r="B657" s="189"/>
      <c r="D657" s="182" t="s">
        <v>142</v>
      </c>
      <c r="E657" s="190" t="s">
        <v>5</v>
      </c>
      <c r="F657" s="191" t="s">
        <v>846</v>
      </c>
      <c r="H657" s="192">
        <v>1</v>
      </c>
      <c r="I657" s="193"/>
      <c r="L657" s="189"/>
      <c r="M657" s="194"/>
      <c r="N657" s="195"/>
      <c r="O657" s="195"/>
      <c r="P657" s="195"/>
      <c r="Q657" s="195"/>
      <c r="R657" s="195"/>
      <c r="S657" s="195"/>
      <c r="T657" s="196"/>
      <c r="AT657" s="190" t="s">
        <v>142</v>
      </c>
      <c r="AU657" s="190" t="s">
        <v>81</v>
      </c>
      <c r="AV657" s="12" t="s">
        <v>81</v>
      </c>
      <c r="AW657" s="12" t="s">
        <v>33</v>
      </c>
      <c r="AX657" s="12" t="s">
        <v>74</v>
      </c>
      <c r="AY657" s="190" t="s">
        <v>133</v>
      </c>
    </row>
    <row r="658" spans="2:65" s="1" customFormat="1" ht="16.5" customHeight="1">
      <c r="B658" s="168"/>
      <c r="C658" s="169" t="s">
        <v>847</v>
      </c>
      <c r="D658" s="169" t="s">
        <v>135</v>
      </c>
      <c r="E658" s="170" t="s">
        <v>848</v>
      </c>
      <c r="F658" s="171" t="s">
        <v>849</v>
      </c>
      <c r="G658" s="172" t="s">
        <v>309</v>
      </c>
      <c r="H658" s="173">
        <v>21</v>
      </c>
      <c r="I658" s="174"/>
      <c r="J658" s="175">
        <f>ROUND(I658*H658,2)</f>
        <v>0</v>
      </c>
      <c r="K658" s="171" t="s">
        <v>139</v>
      </c>
      <c r="L658" s="41"/>
      <c r="M658" s="176" t="s">
        <v>5</v>
      </c>
      <c r="N658" s="177" t="s">
        <v>40</v>
      </c>
      <c r="O658" s="42"/>
      <c r="P658" s="178">
        <f>O658*H658</f>
        <v>0</v>
      </c>
      <c r="Q658" s="178">
        <v>0</v>
      </c>
      <c r="R658" s="178">
        <f>Q658*H658</f>
        <v>0</v>
      </c>
      <c r="S658" s="178">
        <v>0</v>
      </c>
      <c r="T658" s="179">
        <f>S658*H658</f>
        <v>0</v>
      </c>
      <c r="AR658" s="24" t="s">
        <v>140</v>
      </c>
      <c r="AT658" s="24" t="s">
        <v>135</v>
      </c>
      <c r="AU658" s="24" t="s">
        <v>81</v>
      </c>
      <c r="AY658" s="24" t="s">
        <v>133</v>
      </c>
      <c r="BE658" s="180">
        <f>IF(N658="základní",J658,0)</f>
        <v>0</v>
      </c>
      <c r="BF658" s="180">
        <f>IF(N658="snížená",J658,0)</f>
        <v>0</v>
      </c>
      <c r="BG658" s="180">
        <f>IF(N658="zákl. přenesená",J658,0)</f>
        <v>0</v>
      </c>
      <c r="BH658" s="180">
        <f>IF(N658="sníž. přenesená",J658,0)</f>
        <v>0</v>
      </c>
      <c r="BI658" s="180">
        <f>IF(N658="nulová",J658,0)</f>
        <v>0</v>
      </c>
      <c r="BJ658" s="24" t="s">
        <v>74</v>
      </c>
      <c r="BK658" s="180">
        <f>ROUND(I658*H658,2)</f>
        <v>0</v>
      </c>
      <c r="BL658" s="24" t="s">
        <v>140</v>
      </c>
      <c r="BM658" s="24" t="s">
        <v>850</v>
      </c>
    </row>
    <row r="659" spans="2:51" s="12" customFormat="1" ht="13.5">
      <c r="B659" s="189"/>
      <c r="D659" s="182" t="s">
        <v>142</v>
      </c>
      <c r="E659" s="190" t="s">
        <v>5</v>
      </c>
      <c r="F659" s="191" t="s">
        <v>851</v>
      </c>
      <c r="H659" s="192">
        <v>21</v>
      </c>
      <c r="I659" s="193"/>
      <c r="L659" s="189"/>
      <c r="M659" s="194"/>
      <c r="N659" s="195"/>
      <c r="O659" s="195"/>
      <c r="P659" s="195"/>
      <c r="Q659" s="195"/>
      <c r="R659" s="195"/>
      <c r="S659" s="195"/>
      <c r="T659" s="196"/>
      <c r="AT659" s="190" t="s">
        <v>142</v>
      </c>
      <c r="AU659" s="190" t="s">
        <v>81</v>
      </c>
      <c r="AV659" s="12" t="s">
        <v>81</v>
      </c>
      <c r="AW659" s="12" t="s">
        <v>33</v>
      </c>
      <c r="AX659" s="12" t="s">
        <v>74</v>
      </c>
      <c r="AY659" s="190" t="s">
        <v>133</v>
      </c>
    </row>
    <row r="660" spans="2:65" s="1" customFormat="1" ht="16.5" customHeight="1">
      <c r="B660" s="168"/>
      <c r="C660" s="213" t="s">
        <v>852</v>
      </c>
      <c r="D660" s="213" t="s">
        <v>314</v>
      </c>
      <c r="E660" s="214" t="s">
        <v>853</v>
      </c>
      <c r="F660" s="215" t="s">
        <v>854</v>
      </c>
      <c r="G660" s="216" t="s">
        <v>309</v>
      </c>
      <c r="H660" s="217">
        <v>21</v>
      </c>
      <c r="I660" s="218"/>
      <c r="J660" s="219">
        <f>ROUND(I660*H660,2)</f>
        <v>0</v>
      </c>
      <c r="K660" s="215" t="s">
        <v>139</v>
      </c>
      <c r="L660" s="220"/>
      <c r="M660" s="221" t="s">
        <v>5</v>
      </c>
      <c r="N660" s="222" t="s">
        <v>40</v>
      </c>
      <c r="O660" s="42"/>
      <c r="P660" s="178">
        <f>O660*H660</f>
        <v>0</v>
      </c>
      <c r="Q660" s="178">
        <v>6E-05</v>
      </c>
      <c r="R660" s="178">
        <f>Q660*H660</f>
        <v>0.00126</v>
      </c>
      <c r="S660" s="178">
        <v>0</v>
      </c>
      <c r="T660" s="179">
        <f>S660*H660</f>
        <v>0</v>
      </c>
      <c r="AR660" s="24" t="s">
        <v>210</v>
      </c>
      <c r="AT660" s="24" t="s">
        <v>314</v>
      </c>
      <c r="AU660" s="24" t="s">
        <v>81</v>
      </c>
      <c r="AY660" s="24" t="s">
        <v>133</v>
      </c>
      <c r="BE660" s="180">
        <f>IF(N660="základní",J660,0)</f>
        <v>0</v>
      </c>
      <c r="BF660" s="180">
        <f>IF(N660="snížená",J660,0)</f>
        <v>0</v>
      </c>
      <c r="BG660" s="180">
        <f>IF(N660="zákl. přenesená",J660,0)</f>
        <v>0</v>
      </c>
      <c r="BH660" s="180">
        <f>IF(N660="sníž. přenesená",J660,0)</f>
        <v>0</v>
      </c>
      <c r="BI660" s="180">
        <f>IF(N660="nulová",J660,0)</f>
        <v>0</v>
      </c>
      <c r="BJ660" s="24" t="s">
        <v>74</v>
      </c>
      <c r="BK660" s="180">
        <f>ROUND(I660*H660,2)</f>
        <v>0</v>
      </c>
      <c r="BL660" s="24" t="s">
        <v>140</v>
      </c>
      <c r="BM660" s="24" t="s">
        <v>855</v>
      </c>
    </row>
    <row r="661" spans="2:63" s="10" customFormat="1" ht="29.85" customHeight="1">
      <c r="B661" s="155"/>
      <c r="D661" s="156" t="s">
        <v>68</v>
      </c>
      <c r="E661" s="166" t="s">
        <v>215</v>
      </c>
      <c r="F661" s="166" t="s">
        <v>856</v>
      </c>
      <c r="I661" s="158"/>
      <c r="J661" s="167">
        <f>BK661</f>
        <v>0</v>
      </c>
      <c r="L661" s="155"/>
      <c r="M661" s="160"/>
      <c r="N661" s="161"/>
      <c r="O661" s="161"/>
      <c r="P661" s="162">
        <f>SUM(P662:P826)</f>
        <v>0</v>
      </c>
      <c r="Q661" s="161"/>
      <c r="R661" s="162">
        <f>SUM(R662:R826)</f>
        <v>0.1921085</v>
      </c>
      <c r="S661" s="161"/>
      <c r="T661" s="163">
        <f>SUM(T662:T826)</f>
        <v>40.035709000000004</v>
      </c>
      <c r="AR661" s="156" t="s">
        <v>74</v>
      </c>
      <c r="AT661" s="164" t="s">
        <v>68</v>
      </c>
      <c r="AU661" s="164" t="s">
        <v>74</v>
      </c>
      <c r="AY661" s="156" t="s">
        <v>133</v>
      </c>
      <c r="BK661" s="165">
        <f>SUM(BK662:BK826)</f>
        <v>0</v>
      </c>
    </row>
    <row r="662" spans="2:65" s="1" customFormat="1" ht="16.5" customHeight="1">
      <c r="B662" s="168"/>
      <c r="C662" s="169" t="s">
        <v>857</v>
      </c>
      <c r="D662" s="169" t="s">
        <v>135</v>
      </c>
      <c r="E662" s="170" t="s">
        <v>858</v>
      </c>
      <c r="F662" s="171" t="s">
        <v>859</v>
      </c>
      <c r="G662" s="172" t="s">
        <v>477</v>
      </c>
      <c r="H662" s="173">
        <v>15.45</v>
      </c>
      <c r="I662" s="174"/>
      <c r="J662" s="175">
        <f>ROUND(I662*H662,2)</f>
        <v>0</v>
      </c>
      <c r="K662" s="171" t="s">
        <v>139</v>
      </c>
      <c r="L662" s="41"/>
      <c r="M662" s="176" t="s">
        <v>5</v>
      </c>
      <c r="N662" s="177" t="s">
        <v>40</v>
      </c>
      <c r="O662" s="42"/>
      <c r="P662" s="178">
        <f>O662*H662</f>
        <v>0</v>
      </c>
      <c r="Q662" s="178">
        <v>0</v>
      </c>
      <c r="R662" s="178">
        <f>Q662*H662</f>
        <v>0</v>
      </c>
      <c r="S662" s="178">
        <v>0</v>
      </c>
      <c r="T662" s="179">
        <f>S662*H662</f>
        <v>0</v>
      </c>
      <c r="AR662" s="24" t="s">
        <v>140</v>
      </c>
      <c r="AT662" s="24" t="s">
        <v>135</v>
      </c>
      <c r="AU662" s="24" t="s">
        <v>81</v>
      </c>
      <c r="AY662" s="24" t="s">
        <v>133</v>
      </c>
      <c r="BE662" s="180">
        <f>IF(N662="základní",J662,0)</f>
        <v>0</v>
      </c>
      <c r="BF662" s="180">
        <f>IF(N662="snížená",J662,0)</f>
        <v>0</v>
      </c>
      <c r="BG662" s="180">
        <f>IF(N662="zákl. přenesená",J662,0)</f>
        <v>0</v>
      </c>
      <c r="BH662" s="180">
        <f>IF(N662="sníž. přenesená",J662,0)</f>
        <v>0</v>
      </c>
      <c r="BI662" s="180">
        <f>IF(N662="nulová",J662,0)</f>
        <v>0</v>
      </c>
      <c r="BJ662" s="24" t="s">
        <v>74</v>
      </c>
      <c r="BK662" s="180">
        <f>ROUND(I662*H662,2)</f>
        <v>0</v>
      </c>
      <c r="BL662" s="24" t="s">
        <v>140</v>
      </c>
      <c r="BM662" s="24" t="s">
        <v>860</v>
      </c>
    </row>
    <row r="663" spans="2:51" s="11" customFormat="1" ht="13.5">
      <c r="B663" s="181"/>
      <c r="D663" s="182" t="s">
        <v>142</v>
      </c>
      <c r="E663" s="183" t="s">
        <v>5</v>
      </c>
      <c r="F663" s="184" t="s">
        <v>172</v>
      </c>
      <c r="H663" s="183" t="s">
        <v>5</v>
      </c>
      <c r="I663" s="185"/>
      <c r="L663" s="181"/>
      <c r="M663" s="186"/>
      <c r="N663" s="187"/>
      <c r="O663" s="187"/>
      <c r="P663" s="187"/>
      <c r="Q663" s="187"/>
      <c r="R663" s="187"/>
      <c r="S663" s="187"/>
      <c r="T663" s="188"/>
      <c r="AT663" s="183" t="s">
        <v>142</v>
      </c>
      <c r="AU663" s="183" t="s">
        <v>81</v>
      </c>
      <c r="AV663" s="11" t="s">
        <v>74</v>
      </c>
      <c r="AW663" s="11" t="s">
        <v>33</v>
      </c>
      <c r="AX663" s="11" t="s">
        <v>69</v>
      </c>
      <c r="AY663" s="183" t="s">
        <v>133</v>
      </c>
    </row>
    <row r="664" spans="2:51" s="12" customFormat="1" ht="13.5">
      <c r="B664" s="189"/>
      <c r="D664" s="182" t="s">
        <v>142</v>
      </c>
      <c r="E664" s="190" t="s">
        <v>5</v>
      </c>
      <c r="F664" s="191" t="s">
        <v>861</v>
      </c>
      <c r="H664" s="192">
        <v>6.5</v>
      </c>
      <c r="I664" s="193"/>
      <c r="L664" s="189"/>
      <c r="M664" s="194"/>
      <c r="N664" s="195"/>
      <c r="O664" s="195"/>
      <c r="P664" s="195"/>
      <c r="Q664" s="195"/>
      <c r="R664" s="195"/>
      <c r="S664" s="195"/>
      <c r="T664" s="196"/>
      <c r="AT664" s="190" t="s">
        <v>142</v>
      </c>
      <c r="AU664" s="190" t="s">
        <v>81</v>
      </c>
      <c r="AV664" s="12" t="s">
        <v>81</v>
      </c>
      <c r="AW664" s="12" t="s">
        <v>33</v>
      </c>
      <c r="AX664" s="12" t="s">
        <v>69</v>
      </c>
      <c r="AY664" s="190" t="s">
        <v>133</v>
      </c>
    </row>
    <row r="665" spans="2:51" s="12" customFormat="1" ht="13.5">
      <c r="B665" s="189"/>
      <c r="D665" s="182" t="s">
        <v>142</v>
      </c>
      <c r="E665" s="190" t="s">
        <v>5</v>
      </c>
      <c r="F665" s="191" t="s">
        <v>862</v>
      </c>
      <c r="H665" s="192">
        <v>3.6</v>
      </c>
      <c r="I665" s="193"/>
      <c r="L665" s="189"/>
      <c r="M665" s="194"/>
      <c r="N665" s="195"/>
      <c r="O665" s="195"/>
      <c r="P665" s="195"/>
      <c r="Q665" s="195"/>
      <c r="R665" s="195"/>
      <c r="S665" s="195"/>
      <c r="T665" s="196"/>
      <c r="AT665" s="190" t="s">
        <v>142</v>
      </c>
      <c r="AU665" s="190" t="s">
        <v>81</v>
      </c>
      <c r="AV665" s="12" t="s">
        <v>81</v>
      </c>
      <c r="AW665" s="12" t="s">
        <v>33</v>
      </c>
      <c r="AX665" s="12" t="s">
        <v>69</v>
      </c>
      <c r="AY665" s="190" t="s">
        <v>133</v>
      </c>
    </row>
    <row r="666" spans="2:51" s="12" customFormat="1" ht="13.5">
      <c r="B666" s="189"/>
      <c r="D666" s="182" t="s">
        <v>142</v>
      </c>
      <c r="E666" s="190" t="s">
        <v>5</v>
      </c>
      <c r="F666" s="191" t="s">
        <v>863</v>
      </c>
      <c r="H666" s="192">
        <v>5.35</v>
      </c>
      <c r="I666" s="193"/>
      <c r="L666" s="189"/>
      <c r="M666" s="194"/>
      <c r="N666" s="195"/>
      <c r="O666" s="195"/>
      <c r="P666" s="195"/>
      <c r="Q666" s="195"/>
      <c r="R666" s="195"/>
      <c r="S666" s="195"/>
      <c r="T666" s="196"/>
      <c r="AT666" s="190" t="s">
        <v>142</v>
      </c>
      <c r="AU666" s="190" t="s">
        <v>81</v>
      </c>
      <c r="AV666" s="12" t="s">
        <v>81</v>
      </c>
      <c r="AW666" s="12" t="s">
        <v>33</v>
      </c>
      <c r="AX666" s="12" t="s">
        <v>69</v>
      </c>
      <c r="AY666" s="190" t="s">
        <v>133</v>
      </c>
    </row>
    <row r="667" spans="2:51" s="13" customFormat="1" ht="13.5">
      <c r="B667" s="197"/>
      <c r="D667" s="182" t="s">
        <v>142</v>
      </c>
      <c r="E667" s="198" t="s">
        <v>5</v>
      </c>
      <c r="F667" s="199" t="s">
        <v>154</v>
      </c>
      <c r="H667" s="200">
        <v>15.45</v>
      </c>
      <c r="I667" s="201"/>
      <c r="L667" s="197"/>
      <c r="M667" s="202"/>
      <c r="N667" s="203"/>
      <c r="O667" s="203"/>
      <c r="P667" s="203"/>
      <c r="Q667" s="203"/>
      <c r="R667" s="203"/>
      <c r="S667" s="203"/>
      <c r="T667" s="204"/>
      <c r="AT667" s="198" t="s">
        <v>142</v>
      </c>
      <c r="AU667" s="198" t="s">
        <v>81</v>
      </c>
      <c r="AV667" s="13" t="s">
        <v>140</v>
      </c>
      <c r="AW667" s="13" t="s">
        <v>33</v>
      </c>
      <c r="AX667" s="13" t="s">
        <v>74</v>
      </c>
      <c r="AY667" s="198" t="s">
        <v>133</v>
      </c>
    </row>
    <row r="668" spans="2:65" s="1" customFormat="1" ht="16.5" customHeight="1">
      <c r="B668" s="168"/>
      <c r="C668" s="169" t="s">
        <v>864</v>
      </c>
      <c r="D668" s="169" t="s">
        <v>135</v>
      </c>
      <c r="E668" s="170" t="s">
        <v>865</v>
      </c>
      <c r="F668" s="171" t="s">
        <v>866</v>
      </c>
      <c r="G668" s="172" t="s">
        <v>477</v>
      </c>
      <c r="H668" s="173">
        <v>17.5</v>
      </c>
      <c r="I668" s="174"/>
      <c r="J668" s="175">
        <f>ROUND(I668*H668,2)</f>
        <v>0</v>
      </c>
      <c r="K668" s="171" t="s">
        <v>139</v>
      </c>
      <c r="L668" s="41"/>
      <c r="M668" s="176" t="s">
        <v>5</v>
      </c>
      <c r="N668" s="177" t="s">
        <v>40</v>
      </c>
      <c r="O668" s="42"/>
      <c r="P668" s="178">
        <f>O668*H668</f>
        <v>0</v>
      </c>
      <c r="Q668" s="178">
        <v>3E-05</v>
      </c>
      <c r="R668" s="178">
        <f>Q668*H668</f>
        <v>0.000525</v>
      </c>
      <c r="S668" s="178">
        <v>0</v>
      </c>
      <c r="T668" s="179">
        <f>S668*H668</f>
        <v>0</v>
      </c>
      <c r="AR668" s="24" t="s">
        <v>140</v>
      </c>
      <c r="AT668" s="24" t="s">
        <v>135</v>
      </c>
      <c r="AU668" s="24" t="s">
        <v>81</v>
      </c>
      <c r="AY668" s="24" t="s">
        <v>133</v>
      </c>
      <c r="BE668" s="180">
        <f>IF(N668="základní",J668,0)</f>
        <v>0</v>
      </c>
      <c r="BF668" s="180">
        <f>IF(N668="snížená",J668,0)</f>
        <v>0</v>
      </c>
      <c r="BG668" s="180">
        <f>IF(N668="zákl. přenesená",J668,0)</f>
        <v>0</v>
      </c>
      <c r="BH668" s="180">
        <f>IF(N668="sníž. přenesená",J668,0)</f>
        <v>0</v>
      </c>
      <c r="BI668" s="180">
        <f>IF(N668="nulová",J668,0)</f>
        <v>0</v>
      </c>
      <c r="BJ668" s="24" t="s">
        <v>74</v>
      </c>
      <c r="BK668" s="180">
        <f>ROUND(I668*H668,2)</f>
        <v>0</v>
      </c>
      <c r="BL668" s="24" t="s">
        <v>140</v>
      </c>
      <c r="BM668" s="24" t="s">
        <v>867</v>
      </c>
    </row>
    <row r="669" spans="2:51" s="11" customFormat="1" ht="13.5">
      <c r="B669" s="181"/>
      <c r="D669" s="182" t="s">
        <v>142</v>
      </c>
      <c r="E669" s="183" t="s">
        <v>5</v>
      </c>
      <c r="F669" s="184" t="s">
        <v>167</v>
      </c>
      <c r="H669" s="183" t="s">
        <v>5</v>
      </c>
      <c r="I669" s="185"/>
      <c r="L669" s="181"/>
      <c r="M669" s="186"/>
      <c r="N669" s="187"/>
      <c r="O669" s="187"/>
      <c r="P669" s="187"/>
      <c r="Q669" s="187"/>
      <c r="R669" s="187"/>
      <c r="S669" s="187"/>
      <c r="T669" s="188"/>
      <c r="AT669" s="183" t="s">
        <v>142</v>
      </c>
      <c r="AU669" s="183" t="s">
        <v>81</v>
      </c>
      <c r="AV669" s="11" t="s">
        <v>74</v>
      </c>
      <c r="AW669" s="11" t="s">
        <v>33</v>
      </c>
      <c r="AX669" s="11" t="s">
        <v>69</v>
      </c>
      <c r="AY669" s="183" t="s">
        <v>133</v>
      </c>
    </row>
    <row r="670" spans="2:51" s="12" customFormat="1" ht="13.5">
      <c r="B670" s="189"/>
      <c r="D670" s="182" t="s">
        <v>142</v>
      </c>
      <c r="E670" s="190" t="s">
        <v>5</v>
      </c>
      <c r="F670" s="191" t="s">
        <v>868</v>
      </c>
      <c r="H670" s="192">
        <v>17.5</v>
      </c>
      <c r="I670" s="193"/>
      <c r="L670" s="189"/>
      <c r="M670" s="194"/>
      <c r="N670" s="195"/>
      <c r="O670" s="195"/>
      <c r="P670" s="195"/>
      <c r="Q670" s="195"/>
      <c r="R670" s="195"/>
      <c r="S670" s="195"/>
      <c r="T670" s="196"/>
      <c r="AT670" s="190" t="s">
        <v>142</v>
      </c>
      <c r="AU670" s="190" t="s">
        <v>81</v>
      </c>
      <c r="AV670" s="12" t="s">
        <v>81</v>
      </c>
      <c r="AW670" s="12" t="s">
        <v>33</v>
      </c>
      <c r="AX670" s="12" t="s">
        <v>74</v>
      </c>
      <c r="AY670" s="190" t="s">
        <v>133</v>
      </c>
    </row>
    <row r="671" spans="2:65" s="1" customFormat="1" ht="25.5" customHeight="1">
      <c r="B671" s="168"/>
      <c r="C671" s="169" t="s">
        <v>869</v>
      </c>
      <c r="D671" s="169" t="s">
        <v>135</v>
      </c>
      <c r="E671" s="170" t="s">
        <v>870</v>
      </c>
      <c r="F671" s="171" t="s">
        <v>871</v>
      </c>
      <c r="G671" s="172" t="s">
        <v>138</v>
      </c>
      <c r="H671" s="173">
        <v>2812.446</v>
      </c>
      <c r="I671" s="174"/>
      <c r="J671" s="175">
        <f>ROUND(I671*H671,2)</f>
        <v>0</v>
      </c>
      <c r="K671" s="171" t="s">
        <v>139</v>
      </c>
      <c r="L671" s="41"/>
      <c r="M671" s="176" t="s">
        <v>5</v>
      </c>
      <c r="N671" s="177" t="s">
        <v>40</v>
      </c>
      <c r="O671" s="42"/>
      <c r="P671" s="178">
        <f>O671*H671</f>
        <v>0</v>
      </c>
      <c r="Q671" s="178">
        <v>0</v>
      </c>
      <c r="R671" s="178">
        <f>Q671*H671</f>
        <v>0</v>
      </c>
      <c r="S671" s="178">
        <v>0</v>
      </c>
      <c r="T671" s="179">
        <f>S671*H671</f>
        <v>0</v>
      </c>
      <c r="AR671" s="24" t="s">
        <v>140</v>
      </c>
      <c r="AT671" s="24" t="s">
        <v>135</v>
      </c>
      <c r="AU671" s="24" t="s">
        <v>81</v>
      </c>
      <c r="AY671" s="24" t="s">
        <v>133</v>
      </c>
      <c r="BE671" s="180">
        <f>IF(N671="základní",J671,0)</f>
        <v>0</v>
      </c>
      <c r="BF671" s="180">
        <f>IF(N671="snížená",J671,0)</f>
        <v>0</v>
      </c>
      <c r="BG671" s="180">
        <f>IF(N671="zákl. přenesená",J671,0)</f>
        <v>0</v>
      </c>
      <c r="BH671" s="180">
        <f>IF(N671="sníž. přenesená",J671,0)</f>
        <v>0</v>
      </c>
      <c r="BI671" s="180">
        <f>IF(N671="nulová",J671,0)</f>
        <v>0</v>
      </c>
      <c r="BJ671" s="24" t="s">
        <v>74</v>
      </c>
      <c r="BK671" s="180">
        <f>ROUND(I671*H671,2)</f>
        <v>0</v>
      </c>
      <c r="BL671" s="24" t="s">
        <v>140</v>
      </c>
      <c r="BM671" s="24" t="s">
        <v>872</v>
      </c>
    </row>
    <row r="672" spans="2:51" s="11" customFormat="1" ht="13.5">
      <c r="B672" s="181"/>
      <c r="D672" s="182" t="s">
        <v>142</v>
      </c>
      <c r="E672" s="183" t="s">
        <v>5</v>
      </c>
      <c r="F672" s="184" t="s">
        <v>873</v>
      </c>
      <c r="H672" s="183" t="s">
        <v>5</v>
      </c>
      <c r="I672" s="185"/>
      <c r="L672" s="181"/>
      <c r="M672" s="186"/>
      <c r="N672" s="187"/>
      <c r="O672" s="187"/>
      <c r="P672" s="187"/>
      <c r="Q672" s="187"/>
      <c r="R672" s="187"/>
      <c r="S672" s="187"/>
      <c r="T672" s="188"/>
      <c r="AT672" s="183" t="s">
        <v>142</v>
      </c>
      <c r="AU672" s="183" t="s">
        <v>81</v>
      </c>
      <c r="AV672" s="11" t="s">
        <v>74</v>
      </c>
      <c r="AW672" s="11" t="s">
        <v>33</v>
      </c>
      <c r="AX672" s="11" t="s">
        <v>69</v>
      </c>
      <c r="AY672" s="183" t="s">
        <v>133</v>
      </c>
    </row>
    <row r="673" spans="2:51" s="12" customFormat="1" ht="13.5">
      <c r="B673" s="189"/>
      <c r="D673" s="182" t="s">
        <v>142</v>
      </c>
      <c r="E673" s="190" t="s">
        <v>5</v>
      </c>
      <c r="F673" s="191" t="s">
        <v>874</v>
      </c>
      <c r="H673" s="192">
        <v>2262</v>
      </c>
      <c r="I673" s="193"/>
      <c r="L673" s="189"/>
      <c r="M673" s="194"/>
      <c r="N673" s="195"/>
      <c r="O673" s="195"/>
      <c r="P673" s="195"/>
      <c r="Q673" s="195"/>
      <c r="R673" s="195"/>
      <c r="S673" s="195"/>
      <c r="T673" s="196"/>
      <c r="AT673" s="190" t="s">
        <v>142</v>
      </c>
      <c r="AU673" s="190" t="s">
        <v>81</v>
      </c>
      <c r="AV673" s="12" t="s">
        <v>81</v>
      </c>
      <c r="AW673" s="12" t="s">
        <v>33</v>
      </c>
      <c r="AX673" s="12" t="s">
        <v>69</v>
      </c>
      <c r="AY673" s="190" t="s">
        <v>133</v>
      </c>
    </row>
    <row r="674" spans="2:51" s="12" customFormat="1" ht="13.5">
      <c r="B674" s="189"/>
      <c r="D674" s="182" t="s">
        <v>142</v>
      </c>
      <c r="E674" s="190" t="s">
        <v>5</v>
      </c>
      <c r="F674" s="191" t="s">
        <v>875</v>
      </c>
      <c r="H674" s="192">
        <v>495.3</v>
      </c>
      <c r="I674" s="193"/>
      <c r="L674" s="189"/>
      <c r="M674" s="194"/>
      <c r="N674" s="195"/>
      <c r="O674" s="195"/>
      <c r="P674" s="195"/>
      <c r="Q674" s="195"/>
      <c r="R674" s="195"/>
      <c r="S674" s="195"/>
      <c r="T674" s="196"/>
      <c r="AT674" s="190" t="s">
        <v>142</v>
      </c>
      <c r="AU674" s="190" t="s">
        <v>81</v>
      </c>
      <c r="AV674" s="12" t="s">
        <v>81</v>
      </c>
      <c r="AW674" s="12" t="s">
        <v>33</v>
      </c>
      <c r="AX674" s="12" t="s">
        <v>69</v>
      </c>
      <c r="AY674" s="190" t="s">
        <v>133</v>
      </c>
    </row>
    <row r="675" spans="2:51" s="14" customFormat="1" ht="13.5">
      <c r="B675" s="205"/>
      <c r="D675" s="182" t="s">
        <v>142</v>
      </c>
      <c r="E675" s="206" t="s">
        <v>5</v>
      </c>
      <c r="F675" s="207" t="s">
        <v>198</v>
      </c>
      <c r="H675" s="208">
        <v>2757.3</v>
      </c>
      <c r="I675" s="209"/>
      <c r="L675" s="205"/>
      <c r="M675" s="210"/>
      <c r="N675" s="211"/>
      <c r="O675" s="211"/>
      <c r="P675" s="211"/>
      <c r="Q675" s="211"/>
      <c r="R675" s="211"/>
      <c r="S675" s="211"/>
      <c r="T675" s="212"/>
      <c r="AT675" s="206" t="s">
        <v>142</v>
      </c>
      <c r="AU675" s="206" t="s">
        <v>81</v>
      </c>
      <c r="AV675" s="14" t="s">
        <v>163</v>
      </c>
      <c r="AW675" s="14" t="s">
        <v>33</v>
      </c>
      <c r="AX675" s="14" t="s">
        <v>69</v>
      </c>
      <c r="AY675" s="206" t="s">
        <v>133</v>
      </c>
    </row>
    <row r="676" spans="2:51" s="12" customFormat="1" ht="13.5">
      <c r="B676" s="189"/>
      <c r="D676" s="182" t="s">
        <v>142</v>
      </c>
      <c r="E676" s="190" t="s">
        <v>5</v>
      </c>
      <c r="F676" s="191" t="s">
        <v>876</v>
      </c>
      <c r="H676" s="192">
        <v>2812.446</v>
      </c>
      <c r="I676" s="193"/>
      <c r="L676" s="189"/>
      <c r="M676" s="194"/>
      <c r="N676" s="195"/>
      <c r="O676" s="195"/>
      <c r="P676" s="195"/>
      <c r="Q676" s="195"/>
      <c r="R676" s="195"/>
      <c r="S676" s="195"/>
      <c r="T676" s="196"/>
      <c r="AT676" s="190" t="s">
        <v>142</v>
      </c>
      <c r="AU676" s="190" t="s">
        <v>81</v>
      </c>
      <c r="AV676" s="12" t="s">
        <v>81</v>
      </c>
      <c r="AW676" s="12" t="s">
        <v>33</v>
      </c>
      <c r="AX676" s="12" t="s">
        <v>74</v>
      </c>
      <c r="AY676" s="190" t="s">
        <v>133</v>
      </c>
    </row>
    <row r="677" spans="2:65" s="1" customFormat="1" ht="25.5" customHeight="1">
      <c r="B677" s="168"/>
      <c r="C677" s="169" t="s">
        <v>877</v>
      </c>
      <c r="D677" s="169" t="s">
        <v>135</v>
      </c>
      <c r="E677" s="170" t="s">
        <v>878</v>
      </c>
      <c r="F677" s="171" t="s">
        <v>879</v>
      </c>
      <c r="G677" s="172" t="s">
        <v>138</v>
      </c>
      <c r="H677" s="173">
        <v>534364.74</v>
      </c>
      <c r="I677" s="174"/>
      <c r="J677" s="175">
        <f>ROUND(I677*H677,2)</f>
        <v>0</v>
      </c>
      <c r="K677" s="171" t="s">
        <v>5</v>
      </c>
      <c r="L677" s="41"/>
      <c r="M677" s="176" t="s">
        <v>5</v>
      </c>
      <c r="N677" s="177" t="s">
        <v>40</v>
      </c>
      <c r="O677" s="42"/>
      <c r="P677" s="178">
        <f>O677*H677</f>
        <v>0</v>
      </c>
      <c r="Q677" s="178">
        <v>0</v>
      </c>
      <c r="R677" s="178">
        <f>Q677*H677</f>
        <v>0</v>
      </c>
      <c r="S677" s="178">
        <v>0</v>
      </c>
      <c r="T677" s="179">
        <f>S677*H677</f>
        <v>0</v>
      </c>
      <c r="AR677" s="24" t="s">
        <v>140</v>
      </c>
      <c r="AT677" s="24" t="s">
        <v>135</v>
      </c>
      <c r="AU677" s="24" t="s">
        <v>81</v>
      </c>
      <c r="AY677" s="24" t="s">
        <v>133</v>
      </c>
      <c r="BE677" s="180">
        <f>IF(N677="základní",J677,0)</f>
        <v>0</v>
      </c>
      <c r="BF677" s="180">
        <f>IF(N677="snížená",J677,0)</f>
        <v>0</v>
      </c>
      <c r="BG677" s="180">
        <f>IF(N677="zákl. přenesená",J677,0)</f>
        <v>0</v>
      </c>
      <c r="BH677" s="180">
        <f>IF(N677="sníž. přenesená",J677,0)</f>
        <v>0</v>
      </c>
      <c r="BI677" s="180">
        <f>IF(N677="nulová",J677,0)</f>
        <v>0</v>
      </c>
      <c r="BJ677" s="24" t="s">
        <v>74</v>
      </c>
      <c r="BK677" s="180">
        <f>ROUND(I677*H677,2)</f>
        <v>0</v>
      </c>
      <c r="BL677" s="24" t="s">
        <v>140</v>
      </c>
      <c r="BM677" s="24" t="s">
        <v>880</v>
      </c>
    </row>
    <row r="678" spans="2:51" s="12" customFormat="1" ht="13.5">
      <c r="B678" s="189"/>
      <c r="D678" s="182" t="s">
        <v>142</v>
      </c>
      <c r="E678" s="190" t="s">
        <v>5</v>
      </c>
      <c r="F678" s="191" t="s">
        <v>881</v>
      </c>
      <c r="H678" s="192">
        <v>534364.74</v>
      </c>
      <c r="I678" s="193"/>
      <c r="L678" s="189"/>
      <c r="M678" s="194"/>
      <c r="N678" s="195"/>
      <c r="O678" s="195"/>
      <c r="P678" s="195"/>
      <c r="Q678" s="195"/>
      <c r="R678" s="195"/>
      <c r="S678" s="195"/>
      <c r="T678" s="196"/>
      <c r="AT678" s="190" t="s">
        <v>142</v>
      </c>
      <c r="AU678" s="190" t="s">
        <v>81</v>
      </c>
      <c r="AV678" s="12" t="s">
        <v>81</v>
      </c>
      <c r="AW678" s="12" t="s">
        <v>33</v>
      </c>
      <c r="AX678" s="12" t="s">
        <v>74</v>
      </c>
      <c r="AY678" s="190" t="s">
        <v>133</v>
      </c>
    </row>
    <row r="679" spans="2:65" s="1" customFormat="1" ht="25.5" customHeight="1">
      <c r="B679" s="168"/>
      <c r="C679" s="169" t="s">
        <v>882</v>
      </c>
      <c r="D679" s="169" t="s">
        <v>135</v>
      </c>
      <c r="E679" s="170" t="s">
        <v>883</v>
      </c>
      <c r="F679" s="171" t="s">
        <v>884</v>
      </c>
      <c r="G679" s="172" t="s">
        <v>138</v>
      </c>
      <c r="H679" s="173">
        <v>2812.446</v>
      </c>
      <c r="I679" s="174"/>
      <c r="J679" s="175">
        <f>ROUND(I679*H679,2)</f>
        <v>0</v>
      </c>
      <c r="K679" s="171" t="s">
        <v>139</v>
      </c>
      <c r="L679" s="41"/>
      <c r="M679" s="176" t="s">
        <v>5</v>
      </c>
      <c r="N679" s="177" t="s">
        <v>40</v>
      </c>
      <c r="O679" s="42"/>
      <c r="P679" s="178">
        <f>O679*H679</f>
        <v>0</v>
      </c>
      <c r="Q679" s="178">
        <v>0</v>
      </c>
      <c r="R679" s="178">
        <f>Q679*H679</f>
        <v>0</v>
      </c>
      <c r="S679" s="178">
        <v>0</v>
      </c>
      <c r="T679" s="179">
        <f>S679*H679</f>
        <v>0</v>
      </c>
      <c r="AR679" s="24" t="s">
        <v>140</v>
      </c>
      <c r="AT679" s="24" t="s">
        <v>135</v>
      </c>
      <c r="AU679" s="24" t="s">
        <v>81</v>
      </c>
      <c r="AY679" s="24" t="s">
        <v>133</v>
      </c>
      <c r="BE679" s="180">
        <f>IF(N679="základní",J679,0)</f>
        <v>0</v>
      </c>
      <c r="BF679" s="180">
        <f>IF(N679="snížená",J679,0)</f>
        <v>0</v>
      </c>
      <c r="BG679" s="180">
        <f>IF(N679="zákl. přenesená",J679,0)</f>
        <v>0</v>
      </c>
      <c r="BH679" s="180">
        <f>IF(N679="sníž. přenesená",J679,0)</f>
        <v>0</v>
      </c>
      <c r="BI679" s="180">
        <f>IF(N679="nulová",J679,0)</f>
        <v>0</v>
      </c>
      <c r="BJ679" s="24" t="s">
        <v>74</v>
      </c>
      <c r="BK679" s="180">
        <f>ROUND(I679*H679,2)</f>
        <v>0</v>
      </c>
      <c r="BL679" s="24" t="s">
        <v>140</v>
      </c>
      <c r="BM679" s="24" t="s">
        <v>885</v>
      </c>
    </row>
    <row r="680" spans="2:51" s="12" customFormat="1" ht="13.5">
      <c r="B680" s="189"/>
      <c r="D680" s="182" t="s">
        <v>142</v>
      </c>
      <c r="E680" s="190" t="s">
        <v>5</v>
      </c>
      <c r="F680" s="191" t="s">
        <v>886</v>
      </c>
      <c r="H680" s="192">
        <v>2812.446</v>
      </c>
      <c r="I680" s="193"/>
      <c r="L680" s="189"/>
      <c r="M680" s="194"/>
      <c r="N680" s="195"/>
      <c r="O680" s="195"/>
      <c r="P680" s="195"/>
      <c r="Q680" s="195"/>
      <c r="R680" s="195"/>
      <c r="S680" s="195"/>
      <c r="T680" s="196"/>
      <c r="AT680" s="190" t="s">
        <v>142</v>
      </c>
      <c r="AU680" s="190" t="s">
        <v>81</v>
      </c>
      <c r="AV680" s="12" t="s">
        <v>81</v>
      </c>
      <c r="AW680" s="12" t="s">
        <v>33</v>
      </c>
      <c r="AX680" s="12" t="s">
        <v>74</v>
      </c>
      <c r="AY680" s="190" t="s">
        <v>133</v>
      </c>
    </row>
    <row r="681" spans="2:65" s="1" customFormat="1" ht="16.5" customHeight="1">
      <c r="B681" s="168"/>
      <c r="C681" s="169" t="s">
        <v>887</v>
      </c>
      <c r="D681" s="169" t="s">
        <v>135</v>
      </c>
      <c r="E681" s="170" t="s">
        <v>888</v>
      </c>
      <c r="F681" s="171" t="s">
        <v>889</v>
      </c>
      <c r="G681" s="172" t="s">
        <v>138</v>
      </c>
      <c r="H681" s="173">
        <v>2812.446</v>
      </c>
      <c r="I681" s="174"/>
      <c r="J681" s="175">
        <f>ROUND(I681*H681,2)</f>
        <v>0</v>
      </c>
      <c r="K681" s="171" t="s">
        <v>5</v>
      </c>
      <c r="L681" s="41"/>
      <c r="M681" s="176" t="s">
        <v>5</v>
      </c>
      <c r="N681" s="177" t="s">
        <v>40</v>
      </c>
      <c r="O681" s="42"/>
      <c r="P681" s="178">
        <f>O681*H681</f>
        <v>0</v>
      </c>
      <c r="Q681" s="178">
        <v>0</v>
      </c>
      <c r="R681" s="178">
        <f>Q681*H681</f>
        <v>0</v>
      </c>
      <c r="S681" s="178">
        <v>0</v>
      </c>
      <c r="T681" s="179">
        <f>S681*H681</f>
        <v>0</v>
      </c>
      <c r="AR681" s="24" t="s">
        <v>140</v>
      </c>
      <c r="AT681" s="24" t="s">
        <v>135</v>
      </c>
      <c r="AU681" s="24" t="s">
        <v>81</v>
      </c>
      <c r="AY681" s="24" t="s">
        <v>133</v>
      </c>
      <c r="BE681" s="180">
        <f>IF(N681="základní",J681,0)</f>
        <v>0</v>
      </c>
      <c r="BF681" s="180">
        <f>IF(N681="snížená",J681,0)</f>
        <v>0</v>
      </c>
      <c r="BG681" s="180">
        <f>IF(N681="zákl. přenesená",J681,0)</f>
        <v>0</v>
      </c>
      <c r="BH681" s="180">
        <f>IF(N681="sníž. přenesená",J681,0)</f>
        <v>0</v>
      </c>
      <c r="BI681" s="180">
        <f>IF(N681="nulová",J681,0)</f>
        <v>0</v>
      </c>
      <c r="BJ681" s="24" t="s">
        <v>74</v>
      </c>
      <c r="BK681" s="180">
        <f>ROUND(I681*H681,2)</f>
        <v>0</v>
      </c>
      <c r="BL681" s="24" t="s">
        <v>140</v>
      </c>
      <c r="BM681" s="24" t="s">
        <v>890</v>
      </c>
    </row>
    <row r="682" spans="2:51" s="12" customFormat="1" ht="13.5">
      <c r="B682" s="189"/>
      <c r="D682" s="182" t="s">
        <v>142</v>
      </c>
      <c r="E682" s="190" t="s">
        <v>5</v>
      </c>
      <c r="F682" s="191" t="s">
        <v>886</v>
      </c>
      <c r="H682" s="192">
        <v>2812.446</v>
      </c>
      <c r="I682" s="193"/>
      <c r="L682" s="189"/>
      <c r="M682" s="194"/>
      <c r="N682" s="195"/>
      <c r="O682" s="195"/>
      <c r="P682" s="195"/>
      <c r="Q682" s="195"/>
      <c r="R682" s="195"/>
      <c r="S682" s="195"/>
      <c r="T682" s="196"/>
      <c r="AT682" s="190" t="s">
        <v>142</v>
      </c>
      <c r="AU682" s="190" t="s">
        <v>81</v>
      </c>
      <c r="AV682" s="12" t="s">
        <v>81</v>
      </c>
      <c r="AW682" s="12" t="s">
        <v>33</v>
      </c>
      <c r="AX682" s="12" t="s">
        <v>74</v>
      </c>
      <c r="AY682" s="190" t="s">
        <v>133</v>
      </c>
    </row>
    <row r="683" spans="2:65" s="1" customFormat="1" ht="16.5" customHeight="1">
      <c r="B683" s="168"/>
      <c r="C683" s="169" t="s">
        <v>891</v>
      </c>
      <c r="D683" s="169" t="s">
        <v>135</v>
      </c>
      <c r="E683" s="170" t="s">
        <v>892</v>
      </c>
      <c r="F683" s="171" t="s">
        <v>893</v>
      </c>
      <c r="G683" s="172" t="s">
        <v>138</v>
      </c>
      <c r="H683" s="173">
        <v>534364.74</v>
      </c>
      <c r="I683" s="174"/>
      <c r="J683" s="175">
        <f>ROUND(I683*H683,2)</f>
        <v>0</v>
      </c>
      <c r="K683" s="171" t="s">
        <v>5</v>
      </c>
      <c r="L683" s="41"/>
      <c r="M683" s="176" t="s">
        <v>5</v>
      </c>
      <c r="N683" s="177" t="s">
        <v>40</v>
      </c>
      <c r="O683" s="42"/>
      <c r="P683" s="178">
        <f>O683*H683</f>
        <v>0</v>
      </c>
      <c r="Q683" s="178">
        <v>0</v>
      </c>
      <c r="R683" s="178">
        <f>Q683*H683</f>
        <v>0</v>
      </c>
      <c r="S683" s="178">
        <v>0</v>
      </c>
      <c r="T683" s="179">
        <f>S683*H683</f>
        <v>0</v>
      </c>
      <c r="AR683" s="24" t="s">
        <v>140</v>
      </c>
      <c r="AT683" s="24" t="s">
        <v>135</v>
      </c>
      <c r="AU683" s="24" t="s">
        <v>81</v>
      </c>
      <c r="AY683" s="24" t="s">
        <v>133</v>
      </c>
      <c r="BE683" s="180">
        <f>IF(N683="základní",J683,0)</f>
        <v>0</v>
      </c>
      <c r="BF683" s="180">
        <f>IF(N683="snížená",J683,0)</f>
        <v>0</v>
      </c>
      <c r="BG683" s="180">
        <f>IF(N683="zákl. přenesená",J683,0)</f>
        <v>0</v>
      </c>
      <c r="BH683" s="180">
        <f>IF(N683="sníž. přenesená",J683,0)</f>
        <v>0</v>
      </c>
      <c r="BI683" s="180">
        <f>IF(N683="nulová",J683,0)</f>
        <v>0</v>
      </c>
      <c r="BJ683" s="24" t="s">
        <v>74</v>
      </c>
      <c r="BK683" s="180">
        <f>ROUND(I683*H683,2)</f>
        <v>0</v>
      </c>
      <c r="BL683" s="24" t="s">
        <v>140</v>
      </c>
      <c r="BM683" s="24" t="s">
        <v>894</v>
      </c>
    </row>
    <row r="684" spans="2:51" s="12" customFormat="1" ht="13.5">
      <c r="B684" s="189"/>
      <c r="D684" s="182" t="s">
        <v>142</v>
      </c>
      <c r="E684" s="190" t="s">
        <v>5</v>
      </c>
      <c r="F684" s="191" t="s">
        <v>881</v>
      </c>
      <c r="H684" s="192">
        <v>534364.74</v>
      </c>
      <c r="I684" s="193"/>
      <c r="L684" s="189"/>
      <c r="M684" s="194"/>
      <c r="N684" s="195"/>
      <c r="O684" s="195"/>
      <c r="P684" s="195"/>
      <c r="Q684" s="195"/>
      <c r="R684" s="195"/>
      <c r="S684" s="195"/>
      <c r="T684" s="196"/>
      <c r="AT684" s="190" t="s">
        <v>142</v>
      </c>
      <c r="AU684" s="190" t="s">
        <v>81</v>
      </c>
      <c r="AV684" s="12" t="s">
        <v>81</v>
      </c>
      <c r="AW684" s="12" t="s">
        <v>33</v>
      </c>
      <c r="AX684" s="12" t="s">
        <v>74</v>
      </c>
      <c r="AY684" s="190" t="s">
        <v>133</v>
      </c>
    </row>
    <row r="685" spans="2:65" s="1" customFormat="1" ht="16.5" customHeight="1">
      <c r="B685" s="168"/>
      <c r="C685" s="169" t="s">
        <v>895</v>
      </c>
      <c r="D685" s="169" t="s">
        <v>135</v>
      </c>
      <c r="E685" s="170" t="s">
        <v>896</v>
      </c>
      <c r="F685" s="171" t="s">
        <v>897</v>
      </c>
      <c r="G685" s="172" t="s">
        <v>138</v>
      </c>
      <c r="H685" s="173">
        <v>2812.446</v>
      </c>
      <c r="I685" s="174"/>
      <c r="J685" s="175">
        <f>ROUND(I685*H685,2)</f>
        <v>0</v>
      </c>
      <c r="K685" s="171" t="s">
        <v>5</v>
      </c>
      <c r="L685" s="41"/>
      <c r="M685" s="176" t="s">
        <v>5</v>
      </c>
      <c r="N685" s="177" t="s">
        <v>40</v>
      </c>
      <c r="O685" s="42"/>
      <c r="P685" s="178">
        <f>O685*H685</f>
        <v>0</v>
      </c>
      <c r="Q685" s="178">
        <v>0</v>
      </c>
      <c r="R685" s="178">
        <f>Q685*H685</f>
        <v>0</v>
      </c>
      <c r="S685" s="178">
        <v>0</v>
      </c>
      <c r="T685" s="179">
        <f>S685*H685</f>
        <v>0</v>
      </c>
      <c r="AR685" s="24" t="s">
        <v>140</v>
      </c>
      <c r="AT685" s="24" t="s">
        <v>135</v>
      </c>
      <c r="AU685" s="24" t="s">
        <v>81</v>
      </c>
      <c r="AY685" s="24" t="s">
        <v>133</v>
      </c>
      <c r="BE685" s="180">
        <f>IF(N685="základní",J685,0)</f>
        <v>0</v>
      </c>
      <c r="BF685" s="180">
        <f>IF(N685="snížená",J685,0)</f>
        <v>0</v>
      </c>
      <c r="BG685" s="180">
        <f>IF(N685="zákl. přenesená",J685,0)</f>
        <v>0</v>
      </c>
      <c r="BH685" s="180">
        <f>IF(N685="sníž. přenesená",J685,0)</f>
        <v>0</v>
      </c>
      <c r="BI685" s="180">
        <f>IF(N685="nulová",J685,0)</f>
        <v>0</v>
      </c>
      <c r="BJ685" s="24" t="s">
        <v>74</v>
      </c>
      <c r="BK685" s="180">
        <f>ROUND(I685*H685,2)</f>
        <v>0</v>
      </c>
      <c r="BL685" s="24" t="s">
        <v>140</v>
      </c>
      <c r="BM685" s="24" t="s">
        <v>898</v>
      </c>
    </row>
    <row r="686" spans="2:51" s="12" customFormat="1" ht="13.5">
      <c r="B686" s="189"/>
      <c r="D686" s="182" t="s">
        <v>142</v>
      </c>
      <c r="E686" s="190" t="s">
        <v>5</v>
      </c>
      <c r="F686" s="191" t="s">
        <v>886</v>
      </c>
      <c r="H686" s="192">
        <v>2812.446</v>
      </c>
      <c r="I686" s="193"/>
      <c r="L686" s="189"/>
      <c r="M686" s="194"/>
      <c r="N686" s="195"/>
      <c r="O686" s="195"/>
      <c r="P686" s="195"/>
      <c r="Q686" s="195"/>
      <c r="R686" s="195"/>
      <c r="S686" s="195"/>
      <c r="T686" s="196"/>
      <c r="AT686" s="190" t="s">
        <v>142</v>
      </c>
      <c r="AU686" s="190" t="s">
        <v>81</v>
      </c>
      <c r="AV686" s="12" t="s">
        <v>81</v>
      </c>
      <c r="AW686" s="12" t="s">
        <v>33</v>
      </c>
      <c r="AX686" s="12" t="s">
        <v>74</v>
      </c>
      <c r="AY686" s="190" t="s">
        <v>133</v>
      </c>
    </row>
    <row r="687" spans="2:65" s="1" customFormat="1" ht="25.5" customHeight="1">
      <c r="B687" s="168"/>
      <c r="C687" s="169" t="s">
        <v>899</v>
      </c>
      <c r="D687" s="169" t="s">
        <v>135</v>
      </c>
      <c r="E687" s="170" t="s">
        <v>900</v>
      </c>
      <c r="F687" s="171" t="s">
        <v>901</v>
      </c>
      <c r="G687" s="172" t="s">
        <v>138</v>
      </c>
      <c r="H687" s="173">
        <v>292.5</v>
      </c>
      <c r="I687" s="174"/>
      <c r="J687" s="175">
        <f>ROUND(I687*H687,2)</f>
        <v>0</v>
      </c>
      <c r="K687" s="171" t="s">
        <v>139</v>
      </c>
      <c r="L687" s="41"/>
      <c r="M687" s="176" t="s">
        <v>5</v>
      </c>
      <c r="N687" s="177" t="s">
        <v>40</v>
      </c>
      <c r="O687" s="42"/>
      <c r="P687" s="178">
        <f>O687*H687</f>
        <v>0</v>
      </c>
      <c r="Q687" s="178">
        <v>0.00013</v>
      </c>
      <c r="R687" s="178">
        <f>Q687*H687</f>
        <v>0.038024999999999996</v>
      </c>
      <c r="S687" s="178">
        <v>0</v>
      </c>
      <c r="T687" s="179">
        <f>S687*H687</f>
        <v>0</v>
      </c>
      <c r="AR687" s="24" t="s">
        <v>140</v>
      </c>
      <c r="AT687" s="24" t="s">
        <v>135</v>
      </c>
      <c r="AU687" s="24" t="s">
        <v>81</v>
      </c>
      <c r="AY687" s="24" t="s">
        <v>133</v>
      </c>
      <c r="BE687" s="180">
        <f>IF(N687="základní",J687,0)</f>
        <v>0</v>
      </c>
      <c r="BF687" s="180">
        <f>IF(N687="snížená",J687,0)</f>
        <v>0</v>
      </c>
      <c r="BG687" s="180">
        <f>IF(N687="zákl. přenesená",J687,0)</f>
        <v>0</v>
      </c>
      <c r="BH687" s="180">
        <f>IF(N687="sníž. přenesená",J687,0)</f>
        <v>0</v>
      </c>
      <c r="BI687" s="180">
        <f>IF(N687="nulová",J687,0)</f>
        <v>0</v>
      </c>
      <c r="BJ687" s="24" t="s">
        <v>74</v>
      </c>
      <c r="BK687" s="180">
        <f>ROUND(I687*H687,2)</f>
        <v>0</v>
      </c>
      <c r="BL687" s="24" t="s">
        <v>140</v>
      </c>
      <c r="BM687" s="24" t="s">
        <v>902</v>
      </c>
    </row>
    <row r="688" spans="2:51" s="11" customFormat="1" ht="13.5">
      <c r="B688" s="181"/>
      <c r="D688" s="182" t="s">
        <v>142</v>
      </c>
      <c r="E688" s="183" t="s">
        <v>5</v>
      </c>
      <c r="F688" s="184" t="s">
        <v>903</v>
      </c>
      <c r="H688" s="183" t="s">
        <v>5</v>
      </c>
      <c r="I688" s="185"/>
      <c r="L688" s="181"/>
      <c r="M688" s="186"/>
      <c r="N688" s="187"/>
      <c r="O688" s="187"/>
      <c r="P688" s="187"/>
      <c r="Q688" s="187"/>
      <c r="R688" s="187"/>
      <c r="S688" s="187"/>
      <c r="T688" s="188"/>
      <c r="AT688" s="183" t="s">
        <v>142</v>
      </c>
      <c r="AU688" s="183" t="s">
        <v>81</v>
      </c>
      <c r="AV688" s="11" t="s">
        <v>74</v>
      </c>
      <c r="AW688" s="11" t="s">
        <v>33</v>
      </c>
      <c r="AX688" s="11" t="s">
        <v>69</v>
      </c>
      <c r="AY688" s="183" t="s">
        <v>133</v>
      </c>
    </row>
    <row r="689" spans="2:51" s="11" customFormat="1" ht="13.5">
      <c r="B689" s="181"/>
      <c r="D689" s="182" t="s">
        <v>142</v>
      </c>
      <c r="E689" s="183" t="s">
        <v>5</v>
      </c>
      <c r="F689" s="184" t="s">
        <v>719</v>
      </c>
      <c r="H689" s="183" t="s">
        <v>5</v>
      </c>
      <c r="I689" s="185"/>
      <c r="L689" s="181"/>
      <c r="M689" s="186"/>
      <c r="N689" s="187"/>
      <c r="O689" s="187"/>
      <c r="P689" s="187"/>
      <c r="Q689" s="187"/>
      <c r="R689" s="187"/>
      <c r="S689" s="187"/>
      <c r="T689" s="188"/>
      <c r="AT689" s="183" t="s">
        <v>142</v>
      </c>
      <c r="AU689" s="183" t="s">
        <v>81</v>
      </c>
      <c r="AV689" s="11" t="s">
        <v>74</v>
      </c>
      <c r="AW689" s="11" t="s">
        <v>33</v>
      </c>
      <c r="AX689" s="11" t="s">
        <v>69</v>
      </c>
      <c r="AY689" s="183" t="s">
        <v>133</v>
      </c>
    </row>
    <row r="690" spans="2:51" s="12" customFormat="1" ht="13.5">
      <c r="B690" s="189"/>
      <c r="D690" s="182" t="s">
        <v>142</v>
      </c>
      <c r="E690" s="190" t="s">
        <v>5</v>
      </c>
      <c r="F690" s="191" t="s">
        <v>904</v>
      </c>
      <c r="H690" s="192">
        <v>4.5</v>
      </c>
      <c r="I690" s="193"/>
      <c r="L690" s="189"/>
      <c r="M690" s="194"/>
      <c r="N690" s="195"/>
      <c r="O690" s="195"/>
      <c r="P690" s="195"/>
      <c r="Q690" s="195"/>
      <c r="R690" s="195"/>
      <c r="S690" s="195"/>
      <c r="T690" s="196"/>
      <c r="AT690" s="190" t="s">
        <v>142</v>
      </c>
      <c r="AU690" s="190" t="s">
        <v>81</v>
      </c>
      <c r="AV690" s="12" t="s">
        <v>81</v>
      </c>
      <c r="AW690" s="12" t="s">
        <v>33</v>
      </c>
      <c r="AX690" s="12" t="s">
        <v>69</v>
      </c>
      <c r="AY690" s="190" t="s">
        <v>133</v>
      </c>
    </row>
    <row r="691" spans="2:51" s="12" customFormat="1" ht="13.5">
      <c r="B691" s="189"/>
      <c r="D691" s="182" t="s">
        <v>142</v>
      </c>
      <c r="E691" s="190" t="s">
        <v>5</v>
      </c>
      <c r="F691" s="191" t="s">
        <v>905</v>
      </c>
      <c r="H691" s="192">
        <v>1.5</v>
      </c>
      <c r="I691" s="193"/>
      <c r="L691" s="189"/>
      <c r="M691" s="194"/>
      <c r="N691" s="195"/>
      <c r="O691" s="195"/>
      <c r="P691" s="195"/>
      <c r="Q691" s="195"/>
      <c r="R691" s="195"/>
      <c r="S691" s="195"/>
      <c r="T691" s="196"/>
      <c r="AT691" s="190" t="s">
        <v>142</v>
      </c>
      <c r="AU691" s="190" t="s">
        <v>81</v>
      </c>
      <c r="AV691" s="12" t="s">
        <v>81</v>
      </c>
      <c r="AW691" s="12" t="s">
        <v>33</v>
      </c>
      <c r="AX691" s="12" t="s">
        <v>69</v>
      </c>
      <c r="AY691" s="190" t="s">
        <v>133</v>
      </c>
    </row>
    <row r="692" spans="2:51" s="12" customFormat="1" ht="13.5">
      <c r="B692" s="189"/>
      <c r="D692" s="182" t="s">
        <v>142</v>
      </c>
      <c r="E692" s="190" t="s">
        <v>5</v>
      </c>
      <c r="F692" s="191" t="s">
        <v>906</v>
      </c>
      <c r="H692" s="192">
        <v>1.5</v>
      </c>
      <c r="I692" s="193"/>
      <c r="L692" s="189"/>
      <c r="M692" s="194"/>
      <c r="N692" s="195"/>
      <c r="O692" s="195"/>
      <c r="P692" s="195"/>
      <c r="Q692" s="195"/>
      <c r="R692" s="195"/>
      <c r="S692" s="195"/>
      <c r="T692" s="196"/>
      <c r="AT692" s="190" t="s">
        <v>142</v>
      </c>
      <c r="AU692" s="190" t="s">
        <v>81</v>
      </c>
      <c r="AV692" s="12" t="s">
        <v>81</v>
      </c>
      <c r="AW692" s="12" t="s">
        <v>33</v>
      </c>
      <c r="AX692" s="12" t="s">
        <v>69</v>
      </c>
      <c r="AY692" s="190" t="s">
        <v>133</v>
      </c>
    </row>
    <row r="693" spans="2:51" s="12" customFormat="1" ht="13.5">
      <c r="B693" s="189"/>
      <c r="D693" s="182" t="s">
        <v>142</v>
      </c>
      <c r="E693" s="190" t="s">
        <v>5</v>
      </c>
      <c r="F693" s="191" t="s">
        <v>907</v>
      </c>
      <c r="H693" s="192">
        <v>3</v>
      </c>
      <c r="I693" s="193"/>
      <c r="L693" s="189"/>
      <c r="M693" s="194"/>
      <c r="N693" s="195"/>
      <c r="O693" s="195"/>
      <c r="P693" s="195"/>
      <c r="Q693" s="195"/>
      <c r="R693" s="195"/>
      <c r="S693" s="195"/>
      <c r="T693" s="196"/>
      <c r="AT693" s="190" t="s">
        <v>142</v>
      </c>
      <c r="AU693" s="190" t="s">
        <v>81</v>
      </c>
      <c r="AV693" s="12" t="s">
        <v>81</v>
      </c>
      <c r="AW693" s="12" t="s">
        <v>33</v>
      </c>
      <c r="AX693" s="12" t="s">
        <v>69</v>
      </c>
      <c r="AY693" s="190" t="s">
        <v>133</v>
      </c>
    </row>
    <row r="694" spans="2:51" s="12" customFormat="1" ht="13.5">
      <c r="B694" s="189"/>
      <c r="D694" s="182" t="s">
        <v>142</v>
      </c>
      <c r="E694" s="190" t="s">
        <v>5</v>
      </c>
      <c r="F694" s="191" t="s">
        <v>908</v>
      </c>
      <c r="H694" s="192">
        <v>4.5</v>
      </c>
      <c r="I694" s="193"/>
      <c r="L694" s="189"/>
      <c r="M694" s="194"/>
      <c r="N694" s="195"/>
      <c r="O694" s="195"/>
      <c r="P694" s="195"/>
      <c r="Q694" s="195"/>
      <c r="R694" s="195"/>
      <c r="S694" s="195"/>
      <c r="T694" s="196"/>
      <c r="AT694" s="190" t="s">
        <v>142</v>
      </c>
      <c r="AU694" s="190" t="s">
        <v>81</v>
      </c>
      <c r="AV694" s="12" t="s">
        <v>81</v>
      </c>
      <c r="AW694" s="12" t="s">
        <v>33</v>
      </c>
      <c r="AX694" s="12" t="s">
        <v>69</v>
      </c>
      <c r="AY694" s="190" t="s">
        <v>133</v>
      </c>
    </row>
    <row r="695" spans="2:51" s="12" customFormat="1" ht="13.5">
      <c r="B695" s="189"/>
      <c r="D695" s="182" t="s">
        <v>142</v>
      </c>
      <c r="E695" s="190" t="s">
        <v>5</v>
      </c>
      <c r="F695" s="191" t="s">
        <v>909</v>
      </c>
      <c r="H695" s="192">
        <v>3</v>
      </c>
      <c r="I695" s="193"/>
      <c r="L695" s="189"/>
      <c r="M695" s="194"/>
      <c r="N695" s="195"/>
      <c r="O695" s="195"/>
      <c r="P695" s="195"/>
      <c r="Q695" s="195"/>
      <c r="R695" s="195"/>
      <c r="S695" s="195"/>
      <c r="T695" s="196"/>
      <c r="AT695" s="190" t="s">
        <v>142</v>
      </c>
      <c r="AU695" s="190" t="s">
        <v>81</v>
      </c>
      <c r="AV695" s="12" t="s">
        <v>81</v>
      </c>
      <c r="AW695" s="12" t="s">
        <v>33</v>
      </c>
      <c r="AX695" s="12" t="s">
        <v>69</v>
      </c>
      <c r="AY695" s="190" t="s">
        <v>133</v>
      </c>
    </row>
    <row r="696" spans="2:51" s="12" customFormat="1" ht="13.5">
      <c r="B696" s="189"/>
      <c r="D696" s="182" t="s">
        <v>142</v>
      </c>
      <c r="E696" s="190" t="s">
        <v>5</v>
      </c>
      <c r="F696" s="191" t="s">
        <v>910</v>
      </c>
      <c r="H696" s="192">
        <v>1.5</v>
      </c>
      <c r="I696" s="193"/>
      <c r="L696" s="189"/>
      <c r="M696" s="194"/>
      <c r="N696" s="195"/>
      <c r="O696" s="195"/>
      <c r="P696" s="195"/>
      <c r="Q696" s="195"/>
      <c r="R696" s="195"/>
      <c r="S696" s="195"/>
      <c r="T696" s="196"/>
      <c r="AT696" s="190" t="s">
        <v>142</v>
      </c>
      <c r="AU696" s="190" t="s">
        <v>81</v>
      </c>
      <c r="AV696" s="12" t="s">
        <v>81</v>
      </c>
      <c r="AW696" s="12" t="s">
        <v>33</v>
      </c>
      <c r="AX696" s="12" t="s">
        <v>69</v>
      </c>
      <c r="AY696" s="190" t="s">
        <v>133</v>
      </c>
    </row>
    <row r="697" spans="2:51" s="12" customFormat="1" ht="13.5">
      <c r="B697" s="189"/>
      <c r="D697" s="182" t="s">
        <v>142</v>
      </c>
      <c r="E697" s="190" t="s">
        <v>5</v>
      </c>
      <c r="F697" s="191" t="s">
        <v>911</v>
      </c>
      <c r="H697" s="192">
        <v>4.5</v>
      </c>
      <c r="I697" s="193"/>
      <c r="L697" s="189"/>
      <c r="M697" s="194"/>
      <c r="N697" s="195"/>
      <c r="O697" s="195"/>
      <c r="P697" s="195"/>
      <c r="Q697" s="195"/>
      <c r="R697" s="195"/>
      <c r="S697" s="195"/>
      <c r="T697" s="196"/>
      <c r="AT697" s="190" t="s">
        <v>142</v>
      </c>
      <c r="AU697" s="190" t="s">
        <v>81</v>
      </c>
      <c r="AV697" s="12" t="s">
        <v>81</v>
      </c>
      <c r="AW697" s="12" t="s">
        <v>33</v>
      </c>
      <c r="AX697" s="12" t="s">
        <v>69</v>
      </c>
      <c r="AY697" s="190" t="s">
        <v>133</v>
      </c>
    </row>
    <row r="698" spans="2:51" s="12" customFormat="1" ht="13.5">
      <c r="B698" s="189"/>
      <c r="D698" s="182" t="s">
        <v>142</v>
      </c>
      <c r="E698" s="190" t="s">
        <v>5</v>
      </c>
      <c r="F698" s="191" t="s">
        <v>912</v>
      </c>
      <c r="H698" s="192">
        <v>3</v>
      </c>
      <c r="I698" s="193"/>
      <c r="L698" s="189"/>
      <c r="M698" s="194"/>
      <c r="N698" s="195"/>
      <c r="O698" s="195"/>
      <c r="P698" s="195"/>
      <c r="Q698" s="195"/>
      <c r="R698" s="195"/>
      <c r="S698" s="195"/>
      <c r="T698" s="196"/>
      <c r="AT698" s="190" t="s">
        <v>142</v>
      </c>
      <c r="AU698" s="190" t="s">
        <v>81</v>
      </c>
      <c r="AV698" s="12" t="s">
        <v>81</v>
      </c>
      <c r="AW698" s="12" t="s">
        <v>33</v>
      </c>
      <c r="AX698" s="12" t="s">
        <v>69</v>
      </c>
      <c r="AY698" s="190" t="s">
        <v>133</v>
      </c>
    </row>
    <row r="699" spans="2:51" s="12" customFormat="1" ht="13.5">
      <c r="B699" s="189"/>
      <c r="D699" s="182" t="s">
        <v>142</v>
      </c>
      <c r="E699" s="190" t="s">
        <v>5</v>
      </c>
      <c r="F699" s="191" t="s">
        <v>913</v>
      </c>
      <c r="H699" s="192">
        <v>9</v>
      </c>
      <c r="I699" s="193"/>
      <c r="L699" s="189"/>
      <c r="M699" s="194"/>
      <c r="N699" s="195"/>
      <c r="O699" s="195"/>
      <c r="P699" s="195"/>
      <c r="Q699" s="195"/>
      <c r="R699" s="195"/>
      <c r="S699" s="195"/>
      <c r="T699" s="196"/>
      <c r="AT699" s="190" t="s">
        <v>142</v>
      </c>
      <c r="AU699" s="190" t="s">
        <v>81</v>
      </c>
      <c r="AV699" s="12" t="s">
        <v>81</v>
      </c>
      <c r="AW699" s="12" t="s">
        <v>33</v>
      </c>
      <c r="AX699" s="12" t="s">
        <v>69</v>
      </c>
      <c r="AY699" s="190" t="s">
        <v>133</v>
      </c>
    </row>
    <row r="700" spans="2:51" s="12" customFormat="1" ht="13.5">
      <c r="B700" s="189"/>
      <c r="D700" s="182" t="s">
        <v>142</v>
      </c>
      <c r="E700" s="190" t="s">
        <v>5</v>
      </c>
      <c r="F700" s="191" t="s">
        <v>914</v>
      </c>
      <c r="H700" s="192">
        <v>16.5</v>
      </c>
      <c r="I700" s="193"/>
      <c r="L700" s="189"/>
      <c r="M700" s="194"/>
      <c r="N700" s="195"/>
      <c r="O700" s="195"/>
      <c r="P700" s="195"/>
      <c r="Q700" s="195"/>
      <c r="R700" s="195"/>
      <c r="S700" s="195"/>
      <c r="T700" s="196"/>
      <c r="AT700" s="190" t="s">
        <v>142</v>
      </c>
      <c r="AU700" s="190" t="s">
        <v>81</v>
      </c>
      <c r="AV700" s="12" t="s">
        <v>81</v>
      </c>
      <c r="AW700" s="12" t="s">
        <v>33</v>
      </c>
      <c r="AX700" s="12" t="s">
        <v>69</v>
      </c>
      <c r="AY700" s="190" t="s">
        <v>133</v>
      </c>
    </row>
    <row r="701" spans="2:51" s="12" customFormat="1" ht="13.5">
      <c r="B701" s="189"/>
      <c r="D701" s="182" t="s">
        <v>142</v>
      </c>
      <c r="E701" s="190" t="s">
        <v>5</v>
      </c>
      <c r="F701" s="191" t="s">
        <v>915</v>
      </c>
      <c r="H701" s="192">
        <v>1.5</v>
      </c>
      <c r="I701" s="193"/>
      <c r="L701" s="189"/>
      <c r="M701" s="194"/>
      <c r="N701" s="195"/>
      <c r="O701" s="195"/>
      <c r="P701" s="195"/>
      <c r="Q701" s="195"/>
      <c r="R701" s="195"/>
      <c r="S701" s="195"/>
      <c r="T701" s="196"/>
      <c r="AT701" s="190" t="s">
        <v>142</v>
      </c>
      <c r="AU701" s="190" t="s">
        <v>81</v>
      </c>
      <c r="AV701" s="12" t="s">
        <v>81</v>
      </c>
      <c r="AW701" s="12" t="s">
        <v>33</v>
      </c>
      <c r="AX701" s="12" t="s">
        <v>69</v>
      </c>
      <c r="AY701" s="190" t="s">
        <v>133</v>
      </c>
    </row>
    <row r="702" spans="2:51" s="12" customFormat="1" ht="13.5">
      <c r="B702" s="189"/>
      <c r="D702" s="182" t="s">
        <v>142</v>
      </c>
      <c r="E702" s="190" t="s">
        <v>5</v>
      </c>
      <c r="F702" s="191" t="s">
        <v>916</v>
      </c>
      <c r="H702" s="192">
        <v>16.5</v>
      </c>
      <c r="I702" s="193"/>
      <c r="L702" s="189"/>
      <c r="M702" s="194"/>
      <c r="N702" s="195"/>
      <c r="O702" s="195"/>
      <c r="P702" s="195"/>
      <c r="Q702" s="195"/>
      <c r="R702" s="195"/>
      <c r="S702" s="195"/>
      <c r="T702" s="196"/>
      <c r="AT702" s="190" t="s">
        <v>142</v>
      </c>
      <c r="AU702" s="190" t="s">
        <v>81</v>
      </c>
      <c r="AV702" s="12" t="s">
        <v>81</v>
      </c>
      <c r="AW702" s="12" t="s">
        <v>33</v>
      </c>
      <c r="AX702" s="12" t="s">
        <v>69</v>
      </c>
      <c r="AY702" s="190" t="s">
        <v>133</v>
      </c>
    </row>
    <row r="703" spans="2:51" s="12" customFormat="1" ht="13.5">
      <c r="B703" s="189"/>
      <c r="D703" s="182" t="s">
        <v>142</v>
      </c>
      <c r="E703" s="190" t="s">
        <v>5</v>
      </c>
      <c r="F703" s="191" t="s">
        <v>917</v>
      </c>
      <c r="H703" s="192">
        <v>6</v>
      </c>
      <c r="I703" s="193"/>
      <c r="L703" s="189"/>
      <c r="M703" s="194"/>
      <c r="N703" s="195"/>
      <c r="O703" s="195"/>
      <c r="P703" s="195"/>
      <c r="Q703" s="195"/>
      <c r="R703" s="195"/>
      <c r="S703" s="195"/>
      <c r="T703" s="196"/>
      <c r="AT703" s="190" t="s">
        <v>142</v>
      </c>
      <c r="AU703" s="190" t="s">
        <v>81</v>
      </c>
      <c r="AV703" s="12" t="s">
        <v>81</v>
      </c>
      <c r="AW703" s="12" t="s">
        <v>33</v>
      </c>
      <c r="AX703" s="12" t="s">
        <v>69</v>
      </c>
      <c r="AY703" s="190" t="s">
        <v>133</v>
      </c>
    </row>
    <row r="704" spans="2:51" s="12" customFormat="1" ht="13.5">
      <c r="B704" s="189"/>
      <c r="D704" s="182" t="s">
        <v>142</v>
      </c>
      <c r="E704" s="190" t="s">
        <v>5</v>
      </c>
      <c r="F704" s="191" t="s">
        <v>918</v>
      </c>
      <c r="H704" s="192">
        <v>4.5</v>
      </c>
      <c r="I704" s="193"/>
      <c r="L704" s="189"/>
      <c r="M704" s="194"/>
      <c r="N704" s="195"/>
      <c r="O704" s="195"/>
      <c r="P704" s="195"/>
      <c r="Q704" s="195"/>
      <c r="R704" s="195"/>
      <c r="S704" s="195"/>
      <c r="T704" s="196"/>
      <c r="AT704" s="190" t="s">
        <v>142</v>
      </c>
      <c r="AU704" s="190" t="s">
        <v>81</v>
      </c>
      <c r="AV704" s="12" t="s">
        <v>81</v>
      </c>
      <c r="AW704" s="12" t="s">
        <v>33</v>
      </c>
      <c r="AX704" s="12" t="s">
        <v>69</v>
      </c>
      <c r="AY704" s="190" t="s">
        <v>133</v>
      </c>
    </row>
    <row r="705" spans="2:51" s="12" customFormat="1" ht="13.5">
      <c r="B705" s="189"/>
      <c r="D705" s="182" t="s">
        <v>142</v>
      </c>
      <c r="E705" s="190" t="s">
        <v>5</v>
      </c>
      <c r="F705" s="191" t="s">
        <v>919</v>
      </c>
      <c r="H705" s="192">
        <v>10.5</v>
      </c>
      <c r="I705" s="193"/>
      <c r="L705" s="189"/>
      <c r="M705" s="194"/>
      <c r="N705" s="195"/>
      <c r="O705" s="195"/>
      <c r="P705" s="195"/>
      <c r="Q705" s="195"/>
      <c r="R705" s="195"/>
      <c r="S705" s="195"/>
      <c r="T705" s="196"/>
      <c r="AT705" s="190" t="s">
        <v>142</v>
      </c>
      <c r="AU705" s="190" t="s">
        <v>81</v>
      </c>
      <c r="AV705" s="12" t="s">
        <v>81</v>
      </c>
      <c r="AW705" s="12" t="s">
        <v>33</v>
      </c>
      <c r="AX705" s="12" t="s">
        <v>69</v>
      </c>
      <c r="AY705" s="190" t="s">
        <v>133</v>
      </c>
    </row>
    <row r="706" spans="2:51" s="11" customFormat="1" ht="13.5">
      <c r="B706" s="181"/>
      <c r="D706" s="182" t="s">
        <v>142</v>
      </c>
      <c r="E706" s="183" t="s">
        <v>5</v>
      </c>
      <c r="F706" s="184" t="s">
        <v>740</v>
      </c>
      <c r="H706" s="183" t="s">
        <v>5</v>
      </c>
      <c r="I706" s="185"/>
      <c r="L706" s="181"/>
      <c r="M706" s="186"/>
      <c r="N706" s="187"/>
      <c r="O706" s="187"/>
      <c r="P706" s="187"/>
      <c r="Q706" s="187"/>
      <c r="R706" s="187"/>
      <c r="S706" s="187"/>
      <c r="T706" s="188"/>
      <c r="AT706" s="183" t="s">
        <v>142</v>
      </c>
      <c r="AU706" s="183" t="s">
        <v>81</v>
      </c>
      <c r="AV706" s="11" t="s">
        <v>74</v>
      </c>
      <c r="AW706" s="11" t="s">
        <v>33</v>
      </c>
      <c r="AX706" s="11" t="s">
        <v>69</v>
      </c>
      <c r="AY706" s="183" t="s">
        <v>133</v>
      </c>
    </row>
    <row r="707" spans="2:51" s="12" customFormat="1" ht="13.5">
      <c r="B707" s="189"/>
      <c r="D707" s="182" t="s">
        <v>142</v>
      </c>
      <c r="E707" s="190" t="s">
        <v>5</v>
      </c>
      <c r="F707" s="191" t="s">
        <v>920</v>
      </c>
      <c r="H707" s="192">
        <v>3</v>
      </c>
      <c r="I707" s="193"/>
      <c r="L707" s="189"/>
      <c r="M707" s="194"/>
      <c r="N707" s="195"/>
      <c r="O707" s="195"/>
      <c r="P707" s="195"/>
      <c r="Q707" s="195"/>
      <c r="R707" s="195"/>
      <c r="S707" s="195"/>
      <c r="T707" s="196"/>
      <c r="AT707" s="190" t="s">
        <v>142</v>
      </c>
      <c r="AU707" s="190" t="s">
        <v>81</v>
      </c>
      <c r="AV707" s="12" t="s">
        <v>81</v>
      </c>
      <c r="AW707" s="12" t="s">
        <v>33</v>
      </c>
      <c r="AX707" s="12" t="s">
        <v>69</v>
      </c>
      <c r="AY707" s="190" t="s">
        <v>133</v>
      </c>
    </row>
    <row r="708" spans="2:51" s="12" customFormat="1" ht="13.5">
      <c r="B708" s="189"/>
      <c r="D708" s="182" t="s">
        <v>142</v>
      </c>
      <c r="E708" s="190" t="s">
        <v>5</v>
      </c>
      <c r="F708" s="191" t="s">
        <v>921</v>
      </c>
      <c r="H708" s="192">
        <v>3</v>
      </c>
      <c r="I708" s="193"/>
      <c r="L708" s="189"/>
      <c r="M708" s="194"/>
      <c r="N708" s="195"/>
      <c r="O708" s="195"/>
      <c r="P708" s="195"/>
      <c r="Q708" s="195"/>
      <c r="R708" s="195"/>
      <c r="S708" s="195"/>
      <c r="T708" s="196"/>
      <c r="AT708" s="190" t="s">
        <v>142</v>
      </c>
      <c r="AU708" s="190" t="s">
        <v>81</v>
      </c>
      <c r="AV708" s="12" t="s">
        <v>81</v>
      </c>
      <c r="AW708" s="12" t="s">
        <v>33</v>
      </c>
      <c r="AX708" s="12" t="s">
        <v>69</v>
      </c>
      <c r="AY708" s="190" t="s">
        <v>133</v>
      </c>
    </row>
    <row r="709" spans="2:51" s="12" customFormat="1" ht="13.5">
      <c r="B709" s="189"/>
      <c r="D709" s="182" t="s">
        <v>142</v>
      </c>
      <c r="E709" s="190" t="s">
        <v>5</v>
      </c>
      <c r="F709" s="191" t="s">
        <v>922</v>
      </c>
      <c r="H709" s="192">
        <v>3</v>
      </c>
      <c r="I709" s="193"/>
      <c r="L709" s="189"/>
      <c r="M709" s="194"/>
      <c r="N709" s="195"/>
      <c r="O709" s="195"/>
      <c r="P709" s="195"/>
      <c r="Q709" s="195"/>
      <c r="R709" s="195"/>
      <c r="S709" s="195"/>
      <c r="T709" s="196"/>
      <c r="AT709" s="190" t="s">
        <v>142</v>
      </c>
      <c r="AU709" s="190" t="s">
        <v>81</v>
      </c>
      <c r="AV709" s="12" t="s">
        <v>81</v>
      </c>
      <c r="AW709" s="12" t="s">
        <v>33</v>
      </c>
      <c r="AX709" s="12" t="s">
        <v>69</v>
      </c>
      <c r="AY709" s="190" t="s">
        <v>133</v>
      </c>
    </row>
    <row r="710" spans="2:51" s="12" customFormat="1" ht="13.5">
      <c r="B710" s="189"/>
      <c r="D710" s="182" t="s">
        <v>142</v>
      </c>
      <c r="E710" s="190" t="s">
        <v>5</v>
      </c>
      <c r="F710" s="191" t="s">
        <v>923</v>
      </c>
      <c r="H710" s="192">
        <v>3</v>
      </c>
      <c r="I710" s="193"/>
      <c r="L710" s="189"/>
      <c r="M710" s="194"/>
      <c r="N710" s="195"/>
      <c r="O710" s="195"/>
      <c r="P710" s="195"/>
      <c r="Q710" s="195"/>
      <c r="R710" s="195"/>
      <c r="S710" s="195"/>
      <c r="T710" s="196"/>
      <c r="AT710" s="190" t="s">
        <v>142</v>
      </c>
      <c r="AU710" s="190" t="s">
        <v>81</v>
      </c>
      <c r="AV710" s="12" t="s">
        <v>81</v>
      </c>
      <c r="AW710" s="12" t="s">
        <v>33</v>
      </c>
      <c r="AX710" s="12" t="s">
        <v>69</v>
      </c>
      <c r="AY710" s="190" t="s">
        <v>133</v>
      </c>
    </row>
    <row r="711" spans="2:51" s="12" customFormat="1" ht="13.5">
      <c r="B711" s="189"/>
      <c r="D711" s="182" t="s">
        <v>142</v>
      </c>
      <c r="E711" s="190" t="s">
        <v>5</v>
      </c>
      <c r="F711" s="191" t="s">
        <v>924</v>
      </c>
      <c r="H711" s="192">
        <v>1.5</v>
      </c>
      <c r="I711" s="193"/>
      <c r="L711" s="189"/>
      <c r="M711" s="194"/>
      <c r="N711" s="195"/>
      <c r="O711" s="195"/>
      <c r="P711" s="195"/>
      <c r="Q711" s="195"/>
      <c r="R711" s="195"/>
      <c r="S711" s="195"/>
      <c r="T711" s="196"/>
      <c r="AT711" s="190" t="s">
        <v>142</v>
      </c>
      <c r="AU711" s="190" t="s">
        <v>81</v>
      </c>
      <c r="AV711" s="12" t="s">
        <v>81</v>
      </c>
      <c r="AW711" s="12" t="s">
        <v>33</v>
      </c>
      <c r="AX711" s="12" t="s">
        <v>69</v>
      </c>
      <c r="AY711" s="190" t="s">
        <v>133</v>
      </c>
    </row>
    <row r="712" spans="2:51" s="12" customFormat="1" ht="13.5">
      <c r="B712" s="189"/>
      <c r="D712" s="182" t="s">
        <v>142</v>
      </c>
      <c r="E712" s="190" t="s">
        <v>5</v>
      </c>
      <c r="F712" s="191" t="s">
        <v>925</v>
      </c>
      <c r="H712" s="192">
        <v>1.5</v>
      </c>
      <c r="I712" s="193"/>
      <c r="L712" s="189"/>
      <c r="M712" s="194"/>
      <c r="N712" s="195"/>
      <c r="O712" s="195"/>
      <c r="P712" s="195"/>
      <c r="Q712" s="195"/>
      <c r="R712" s="195"/>
      <c r="S712" s="195"/>
      <c r="T712" s="196"/>
      <c r="AT712" s="190" t="s">
        <v>142</v>
      </c>
      <c r="AU712" s="190" t="s">
        <v>81</v>
      </c>
      <c r="AV712" s="12" t="s">
        <v>81</v>
      </c>
      <c r="AW712" s="12" t="s">
        <v>33</v>
      </c>
      <c r="AX712" s="12" t="s">
        <v>69</v>
      </c>
      <c r="AY712" s="190" t="s">
        <v>133</v>
      </c>
    </row>
    <row r="713" spans="2:51" s="12" customFormat="1" ht="13.5">
      <c r="B713" s="189"/>
      <c r="D713" s="182" t="s">
        <v>142</v>
      </c>
      <c r="E713" s="190" t="s">
        <v>5</v>
      </c>
      <c r="F713" s="191" t="s">
        <v>926</v>
      </c>
      <c r="H713" s="192">
        <v>3</v>
      </c>
      <c r="I713" s="193"/>
      <c r="L713" s="189"/>
      <c r="M713" s="194"/>
      <c r="N713" s="195"/>
      <c r="O713" s="195"/>
      <c r="P713" s="195"/>
      <c r="Q713" s="195"/>
      <c r="R713" s="195"/>
      <c r="S713" s="195"/>
      <c r="T713" s="196"/>
      <c r="AT713" s="190" t="s">
        <v>142</v>
      </c>
      <c r="AU713" s="190" t="s">
        <v>81</v>
      </c>
      <c r="AV713" s="12" t="s">
        <v>81</v>
      </c>
      <c r="AW713" s="12" t="s">
        <v>33</v>
      </c>
      <c r="AX713" s="12" t="s">
        <v>69</v>
      </c>
      <c r="AY713" s="190" t="s">
        <v>133</v>
      </c>
    </row>
    <row r="714" spans="2:51" s="12" customFormat="1" ht="13.5">
      <c r="B714" s="189"/>
      <c r="D714" s="182" t="s">
        <v>142</v>
      </c>
      <c r="E714" s="190" t="s">
        <v>5</v>
      </c>
      <c r="F714" s="191" t="s">
        <v>927</v>
      </c>
      <c r="H714" s="192">
        <v>1.5</v>
      </c>
      <c r="I714" s="193"/>
      <c r="L714" s="189"/>
      <c r="M714" s="194"/>
      <c r="N714" s="195"/>
      <c r="O714" s="195"/>
      <c r="P714" s="195"/>
      <c r="Q714" s="195"/>
      <c r="R714" s="195"/>
      <c r="S714" s="195"/>
      <c r="T714" s="196"/>
      <c r="AT714" s="190" t="s">
        <v>142</v>
      </c>
      <c r="AU714" s="190" t="s">
        <v>81</v>
      </c>
      <c r="AV714" s="12" t="s">
        <v>81</v>
      </c>
      <c r="AW714" s="12" t="s">
        <v>33</v>
      </c>
      <c r="AX714" s="12" t="s">
        <v>69</v>
      </c>
      <c r="AY714" s="190" t="s">
        <v>133</v>
      </c>
    </row>
    <row r="715" spans="2:51" s="12" customFormat="1" ht="13.5">
      <c r="B715" s="189"/>
      <c r="D715" s="182" t="s">
        <v>142</v>
      </c>
      <c r="E715" s="190" t="s">
        <v>5</v>
      </c>
      <c r="F715" s="191" t="s">
        <v>928</v>
      </c>
      <c r="H715" s="192">
        <v>1.5</v>
      </c>
      <c r="I715" s="193"/>
      <c r="L715" s="189"/>
      <c r="M715" s="194"/>
      <c r="N715" s="195"/>
      <c r="O715" s="195"/>
      <c r="P715" s="195"/>
      <c r="Q715" s="195"/>
      <c r="R715" s="195"/>
      <c r="S715" s="195"/>
      <c r="T715" s="196"/>
      <c r="AT715" s="190" t="s">
        <v>142</v>
      </c>
      <c r="AU715" s="190" t="s">
        <v>81</v>
      </c>
      <c r="AV715" s="12" t="s">
        <v>81</v>
      </c>
      <c r="AW715" s="12" t="s">
        <v>33</v>
      </c>
      <c r="AX715" s="12" t="s">
        <v>69</v>
      </c>
      <c r="AY715" s="190" t="s">
        <v>133</v>
      </c>
    </row>
    <row r="716" spans="2:51" s="11" customFormat="1" ht="13.5">
      <c r="B716" s="181"/>
      <c r="D716" s="182" t="s">
        <v>142</v>
      </c>
      <c r="E716" s="183" t="s">
        <v>5</v>
      </c>
      <c r="F716" s="184" t="s">
        <v>929</v>
      </c>
      <c r="H716" s="183" t="s">
        <v>5</v>
      </c>
      <c r="I716" s="185"/>
      <c r="L716" s="181"/>
      <c r="M716" s="186"/>
      <c r="N716" s="187"/>
      <c r="O716" s="187"/>
      <c r="P716" s="187"/>
      <c r="Q716" s="187"/>
      <c r="R716" s="187"/>
      <c r="S716" s="187"/>
      <c r="T716" s="188"/>
      <c r="AT716" s="183" t="s">
        <v>142</v>
      </c>
      <c r="AU716" s="183" t="s">
        <v>81</v>
      </c>
      <c r="AV716" s="11" t="s">
        <v>74</v>
      </c>
      <c r="AW716" s="11" t="s">
        <v>33</v>
      </c>
      <c r="AX716" s="11" t="s">
        <v>69</v>
      </c>
      <c r="AY716" s="183" t="s">
        <v>133</v>
      </c>
    </row>
    <row r="717" spans="2:51" s="12" customFormat="1" ht="13.5">
      <c r="B717" s="189"/>
      <c r="D717" s="182" t="s">
        <v>142</v>
      </c>
      <c r="E717" s="190" t="s">
        <v>5</v>
      </c>
      <c r="F717" s="191" t="s">
        <v>930</v>
      </c>
      <c r="H717" s="192">
        <v>180</v>
      </c>
      <c r="I717" s="193"/>
      <c r="L717" s="189"/>
      <c r="M717" s="194"/>
      <c r="N717" s="195"/>
      <c r="O717" s="195"/>
      <c r="P717" s="195"/>
      <c r="Q717" s="195"/>
      <c r="R717" s="195"/>
      <c r="S717" s="195"/>
      <c r="T717" s="196"/>
      <c r="AT717" s="190" t="s">
        <v>142</v>
      </c>
      <c r="AU717" s="190" t="s">
        <v>81</v>
      </c>
      <c r="AV717" s="12" t="s">
        <v>81</v>
      </c>
      <c r="AW717" s="12" t="s">
        <v>33</v>
      </c>
      <c r="AX717" s="12" t="s">
        <v>69</v>
      </c>
      <c r="AY717" s="190" t="s">
        <v>133</v>
      </c>
    </row>
    <row r="718" spans="2:51" s="13" customFormat="1" ht="13.5">
      <c r="B718" s="197"/>
      <c r="D718" s="182" t="s">
        <v>142</v>
      </c>
      <c r="E718" s="198" t="s">
        <v>5</v>
      </c>
      <c r="F718" s="199" t="s">
        <v>154</v>
      </c>
      <c r="H718" s="200">
        <v>292.5</v>
      </c>
      <c r="I718" s="201"/>
      <c r="L718" s="197"/>
      <c r="M718" s="202"/>
      <c r="N718" s="203"/>
      <c r="O718" s="203"/>
      <c r="P718" s="203"/>
      <c r="Q718" s="203"/>
      <c r="R718" s="203"/>
      <c r="S718" s="203"/>
      <c r="T718" s="204"/>
      <c r="AT718" s="198" t="s">
        <v>142</v>
      </c>
      <c r="AU718" s="198" t="s">
        <v>81</v>
      </c>
      <c r="AV718" s="13" t="s">
        <v>140</v>
      </c>
      <c r="AW718" s="13" t="s">
        <v>33</v>
      </c>
      <c r="AX718" s="13" t="s">
        <v>74</v>
      </c>
      <c r="AY718" s="198" t="s">
        <v>133</v>
      </c>
    </row>
    <row r="719" spans="2:65" s="1" customFormat="1" ht="16.5" customHeight="1">
      <c r="B719" s="168"/>
      <c r="C719" s="169" t="s">
        <v>931</v>
      </c>
      <c r="D719" s="169" t="s">
        <v>135</v>
      </c>
      <c r="E719" s="170" t="s">
        <v>932</v>
      </c>
      <c r="F719" s="171" t="s">
        <v>933</v>
      </c>
      <c r="G719" s="172" t="s">
        <v>138</v>
      </c>
      <c r="H719" s="173">
        <v>6000</v>
      </c>
      <c r="I719" s="174"/>
      <c r="J719" s="175">
        <f>ROUND(I719*H719,2)</f>
        <v>0</v>
      </c>
      <c r="K719" s="171" t="s">
        <v>5</v>
      </c>
      <c r="L719" s="41"/>
      <c r="M719" s="176" t="s">
        <v>5</v>
      </c>
      <c r="N719" s="177" t="s">
        <v>40</v>
      </c>
      <c r="O719" s="42"/>
      <c r="P719" s="178">
        <f>O719*H719</f>
        <v>0</v>
      </c>
      <c r="Q719" s="178">
        <v>0</v>
      </c>
      <c r="R719" s="178">
        <f>Q719*H719</f>
        <v>0</v>
      </c>
      <c r="S719" s="178">
        <v>0</v>
      </c>
      <c r="T719" s="179">
        <f>S719*H719</f>
        <v>0</v>
      </c>
      <c r="AR719" s="24" t="s">
        <v>140</v>
      </c>
      <c r="AT719" s="24" t="s">
        <v>135</v>
      </c>
      <c r="AU719" s="24" t="s">
        <v>81</v>
      </c>
      <c r="AY719" s="24" t="s">
        <v>133</v>
      </c>
      <c r="BE719" s="180">
        <f>IF(N719="základní",J719,0)</f>
        <v>0</v>
      </c>
      <c r="BF719" s="180">
        <f>IF(N719="snížená",J719,0)</f>
        <v>0</v>
      </c>
      <c r="BG719" s="180">
        <f>IF(N719="zákl. přenesená",J719,0)</f>
        <v>0</v>
      </c>
      <c r="BH719" s="180">
        <f>IF(N719="sníž. přenesená",J719,0)</f>
        <v>0</v>
      </c>
      <c r="BI719" s="180">
        <f>IF(N719="nulová",J719,0)</f>
        <v>0</v>
      </c>
      <c r="BJ719" s="24" t="s">
        <v>74</v>
      </c>
      <c r="BK719" s="180">
        <f>ROUND(I719*H719,2)</f>
        <v>0</v>
      </c>
      <c r="BL719" s="24" t="s">
        <v>140</v>
      </c>
      <c r="BM719" s="24" t="s">
        <v>934</v>
      </c>
    </row>
    <row r="720" spans="2:51" s="12" customFormat="1" ht="13.5">
      <c r="B720" s="189"/>
      <c r="D720" s="182" t="s">
        <v>142</v>
      </c>
      <c r="E720" s="190" t="s">
        <v>5</v>
      </c>
      <c r="F720" s="191" t="s">
        <v>935</v>
      </c>
      <c r="H720" s="192">
        <v>3800</v>
      </c>
      <c r="I720" s="193"/>
      <c r="L720" s="189"/>
      <c r="M720" s="194"/>
      <c r="N720" s="195"/>
      <c r="O720" s="195"/>
      <c r="P720" s="195"/>
      <c r="Q720" s="195"/>
      <c r="R720" s="195"/>
      <c r="S720" s="195"/>
      <c r="T720" s="196"/>
      <c r="AT720" s="190" t="s">
        <v>142</v>
      </c>
      <c r="AU720" s="190" t="s">
        <v>81</v>
      </c>
      <c r="AV720" s="12" t="s">
        <v>81</v>
      </c>
      <c r="AW720" s="12" t="s">
        <v>33</v>
      </c>
      <c r="AX720" s="12" t="s">
        <v>69</v>
      </c>
      <c r="AY720" s="190" t="s">
        <v>133</v>
      </c>
    </row>
    <row r="721" spans="2:51" s="12" customFormat="1" ht="13.5">
      <c r="B721" s="189"/>
      <c r="D721" s="182" t="s">
        <v>142</v>
      </c>
      <c r="E721" s="190" t="s">
        <v>5</v>
      </c>
      <c r="F721" s="191" t="s">
        <v>936</v>
      </c>
      <c r="H721" s="192">
        <v>2200</v>
      </c>
      <c r="I721" s="193"/>
      <c r="L721" s="189"/>
      <c r="M721" s="194"/>
      <c r="N721" s="195"/>
      <c r="O721" s="195"/>
      <c r="P721" s="195"/>
      <c r="Q721" s="195"/>
      <c r="R721" s="195"/>
      <c r="S721" s="195"/>
      <c r="T721" s="196"/>
      <c r="AT721" s="190" t="s">
        <v>142</v>
      </c>
      <c r="AU721" s="190" t="s">
        <v>81</v>
      </c>
      <c r="AV721" s="12" t="s">
        <v>81</v>
      </c>
      <c r="AW721" s="12" t="s">
        <v>33</v>
      </c>
      <c r="AX721" s="12" t="s">
        <v>69</v>
      </c>
      <c r="AY721" s="190" t="s">
        <v>133</v>
      </c>
    </row>
    <row r="722" spans="2:51" s="13" customFormat="1" ht="13.5">
      <c r="B722" s="197"/>
      <c r="D722" s="182" t="s">
        <v>142</v>
      </c>
      <c r="E722" s="198" t="s">
        <v>5</v>
      </c>
      <c r="F722" s="199" t="s">
        <v>154</v>
      </c>
      <c r="H722" s="200">
        <v>6000</v>
      </c>
      <c r="I722" s="201"/>
      <c r="L722" s="197"/>
      <c r="M722" s="202"/>
      <c r="N722" s="203"/>
      <c r="O722" s="203"/>
      <c r="P722" s="203"/>
      <c r="Q722" s="203"/>
      <c r="R722" s="203"/>
      <c r="S722" s="203"/>
      <c r="T722" s="204"/>
      <c r="AT722" s="198" t="s">
        <v>142</v>
      </c>
      <c r="AU722" s="198" t="s">
        <v>81</v>
      </c>
      <c r="AV722" s="13" t="s">
        <v>140</v>
      </c>
      <c r="AW722" s="13" t="s">
        <v>33</v>
      </c>
      <c r="AX722" s="13" t="s">
        <v>74</v>
      </c>
      <c r="AY722" s="198" t="s">
        <v>133</v>
      </c>
    </row>
    <row r="723" spans="2:65" s="1" customFormat="1" ht="16.5" customHeight="1">
      <c r="B723" s="168"/>
      <c r="C723" s="169" t="s">
        <v>937</v>
      </c>
      <c r="D723" s="169" t="s">
        <v>135</v>
      </c>
      <c r="E723" s="170" t="s">
        <v>938</v>
      </c>
      <c r="F723" s="171" t="s">
        <v>939</v>
      </c>
      <c r="G723" s="172" t="s">
        <v>309</v>
      </c>
      <c r="H723" s="173">
        <v>7</v>
      </c>
      <c r="I723" s="174"/>
      <c r="J723" s="175">
        <f>ROUND(I723*H723,2)</f>
        <v>0</v>
      </c>
      <c r="K723" s="171" t="s">
        <v>139</v>
      </c>
      <c r="L723" s="41"/>
      <c r="M723" s="176" t="s">
        <v>5</v>
      </c>
      <c r="N723" s="177" t="s">
        <v>40</v>
      </c>
      <c r="O723" s="42"/>
      <c r="P723" s="178">
        <f>O723*H723</f>
        <v>0</v>
      </c>
      <c r="Q723" s="178">
        <v>0.01834</v>
      </c>
      <c r="R723" s="178">
        <f>Q723*H723</f>
        <v>0.12838</v>
      </c>
      <c r="S723" s="178">
        <v>0</v>
      </c>
      <c r="T723" s="179">
        <f>S723*H723</f>
        <v>0</v>
      </c>
      <c r="AR723" s="24" t="s">
        <v>140</v>
      </c>
      <c r="AT723" s="24" t="s">
        <v>135</v>
      </c>
      <c r="AU723" s="24" t="s">
        <v>81</v>
      </c>
      <c r="AY723" s="24" t="s">
        <v>133</v>
      </c>
      <c r="BE723" s="180">
        <f>IF(N723="základní",J723,0)</f>
        <v>0</v>
      </c>
      <c r="BF723" s="180">
        <f>IF(N723="snížená",J723,0)</f>
        <v>0</v>
      </c>
      <c r="BG723" s="180">
        <f>IF(N723="zákl. přenesená",J723,0)</f>
        <v>0</v>
      </c>
      <c r="BH723" s="180">
        <f>IF(N723="sníž. přenesená",J723,0)</f>
        <v>0</v>
      </c>
      <c r="BI723" s="180">
        <f>IF(N723="nulová",J723,0)</f>
        <v>0</v>
      </c>
      <c r="BJ723" s="24" t="s">
        <v>74</v>
      </c>
      <c r="BK723" s="180">
        <f>ROUND(I723*H723,2)</f>
        <v>0</v>
      </c>
      <c r="BL723" s="24" t="s">
        <v>140</v>
      </c>
      <c r="BM723" s="24" t="s">
        <v>940</v>
      </c>
    </row>
    <row r="724" spans="2:51" s="12" customFormat="1" ht="13.5">
      <c r="B724" s="189"/>
      <c r="D724" s="182" t="s">
        <v>142</v>
      </c>
      <c r="E724" s="190" t="s">
        <v>5</v>
      </c>
      <c r="F724" s="191" t="s">
        <v>941</v>
      </c>
      <c r="H724" s="192">
        <v>7</v>
      </c>
      <c r="I724" s="193"/>
      <c r="L724" s="189"/>
      <c r="M724" s="194"/>
      <c r="N724" s="195"/>
      <c r="O724" s="195"/>
      <c r="P724" s="195"/>
      <c r="Q724" s="195"/>
      <c r="R724" s="195"/>
      <c r="S724" s="195"/>
      <c r="T724" s="196"/>
      <c r="AT724" s="190" t="s">
        <v>142</v>
      </c>
      <c r="AU724" s="190" t="s">
        <v>81</v>
      </c>
      <c r="AV724" s="12" t="s">
        <v>81</v>
      </c>
      <c r="AW724" s="12" t="s">
        <v>33</v>
      </c>
      <c r="AX724" s="12" t="s">
        <v>74</v>
      </c>
      <c r="AY724" s="190" t="s">
        <v>133</v>
      </c>
    </row>
    <row r="725" spans="2:65" s="1" customFormat="1" ht="16.5" customHeight="1">
      <c r="B725" s="168"/>
      <c r="C725" s="213" t="s">
        <v>942</v>
      </c>
      <c r="D725" s="213" t="s">
        <v>314</v>
      </c>
      <c r="E725" s="214" t="s">
        <v>943</v>
      </c>
      <c r="F725" s="215" t="s">
        <v>944</v>
      </c>
      <c r="G725" s="216" t="s">
        <v>309</v>
      </c>
      <c r="H725" s="217">
        <v>3</v>
      </c>
      <c r="I725" s="218"/>
      <c r="J725" s="219">
        <f>ROUND(I725*H725,2)</f>
        <v>0</v>
      </c>
      <c r="K725" s="215" t="s">
        <v>5</v>
      </c>
      <c r="L725" s="220"/>
      <c r="M725" s="221" t="s">
        <v>5</v>
      </c>
      <c r="N725" s="222" t="s">
        <v>40</v>
      </c>
      <c r="O725" s="42"/>
      <c r="P725" s="178">
        <f>O725*H725</f>
        <v>0</v>
      </c>
      <c r="Q725" s="178">
        <v>0.00095</v>
      </c>
      <c r="R725" s="178">
        <f>Q725*H725</f>
        <v>0.00285</v>
      </c>
      <c r="S725" s="178">
        <v>0</v>
      </c>
      <c r="T725" s="179">
        <f>S725*H725</f>
        <v>0</v>
      </c>
      <c r="AR725" s="24" t="s">
        <v>210</v>
      </c>
      <c r="AT725" s="24" t="s">
        <v>314</v>
      </c>
      <c r="AU725" s="24" t="s">
        <v>81</v>
      </c>
      <c r="AY725" s="24" t="s">
        <v>133</v>
      </c>
      <c r="BE725" s="180">
        <f>IF(N725="základní",J725,0)</f>
        <v>0</v>
      </c>
      <c r="BF725" s="180">
        <f>IF(N725="snížená",J725,0)</f>
        <v>0</v>
      </c>
      <c r="BG725" s="180">
        <f>IF(N725="zákl. přenesená",J725,0)</f>
        <v>0</v>
      </c>
      <c r="BH725" s="180">
        <f>IF(N725="sníž. přenesená",J725,0)</f>
        <v>0</v>
      </c>
      <c r="BI725" s="180">
        <f>IF(N725="nulová",J725,0)</f>
        <v>0</v>
      </c>
      <c r="BJ725" s="24" t="s">
        <v>74</v>
      </c>
      <c r="BK725" s="180">
        <f>ROUND(I725*H725,2)</f>
        <v>0</v>
      </c>
      <c r="BL725" s="24" t="s">
        <v>140</v>
      </c>
      <c r="BM725" s="24" t="s">
        <v>945</v>
      </c>
    </row>
    <row r="726" spans="2:51" s="12" customFormat="1" ht="13.5">
      <c r="B726" s="189"/>
      <c r="D726" s="182" t="s">
        <v>142</v>
      </c>
      <c r="E726" s="190" t="s">
        <v>5</v>
      </c>
      <c r="F726" s="191" t="s">
        <v>946</v>
      </c>
      <c r="H726" s="192">
        <v>3</v>
      </c>
      <c r="I726" s="193"/>
      <c r="L726" s="189"/>
      <c r="M726" s="194"/>
      <c r="N726" s="195"/>
      <c r="O726" s="195"/>
      <c r="P726" s="195"/>
      <c r="Q726" s="195"/>
      <c r="R726" s="195"/>
      <c r="S726" s="195"/>
      <c r="T726" s="196"/>
      <c r="AT726" s="190" t="s">
        <v>142</v>
      </c>
      <c r="AU726" s="190" t="s">
        <v>81</v>
      </c>
      <c r="AV726" s="12" t="s">
        <v>81</v>
      </c>
      <c r="AW726" s="12" t="s">
        <v>33</v>
      </c>
      <c r="AX726" s="12" t="s">
        <v>74</v>
      </c>
      <c r="AY726" s="190" t="s">
        <v>133</v>
      </c>
    </row>
    <row r="727" spans="2:65" s="1" customFormat="1" ht="16.5" customHeight="1">
      <c r="B727" s="168"/>
      <c r="C727" s="213" t="s">
        <v>947</v>
      </c>
      <c r="D727" s="213" t="s">
        <v>314</v>
      </c>
      <c r="E727" s="214" t="s">
        <v>948</v>
      </c>
      <c r="F727" s="215" t="s">
        <v>949</v>
      </c>
      <c r="G727" s="216" t="s">
        <v>309</v>
      </c>
      <c r="H727" s="217">
        <v>2</v>
      </c>
      <c r="I727" s="218"/>
      <c r="J727" s="219">
        <f>ROUND(I727*H727,2)</f>
        <v>0</v>
      </c>
      <c r="K727" s="215" t="s">
        <v>5</v>
      </c>
      <c r="L727" s="220"/>
      <c r="M727" s="221" t="s">
        <v>5</v>
      </c>
      <c r="N727" s="222" t="s">
        <v>40</v>
      </c>
      <c r="O727" s="42"/>
      <c r="P727" s="178">
        <f>O727*H727</f>
        <v>0</v>
      </c>
      <c r="Q727" s="178">
        <v>0.00095</v>
      </c>
      <c r="R727" s="178">
        <f>Q727*H727</f>
        <v>0.0019</v>
      </c>
      <c r="S727" s="178">
        <v>0</v>
      </c>
      <c r="T727" s="179">
        <f>S727*H727</f>
        <v>0</v>
      </c>
      <c r="AR727" s="24" t="s">
        <v>210</v>
      </c>
      <c r="AT727" s="24" t="s">
        <v>314</v>
      </c>
      <c r="AU727" s="24" t="s">
        <v>81</v>
      </c>
      <c r="AY727" s="24" t="s">
        <v>133</v>
      </c>
      <c r="BE727" s="180">
        <f>IF(N727="základní",J727,0)</f>
        <v>0</v>
      </c>
      <c r="BF727" s="180">
        <f>IF(N727="snížená",J727,0)</f>
        <v>0</v>
      </c>
      <c r="BG727" s="180">
        <f>IF(N727="zákl. přenesená",J727,0)</f>
        <v>0</v>
      </c>
      <c r="BH727" s="180">
        <f>IF(N727="sníž. přenesená",J727,0)</f>
        <v>0</v>
      </c>
      <c r="BI727" s="180">
        <f>IF(N727="nulová",J727,0)</f>
        <v>0</v>
      </c>
      <c r="BJ727" s="24" t="s">
        <v>74</v>
      </c>
      <c r="BK727" s="180">
        <f>ROUND(I727*H727,2)</f>
        <v>0</v>
      </c>
      <c r="BL727" s="24" t="s">
        <v>140</v>
      </c>
      <c r="BM727" s="24" t="s">
        <v>950</v>
      </c>
    </row>
    <row r="728" spans="2:51" s="12" customFormat="1" ht="13.5">
      <c r="B728" s="189"/>
      <c r="D728" s="182" t="s">
        <v>142</v>
      </c>
      <c r="E728" s="190" t="s">
        <v>5</v>
      </c>
      <c r="F728" s="191" t="s">
        <v>951</v>
      </c>
      <c r="H728" s="192">
        <v>2</v>
      </c>
      <c r="I728" s="193"/>
      <c r="L728" s="189"/>
      <c r="M728" s="194"/>
      <c r="N728" s="195"/>
      <c r="O728" s="195"/>
      <c r="P728" s="195"/>
      <c r="Q728" s="195"/>
      <c r="R728" s="195"/>
      <c r="S728" s="195"/>
      <c r="T728" s="196"/>
      <c r="AT728" s="190" t="s">
        <v>142</v>
      </c>
      <c r="AU728" s="190" t="s">
        <v>81</v>
      </c>
      <c r="AV728" s="12" t="s">
        <v>81</v>
      </c>
      <c r="AW728" s="12" t="s">
        <v>33</v>
      </c>
      <c r="AX728" s="12" t="s">
        <v>74</v>
      </c>
      <c r="AY728" s="190" t="s">
        <v>133</v>
      </c>
    </row>
    <row r="729" spans="2:65" s="1" customFormat="1" ht="16.5" customHeight="1">
      <c r="B729" s="168"/>
      <c r="C729" s="213" t="s">
        <v>952</v>
      </c>
      <c r="D729" s="213" t="s">
        <v>314</v>
      </c>
      <c r="E729" s="214" t="s">
        <v>953</v>
      </c>
      <c r="F729" s="215" t="s">
        <v>954</v>
      </c>
      <c r="G729" s="216" t="s">
        <v>309</v>
      </c>
      <c r="H729" s="217">
        <v>2</v>
      </c>
      <c r="I729" s="218"/>
      <c r="J729" s="219">
        <f>ROUND(I729*H729,2)</f>
        <v>0</v>
      </c>
      <c r="K729" s="215" t="s">
        <v>5</v>
      </c>
      <c r="L729" s="220"/>
      <c r="M729" s="221" t="s">
        <v>5</v>
      </c>
      <c r="N729" s="222" t="s">
        <v>40</v>
      </c>
      <c r="O729" s="42"/>
      <c r="P729" s="178">
        <f>O729*H729</f>
        <v>0</v>
      </c>
      <c r="Q729" s="178">
        <v>0.0095</v>
      </c>
      <c r="R729" s="178">
        <f>Q729*H729</f>
        <v>0.019</v>
      </c>
      <c r="S729" s="178">
        <v>0</v>
      </c>
      <c r="T729" s="179">
        <f>S729*H729</f>
        <v>0</v>
      </c>
      <c r="AR729" s="24" t="s">
        <v>210</v>
      </c>
      <c r="AT729" s="24" t="s">
        <v>314</v>
      </c>
      <c r="AU729" s="24" t="s">
        <v>81</v>
      </c>
      <c r="AY729" s="24" t="s">
        <v>133</v>
      </c>
      <c r="BE729" s="180">
        <f>IF(N729="základní",J729,0)</f>
        <v>0</v>
      </c>
      <c r="BF729" s="180">
        <f>IF(N729="snížená",J729,0)</f>
        <v>0</v>
      </c>
      <c r="BG729" s="180">
        <f>IF(N729="zákl. přenesená",J729,0)</f>
        <v>0</v>
      </c>
      <c r="BH729" s="180">
        <f>IF(N729="sníž. přenesená",J729,0)</f>
        <v>0</v>
      </c>
      <c r="BI729" s="180">
        <f>IF(N729="nulová",J729,0)</f>
        <v>0</v>
      </c>
      <c r="BJ729" s="24" t="s">
        <v>74</v>
      </c>
      <c r="BK729" s="180">
        <f>ROUND(I729*H729,2)</f>
        <v>0</v>
      </c>
      <c r="BL729" s="24" t="s">
        <v>140</v>
      </c>
      <c r="BM729" s="24" t="s">
        <v>955</v>
      </c>
    </row>
    <row r="730" spans="2:51" s="12" customFormat="1" ht="13.5">
      <c r="B730" s="189"/>
      <c r="D730" s="182" t="s">
        <v>142</v>
      </c>
      <c r="E730" s="190" t="s">
        <v>5</v>
      </c>
      <c r="F730" s="191" t="s">
        <v>956</v>
      </c>
      <c r="H730" s="192">
        <v>2</v>
      </c>
      <c r="I730" s="193"/>
      <c r="L730" s="189"/>
      <c r="M730" s="194"/>
      <c r="N730" s="195"/>
      <c r="O730" s="195"/>
      <c r="P730" s="195"/>
      <c r="Q730" s="195"/>
      <c r="R730" s="195"/>
      <c r="S730" s="195"/>
      <c r="T730" s="196"/>
      <c r="AT730" s="190" t="s">
        <v>142</v>
      </c>
      <c r="AU730" s="190" t="s">
        <v>81</v>
      </c>
      <c r="AV730" s="12" t="s">
        <v>81</v>
      </c>
      <c r="AW730" s="12" t="s">
        <v>33</v>
      </c>
      <c r="AX730" s="12" t="s">
        <v>74</v>
      </c>
      <c r="AY730" s="190" t="s">
        <v>133</v>
      </c>
    </row>
    <row r="731" spans="2:65" s="1" customFormat="1" ht="16.5" customHeight="1">
      <c r="B731" s="168"/>
      <c r="C731" s="169" t="s">
        <v>957</v>
      </c>
      <c r="D731" s="169" t="s">
        <v>135</v>
      </c>
      <c r="E731" s="170" t="s">
        <v>958</v>
      </c>
      <c r="F731" s="171" t="s">
        <v>959</v>
      </c>
      <c r="G731" s="172" t="s">
        <v>309</v>
      </c>
      <c r="H731" s="173">
        <v>1</v>
      </c>
      <c r="I731" s="174"/>
      <c r="J731" s="175">
        <f>ROUND(I731*H731,2)</f>
        <v>0</v>
      </c>
      <c r="K731" s="171" t="s">
        <v>139</v>
      </c>
      <c r="L731" s="41"/>
      <c r="M731" s="176" t="s">
        <v>5</v>
      </c>
      <c r="N731" s="177" t="s">
        <v>40</v>
      </c>
      <c r="O731" s="42"/>
      <c r="P731" s="178">
        <f>O731*H731</f>
        <v>0</v>
      </c>
      <c r="Q731" s="178">
        <v>0.00015</v>
      </c>
      <c r="R731" s="178">
        <f>Q731*H731</f>
        <v>0.00015</v>
      </c>
      <c r="S731" s="178">
        <v>0</v>
      </c>
      <c r="T731" s="179">
        <f>S731*H731</f>
        <v>0</v>
      </c>
      <c r="AR731" s="24" t="s">
        <v>140</v>
      </c>
      <c r="AT731" s="24" t="s">
        <v>135</v>
      </c>
      <c r="AU731" s="24" t="s">
        <v>81</v>
      </c>
      <c r="AY731" s="24" t="s">
        <v>133</v>
      </c>
      <c r="BE731" s="180">
        <f>IF(N731="základní",J731,0)</f>
        <v>0</v>
      </c>
      <c r="BF731" s="180">
        <f>IF(N731="snížená",J731,0)</f>
        <v>0</v>
      </c>
      <c r="BG731" s="180">
        <f>IF(N731="zákl. přenesená",J731,0)</f>
        <v>0</v>
      </c>
      <c r="BH731" s="180">
        <f>IF(N731="sníž. přenesená",J731,0)</f>
        <v>0</v>
      </c>
      <c r="BI731" s="180">
        <f>IF(N731="nulová",J731,0)</f>
        <v>0</v>
      </c>
      <c r="BJ731" s="24" t="s">
        <v>74</v>
      </c>
      <c r="BK731" s="180">
        <f>ROUND(I731*H731,2)</f>
        <v>0</v>
      </c>
      <c r="BL731" s="24" t="s">
        <v>140</v>
      </c>
      <c r="BM731" s="24" t="s">
        <v>960</v>
      </c>
    </row>
    <row r="732" spans="2:51" s="11" customFormat="1" ht="13.5">
      <c r="B732" s="181"/>
      <c r="D732" s="182" t="s">
        <v>142</v>
      </c>
      <c r="E732" s="183" t="s">
        <v>5</v>
      </c>
      <c r="F732" s="184" t="s">
        <v>172</v>
      </c>
      <c r="H732" s="183" t="s">
        <v>5</v>
      </c>
      <c r="I732" s="185"/>
      <c r="L732" s="181"/>
      <c r="M732" s="186"/>
      <c r="N732" s="187"/>
      <c r="O732" s="187"/>
      <c r="P732" s="187"/>
      <c r="Q732" s="187"/>
      <c r="R732" s="187"/>
      <c r="S732" s="187"/>
      <c r="T732" s="188"/>
      <c r="AT732" s="183" t="s">
        <v>142</v>
      </c>
      <c r="AU732" s="183" t="s">
        <v>81</v>
      </c>
      <c r="AV732" s="11" t="s">
        <v>74</v>
      </c>
      <c r="AW732" s="11" t="s">
        <v>33</v>
      </c>
      <c r="AX732" s="11" t="s">
        <v>69</v>
      </c>
      <c r="AY732" s="183" t="s">
        <v>133</v>
      </c>
    </row>
    <row r="733" spans="2:51" s="11" customFormat="1" ht="13.5">
      <c r="B733" s="181"/>
      <c r="D733" s="182" t="s">
        <v>142</v>
      </c>
      <c r="E733" s="183" t="s">
        <v>5</v>
      </c>
      <c r="F733" s="184" t="s">
        <v>961</v>
      </c>
      <c r="H733" s="183" t="s">
        <v>5</v>
      </c>
      <c r="I733" s="185"/>
      <c r="L733" s="181"/>
      <c r="M733" s="186"/>
      <c r="N733" s="187"/>
      <c r="O733" s="187"/>
      <c r="P733" s="187"/>
      <c r="Q733" s="187"/>
      <c r="R733" s="187"/>
      <c r="S733" s="187"/>
      <c r="T733" s="188"/>
      <c r="AT733" s="183" t="s">
        <v>142</v>
      </c>
      <c r="AU733" s="183" t="s">
        <v>81</v>
      </c>
      <c r="AV733" s="11" t="s">
        <v>74</v>
      </c>
      <c r="AW733" s="11" t="s">
        <v>33</v>
      </c>
      <c r="AX733" s="11" t="s">
        <v>69</v>
      </c>
      <c r="AY733" s="183" t="s">
        <v>133</v>
      </c>
    </row>
    <row r="734" spans="2:51" s="12" customFormat="1" ht="13.5">
      <c r="B734" s="189"/>
      <c r="D734" s="182" t="s">
        <v>142</v>
      </c>
      <c r="E734" s="190" t="s">
        <v>5</v>
      </c>
      <c r="F734" s="191" t="s">
        <v>962</v>
      </c>
      <c r="H734" s="192">
        <v>1</v>
      </c>
      <c r="I734" s="193"/>
      <c r="L734" s="189"/>
      <c r="M734" s="194"/>
      <c r="N734" s="195"/>
      <c r="O734" s="195"/>
      <c r="P734" s="195"/>
      <c r="Q734" s="195"/>
      <c r="R734" s="195"/>
      <c r="S734" s="195"/>
      <c r="T734" s="196"/>
      <c r="AT734" s="190" t="s">
        <v>142</v>
      </c>
      <c r="AU734" s="190" t="s">
        <v>81</v>
      </c>
      <c r="AV734" s="12" t="s">
        <v>81</v>
      </c>
      <c r="AW734" s="12" t="s">
        <v>33</v>
      </c>
      <c r="AX734" s="12" t="s">
        <v>74</v>
      </c>
      <c r="AY734" s="190" t="s">
        <v>133</v>
      </c>
    </row>
    <row r="735" spans="2:65" s="1" customFormat="1" ht="25.5" customHeight="1">
      <c r="B735" s="168"/>
      <c r="C735" s="169" t="s">
        <v>963</v>
      </c>
      <c r="D735" s="169" t="s">
        <v>135</v>
      </c>
      <c r="E735" s="170" t="s">
        <v>964</v>
      </c>
      <c r="F735" s="171" t="s">
        <v>965</v>
      </c>
      <c r="G735" s="172" t="s">
        <v>309</v>
      </c>
      <c r="H735" s="173">
        <v>6</v>
      </c>
      <c r="I735" s="174"/>
      <c r="J735" s="175">
        <f>ROUND(I735*H735,2)</f>
        <v>0</v>
      </c>
      <c r="K735" s="171" t="s">
        <v>139</v>
      </c>
      <c r="L735" s="41"/>
      <c r="M735" s="176" t="s">
        <v>5</v>
      </c>
      <c r="N735" s="177" t="s">
        <v>40</v>
      </c>
      <c r="O735" s="42"/>
      <c r="P735" s="178">
        <f>O735*H735</f>
        <v>0</v>
      </c>
      <c r="Q735" s="178">
        <v>1E-05</v>
      </c>
      <c r="R735" s="178">
        <f>Q735*H735</f>
        <v>6.000000000000001E-05</v>
      </c>
      <c r="S735" s="178">
        <v>0</v>
      </c>
      <c r="T735" s="179">
        <f>S735*H735</f>
        <v>0</v>
      </c>
      <c r="AR735" s="24" t="s">
        <v>140</v>
      </c>
      <c r="AT735" s="24" t="s">
        <v>135</v>
      </c>
      <c r="AU735" s="24" t="s">
        <v>81</v>
      </c>
      <c r="AY735" s="24" t="s">
        <v>133</v>
      </c>
      <c r="BE735" s="180">
        <f>IF(N735="základní",J735,0)</f>
        <v>0</v>
      </c>
      <c r="BF735" s="180">
        <f>IF(N735="snížená",J735,0)</f>
        <v>0</v>
      </c>
      <c r="BG735" s="180">
        <f>IF(N735="zákl. přenesená",J735,0)</f>
        <v>0</v>
      </c>
      <c r="BH735" s="180">
        <f>IF(N735="sníž. přenesená",J735,0)</f>
        <v>0</v>
      </c>
      <c r="BI735" s="180">
        <f>IF(N735="nulová",J735,0)</f>
        <v>0</v>
      </c>
      <c r="BJ735" s="24" t="s">
        <v>74</v>
      </c>
      <c r="BK735" s="180">
        <f>ROUND(I735*H735,2)</f>
        <v>0</v>
      </c>
      <c r="BL735" s="24" t="s">
        <v>140</v>
      </c>
      <c r="BM735" s="24" t="s">
        <v>966</v>
      </c>
    </row>
    <row r="736" spans="2:51" s="11" customFormat="1" ht="13.5">
      <c r="B736" s="181"/>
      <c r="D736" s="182" t="s">
        <v>142</v>
      </c>
      <c r="E736" s="183" t="s">
        <v>5</v>
      </c>
      <c r="F736" s="184" t="s">
        <v>819</v>
      </c>
      <c r="H736" s="183" t="s">
        <v>5</v>
      </c>
      <c r="I736" s="185"/>
      <c r="L736" s="181"/>
      <c r="M736" s="186"/>
      <c r="N736" s="187"/>
      <c r="O736" s="187"/>
      <c r="P736" s="187"/>
      <c r="Q736" s="187"/>
      <c r="R736" s="187"/>
      <c r="S736" s="187"/>
      <c r="T736" s="188"/>
      <c r="AT736" s="183" t="s">
        <v>142</v>
      </c>
      <c r="AU736" s="183" t="s">
        <v>81</v>
      </c>
      <c r="AV736" s="11" t="s">
        <v>74</v>
      </c>
      <c r="AW736" s="11" t="s">
        <v>33</v>
      </c>
      <c r="AX736" s="11" t="s">
        <v>69</v>
      </c>
      <c r="AY736" s="183" t="s">
        <v>133</v>
      </c>
    </row>
    <row r="737" spans="2:51" s="12" customFormat="1" ht="13.5">
      <c r="B737" s="189"/>
      <c r="D737" s="182" t="s">
        <v>142</v>
      </c>
      <c r="E737" s="190" t="s">
        <v>5</v>
      </c>
      <c r="F737" s="191" t="s">
        <v>967</v>
      </c>
      <c r="H737" s="192">
        <v>6</v>
      </c>
      <c r="I737" s="193"/>
      <c r="L737" s="189"/>
      <c r="M737" s="194"/>
      <c r="N737" s="195"/>
      <c r="O737" s="195"/>
      <c r="P737" s="195"/>
      <c r="Q737" s="195"/>
      <c r="R737" s="195"/>
      <c r="S737" s="195"/>
      <c r="T737" s="196"/>
      <c r="AT737" s="190" t="s">
        <v>142</v>
      </c>
      <c r="AU737" s="190" t="s">
        <v>81</v>
      </c>
      <c r="AV737" s="12" t="s">
        <v>81</v>
      </c>
      <c r="AW737" s="12" t="s">
        <v>33</v>
      </c>
      <c r="AX737" s="12" t="s">
        <v>74</v>
      </c>
      <c r="AY737" s="190" t="s">
        <v>133</v>
      </c>
    </row>
    <row r="738" spans="2:65" s="1" customFormat="1" ht="25.5" customHeight="1">
      <c r="B738" s="168"/>
      <c r="C738" s="169" t="s">
        <v>968</v>
      </c>
      <c r="D738" s="169" t="s">
        <v>135</v>
      </c>
      <c r="E738" s="170" t="s">
        <v>969</v>
      </c>
      <c r="F738" s="171" t="s">
        <v>970</v>
      </c>
      <c r="G738" s="172" t="s">
        <v>309</v>
      </c>
      <c r="H738" s="173">
        <v>11</v>
      </c>
      <c r="I738" s="174"/>
      <c r="J738" s="175">
        <f>ROUND(I738*H738,2)</f>
        <v>0</v>
      </c>
      <c r="K738" s="171" t="s">
        <v>139</v>
      </c>
      <c r="L738" s="41"/>
      <c r="M738" s="176" t="s">
        <v>5</v>
      </c>
      <c r="N738" s="177" t="s">
        <v>40</v>
      </c>
      <c r="O738" s="42"/>
      <c r="P738" s="178">
        <f>O738*H738</f>
        <v>0</v>
      </c>
      <c r="Q738" s="178">
        <v>5E-05</v>
      </c>
      <c r="R738" s="178">
        <f>Q738*H738</f>
        <v>0.00055</v>
      </c>
      <c r="S738" s="178">
        <v>0</v>
      </c>
      <c r="T738" s="179">
        <f>S738*H738</f>
        <v>0</v>
      </c>
      <c r="AR738" s="24" t="s">
        <v>140</v>
      </c>
      <c r="AT738" s="24" t="s">
        <v>135</v>
      </c>
      <c r="AU738" s="24" t="s">
        <v>81</v>
      </c>
      <c r="AY738" s="24" t="s">
        <v>133</v>
      </c>
      <c r="BE738" s="180">
        <f>IF(N738="základní",J738,0)</f>
        <v>0</v>
      </c>
      <c r="BF738" s="180">
        <f>IF(N738="snížená",J738,0)</f>
        <v>0</v>
      </c>
      <c r="BG738" s="180">
        <f>IF(N738="zákl. přenesená",J738,0)</f>
        <v>0</v>
      </c>
      <c r="BH738" s="180">
        <f>IF(N738="sníž. přenesená",J738,0)</f>
        <v>0</v>
      </c>
      <c r="BI738" s="180">
        <f>IF(N738="nulová",J738,0)</f>
        <v>0</v>
      </c>
      <c r="BJ738" s="24" t="s">
        <v>74</v>
      </c>
      <c r="BK738" s="180">
        <f>ROUND(I738*H738,2)</f>
        <v>0</v>
      </c>
      <c r="BL738" s="24" t="s">
        <v>140</v>
      </c>
      <c r="BM738" s="24" t="s">
        <v>971</v>
      </c>
    </row>
    <row r="739" spans="2:51" s="12" customFormat="1" ht="13.5">
      <c r="B739" s="189"/>
      <c r="D739" s="182" t="s">
        <v>142</v>
      </c>
      <c r="E739" s="190" t="s">
        <v>5</v>
      </c>
      <c r="F739" s="191" t="s">
        <v>972</v>
      </c>
      <c r="H739" s="192">
        <v>11</v>
      </c>
      <c r="I739" s="193"/>
      <c r="L739" s="189"/>
      <c r="M739" s="194"/>
      <c r="N739" s="195"/>
      <c r="O739" s="195"/>
      <c r="P739" s="195"/>
      <c r="Q739" s="195"/>
      <c r="R739" s="195"/>
      <c r="S739" s="195"/>
      <c r="T739" s="196"/>
      <c r="AT739" s="190" t="s">
        <v>142</v>
      </c>
      <c r="AU739" s="190" t="s">
        <v>81</v>
      </c>
      <c r="AV739" s="12" t="s">
        <v>81</v>
      </c>
      <c r="AW739" s="12" t="s">
        <v>33</v>
      </c>
      <c r="AX739" s="12" t="s">
        <v>74</v>
      </c>
      <c r="AY739" s="190" t="s">
        <v>133</v>
      </c>
    </row>
    <row r="740" spans="2:65" s="1" customFormat="1" ht="25.5" customHeight="1">
      <c r="B740" s="168"/>
      <c r="C740" s="169" t="s">
        <v>973</v>
      </c>
      <c r="D740" s="169" t="s">
        <v>135</v>
      </c>
      <c r="E740" s="170" t="s">
        <v>974</v>
      </c>
      <c r="F740" s="171" t="s">
        <v>975</v>
      </c>
      <c r="G740" s="172" t="s">
        <v>309</v>
      </c>
      <c r="H740" s="173">
        <v>16</v>
      </c>
      <c r="I740" s="174"/>
      <c r="J740" s="175">
        <f>ROUND(I740*H740,2)</f>
        <v>0</v>
      </c>
      <c r="K740" s="171" t="s">
        <v>139</v>
      </c>
      <c r="L740" s="41"/>
      <c r="M740" s="176" t="s">
        <v>5</v>
      </c>
      <c r="N740" s="177" t="s">
        <v>40</v>
      </c>
      <c r="O740" s="42"/>
      <c r="P740" s="178">
        <f>O740*H740</f>
        <v>0</v>
      </c>
      <c r="Q740" s="178">
        <v>1E-05</v>
      </c>
      <c r="R740" s="178">
        <f>Q740*H740</f>
        <v>0.00016</v>
      </c>
      <c r="S740" s="178">
        <v>0</v>
      </c>
      <c r="T740" s="179">
        <f>S740*H740</f>
        <v>0</v>
      </c>
      <c r="AR740" s="24" t="s">
        <v>140</v>
      </c>
      <c r="AT740" s="24" t="s">
        <v>135</v>
      </c>
      <c r="AU740" s="24" t="s">
        <v>81</v>
      </c>
      <c r="AY740" s="24" t="s">
        <v>133</v>
      </c>
      <c r="BE740" s="180">
        <f>IF(N740="základní",J740,0)</f>
        <v>0</v>
      </c>
      <c r="BF740" s="180">
        <f>IF(N740="snížená",J740,0)</f>
        <v>0</v>
      </c>
      <c r="BG740" s="180">
        <f>IF(N740="zákl. přenesená",J740,0)</f>
        <v>0</v>
      </c>
      <c r="BH740" s="180">
        <f>IF(N740="sníž. přenesená",J740,0)</f>
        <v>0</v>
      </c>
      <c r="BI740" s="180">
        <f>IF(N740="nulová",J740,0)</f>
        <v>0</v>
      </c>
      <c r="BJ740" s="24" t="s">
        <v>74</v>
      </c>
      <c r="BK740" s="180">
        <f>ROUND(I740*H740,2)</f>
        <v>0</v>
      </c>
      <c r="BL740" s="24" t="s">
        <v>140</v>
      </c>
      <c r="BM740" s="24" t="s">
        <v>976</v>
      </c>
    </row>
    <row r="741" spans="2:51" s="11" customFormat="1" ht="13.5">
      <c r="B741" s="181"/>
      <c r="D741" s="182" t="s">
        <v>142</v>
      </c>
      <c r="E741" s="183" t="s">
        <v>5</v>
      </c>
      <c r="F741" s="184" t="s">
        <v>819</v>
      </c>
      <c r="H741" s="183" t="s">
        <v>5</v>
      </c>
      <c r="I741" s="185"/>
      <c r="L741" s="181"/>
      <c r="M741" s="186"/>
      <c r="N741" s="187"/>
      <c r="O741" s="187"/>
      <c r="P741" s="187"/>
      <c r="Q741" s="187"/>
      <c r="R741" s="187"/>
      <c r="S741" s="187"/>
      <c r="T741" s="188"/>
      <c r="AT741" s="183" t="s">
        <v>142</v>
      </c>
      <c r="AU741" s="183" t="s">
        <v>81</v>
      </c>
      <c r="AV741" s="11" t="s">
        <v>74</v>
      </c>
      <c r="AW741" s="11" t="s">
        <v>33</v>
      </c>
      <c r="AX741" s="11" t="s">
        <v>69</v>
      </c>
      <c r="AY741" s="183" t="s">
        <v>133</v>
      </c>
    </row>
    <row r="742" spans="2:51" s="12" customFormat="1" ht="13.5">
      <c r="B742" s="189"/>
      <c r="D742" s="182" t="s">
        <v>142</v>
      </c>
      <c r="E742" s="190" t="s">
        <v>5</v>
      </c>
      <c r="F742" s="191" t="s">
        <v>977</v>
      </c>
      <c r="H742" s="192">
        <v>8</v>
      </c>
      <c r="I742" s="193"/>
      <c r="L742" s="189"/>
      <c r="M742" s="194"/>
      <c r="N742" s="195"/>
      <c r="O742" s="195"/>
      <c r="P742" s="195"/>
      <c r="Q742" s="195"/>
      <c r="R742" s="195"/>
      <c r="S742" s="195"/>
      <c r="T742" s="196"/>
      <c r="AT742" s="190" t="s">
        <v>142</v>
      </c>
      <c r="AU742" s="190" t="s">
        <v>81</v>
      </c>
      <c r="AV742" s="12" t="s">
        <v>81</v>
      </c>
      <c r="AW742" s="12" t="s">
        <v>33</v>
      </c>
      <c r="AX742" s="12" t="s">
        <v>69</v>
      </c>
      <c r="AY742" s="190" t="s">
        <v>133</v>
      </c>
    </row>
    <row r="743" spans="2:51" s="11" customFormat="1" ht="13.5">
      <c r="B743" s="181"/>
      <c r="D743" s="182" t="s">
        <v>142</v>
      </c>
      <c r="E743" s="183" t="s">
        <v>5</v>
      </c>
      <c r="F743" s="184" t="s">
        <v>978</v>
      </c>
      <c r="H743" s="183" t="s">
        <v>5</v>
      </c>
      <c r="I743" s="185"/>
      <c r="L743" s="181"/>
      <c r="M743" s="186"/>
      <c r="N743" s="187"/>
      <c r="O743" s="187"/>
      <c r="P743" s="187"/>
      <c r="Q743" s="187"/>
      <c r="R743" s="187"/>
      <c r="S743" s="187"/>
      <c r="T743" s="188"/>
      <c r="AT743" s="183" t="s">
        <v>142</v>
      </c>
      <c r="AU743" s="183" t="s">
        <v>81</v>
      </c>
      <c r="AV743" s="11" t="s">
        <v>74</v>
      </c>
      <c r="AW743" s="11" t="s">
        <v>33</v>
      </c>
      <c r="AX743" s="11" t="s">
        <v>69</v>
      </c>
      <c r="AY743" s="183" t="s">
        <v>133</v>
      </c>
    </row>
    <row r="744" spans="2:51" s="12" customFormat="1" ht="13.5">
      <c r="B744" s="189"/>
      <c r="D744" s="182" t="s">
        <v>142</v>
      </c>
      <c r="E744" s="190" t="s">
        <v>5</v>
      </c>
      <c r="F744" s="191" t="s">
        <v>979</v>
      </c>
      <c r="H744" s="192">
        <v>8</v>
      </c>
      <c r="I744" s="193"/>
      <c r="L744" s="189"/>
      <c r="M744" s="194"/>
      <c r="N744" s="195"/>
      <c r="O744" s="195"/>
      <c r="P744" s="195"/>
      <c r="Q744" s="195"/>
      <c r="R744" s="195"/>
      <c r="S744" s="195"/>
      <c r="T744" s="196"/>
      <c r="AT744" s="190" t="s">
        <v>142</v>
      </c>
      <c r="AU744" s="190" t="s">
        <v>81</v>
      </c>
      <c r="AV744" s="12" t="s">
        <v>81</v>
      </c>
      <c r="AW744" s="12" t="s">
        <v>33</v>
      </c>
      <c r="AX744" s="12" t="s">
        <v>69</v>
      </c>
      <c r="AY744" s="190" t="s">
        <v>133</v>
      </c>
    </row>
    <row r="745" spans="2:51" s="13" customFormat="1" ht="13.5">
      <c r="B745" s="197"/>
      <c r="D745" s="182" t="s">
        <v>142</v>
      </c>
      <c r="E745" s="198" t="s">
        <v>5</v>
      </c>
      <c r="F745" s="199" t="s">
        <v>154</v>
      </c>
      <c r="H745" s="200">
        <v>16</v>
      </c>
      <c r="I745" s="201"/>
      <c r="L745" s="197"/>
      <c r="M745" s="202"/>
      <c r="N745" s="203"/>
      <c r="O745" s="203"/>
      <c r="P745" s="203"/>
      <c r="Q745" s="203"/>
      <c r="R745" s="203"/>
      <c r="S745" s="203"/>
      <c r="T745" s="204"/>
      <c r="AT745" s="198" t="s">
        <v>142</v>
      </c>
      <c r="AU745" s="198" t="s">
        <v>81</v>
      </c>
      <c r="AV745" s="13" t="s">
        <v>140</v>
      </c>
      <c r="AW745" s="13" t="s">
        <v>33</v>
      </c>
      <c r="AX745" s="13" t="s">
        <v>74</v>
      </c>
      <c r="AY745" s="198" t="s">
        <v>133</v>
      </c>
    </row>
    <row r="746" spans="2:65" s="1" customFormat="1" ht="16.5" customHeight="1">
      <c r="B746" s="168"/>
      <c r="C746" s="169" t="s">
        <v>980</v>
      </c>
      <c r="D746" s="169" t="s">
        <v>135</v>
      </c>
      <c r="E746" s="170" t="s">
        <v>981</v>
      </c>
      <c r="F746" s="171" t="s">
        <v>982</v>
      </c>
      <c r="G746" s="172" t="s">
        <v>309</v>
      </c>
      <c r="H746" s="173">
        <v>44</v>
      </c>
      <c r="I746" s="174"/>
      <c r="J746" s="175">
        <f>ROUND(I746*H746,2)</f>
        <v>0</v>
      </c>
      <c r="K746" s="171" t="s">
        <v>139</v>
      </c>
      <c r="L746" s="41"/>
      <c r="M746" s="176" t="s">
        <v>5</v>
      </c>
      <c r="N746" s="177" t="s">
        <v>40</v>
      </c>
      <c r="O746" s="42"/>
      <c r="P746" s="178">
        <f>O746*H746</f>
        <v>0</v>
      </c>
      <c r="Q746" s="178">
        <v>1E-05</v>
      </c>
      <c r="R746" s="178">
        <f>Q746*H746</f>
        <v>0.00044</v>
      </c>
      <c r="S746" s="178">
        <v>0</v>
      </c>
      <c r="T746" s="179">
        <f>S746*H746</f>
        <v>0</v>
      </c>
      <c r="AR746" s="24" t="s">
        <v>140</v>
      </c>
      <c r="AT746" s="24" t="s">
        <v>135</v>
      </c>
      <c r="AU746" s="24" t="s">
        <v>81</v>
      </c>
      <c r="AY746" s="24" t="s">
        <v>133</v>
      </c>
      <c r="BE746" s="180">
        <f>IF(N746="základní",J746,0)</f>
        <v>0</v>
      </c>
      <c r="BF746" s="180">
        <f>IF(N746="snížená",J746,0)</f>
        <v>0</v>
      </c>
      <c r="BG746" s="180">
        <f>IF(N746="zákl. přenesená",J746,0)</f>
        <v>0</v>
      </c>
      <c r="BH746" s="180">
        <f>IF(N746="sníž. přenesená",J746,0)</f>
        <v>0</v>
      </c>
      <c r="BI746" s="180">
        <f>IF(N746="nulová",J746,0)</f>
        <v>0</v>
      </c>
      <c r="BJ746" s="24" t="s">
        <v>74</v>
      </c>
      <c r="BK746" s="180">
        <f>ROUND(I746*H746,2)</f>
        <v>0</v>
      </c>
      <c r="BL746" s="24" t="s">
        <v>140</v>
      </c>
      <c r="BM746" s="24" t="s">
        <v>983</v>
      </c>
    </row>
    <row r="747" spans="2:65" s="1" customFormat="1" ht="16.5" customHeight="1">
      <c r="B747" s="168"/>
      <c r="C747" s="169" t="s">
        <v>984</v>
      </c>
      <c r="D747" s="169" t="s">
        <v>135</v>
      </c>
      <c r="E747" s="170" t="s">
        <v>985</v>
      </c>
      <c r="F747" s="171" t="s">
        <v>986</v>
      </c>
      <c r="G747" s="172" t="s">
        <v>179</v>
      </c>
      <c r="H747" s="173">
        <v>0.819</v>
      </c>
      <c r="I747" s="174"/>
      <c r="J747" s="175">
        <f>ROUND(I747*H747,2)</f>
        <v>0</v>
      </c>
      <c r="K747" s="171" t="s">
        <v>139</v>
      </c>
      <c r="L747" s="41"/>
      <c r="M747" s="176" t="s">
        <v>5</v>
      </c>
      <c r="N747" s="177" t="s">
        <v>40</v>
      </c>
      <c r="O747" s="42"/>
      <c r="P747" s="178">
        <f>O747*H747</f>
        <v>0</v>
      </c>
      <c r="Q747" s="178">
        <v>0</v>
      </c>
      <c r="R747" s="178">
        <f>Q747*H747</f>
        <v>0</v>
      </c>
      <c r="S747" s="178">
        <v>2.1</v>
      </c>
      <c r="T747" s="179">
        <f>S747*H747</f>
        <v>1.7199</v>
      </c>
      <c r="AR747" s="24" t="s">
        <v>140</v>
      </c>
      <c r="AT747" s="24" t="s">
        <v>135</v>
      </c>
      <c r="AU747" s="24" t="s">
        <v>81</v>
      </c>
      <c r="AY747" s="24" t="s">
        <v>133</v>
      </c>
      <c r="BE747" s="180">
        <f>IF(N747="základní",J747,0)</f>
        <v>0</v>
      </c>
      <c r="BF747" s="180">
        <f>IF(N747="snížená",J747,0)</f>
        <v>0</v>
      </c>
      <c r="BG747" s="180">
        <f>IF(N747="zákl. přenesená",J747,0)</f>
        <v>0</v>
      </c>
      <c r="BH747" s="180">
        <f>IF(N747="sníž. přenesená",J747,0)</f>
        <v>0</v>
      </c>
      <c r="BI747" s="180">
        <f>IF(N747="nulová",J747,0)</f>
        <v>0</v>
      </c>
      <c r="BJ747" s="24" t="s">
        <v>74</v>
      </c>
      <c r="BK747" s="180">
        <f>ROUND(I747*H747,2)</f>
        <v>0</v>
      </c>
      <c r="BL747" s="24" t="s">
        <v>140</v>
      </c>
      <c r="BM747" s="24" t="s">
        <v>987</v>
      </c>
    </row>
    <row r="748" spans="2:51" s="12" customFormat="1" ht="13.5">
      <c r="B748" s="189"/>
      <c r="D748" s="182" t="s">
        <v>142</v>
      </c>
      <c r="E748" s="190" t="s">
        <v>5</v>
      </c>
      <c r="F748" s="191" t="s">
        <v>988</v>
      </c>
      <c r="H748" s="192">
        <v>0.819</v>
      </c>
      <c r="I748" s="193"/>
      <c r="L748" s="189"/>
      <c r="M748" s="194"/>
      <c r="N748" s="195"/>
      <c r="O748" s="195"/>
      <c r="P748" s="195"/>
      <c r="Q748" s="195"/>
      <c r="R748" s="195"/>
      <c r="S748" s="195"/>
      <c r="T748" s="196"/>
      <c r="AT748" s="190" t="s">
        <v>142</v>
      </c>
      <c r="AU748" s="190" t="s">
        <v>81</v>
      </c>
      <c r="AV748" s="12" t="s">
        <v>81</v>
      </c>
      <c r="AW748" s="12" t="s">
        <v>33</v>
      </c>
      <c r="AX748" s="12" t="s">
        <v>74</v>
      </c>
      <c r="AY748" s="190" t="s">
        <v>133</v>
      </c>
    </row>
    <row r="749" spans="2:65" s="1" customFormat="1" ht="16.5" customHeight="1">
      <c r="B749" s="168"/>
      <c r="C749" s="169" t="s">
        <v>989</v>
      </c>
      <c r="D749" s="169" t="s">
        <v>135</v>
      </c>
      <c r="E749" s="170" t="s">
        <v>990</v>
      </c>
      <c r="F749" s="171" t="s">
        <v>991</v>
      </c>
      <c r="G749" s="172" t="s">
        <v>138</v>
      </c>
      <c r="H749" s="173">
        <v>12.215</v>
      </c>
      <c r="I749" s="174"/>
      <c r="J749" s="175">
        <f>ROUND(I749*H749,2)</f>
        <v>0</v>
      </c>
      <c r="K749" s="171" t="s">
        <v>139</v>
      </c>
      <c r="L749" s="41"/>
      <c r="M749" s="176" t="s">
        <v>5</v>
      </c>
      <c r="N749" s="177" t="s">
        <v>40</v>
      </c>
      <c r="O749" s="42"/>
      <c r="P749" s="178">
        <f>O749*H749</f>
        <v>0</v>
      </c>
      <c r="Q749" s="178">
        <v>0</v>
      </c>
      <c r="R749" s="178">
        <f>Q749*H749</f>
        <v>0</v>
      </c>
      <c r="S749" s="178">
        <v>0.055</v>
      </c>
      <c r="T749" s="179">
        <f>S749*H749</f>
        <v>0.671825</v>
      </c>
      <c r="AR749" s="24" t="s">
        <v>140</v>
      </c>
      <c r="AT749" s="24" t="s">
        <v>135</v>
      </c>
      <c r="AU749" s="24" t="s">
        <v>81</v>
      </c>
      <c r="AY749" s="24" t="s">
        <v>133</v>
      </c>
      <c r="BE749" s="180">
        <f>IF(N749="základní",J749,0)</f>
        <v>0</v>
      </c>
      <c r="BF749" s="180">
        <f>IF(N749="snížená",J749,0)</f>
        <v>0</v>
      </c>
      <c r="BG749" s="180">
        <f>IF(N749="zákl. přenesená",J749,0)</f>
        <v>0</v>
      </c>
      <c r="BH749" s="180">
        <f>IF(N749="sníž. přenesená",J749,0)</f>
        <v>0</v>
      </c>
      <c r="BI749" s="180">
        <f>IF(N749="nulová",J749,0)</f>
        <v>0</v>
      </c>
      <c r="BJ749" s="24" t="s">
        <v>74</v>
      </c>
      <c r="BK749" s="180">
        <f>ROUND(I749*H749,2)</f>
        <v>0</v>
      </c>
      <c r="BL749" s="24" t="s">
        <v>140</v>
      </c>
      <c r="BM749" s="24" t="s">
        <v>992</v>
      </c>
    </row>
    <row r="750" spans="2:51" s="11" customFormat="1" ht="13.5">
      <c r="B750" s="181"/>
      <c r="D750" s="182" t="s">
        <v>142</v>
      </c>
      <c r="E750" s="183" t="s">
        <v>5</v>
      </c>
      <c r="F750" s="184" t="s">
        <v>993</v>
      </c>
      <c r="H750" s="183" t="s">
        <v>5</v>
      </c>
      <c r="I750" s="185"/>
      <c r="L750" s="181"/>
      <c r="M750" s="186"/>
      <c r="N750" s="187"/>
      <c r="O750" s="187"/>
      <c r="P750" s="187"/>
      <c r="Q750" s="187"/>
      <c r="R750" s="187"/>
      <c r="S750" s="187"/>
      <c r="T750" s="188"/>
      <c r="AT750" s="183" t="s">
        <v>142</v>
      </c>
      <c r="AU750" s="183" t="s">
        <v>81</v>
      </c>
      <c r="AV750" s="11" t="s">
        <v>74</v>
      </c>
      <c r="AW750" s="11" t="s">
        <v>33</v>
      </c>
      <c r="AX750" s="11" t="s">
        <v>69</v>
      </c>
      <c r="AY750" s="183" t="s">
        <v>133</v>
      </c>
    </row>
    <row r="751" spans="2:51" s="12" customFormat="1" ht="13.5">
      <c r="B751" s="189"/>
      <c r="D751" s="182" t="s">
        <v>142</v>
      </c>
      <c r="E751" s="190" t="s">
        <v>5</v>
      </c>
      <c r="F751" s="191" t="s">
        <v>994</v>
      </c>
      <c r="H751" s="192">
        <v>2.72</v>
      </c>
      <c r="I751" s="193"/>
      <c r="L751" s="189"/>
      <c r="M751" s="194"/>
      <c r="N751" s="195"/>
      <c r="O751" s="195"/>
      <c r="P751" s="195"/>
      <c r="Q751" s="195"/>
      <c r="R751" s="195"/>
      <c r="S751" s="195"/>
      <c r="T751" s="196"/>
      <c r="AT751" s="190" t="s">
        <v>142</v>
      </c>
      <c r="AU751" s="190" t="s">
        <v>81</v>
      </c>
      <c r="AV751" s="12" t="s">
        <v>81</v>
      </c>
      <c r="AW751" s="12" t="s">
        <v>33</v>
      </c>
      <c r="AX751" s="12" t="s">
        <v>69</v>
      </c>
      <c r="AY751" s="190" t="s">
        <v>133</v>
      </c>
    </row>
    <row r="752" spans="2:51" s="11" customFormat="1" ht="13.5">
      <c r="B752" s="181"/>
      <c r="D752" s="182" t="s">
        <v>142</v>
      </c>
      <c r="E752" s="183" t="s">
        <v>5</v>
      </c>
      <c r="F752" s="184" t="s">
        <v>330</v>
      </c>
      <c r="H752" s="183" t="s">
        <v>5</v>
      </c>
      <c r="I752" s="185"/>
      <c r="L752" s="181"/>
      <c r="M752" s="186"/>
      <c r="N752" s="187"/>
      <c r="O752" s="187"/>
      <c r="P752" s="187"/>
      <c r="Q752" s="187"/>
      <c r="R752" s="187"/>
      <c r="S752" s="187"/>
      <c r="T752" s="188"/>
      <c r="AT752" s="183" t="s">
        <v>142</v>
      </c>
      <c r="AU752" s="183" t="s">
        <v>81</v>
      </c>
      <c r="AV752" s="11" t="s">
        <v>74</v>
      </c>
      <c r="AW752" s="11" t="s">
        <v>33</v>
      </c>
      <c r="AX752" s="11" t="s">
        <v>69</v>
      </c>
      <c r="AY752" s="183" t="s">
        <v>133</v>
      </c>
    </row>
    <row r="753" spans="2:51" s="12" customFormat="1" ht="13.5">
      <c r="B753" s="189"/>
      <c r="D753" s="182" t="s">
        <v>142</v>
      </c>
      <c r="E753" s="190" t="s">
        <v>5</v>
      </c>
      <c r="F753" s="191" t="s">
        <v>995</v>
      </c>
      <c r="H753" s="192">
        <v>6.93</v>
      </c>
      <c r="I753" s="193"/>
      <c r="L753" s="189"/>
      <c r="M753" s="194"/>
      <c r="N753" s="195"/>
      <c r="O753" s="195"/>
      <c r="P753" s="195"/>
      <c r="Q753" s="195"/>
      <c r="R753" s="195"/>
      <c r="S753" s="195"/>
      <c r="T753" s="196"/>
      <c r="AT753" s="190" t="s">
        <v>142</v>
      </c>
      <c r="AU753" s="190" t="s">
        <v>81</v>
      </c>
      <c r="AV753" s="12" t="s">
        <v>81</v>
      </c>
      <c r="AW753" s="12" t="s">
        <v>33</v>
      </c>
      <c r="AX753" s="12" t="s">
        <v>69</v>
      </c>
      <c r="AY753" s="190" t="s">
        <v>133</v>
      </c>
    </row>
    <row r="754" spans="2:51" s="11" customFormat="1" ht="13.5">
      <c r="B754" s="181"/>
      <c r="D754" s="182" t="s">
        <v>142</v>
      </c>
      <c r="E754" s="183" t="s">
        <v>5</v>
      </c>
      <c r="F754" s="184" t="s">
        <v>996</v>
      </c>
      <c r="H754" s="183" t="s">
        <v>5</v>
      </c>
      <c r="I754" s="185"/>
      <c r="L754" s="181"/>
      <c r="M754" s="186"/>
      <c r="N754" s="187"/>
      <c r="O754" s="187"/>
      <c r="P754" s="187"/>
      <c r="Q754" s="187"/>
      <c r="R754" s="187"/>
      <c r="S754" s="187"/>
      <c r="T754" s="188"/>
      <c r="AT754" s="183" t="s">
        <v>142</v>
      </c>
      <c r="AU754" s="183" t="s">
        <v>81</v>
      </c>
      <c r="AV754" s="11" t="s">
        <v>74</v>
      </c>
      <c r="AW754" s="11" t="s">
        <v>33</v>
      </c>
      <c r="AX754" s="11" t="s">
        <v>69</v>
      </c>
      <c r="AY754" s="183" t="s">
        <v>133</v>
      </c>
    </row>
    <row r="755" spans="2:51" s="12" customFormat="1" ht="13.5">
      <c r="B755" s="189"/>
      <c r="D755" s="182" t="s">
        <v>142</v>
      </c>
      <c r="E755" s="190" t="s">
        <v>5</v>
      </c>
      <c r="F755" s="191" t="s">
        <v>997</v>
      </c>
      <c r="H755" s="192">
        <v>1.935</v>
      </c>
      <c r="I755" s="193"/>
      <c r="L755" s="189"/>
      <c r="M755" s="194"/>
      <c r="N755" s="195"/>
      <c r="O755" s="195"/>
      <c r="P755" s="195"/>
      <c r="Q755" s="195"/>
      <c r="R755" s="195"/>
      <c r="S755" s="195"/>
      <c r="T755" s="196"/>
      <c r="AT755" s="190" t="s">
        <v>142</v>
      </c>
      <c r="AU755" s="190" t="s">
        <v>81</v>
      </c>
      <c r="AV755" s="12" t="s">
        <v>81</v>
      </c>
      <c r="AW755" s="12" t="s">
        <v>33</v>
      </c>
      <c r="AX755" s="12" t="s">
        <v>69</v>
      </c>
      <c r="AY755" s="190" t="s">
        <v>133</v>
      </c>
    </row>
    <row r="756" spans="2:51" s="11" customFormat="1" ht="13.5">
      <c r="B756" s="181"/>
      <c r="D756" s="182" t="s">
        <v>142</v>
      </c>
      <c r="E756" s="183" t="s">
        <v>5</v>
      </c>
      <c r="F756" s="184" t="s">
        <v>998</v>
      </c>
      <c r="H756" s="183" t="s">
        <v>5</v>
      </c>
      <c r="I756" s="185"/>
      <c r="L756" s="181"/>
      <c r="M756" s="186"/>
      <c r="N756" s="187"/>
      <c r="O756" s="187"/>
      <c r="P756" s="187"/>
      <c r="Q756" s="187"/>
      <c r="R756" s="187"/>
      <c r="S756" s="187"/>
      <c r="T756" s="188"/>
      <c r="AT756" s="183" t="s">
        <v>142</v>
      </c>
      <c r="AU756" s="183" t="s">
        <v>81</v>
      </c>
      <c r="AV756" s="11" t="s">
        <v>74</v>
      </c>
      <c r="AW756" s="11" t="s">
        <v>33</v>
      </c>
      <c r="AX756" s="11" t="s">
        <v>69</v>
      </c>
      <c r="AY756" s="183" t="s">
        <v>133</v>
      </c>
    </row>
    <row r="757" spans="2:51" s="12" customFormat="1" ht="13.5">
      <c r="B757" s="189"/>
      <c r="D757" s="182" t="s">
        <v>142</v>
      </c>
      <c r="E757" s="190" t="s">
        <v>5</v>
      </c>
      <c r="F757" s="191" t="s">
        <v>999</v>
      </c>
      <c r="H757" s="192">
        <v>0.63</v>
      </c>
      <c r="I757" s="193"/>
      <c r="L757" s="189"/>
      <c r="M757" s="194"/>
      <c r="N757" s="195"/>
      <c r="O757" s="195"/>
      <c r="P757" s="195"/>
      <c r="Q757" s="195"/>
      <c r="R757" s="195"/>
      <c r="S757" s="195"/>
      <c r="T757" s="196"/>
      <c r="AT757" s="190" t="s">
        <v>142</v>
      </c>
      <c r="AU757" s="190" t="s">
        <v>81</v>
      </c>
      <c r="AV757" s="12" t="s">
        <v>81</v>
      </c>
      <c r="AW757" s="12" t="s">
        <v>33</v>
      </c>
      <c r="AX757" s="12" t="s">
        <v>69</v>
      </c>
      <c r="AY757" s="190" t="s">
        <v>133</v>
      </c>
    </row>
    <row r="758" spans="2:51" s="13" customFormat="1" ht="13.5">
      <c r="B758" s="197"/>
      <c r="D758" s="182" t="s">
        <v>142</v>
      </c>
      <c r="E758" s="198" t="s">
        <v>5</v>
      </c>
      <c r="F758" s="199" t="s">
        <v>154</v>
      </c>
      <c r="H758" s="200">
        <v>12.215</v>
      </c>
      <c r="I758" s="201"/>
      <c r="L758" s="197"/>
      <c r="M758" s="202"/>
      <c r="N758" s="203"/>
      <c r="O758" s="203"/>
      <c r="P758" s="203"/>
      <c r="Q758" s="203"/>
      <c r="R758" s="203"/>
      <c r="S758" s="203"/>
      <c r="T758" s="204"/>
      <c r="AT758" s="198" t="s">
        <v>142</v>
      </c>
      <c r="AU758" s="198" t="s">
        <v>81</v>
      </c>
      <c r="AV758" s="13" t="s">
        <v>140</v>
      </c>
      <c r="AW758" s="13" t="s">
        <v>33</v>
      </c>
      <c r="AX758" s="13" t="s">
        <v>74</v>
      </c>
      <c r="AY758" s="198" t="s">
        <v>133</v>
      </c>
    </row>
    <row r="759" spans="2:65" s="1" customFormat="1" ht="16.5" customHeight="1">
      <c r="B759" s="168"/>
      <c r="C759" s="169" t="s">
        <v>1000</v>
      </c>
      <c r="D759" s="169" t="s">
        <v>135</v>
      </c>
      <c r="E759" s="170" t="s">
        <v>1001</v>
      </c>
      <c r="F759" s="171" t="s">
        <v>1002</v>
      </c>
      <c r="G759" s="172" t="s">
        <v>138</v>
      </c>
      <c r="H759" s="173">
        <v>6.975</v>
      </c>
      <c r="I759" s="174"/>
      <c r="J759" s="175">
        <f>ROUND(I759*H759,2)</f>
        <v>0</v>
      </c>
      <c r="K759" s="171" t="s">
        <v>139</v>
      </c>
      <c r="L759" s="41"/>
      <c r="M759" s="176" t="s">
        <v>5</v>
      </c>
      <c r="N759" s="177" t="s">
        <v>40</v>
      </c>
      <c r="O759" s="42"/>
      <c r="P759" s="178">
        <f>O759*H759</f>
        <v>0</v>
      </c>
      <c r="Q759" s="178">
        <v>0</v>
      </c>
      <c r="R759" s="178">
        <f>Q759*H759</f>
        <v>0</v>
      </c>
      <c r="S759" s="178">
        <v>0.075</v>
      </c>
      <c r="T759" s="179">
        <f>S759*H759</f>
        <v>0.523125</v>
      </c>
      <c r="AR759" s="24" t="s">
        <v>140</v>
      </c>
      <c r="AT759" s="24" t="s">
        <v>135</v>
      </c>
      <c r="AU759" s="24" t="s">
        <v>81</v>
      </c>
      <c r="AY759" s="24" t="s">
        <v>133</v>
      </c>
      <c r="BE759" s="180">
        <f>IF(N759="základní",J759,0)</f>
        <v>0</v>
      </c>
      <c r="BF759" s="180">
        <f>IF(N759="snížená",J759,0)</f>
        <v>0</v>
      </c>
      <c r="BG759" s="180">
        <f>IF(N759="zákl. přenesená",J759,0)</f>
        <v>0</v>
      </c>
      <c r="BH759" s="180">
        <f>IF(N759="sníž. přenesená",J759,0)</f>
        <v>0</v>
      </c>
      <c r="BI759" s="180">
        <f>IF(N759="nulová",J759,0)</f>
        <v>0</v>
      </c>
      <c r="BJ759" s="24" t="s">
        <v>74</v>
      </c>
      <c r="BK759" s="180">
        <f>ROUND(I759*H759,2)</f>
        <v>0</v>
      </c>
      <c r="BL759" s="24" t="s">
        <v>140</v>
      </c>
      <c r="BM759" s="24" t="s">
        <v>1003</v>
      </c>
    </row>
    <row r="760" spans="2:51" s="11" customFormat="1" ht="13.5">
      <c r="B760" s="181"/>
      <c r="D760" s="182" t="s">
        <v>142</v>
      </c>
      <c r="E760" s="183" t="s">
        <v>5</v>
      </c>
      <c r="F760" s="184" t="s">
        <v>1004</v>
      </c>
      <c r="H760" s="183" t="s">
        <v>5</v>
      </c>
      <c r="I760" s="185"/>
      <c r="L760" s="181"/>
      <c r="M760" s="186"/>
      <c r="N760" s="187"/>
      <c r="O760" s="187"/>
      <c r="P760" s="187"/>
      <c r="Q760" s="187"/>
      <c r="R760" s="187"/>
      <c r="S760" s="187"/>
      <c r="T760" s="188"/>
      <c r="AT760" s="183" t="s">
        <v>142</v>
      </c>
      <c r="AU760" s="183" t="s">
        <v>81</v>
      </c>
      <c r="AV760" s="11" t="s">
        <v>74</v>
      </c>
      <c r="AW760" s="11" t="s">
        <v>33</v>
      </c>
      <c r="AX760" s="11" t="s">
        <v>69</v>
      </c>
      <c r="AY760" s="183" t="s">
        <v>133</v>
      </c>
    </row>
    <row r="761" spans="2:51" s="12" customFormat="1" ht="13.5">
      <c r="B761" s="189"/>
      <c r="D761" s="182" t="s">
        <v>142</v>
      </c>
      <c r="E761" s="190" t="s">
        <v>5</v>
      </c>
      <c r="F761" s="191" t="s">
        <v>724</v>
      </c>
      <c r="H761" s="192">
        <v>1.215</v>
      </c>
      <c r="I761" s="193"/>
      <c r="L761" s="189"/>
      <c r="M761" s="194"/>
      <c r="N761" s="195"/>
      <c r="O761" s="195"/>
      <c r="P761" s="195"/>
      <c r="Q761" s="195"/>
      <c r="R761" s="195"/>
      <c r="S761" s="195"/>
      <c r="T761" s="196"/>
      <c r="AT761" s="190" t="s">
        <v>142</v>
      </c>
      <c r="AU761" s="190" t="s">
        <v>81</v>
      </c>
      <c r="AV761" s="12" t="s">
        <v>81</v>
      </c>
      <c r="AW761" s="12" t="s">
        <v>33</v>
      </c>
      <c r="AX761" s="12" t="s">
        <v>69</v>
      </c>
      <c r="AY761" s="190" t="s">
        <v>133</v>
      </c>
    </row>
    <row r="762" spans="2:51" s="12" customFormat="1" ht="13.5">
      <c r="B762" s="189"/>
      <c r="D762" s="182" t="s">
        <v>142</v>
      </c>
      <c r="E762" s="190" t="s">
        <v>5</v>
      </c>
      <c r="F762" s="191" t="s">
        <v>727</v>
      </c>
      <c r="H762" s="192">
        <v>2.16</v>
      </c>
      <c r="I762" s="193"/>
      <c r="L762" s="189"/>
      <c r="M762" s="194"/>
      <c r="N762" s="195"/>
      <c r="O762" s="195"/>
      <c r="P762" s="195"/>
      <c r="Q762" s="195"/>
      <c r="R762" s="195"/>
      <c r="S762" s="195"/>
      <c r="T762" s="196"/>
      <c r="AT762" s="190" t="s">
        <v>142</v>
      </c>
      <c r="AU762" s="190" t="s">
        <v>81</v>
      </c>
      <c r="AV762" s="12" t="s">
        <v>81</v>
      </c>
      <c r="AW762" s="12" t="s">
        <v>33</v>
      </c>
      <c r="AX762" s="12" t="s">
        <v>69</v>
      </c>
      <c r="AY762" s="190" t="s">
        <v>133</v>
      </c>
    </row>
    <row r="763" spans="2:51" s="12" customFormat="1" ht="13.5">
      <c r="B763" s="189"/>
      <c r="D763" s="182" t="s">
        <v>142</v>
      </c>
      <c r="E763" s="190" t="s">
        <v>5</v>
      </c>
      <c r="F763" s="191" t="s">
        <v>733</v>
      </c>
      <c r="H763" s="192">
        <v>3.6</v>
      </c>
      <c r="I763" s="193"/>
      <c r="L763" s="189"/>
      <c r="M763" s="194"/>
      <c r="N763" s="195"/>
      <c r="O763" s="195"/>
      <c r="P763" s="195"/>
      <c r="Q763" s="195"/>
      <c r="R763" s="195"/>
      <c r="S763" s="195"/>
      <c r="T763" s="196"/>
      <c r="AT763" s="190" t="s">
        <v>142</v>
      </c>
      <c r="AU763" s="190" t="s">
        <v>81</v>
      </c>
      <c r="AV763" s="12" t="s">
        <v>81</v>
      </c>
      <c r="AW763" s="12" t="s">
        <v>33</v>
      </c>
      <c r="AX763" s="12" t="s">
        <v>69</v>
      </c>
      <c r="AY763" s="190" t="s">
        <v>133</v>
      </c>
    </row>
    <row r="764" spans="2:51" s="13" customFormat="1" ht="13.5">
      <c r="B764" s="197"/>
      <c r="D764" s="182" t="s">
        <v>142</v>
      </c>
      <c r="E764" s="198" t="s">
        <v>5</v>
      </c>
      <c r="F764" s="199" t="s">
        <v>154</v>
      </c>
      <c r="H764" s="200">
        <v>6.975</v>
      </c>
      <c r="I764" s="201"/>
      <c r="L764" s="197"/>
      <c r="M764" s="202"/>
      <c r="N764" s="203"/>
      <c r="O764" s="203"/>
      <c r="P764" s="203"/>
      <c r="Q764" s="203"/>
      <c r="R764" s="203"/>
      <c r="S764" s="203"/>
      <c r="T764" s="204"/>
      <c r="AT764" s="198" t="s">
        <v>142</v>
      </c>
      <c r="AU764" s="198" t="s">
        <v>81</v>
      </c>
      <c r="AV764" s="13" t="s">
        <v>140</v>
      </c>
      <c r="AW764" s="13" t="s">
        <v>33</v>
      </c>
      <c r="AX764" s="13" t="s">
        <v>74</v>
      </c>
      <c r="AY764" s="198" t="s">
        <v>133</v>
      </c>
    </row>
    <row r="765" spans="2:65" s="1" customFormat="1" ht="16.5" customHeight="1">
      <c r="B765" s="168"/>
      <c r="C765" s="169" t="s">
        <v>1005</v>
      </c>
      <c r="D765" s="169" t="s">
        <v>135</v>
      </c>
      <c r="E765" s="170" t="s">
        <v>1006</v>
      </c>
      <c r="F765" s="171" t="s">
        <v>1007</v>
      </c>
      <c r="G765" s="172" t="s">
        <v>138</v>
      </c>
      <c r="H765" s="173">
        <v>3.84</v>
      </c>
      <c r="I765" s="174"/>
      <c r="J765" s="175">
        <f>ROUND(I765*H765,2)</f>
        <v>0</v>
      </c>
      <c r="K765" s="171" t="s">
        <v>139</v>
      </c>
      <c r="L765" s="41"/>
      <c r="M765" s="176" t="s">
        <v>5</v>
      </c>
      <c r="N765" s="177" t="s">
        <v>40</v>
      </c>
      <c r="O765" s="42"/>
      <c r="P765" s="178">
        <f>O765*H765</f>
        <v>0</v>
      </c>
      <c r="Q765" s="178">
        <v>0</v>
      </c>
      <c r="R765" s="178">
        <f>Q765*H765</f>
        <v>0</v>
      </c>
      <c r="S765" s="178">
        <v>0.062</v>
      </c>
      <c r="T765" s="179">
        <f>S765*H765</f>
        <v>0.23807999999999999</v>
      </c>
      <c r="AR765" s="24" t="s">
        <v>140</v>
      </c>
      <c r="AT765" s="24" t="s">
        <v>135</v>
      </c>
      <c r="AU765" s="24" t="s">
        <v>81</v>
      </c>
      <c r="AY765" s="24" t="s">
        <v>133</v>
      </c>
      <c r="BE765" s="180">
        <f>IF(N765="základní",J765,0)</f>
        <v>0</v>
      </c>
      <c r="BF765" s="180">
        <f>IF(N765="snížená",J765,0)</f>
        <v>0</v>
      </c>
      <c r="BG765" s="180">
        <f>IF(N765="zákl. přenesená",J765,0)</f>
        <v>0</v>
      </c>
      <c r="BH765" s="180">
        <f>IF(N765="sníž. přenesená",J765,0)</f>
        <v>0</v>
      </c>
      <c r="BI765" s="180">
        <f>IF(N765="nulová",J765,0)</f>
        <v>0</v>
      </c>
      <c r="BJ765" s="24" t="s">
        <v>74</v>
      </c>
      <c r="BK765" s="180">
        <f>ROUND(I765*H765,2)</f>
        <v>0</v>
      </c>
      <c r="BL765" s="24" t="s">
        <v>140</v>
      </c>
      <c r="BM765" s="24" t="s">
        <v>1008</v>
      </c>
    </row>
    <row r="766" spans="2:51" s="12" customFormat="1" ht="13.5">
      <c r="B766" s="189"/>
      <c r="D766" s="182" t="s">
        <v>142</v>
      </c>
      <c r="E766" s="190" t="s">
        <v>5</v>
      </c>
      <c r="F766" s="191" t="s">
        <v>721</v>
      </c>
      <c r="H766" s="192">
        <v>1.92</v>
      </c>
      <c r="I766" s="193"/>
      <c r="L766" s="189"/>
      <c r="M766" s="194"/>
      <c r="N766" s="195"/>
      <c r="O766" s="195"/>
      <c r="P766" s="195"/>
      <c r="Q766" s="195"/>
      <c r="R766" s="195"/>
      <c r="S766" s="195"/>
      <c r="T766" s="196"/>
      <c r="AT766" s="190" t="s">
        <v>142</v>
      </c>
      <c r="AU766" s="190" t="s">
        <v>81</v>
      </c>
      <c r="AV766" s="12" t="s">
        <v>81</v>
      </c>
      <c r="AW766" s="12" t="s">
        <v>33</v>
      </c>
      <c r="AX766" s="12" t="s">
        <v>69</v>
      </c>
      <c r="AY766" s="190" t="s">
        <v>133</v>
      </c>
    </row>
    <row r="767" spans="2:51" s="12" customFormat="1" ht="13.5">
      <c r="B767" s="189"/>
      <c r="D767" s="182" t="s">
        <v>142</v>
      </c>
      <c r="E767" s="190" t="s">
        <v>5</v>
      </c>
      <c r="F767" s="191" t="s">
        <v>722</v>
      </c>
      <c r="H767" s="192">
        <v>1.92</v>
      </c>
      <c r="I767" s="193"/>
      <c r="L767" s="189"/>
      <c r="M767" s="194"/>
      <c r="N767" s="195"/>
      <c r="O767" s="195"/>
      <c r="P767" s="195"/>
      <c r="Q767" s="195"/>
      <c r="R767" s="195"/>
      <c r="S767" s="195"/>
      <c r="T767" s="196"/>
      <c r="AT767" s="190" t="s">
        <v>142</v>
      </c>
      <c r="AU767" s="190" t="s">
        <v>81</v>
      </c>
      <c r="AV767" s="12" t="s">
        <v>81</v>
      </c>
      <c r="AW767" s="12" t="s">
        <v>33</v>
      </c>
      <c r="AX767" s="12" t="s">
        <v>69</v>
      </c>
      <c r="AY767" s="190" t="s">
        <v>133</v>
      </c>
    </row>
    <row r="768" spans="2:51" s="13" customFormat="1" ht="13.5">
      <c r="B768" s="197"/>
      <c r="D768" s="182" t="s">
        <v>142</v>
      </c>
      <c r="E768" s="198" t="s">
        <v>5</v>
      </c>
      <c r="F768" s="199" t="s">
        <v>154</v>
      </c>
      <c r="H768" s="200">
        <v>3.84</v>
      </c>
      <c r="I768" s="201"/>
      <c r="L768" s="197"/>
      <c r="M768" s="202"/>
      <c r="N768" s="203"/>
      <c r="O768" s="203"/>
      <c r="P768" s="203"/>
      <c r="Q768" s="203"/>
      <c r="R768" s="203"/>
      <c r="S768" s="203"/>
      <c r="T768" s="204"/>
      <c r="AT768" s="198" t="s">
        <v>142</v>
      </c>
      <c r="AU768" s="198" t="s">
        <v>81</v>
      </c>
      <c r="AV768" s="13" t="s">
        <v>140</v>
      </c>
      <c r="AW768" s="13" t="s">
        <v>33</v>
      </c>
      <c r="AX768" s="13" t="s">
        <v>74</v>
      </c>
      <c r="AY768" s="198" t="s">
        <v>133</v>
      </c>
    </row>
    <row r="769" spans="2:65" s="1" customFormat="1" ht="16.5" customHeight="1">
      <c r="B769" s="168"/>
      <c r="C769" s="169" t="s">
        <v>1009</v>
      </c>
      <c r="D769" s="169" t="s">
        <v>135</v>
      </c>
      <c r="E769" s="170" t="s">
        <v>1010</v>
      </c>
      <c r="F769" s="171" t="s">
        <v>1011</v>
      </c>
      <c r="G769" s="172" t="s">
        <v>138</v>
      </c>
      <c r="H769" s="173">
        <v>120.675</v>
      </c>
      <c r="I769" s="174"/>
      <c r="J769" s="175">
        <f>ROUND(I769*H769,2)</f>
        <v>0</v>
      </c>
      <c r="K769" s="171" t="s">
        <v>139</v>
      </c>
      <c r="L769" s="41"/>
      <c r="M769" s="176" t="s">
        <v>5</v>
      </c>
      <c r="N769" s="177" t="s">
        <v>40</v>
      </c>
      <c r="O769" s="42"/>
      <c r="P769" s="178">
        <f>O769*H769</f>
        <v>0</v>
      </c>
      <c r="Q769" s="178">
        <v>0</v>
      </c>
      <c r="R769" s="178">
        <f>Q769*H769</f>
        <v>0</v>
      </c>
      <c r="S769" s="178">
        <v>0.054</v>
      </c>
      <c r="T769" s="179">
        <f>S769*H769</f>
        <v>6.51645</v>
      </c>
      <c r="AR769" s="24" t="s">
        <v>140</v>
      </c>
      <c r="AT769" s="24" t="s">
        <v>135</v>
      </c>
      <c r="AU769" s="24" t="s">
        <v>81</v>
      </c>
      <c r="AY769" s="24" t="s">
        <v>133</v>
      </c>
      <c r="BE769" s="180">
        <f>IF(N769="základní",J769,0)</f>
        <v>0</v>
      </c>
      <c r="BF769" s="180">
        <f>IF(N769="snížená",J769,0)</f>
        <v>0</v>
      </c>
      <c r="BG769" s="180">
        <f>IF(N769="zákl. přenesená",J769,0)</f>
        <v>0</v>
      </c>
      <c r="BH769" s="180">
        <f>IF(N769="sníž. přenesená",J769,0)</f>
        <v>0</v>
      </c>
      <c r="BI769" s="180">
        <f>IF(N769="nulová",J769,0)</f>
        <v>0</v>
      </c>
      <c r="BJ769" s="24" t="s">
        <v>74</v>
      </c>
      <c r="BK769" s="180">
        <f>ROUND(I769*H769,2)</f>
        <v>0</v>
      </c>
      <c r="BL769" s="24" t="s">
        <v>140</v>
      </c>
      <c r="BM769" s="24" t="s">
        <v>1012</v>
      </c>
    </row>
    <row r="770" spans="2:51" s="12" customFormat="1" ht="13.5">
      <c r="B770" s="189"/>
      <c r="D770" s="182" t="s">
        <v>142</v>
      </c>
      <c r="E770" s="190" t="s">
        <v>5</v>
      </c>
      <c r="F770" s="191" t="s">
        <v>720</v>
      </c>
      <c r="H770" s="192">
        <v>8.4</v>
      </c>
      <c r="I770" s="193"/>
      <c r="L770" s="189"/>
      <c r="M770" s="194"/>
      <c r="N770" s="195"/>
      <c r="O770" s="195"/>
      <c r="P770" s="195"/>
      <c r="Q770" s="195"/>
      <c r="R770" s="195"/>
      <c r="S770" s="195"/>
      <c r="T770" s="196"/>
      <c r="AT770" s="190" t="s">
        <v>142</v>
      </c>
      <c r="AU770" s="190" t="s">
        <v>81</v>
      </c>
      <c r="AV770" s="12" t="s">
        <v>81</v>
      </c>
      <c r="AW770" s="12" t="s">
        <v>33</v>
      </c>
      <c r="AX770" s="12" t="s">
        <v>69</v>
      </c>
      <c r="AY770" s="190" t="s">
        <v>133</v>
      </c>
    </row>
    <row r="771" spans="2:51" s="12" customFormat="1" ht="13.5">
      <c r="B771" s="189"/>
      <c r="D771" s="182" t="s">
        <v>142</v>
      </c>
      <c r="E771" s="190" t="s">
        <v>5</v>
      </c>
      <c r="F771" s="191" t="s">
        <v>725</v>
      </c>
      <c r="H771" s="192">
        <v>4.5</v>
      </c>
      <c r="I771" s="193"/>
      <c r="L771" s="189"/>
      <c r="M771" s="194"/>
      <c r="N771" s="195"/>
      <c r="O771" s="195"/>
      <c r="P771" s="195"/>
      <c r="Q771" s="195"/>
      <c r="R771" s="195"/>
      <c r="S771" s="195"/>
      <c r="T771" s="196"/>
      <c r="AT771" s="190" t="s">
        <v>142</v>
      </c>
      <c r="AU771" s="190" t="s">
        <v>81</v>
      </c>
      <c r="AV771" s="12" t="s">
        <v>81</v>
      </c>
      <c r="AW771" s="12" t="s">
        <v>33</v>
      </c>
      <c r="AX771" s="12" t="s">
        <v>69</v>
      </c>
      <c r="AY771" s="190" t="s">
        <v>133</v>
      </c>
    </row>
    <row r="772" spans="2:51" s="12" customFormat="1" ht="13.5">
      <c r="B772" s="189"/>
      <c r="D772" s="182" t="s">
        <v>142</v>
      </c>
      <c r="E772" s="190" t="s">
        <v>5</v>
      </c>
      <c r="F772" s="191" t="s">
        <v>731</v>
      </c>
      <c r="H772" s="192">
        <v>2.25</v>
      </c>
      <c r="I772" s="193"/>
      <c r="L772" s="189"/>
      <c r="M772" s="194"/>
      <c r="N772" s="195"/>
      <c r="O772" s="195"/>
      <c r="P772" s="195"/>
      <c r="Q772" s="195"/>
      <c r="R772" s="195"/>
      <c r="S772" s="195"/>
      <c r="T772" s="196"/>
      <c r="AT772" s="190" t="s">
        <v>142</v>
      </c>
      <c r="AU772" s="190" t="s">
        <v>81</v>
      </c>
      <c r="AV772" s="12" t="s">
        <v>81</v>
      </c>
      <c r="AW772" s="12" t="s">
        <v>33</v>
      </c>
      <c r="AX772" s="12" t="s">
        <v>69</v>
      </c>
      <c r="AY772" s="190" t="s">
        <v>133</v>
      </c>
    </row>
    <row r="773" spans="2:51" s="12" customFormat="1" ht="13.5">
      <c r="B773" s="189"/>
      <c r="D773" s="182" t="s">
        <v>142</v>
      </c>
      <c r="E773" s="190" t="s">
        <v>5</v>
      </c>
      <c r="F773" s="191" t="s">
        <v>732</v>
      </c>
      <c r="H773" s="192">
        <v>24.75</v>
      </c>
      <c r="I773" s="193"/>
      <c r="L773" s="189"/>
      <c r="M773" s="194"/>
      <c r="N773" s="195"/>
      <c r="O773" s="195"/>
      <c r="P773" s="195"/>
      <c r="Q773" s="195"/>
      <c r="R773" s="195"/>
      <c r="S773" s="195"/>
      <c r="T773" s="196"/>
      <c r="AT773" s="190" t="s">
        <v>142</v>
      </c>
      <c r="AU773" s="190" t="s">
        <v>81</v>
      </c>
      <c r="AV773" s="12" t="s">
        <v>81</v>
      </c>
      <c r="AW773" s="12" t="s">
        <v>33</v>
      </c>
      <c r="AX773" s="12" t="s">
        <v>69</v>
      </c>
      <c r="AY773" s="190" t="s">
        <v>133</v>
      </c>
    </row>
    <row r="774" spans="2:51" s="12" customFormat="1" ht="13.5">
      <c r="B774" s="189"/>
      <c r="D774" s="182" t="s">
        <v>142</v>
      </c>
      <c r="E774" s="190" t="s">
        <v>5</v>
      </c>
      <c r="F774" s="191" t="s">
        <v>734</v>
      </c>
      <c r="H774" s="192">
        <v>7.65</v>
      </c>
      <c r="I774" s="193"/>
      <c r="L774" s="189"/>
      <c r="M774" s="194"/>
      <c r="N774" s="195"/>
      <c r="O774" s="195"/>
      <c r="P774" s="195"/>
      <c r="Q774" s="195"/>
      <c r="R774" s="195"/>
      <c r="S774" s="195"/>
      <c r="T774" s="196"/>
      <c r="AT774" s="190" t="s">
        <v>142</v>
      </c>
      <c r="AU774" s="190" t="s">
        <v>81</v>
      </c>
      <c r="AV774" s="12" t="s">
        <v>81</v>
      </c>
      <c r="AW774" s="12" t="s">
        <v>33</v>
      </c>
      <c r="AX774" s="12" t="s">
        <v>69</v>
      </c>
      <c r="AY774" s="190" t="s">
        <v>133</v>
      </c>
    </row>
    <row r="775" spans="2:51" s="12" customFormat="1" ht="13.5">
      <c r="B775" s="189"/>
      <c r="D775" s="182" t="s">
        <v>142</v>
      </c>
      <c r="E775" s="190" t="s">
        <v>5</v>
      </c>
      <c r="F775" s="191" t="s">
        <v>735</v>
      </c>
      <c r="H775" s="192">
        <v>28.35</v>
      </c>
      <c r="I775" s="193"/>
      <c r="L775" s="189"/>
      <c r="M775" s="194"/>
      <c r="N775" s="195"/>
      <c r="O775" s="195"/>
      <c r="P775" s="195"/>
      <c r="Q775" s="195"/>
      <c r="R775" s="195"/>
      <c r="S775" s="195"/>
      <c r="T775" s="196"/>
      <c r="AT775" s="190" t="s">
        <v>142</v>
      </c>
      <c r="AU775" s="190" t="s">
        <v>81</v>
      </c>
      <c r="AV775" s="12" t="s">
        <v>81</v>
      </c>
      <c r="AW775" s="12" t="s">
        <v>33</v>
      </c>
      <c r="AX775" s="12" t="s">
        <v>69</v>
      </c>
      <c r="AY775" s="190" t="s">
        <v>133</v>
      </c>
    </row>
    <row r="776" spans="2:51" s="12" customFormat="1" ht="13.5">
      <c r="B776" s="189"/>
      <c r="D776" s="182" t="s">
        <v>142</v>
      </c>
      <c r="E776" s="190" t="s">
        <v>5</v>
      </c>
      <c r="F776" s="191" t="s">
        <v>736</v>
      </c>
      <c r="H776" s="192">
        <v>42</v>
      </c>
      <c r="I776" s="193"/>
      <c r="L776" s="189"/>
      <c r="M776" s="194"/>
      <c r="N776" s="195"/>
      <c r="O776" s="195"/>
      <c r="P776" s="195"/>
      <c r="Q776" s="195"/>
      <c r="R776" s="195"/>
      <c r="S776" s="195"/>
      <c r="T776" s="196"/>
      <c r="AT776" s="190" t="s">
        <v>142</v>
      </c>
      <c r="AU776" s="190" t="s">
        <v>81</v>
      </c>
      <c r="AV776" s="12" t="s">
        <v>81</v>
      </c>
      <c r="AW776" s="12" t="s">
        <v>33</v>
      </c>
      <c r="AX776" s="12" t="s">
        <v>69</v>
      </c>
      <c r="AY776" s="190" t="s">
        <v>133</v>
      </c>
    </row>
    <row r="777" spans="2:51" s="12" customFormat="1" ht="13.5">
      <c r="B777" s="189"/>
      <c r="D777" s="182" t="s">
        <v>142</v>
      </c>
      <c r="E777" s="190" t="s">
        <v>5</v>
      </c>
      <c r="F777" s="191" t="s">
        <v>737</v>
      </c>
      <c r="H777" s="192">
        <v>2.775</v>
      </c>
      <c r="I777" s="193"/>
      <c r="L777" s="189"/>
      <c r="M777" s="194"/>
      <c r="N777" s="195"/>
      <c r="O777" s="195"/>
      <c r="P777" s="195"/>
      <c r="Q777" s="195"/>
      <c r="R777" s="195"/>
      <c r="S777" s="195"/>
      <c r="T777" s="196"/>
      <c r="AT777" s="190" t="s">
        <v>142</v>
      </c>
      <c r="AU777" s="190" t="s">
        <v>81</v>
      </c>
      <c r="AV777" s="12" t="s">
        <v>81</v>
      </c>
      <c r="AW777" s="12" t="s">
        <v>33</v>
      </c>
      <c r="AX777" s="12" t="s">
        <v>69</v>
      </c>
      <c r="AY777" s="190" t="s">
        <v>133</v>
      </c>
    </row>
    <row r="778" spans="2:51" s="13" customFormat="1" ht="13.5">
      <c r="B778" s="197"/>
      <c r="D778" s="182" t="s">
        <v>142</v>
      </c>
      <c r="E778" s="198" t="s">
        <v>5</v>
      </c>
      <c r="F778" s="199" t="s">
        <v>154</v>
      </c>
      <c r="H778" s="200">
        <v>120.675</v>
      </c>
      <c r="I778" s="201"/>
      <c r="L778" s="197"/>
      <c r="M778" s="202"/>
      <c r="N778" s="203"/>
      <c r="O778" s="203"/>
      <c r="P778" s="203"/>
      <c r="Q778" s="203"/>
      <c r="R778" s="203"/>
      <c r="S778" s="203"/>
      <c r="T778" s="204"/>
      <c r="AT778" s="198" t="s">
        <v>142</v>
      </c>
      <c r="AU778" s="198" t="s">
        <v>81</v>
      </c>
      <c r="AV778" s="13" t="s">
        <v>140</v>
      </c>
      <c r="AW778" s="13" t="s">
        <v>33</v>
      </c>
      <c r="AX778" s="13" t="s">
        <v>74</v>
      </c>
      <c r="AY778" s="198" t="s">
        <v>133</v>
      </c>
    </row>
    <row r="779" spans="2:65" s="1" customFormat="1" ht="16.5" customHeight="1">
      <c r="B779" s="168"/>
      <c r="C779" s="169" t="s">
        <v>1013</v>
      </c>
      <c r="D779" s="169" t="s">
        <v>135</v>
      </c>
      <c r="E779" s="170" t="s">
        <v>1014</v>
      </c>
      <c r="F779" s="171" t="s">
        <v>1015</v>
      </c>
      <c r="G779" s="172" t="s">
        <v>138</v>
      </c>
      <c r="H779" s="173">
        <v>68.335</v>
      </c>
      <c r="I779" s="174"/>
      <c r="J779" s="175">
        <f>ROUND(I779*H779,2)</f>
        <v>0</v>
      </c>
      <c r="K779" s="171" t="s">
        <v>139</v>
      </c>
      <c r="L779" s="41"/>
      <c r="M779" s="176" t="s">
        <v>5</v>
      </c>
      <c r="N779" s="177" t="s">
        <v>40</v>
      </c>
      <c r="O779" s="42"/>
      <c r="P779" s="178">
        <f>O779*H779</f>
        <v>0</v>
      </c>
      <c r="Q779" s="178">
        <v>0</v>
      </c>
      <c r="R779" s="178">
        <f>Q779*H779</f>
        <v>0</v>
      </c>
      <c r="S779" s="178">
        <v>0.047</v>
      </c>
      <c r="T779" s="179">
        <f>S779*H779</f>
        <v>3.2117449999999996</v>
      </c>
      <c r="AR779" s="24" t="s">
        <v>140</v>
      </c>
      <c r="AT779" s="24" t="s">
        <v>135</v>
      </c>
      <c r="AU779" s="24" t="s">
        <v>81</v>
      </c>
      <c r="AY779" s="24" t="s">
        <v>133</v>
      </c>
      <c r="BE779" s="180">
        <f>IF(N779="základní",J779,0)</f>
        <v>0</v>
      </c>
      <c r="BF779" s="180">
        <f>IF(N779="snížená",J779,0)</f>
        <v>0</v>
      </c>
      <c r="BG779" s="180">
        <f>IF(N779="zákl. přenesená",J779,0)</f>
        <v>0</v>
      </c>
      <c r="BH779" s="180">
        <f>IF(N779="sníž. přenesená",J779,0)</f>
        <v>0</v>
      </c>
      <c r="BI779" s="180">
        <f>IF(N779="nulová",J779,0)</f>
        <v>0</v>
      </c>
      <c r="BJ779" s="24" t="s">
        <v>74</v>
      </c>
      <c r="BK779" s="180">
        <f>ROUND(I779*H779,2)</f>
        <v>0</v>
      </c>
      <c r="BL779" s="24" t="s">
        <v>140</v>
      </c>
      <c r="BM779" s="24" t="s">
        <v>1016</v>
      </c>
    </row>
    <row r="780" spans="2:51" s="12" customFormat="1" ht="13.5">
      <c r="B780" s="189"/>
      <c r="D780" s="182" t="s">
        <v>142</v>
      </c>
      <c r="E780" s="190" t="s">
        <v>5</v>
      </c>
      <c r="F780" s="191" t="s">
        <v>723</v>
      </c>
      <c r="H780" s="192">
        <v>8.575</v>
      </c>
      <c r="I780" s="193"/>
      <c r="L780" s="189"/>
      <c r="M780" s="194"/>
      <c r="N780" s="195"/>
      <c r="O780" s="195"/>
      <c r="P780" s="195"/>
      <c r="Q780" s="195"/>
      <c r="R780" s="195"/>
      <c r="S780" s="195"/>
      <c r="T780" s="196"/>
      <c r="AT780" s="190" t="s">
        <v>142</v>
      </c>
      <c r="AU780" s="190" t="s">
        <v>81</v>
      </c>
      <c r="AV780" s="12" t="s">
        <v>81</v>
      </c>
      <c r="AW780" s="12" t="s">
        <v>33</v>
      </c>
      <c r="AX780" s="12" t="s">
        <v>69</v>
      </c>
      <c r="AY780" s="190" t="s">
        <v>133</v>
      </c>
    </row>
    <row r="781" spans="2:51" s="12" customFormat="1" ht="13.5">
      <c r="B781" s="189"/>
      <c r="D781" s="182" t="s">
        <v>142</v>
      </c>
      <c r="E781" s="190" t="s">
        <v>5</v>
      </c>
      <c r="F781" s="191" t="s">
        <v>728</v>
      </c>
      <c r="H781" s="192">
        <v>15.12</v>
      </c>
      <c r="I781" s="193"/>
      <c r="L781" s="189"/>
      <c r="M781" s="194"/>
      <c r="N781" s="195"/>
      <c r="O781" s="195"/>
      <c r="P781" s="195"/>
      <c r="Q781" s="195"/>
      <c r="R781" s="195"/>
      <c r="S781" s="195"/>
      <c r="T781" s="196"/>
      <c r="AT781" s="190" t="s">
        <v>142</v>
      </c>
      <c r="AU781" s="190" t="s">
        <v>81</v>
      </c>
      <c r="AV781" s="12" t="s">
        <v>81</v>
      </c>
      <c r="AW781" s="12" t="s">
        <v>33</v>
      </c>
      <c r="AX781" s="12" t="s">
        <v>69</v>
      </c>
      <c r="AY781" s="190" t="s">
        <v>133</v>
      </c>
    </row>
    <row r="782" spans="2:51" s="12" customFormat="1" ht="13.5">
      <c r="B782" s="189"/>
      <c r="D782" s="182" t="s">
        <v>142</v>
      </c>
      <c r="E782" s="190" t="s">
        <v>5</v>
      </c>
      <c r="F782" s="191" t="s">
        <v>729</v>
      </c>
      <c r="H782" s="192">
        <v>30.24</v>
      </c>
      <c r="I782" s="193"/>
      <c r="L782" s="189"/>
      <c r="M782" s="194"/>
      <c r="N782" s="195"/>
      <c r="O782" s="195"/>
      <c r="P782" s="195"/>
      <c r="Q782" s="195"/>
      <c r="R782" s="195"/>
      <c r="S782" s="195"/>
      <c r="T782" s="196"/>
      <c r="AT782" s="190" t="s">
        <v>142</v>
      </c>
      <c r="AU782" s="190" t="s">
        <v>81</v>
      </c>
      <c r="AV782" s="12" t="s">
        <v>81</v>
      </c>
      <c r="AW782" s="12" t="s">
        <v>33</v>
      </c>
      <c r="AX782" s="12" t="s">
        <v>69</v>
      </c>
      <c r="AY782" s="190" t="s">
        <v>133</v>
      </c>
    </row>
    <row r="783" spans="2:51" s="12" customFormat="1" ht="13.5">
      <c r="B783" s="189"/>
      <c r="D783" s="182" t="s">
        <v>142</v>
      </c>
      <c r="E783" s="190" t="s">
        <v>5</v>
      </c>
      <c r="F783" s="191" t="s">
        <v>1017</v>
      </c>
      <c r="H783" s="192">
        <v>10.08</v>
      </c>
      <c r="I783" s="193"/>
      <c r="L783" s="189"/>
      <c r="M783" s="194"/>
      <c r="N783" s="195"/>
      <c r="O783" s="195"/>
      <c r="P783" s="195"/>
      <c r="Q783" s="195"/>
      <c r="R783" s="195"/>
      <c r="S783" s="195"/>
      <c r="T783" s="196"/>
      <c r="AT783" s="190" t="s">
        <v>142</v>
      </c>
      <c r="AU783" s="190" t="s">
        <v>81</v>
      </c>
      <c r="AV783" s="12" t="s">
        <v>81</v>
      </c>
      <c r="AW783" s="12" t="s">
        <v>33</v>
      </c>
      <c r="AX783" s="12" t="s">
        <v>69</v>
      </c>
      <c r="AY783" s="190" t="s">
        <v>133</v>
      </c>
    </row>
    <row r="784" spans="2:51" s="12" customFormat="1" ht="13.5">
      <c r="B784" s="189"/>
      <c r="D784" s="182" t="s">
        <v>142</v>
      </c>
      <c r="E784" s="190" t="s">
        <v>5</v>
      </c>
      <c r="F784" s="191" t="s">
        <v>1018</v>
      </c>
      <c r="H784" s="192">
        <v>4.32</v>
      </c>
      <c r="I784" s="193"/>
      <c r="L784" s="189"/>
      <c r="M784" s="194"/>
      <c r="N784" s="195"/>
      <c r="O784" s="195"/>
      <c r="P784" s="195"/>
      <c r="Q784" s="195"/>
      <c r="R784" s="195"/>
      <c r="S784" s="195"/>
      <c r="T784" s="196"/>
      <c r="AT784" s="190" t="s">
        <v>142</v>
      </c>
      <c r="AU784" s="190" t="s">
        <v>81</v>
      </c>
      <c r="AV784" s="12" t="s">
        <v>81</v>
      </c>
      <c r="AW784" s="12" t="s">
        <v>33</v>
      </c>
      <c r="AX784" s="12" t="s">
        <v>69</v>
      </c>
      <c r="AY784" s="190" t="s">
        <v>133</v>
      </c>
    </row>
    <row r="785" spans="2:51" s="13" customFormat="1" ht="13.5">
      <c r="B785" s="197"/>
      <c r="D785" s="182" t="s">
        <v>142</v>
      </c>
      <c r="E785" s="198" t="s">
        <v>5</v>
      </c>
      <c r="F785" s="199" t="s">
        <v>154</v>
      </c>
      <c r="H785" s="200">
        <v>68.335</v>
      </c>
      <c r="I785" s="201"/>
      <c r="L785" s="197"/>
      <c r="M785" s="202"/>
      <c r="N785" s="203"/>
      <c r="O785" s="203"/>
      <c r="P785" s="203"/>
      <c r="Q785" s="203"/>
      <c r="R785" s="203"/>
      <c r="S785" s="203"/>
      <c r="T785" s="204"/>
      <c r="AT785" s="198" t="s">
        <v>142</v>
      </c>
      <c r="AU785" s="198" t="s">
        <v>81</v>
      </c>
      <c r="AV785" s="13" t="s">
        <v>140</v>
      </c>
      <c r="AW785" s="13" t="s">
        <v>33</v>
      </c>
      <c r="AX785" s="13" t="s">
        <v>74</v>
      </c>
      <c r="AY785" s="198" t="s">
        <v>133</v>
      </c>
    </row>
    <row r="786" spans="2:65" s="1" customFormat="1" ht="16.5" customHeight="1">
      <c r="B786" s="168"/>
      <c r="C786" s="169" t="s">
        <v>1019</v>
      </c>
      <c r="D786" s="169" t="s">
        <v>135</v>
      </c>
      <c r="E786" s="170" t="s">
        <v>1020</v>
      </c>
      <c r="F786" s="171" t="s">
        <v>1021</v>
      </c>
      <c r="G786" s="172" t="s">
        <v>138</v>
      </c>
      <c r="H786" s="173">
        <v>4.728</v>
      </c>
      <c r="I786" s="174"/>
      <c r="J786" s="175">
        <f>ROUND(I786*H786,2)</f>
        <v>0</v>
      </c>
      <c r="K786" s="171" t="s">
        <v>139</v>
      </c>
      <c r="L786" s="41"/>
      <c r="M786" s="176" t="s">
        <v>5</v>
      </c>
      <c r="N786" s="177" t="s">
        <v>40</v>
      </c>
      <c r="O786" s="42"/>
      <c r="P786" s="178">
        <f>O786*H786</f>
        <v>0</v>
      </c>
      <c r="Q786" s="178">
        <v>0</v>
      </c>
      <c r="R786" s="178">
        <f>Q786*H786</f>
        <v>0</v>
      </c>
      <c r="S786" s="178">
        <v>0.076</v>
      </c>
      <c r="T786" s="179">
        <f>S786*H786</f>
        <v>0.359328</v>
      </c>
      <c r="AR786" s="24" t="s">
        <v>140</v>
      </c>
      <c r="AT786" s="24" t="s">
        <v>135</v>
      </c>
      <c r="AU786" s="24" t="s">
        <v>81</v>
      </c>
      <c r="AY786" s="24" t="s">
        <v>133</v>
      </c>
      <c r="BE786" s="180">
        <f>IF(N786="základní",J786,0)</f>
        <v>0</v>
      </c>
      <c r="BF786" s="180">
        <f>IF(N786="snížená",J786,0)</f>
        <v>0</v>
      </c>
      <c r="BG786" s="180">
        <f>IF(N786="zákl. přenesená",J786,0)</f>
        <v>0</v>
      </c>
      <c r="BH786" s="180">
        <f>IF(N786="sníž. přenesená",J786,0)</f>
        <v>0</v>
      </c>
      <c r="BI786" s="180">
        <f>IF(N786="nulová",J786,0)</f>
        <v>0</v>
      </c>
      <c r="BJ786" s="24" t="s">
        <v>74</v>
      </c>
      <c r="BK786" s="180">
        <f>ROUND(I786*H786,2)</f>
        <v>0</v>
      </c>
      <c r="BL786" s="24" t="s">
        <v>140</v>
      </c>
      <c r="BM786" s="24" t="s">
        <v>1022</v>
      </c>
    </row>
    <row r="787" spans="2:51" s="12" customFormat="1" ht="13.5">
      <c r="B787" s="189"/>
      <c r="D787" s="182" t="s">
        <v>142</v>
      </c>
      <c r="E787" s="190" t="s">
        <v>5</v>
      </c>
      <c r="F787" s="191" t="s">
        <v>1023</v>
      </c>
      <c r="H787" s="192">
        <v>4.728</v>
      </c>
      <c r="I787" s="193"/>
      <c r="L787" s="189"/>
      <c r="M787" s="194"/>
      <c r="N787" s="195"/>
      <c r="O787" s="195"/>
      <c r="P787" s="195"/>
      <c r="Q787" s="195"/>
      <c r="R787" s="195"/>
      <c r="S787" s="195"/>
      <c r="T787" s="196"/>
      <c r="AT787" s="190" t="s">
        <v>142</v>
      </c>
      <c r="AU787" s="190" t="s">
        <v>81</v>
      </c>
      <c r="AV787" s="12" t="s">
        <v>81</v>
      </c>
      <c r="AW787" s="12" t="s">
        <v>33</v>
      </c>
      <c r="AX787" s="12" t="s">
        <v>74</v>
      </c>
      <c r="AY787" s="190" t="s">
        <v>133</v>
      </c>
    </row>
    <row r="788" spans="2:65" s="1" customFormat="1" ht="16.5" customHeight="1">
      <c r="B788" s="168"/>
      <c r="C788" s="169" t="s">
        <v>1024</v>
      </c>
      <c r="D788" s="169" t="s">
        <v>135</v>
      </c>
      <c r="E788" s="170" t="s">
        <v>1025</v>
      </c>
      <c r="F788" s="171" t="s">
        <v>1026</v>
      </c>
      <c r="G788" s="172" t="s">
        <v>138</v>
      </c>
      <c r="H788" s="173">
        <v>3.178</v>
      </c>
      <c r="I788" s="174"/>
      <c r="J788" s="175">
        <f>ROUND(I788*H788,2)</f>
        <v>0</v>
      </c>
      <c r="K788" s="171" t="s">
        <v>139</v>
      </c>
      <c r="L788" s="41"/>
      <c r="M788" s="176" t="s">
        <v>5</v>
      </c>
      <c r="N788" s="177" t="s">
        <v>40</v>
      </c>
      <c r="O788" s="42"/>
      <c r="P788" s="178">
        <f>O788*H788</f>
        <v>0</v>
      </c>
      <c r="Q788" s="178">
        <v>0</v>
      </c>
      <c r="R788" s="178">
        <f>Q788*H788</f>
        <v>0</v>
      </c>
      <c r="S788" s="178">
        <v>0.06</v>
      </c>
      <c r="T788" s="179">
        <f>S788*H788</f>
        <v>0.19068</v>
      </c>
      <c r="AR788" s="24" t="s">
        <v>140</v>
      </c>
      <c r="AT788" s="24" t="s">
        <v>135</v>
      </c>
      <c r="AU788" s="24" t="s">
        <v>81</v>
      </c>
      <c r="AY788" s="24" t="s">
        <v>133</v>
      </c>
      <c r="BE788" s="180">
        <f>IF(N788="základní",J788,0)</f>
        <v>0</v>
      </c>
      <c r="BF788" s="180">
        <f>IF(N788="snížená",J788,0)</f>
        <v>0</v>
      </c>
      <c r="BG788" s="180">
        <f>IF(N788="zákl. přenesená",J788,0)</f>
        <v>0</v>
      </c>
      <c r="BH788" s="180">
        <f>IF(N788="sníž. přenesená",J788,0)</f>
        <v>0</v>
      </c>
      <c r="BI788" s="180">
        <f>IF(N788="nulová",J788,0)</f>
        <v>0</v>
      </c>
      <c r="BJ788" s="24" t="s">
        <v>74</v>
      </c>
      <c r="BK788" s="180">
        <f>ROUND(I788*H788,2)</f>
        <v>0</v>
      </c>
      <c r="BL788" s="24" t="s">
        <v>140</v>
      </c>
      <c r="BM788" s="24" t="s">
        <v>1027</v>
      </c>
    </row>
    <row r="789" spans="2:51" s="12" customFormat="1" ht="13.5">
      <c r="B789" s="189"/>
      <c r="D789" s="182" t="s">
        <v>142</v>
      </c>
      <c r="E789" s="190" t="s">
        <v>5</v>
      </c>
      <c r="F789" s="191" t="s">
        <v>1028</v>
      </c>
      <c r="H789" s="192">
        <v>3.178</v>
      </c>
      <c r="I789" s="193"/>
      <c r="L789" s="189"/>
      <c r="M789" s="194"/>
      <c r="N789" s="195"/>
      <c r="O789" s="195"/>
      <c r="P789" s="195"/>
      <c r="Q789" s="195"/>
      <c r="R789" s="195"/>
      <c r="S789" s="195"/>
      <c r="T789" s="196"/>
      <c r="AT789" s="190" t="s">
        <v>142</v>
      </c>
      <c r="AU789" s="190" t="s">
        <v>81</v>
      </c>
      <c r="AV789" s="12" t="s">
        <v>81</v>
      </c>
      <c r="AW789" s="12" t="s">
        <v>33</v>
      </c>
      <c r="AX789" s="12" t="s">
        <v>74</v>
      </c>
      <c r="AY789" s="190" t="s">
        <v>133</v>
      </c>
    </row>
    <row r="790" spans="2:65" s="1" customFormat="1" ht="16.5" customHeight="1">
      <c r="B790" s="168"/>
      <c r="C790" s="169" t="s">
        <v>1029</v>
      </c>
      <c r="D790" s="169" t="s">
        <v>135</v>
      </c>
      <c r="E790" s="170" t="s">
        <v>1030</v>
      </c>
      <c r="F790" s="171" t="s">
        <v>1031</v>
      </c>
      <c r="G790" s="172" t="s">
        <v>138</v>
      </c>
      <c r="H790" s="173">
        <v>7.101</v>
      </c>
      <c r="I790" s="174"/>
      <c r="J790" s="175">
        <f>ROUND(I790*H790,2)</f>
        <v>0</v>
      </c>
      <c r="K790" s="171" t="s">
        <v>139</v>
      </c>
      <c r="L790" s="41"/>
      <c r="M790" s="176" t="s">
        <v>5</v>
      </c>
      <c r="N790" s="177" t="s">
        <v>40</v>
      </c>
      <c r="O790" s="42"/>
      <c r="P790" s="178">
        <f>O790*H790</f>
        <v>0</v>
      </c>
      <c r="Q790" s="178">
        <v>0</v>
      </c>
      <c r="R790" s="178">
        <f>Q790*H790</f>
        <v>0</v>
      </c>
      <c r="S790" s="178">
        <v>0.066</v>
      </c>
      <c r="T790" s="179">
        <f>S790*H790</f>
        <v>0.468666</v>
      </c>
      <c r="AR790" s="24" t="s">
        <v>140</v>
      </c>
      <c r="AT790" s="24" t="s">
        <v>135</v>
      </c>
      <c r="AU790" s="24" t="s">
        <v>81</v>
      </c>
      <c r="AY790" s="24" t="s">
        <v>133</v>
      </c>
      <c r="BE790" s="180">
        <f>IF(N790="základní",J790,0)</f>
        <v>0</v>
      </c>
      <c r="BF790" s="180">
        <f>IF(N790="snížená",J790,0)</f>
        <v>0</v>
      </c>
      <c r="BG790" s="180">
        <f>IF(N790="zákl. přenesená",J790,0)</f>
        <v>0</v>
      </c>
      <c r="BH790" s="180">
        <f>IF(N790="sníž. přenesená",J790,0)</f>
        <v>0</v>
      </c>
      <c r="BI790" s="180">
        <f>IF(N790="nulová",J790,0)</f>
        <v>0</v>
      </c>
      <c r="BJ790" s="24" t="s">
        <v>74</v>
      </c>
      <c r="BK790" s="180">
        <f>ROUND(I790*H790,2)</f>
        <v>0</v>
      </c>
      <c r="BL790" s="24" t="s">
        <v>140</v>
      </c>
      <c r="BM790" s="24" t="s">
        <v>1032</v>
      </c>
    </row>
    <row r="791" spans="2:51" s="12" customFormat="1" ht="13.5">
      <c r="B791" s="189"/>
      <c r="D791" s="182" t="s">
        <v>142</v>
      </c>
      <c r="E791" s="190" t="s">
        <v>5</v>
      </c>
      <c r="F791" s="191" t="s">
        <v>1033</v>
      </c>
      <c r="H791" s="192">
        <v>7.101</v>
      </c>
      <c r="I791" s="193"/>
      <c r="L791" s="189"/>
      <c r="M791" s="194"/>
      <c r="N791" s="195"/>
      <c r="O791" s="195"/>
      <c r="P791" s="195"/>
      <c r="Q791" s="195"/>
      <c r="R791" s="195"/>
      <c r="S791" s="195"/>
      <c r="T791" s="196"/>
      <c r="AT791" s="190" t="s">
        <v>142</v>
      </c>
      <c r="AU791" s="190" t="s">
        <v>81</v>
      </c>
      <c r="AV791" s="12" t="s">
        <v>81</v>
      </c>
      <c r="AW791" s="12" t="s">
        <v>33</v>
      </c>
      <c r="AX791" s="12" t="s">
        <v>74</v>
      </c>
      <c r="AY791" s="190" t="s">
        <v>133</v>
      </c>
    </row>
    <row r="792" spans="2:65" s="1" customFormat="1" ht="25.5" customHeight="1">
      <c r="B792" s="168"/>
      <c r="C792" s="169" t="s">
        <v>1034</v>
      </c>
      <c r="D792" s="169" t="s">
        <v>135</v>
      </c>
      <c r="E792" s="170" t="s">
        <v>1035</v>
      </c>
      <c r="F792" s="171" t="s">
        <v>1036</v>
      </c>
      <c r="G792" s="172" t="s">
        <v>138</v>
      </c>
      <c r="H792" s="173">
        <v>3.96</v>
      </c>
      <c r="I792" s="174"/>
      <c r="J792" s="175">
        <f>ROUND(I792*H792,2)</f>
        <v>0</v>
      </c>
      <c r="K792" s="171" t="s">
        <v>139</v>
      </c>
      <c r="L792" s="41"/>
      <c r="M792" s="176" t="s">
        <v>5</v>
      </c>
      <c r="N792" s="177" t="s">
        <v>40</v>
      </c>
      <c r="O792" s="42"/>
      <c r="P792" s="178">
        <f>O792*H792</f>
        <v>0</v>
      </c>
      <c r="Q792" s="178">
        <v>0</v>
      </c>
      <c r="R792" s="178">
        <f>Q792*H792</f>
        <v>0</v>
      </c>
      <c r="S792" s="178">
        <v>0.051</v>
      </c>
      <c r="T792" s="179">
        <f>S792*H792</f>
        <v>0.20195999999999997</v>
      </c>
      <c r="AR792" s="24" t="s">
        <v>140</v>
      </c>
      <c r="AT792" s="24" t="s">
        <v>135</v>
      </c>
      <c r="AU792" s="24" t="s">
        <v>81</v>
      </c>
      <c r="AY792" s="24" t="s">
        <v>133</v>
      </c>
      <c r="BE792" s="180">
        <f>IF(N792="základní",J792,0)</f>
        <v>0</v>
      </c>
      <c r="BF792" s="180">
        <f>IF(N792="snížená",J792,0)</f>
        <v>0</v>
      </c>
      <c r="BG792" s="180">
        <f>IF(N792="zákl. přenesená",J792,0)</f>
        <v>0</v>
      </c>
      <c r="BH792" s="180">
        <f>IF(N792="sníž. přenesená",J792,0)</f>
        <v>0</v>
      </c>
      <c r="BI792" s="180">
        <f>IF(N792="nulová",J792,0)</f>
        <v>0</v>
      </c>
      <c r="BJ792" s="24" t="s">
        <v>74</v>
      </c>
      <c r="BK792" s="180">
        <f>ROUND(I792*H792,2)</f>
        <v>0</v>
      </c>
      <c r="BL792" s="24" t="s">
        <v>140</v>
      </c>
      <c r="BM792" s="24" t="s">
        <v>1037</v>
      </c>
    </row>
    <row r="793" spans="2:51" s="12" customFormat="1" ht="13.5">
      <c r="B793" s="189"/>
      <c r="D793" s="182" t="s">
        <v>142</v>
      </c>
      <c r="E793" s="190" t="s">
        <v>5</v>
      </c>
      <c r="F793" s="191" t="s">
        <v>1038</v>
      </c>
      <c r="H793" s="192">
        <v>3.96</v>
      </c>
      <c r="I793" s="193"/>
      <c r="L793" s="189"/>
      <c r="M793" s="194"/>
      <c r="N793" s="195"/>
      <c r="O793" s="195"/>
      <c r="P793" s="195"/>
      <c r="Q793" s="195"/>
      <c r="R793" s="195"/>
      <c r="S793" s="195"/>
      <c r="T793" s="196"/>
      <c r="AT793" s="190" t="s">
        <v>142</v>
      </c>
      <c r="AU793" s="190" t="s">
        <v>81</v>
      </c>
      <c r="AV793" s="12" t="s">
        <v>81</v>
      </c>
      <c r="AW793" s="12" t="s">
        <v>33</v>
      </c>
      <c r="AX793" s="12" t="s">
        <v>74</v>
      </c>
      <c r="AY793" s="190" t="s">
        <v>133</v>
      </c>
    </row>
    <row r="794" spans="2:65" s="1" customFormat="1" ht="25.5" customHeight="1">
      <c r="B794" s="168"/>
      <c r="C794" s="169" t="s">
        <v>1039</v>
      </c>
      <c r="D794" s="169" t="s">
        <v>135</v>
      </c>
      <c r="E794" s="170" t="s">
        <v>1040</v>
      </c>
      <c r="F794" s="171" t="s">
        <v>1041</v>
      </c>
      <c r="G794" s="172" t="s">
        <v>138</v>
      </c>
      <c r="H794" s="173">
        <v>3.15</v>
      </c>
      <c r="I794" s="174"/>
      <c r="J794" s="175">
        <f>ROUND(I794*H794,2)</f>
        <v>0</v>
      </c>
      <c r="K794" s="171" t="s">
        <v>139</v>
      </c>
      <c r="L794" s="41"/>
      <c r="M794" s="176" t="s">
        <v>5</v>
      </c>
      <c r="N794" s="177" t="s">
        <v>40</v>
      </c>
      <c r="O794" s="42"/>
      <c r="P794" s="178">
        <f>O794*H794</f>
        <v>0</v>
      </c>
      <c r="Q794" s="178">
        <v>0</v>
      </c>
      <c r="R794" s="178">
        <f>Q794*H794</f>
        <v>0</v>
      </c>
      <c r="S794" s="178">
        <v>0.27</v>
      </c>
      <c r="T794" s="179">
        <f>S794*H794</f>
        <v>0.8505</v>
      </c>
      <c r="AR794" s="24" t="s">
        <v>140</v>
      </c>
      <c r="AT794" s="24" t="s">
        <v>135</v>
      </c>
      <c r="AU794" s="24" t="s">
        <v>81</v>
      </c>
      <c r="AY794" s="24" t="s">
        <v>133</v>
      </c>
      <c r="BE794" s="180">
        <f>IF(N794="základní",J794,0)</f>
        <v>0</v>
      </c>
      <c r="BF794" s="180">
        <f>IF(N794="snížená",J794,0)</f>
        <v>0</v>
      </c>
      <c r="BG794" s="180">
        <f>IF(N794="zákl. přenesená",J794,0)</f>
        <v>0</v>
      </c>
      <c r="BH794" s="180">
        <f>IF(N794="sníž. přenesená",J794,0)</f>
        <v>0</v>
      </c>
      <c r="BI794" s="180">
        <f>IF(N794="nulová",J794,0)</f>
        <v>0</v>
      </c>
      <c r="BJ794" s="24" t="s">
        <v>74</v>
      </c>
      <c r="BK794" s="180">
        <f>ROUND(I794*H794,2)</f>
        <v>0</v>
      </c>
      <c r="BL794" s="24" t="s">
        <v>140</v>
      </c>
      <c r="BM794" s="24" t="s">
        <v>1042</v>
      </c>
    </row>
    <row r="795" spans="2:51" s="11" customFormat="1" ht="13.5">
      <c r="B795" s="181"/>
      <c r="D795" s="182" t="s">
        <v>142</v>
      </c>
      <c r="E795" s="183" t="s">
        <v>5</v>
      </c>
      <c r="F795" s="184" t="s">
        <v>998</v>
      </c>
      <c r="H795" s="183" t="s">
        <v>5</v>
      </c>
      <c r="I795" s="185"/>
      <c r="L795" s="181"/>
      <c r="M795" s="186"/>
      <c r="N795" s="187"/>
      <c r="O795" s="187"/>
      <c r="P795" s="187"/>
      <c r="Q795" s="187"/>
      <c r="R795" s="187"/>
      <c r="S795" s="187"/>
      <c r="T795" s="188"/>
      <c r="AT795" s="183" t="s">
        <v>142</v>
      </c>
      <c r="AU795" s="183" t="s">
        <v>81</v>
      </c>
      <c r="AV795" s="11" t="s">
        <v>74</v>
      </c>
      <c r="AW795" s="11" t="s">
        <v>33</v>
      </c>
      <c r="AX795" s="11" t="s">
        <v>69</v>
      </c>
      <c r="AY795" s="183" t="s">
        <v>133</v>
      </c>
    </row>
    <row r="796" spans="2:51" s="12" customFormat="1" ht="13.5">
      <c r="B796" s="189"/>
      <c r="D796" s="182" t="s">
        <v>142</v>
      </c>
      <c r="E796" s="190" t="s">
        <v>5</v>
      </c>
      <c r="F796" s="191" t="s">
        <v>1043</v>
      </c>
      <c r="H796" s="192">
        <v>3.15</v>
      </c>
      <c r="I796" s="193"/>
      <c r="L796" s="189"/>
      <c r="M796" s="194"/>
      <c r="N796" s="195"/>
      <c r="O796" s="195"/>
      <c r="P796" s="195"/>
      <c r="Q796" s="195"/>
      <c r="R796" s="195"/>
      <c r="S796" s="195"/>
      <c r="T796" s="196"/>
      <c r="AT796" s="190" t="s">
        <v>142</v>
      </c>
      <c r="AU796" s="190" t="s">
        <v>81</v>
      </c>
      <c r="AV796" s="12" t="s">
        <v>81</v>
      </c>
      <c r="AW796" s="12" t="s">
        <v>33</v>
      </c>
      <c r="AX796" s="12" t="s">
        <v>74</v>
      </c>
      <c r="AY796" s="190" t="s">
        <v>133</v>
      </c>
    </row>
    <row r="797" spans="2:65" s="1" customFormat="1" ht="25.5" customHeight="1">
      <c r="B797" s="168"/>
      <c r="C797" s="169" t="s">
        <v>1044</v>
      </c>
      <c r="D797" s="169" t="s">
        <v>135</v>
      </c>
      <c r="E797" s="170" t="s">
        <v>1045</v>
      </c>
      <c r="F797" s="171" t="s">
        <v>1046</v>
      </c>
      <c r="G797" s="172" t="s">
        <v>179</v>
      </c>
      <c r="H797" s="173">
        <v>8.534</v>
      </c>
      <c r="I797" s="174"/>
      <c r="J797" s="175">
        <f>ROUND(I797*H797,2)</f>
        <v>0</v>
      </c>
      <c r="K797" s="171" t="s">
        <v>139</v>
      </c>
      <c r="L797" s="41"/>
      <c r="M797" s="176" t="s">
        <v>5</v>
      </c>
      <c r="N797" s="177" t="s">
        <v>40</v>
      </c>
      <c r="O797" s="42"/>
      <c r="P797" s="178">
        <f>O797*H797</f>
        <v>0</v>
      </c>
      <c r="Q797" s="178">
        <v>0</v>
      </c>
      <c r="R797" s="178">
        <f>Q797*H797</f>
        <v>0</v>
      </c>
      <c r="S797" s="178">
        <v>1.8</v>
      </c>
      <c r="T797" s="179">
        <f>S797*H797</f>
        <v>15.361200000000002</v>
      </c>
      <c r="AR797" s="24" t="s">
        <v>140</v>
      </c>
      <c r="AT797" s="24" t="s">
        <v>135</v>
      </c>
      <c r="AU797" s="24" t="s">
        <v>81</v>
      </c>
      <c r="AY797" s="24" t="s">
        <v>133</v>
      </c>
      <c r="BE797" s="180">
        <f>IF(N797="základní",J797,0)</f>
        <v>0</v>
      </c>
      <c r="BF797" s="180">
        <f>IF(N797="snížená",J797,0)</f>
        <v>0</v>
      </c>
      <c r="BG797" s="180">
        <f>IF(N797="zákl. přenesená",J797,0)</f>
        <v>0</v>
      </c>
      <c r="BH797" s="180">
        <f>IF(N797="sníž. přenesená",J797,0)</f>
        <v>0</v>
      </c>
      <c r="BI797" s="180">
        <f>IF(N797="nulová",J797,0)</f>
        <v>0</v>
      </c>
      <c r="BJ797" s="24" t="s">
        <v>74</v>
      </c>
      <c r="BK797" s="180">
        <f>ROUND(I797*H797,2)</f>
        <v>0</v>
      </c>
      <c r="BL797" s="24" t="s">
        <v>140</v>
      </c>
      <c r="BM797" s="24" t="s">
        <v>1047</v>
      </c>
    </row>
    <row r="798" spans="2:51" s="11" customFormat="1" ht="13.5">
      <c r="B798" s="181"/>
      <c r="D798" s="182" t="s">
        <v>142</v>
      </c>
      <c r="E798" s="183" t="s">
        <v>5</v>
      </c>
      <c r="F798" s="184" t="s">
        <v>993</v>
      </c>
      <c r="H798" s="183" t="s">
        <v>5</v>
      </c>
      <c r="I798" s="185"/>
      <c r="L798" s="181"/>
      <c r="M798" s="186"/>
      <c r="N798" s="187"/>
      <c r="O798" s="187"/>
      <c r="P798" s="187"/>
      <c r="Q798" s="187"/>
      <c r="R798" s="187"/>
      <c r="S798" s="187"/>
      <c r="T798" s="188"/>
      <c r="AT798" s="183" t="s">
        <v>142</v>
      </c>
      <c r="AU798" s="183" t="s">
        <v>81</v>
      </c>
      <c r="AV798" s="11" t="s">
        <v>74</v>
      </c>
      <c r="AW798" s="11" t="s">
        <v>33</v>
      </c>
      <c r="AX798" s="11" t="s">
        <v>69</v>
      </c>
      <c r="AY798" s="183" t="s">
        <v>133</v>
      </c>
    </row>
    <row r="799" spans="2:51" s="12" customFormat="1" ht="13.5">
      <c r="B799" s="189"/>
      <c r="D799" s="182" t="s">
        <v>142</v>
      </c>
      <c r="E799" s="190" t="s">
        <v>5</v>
      </c>
      <c r="F799" s="191" t="s">
        <v>1048</v>
      </c>
      <c r="H799" s="192">
        <v>1.836</v>
      </c>
      <c r="I799" s="193"/>
      <c r="L799" s="189"/>
      <c r="M799" s="194"/>
      <c r="N799" s="195"/>
      <c r="O799" s="195"/>
      <c r="P799" s="195"/>
      <c r="Q799" s="195"/>
      <c r="R799" s="195"/>
      <c r="S799" s="195"/>
      <c r="T799" s="196"/>
      <c r="AT799" s="190" t="s">
        <v>142</v>
      </c>
      <c r="AU799" s="190" t="s">
        <v>81</v>
      </c>
      <c r="AV799" s="12" t="s">
        <v>81</v>
      </c>
      <c r="AW799" s="12" t="s">
        <v>33</v>
      </c>
      <c r="AX799" s="12" t="s">
        <v>69</v>
      </c>
      <c r="AY799" s="190" t="s">
        <v>133</v>
      </c>
    </row>
    <row r="800" spans="2:51" s="11" customFormat="1" ht="13.5">
      <c r="B800" s="181"/>
      <c r="D800" s="182" t="s">
        <v>142</v>
      </c>
      <c r="E800" s="183" t="s">
        <v>5</v>
      </c>
      <c r="F800" s="184" t="s">
        <v>330</v>
      </c>
      <c r="H800" s="183" t="s">
        <v>5</v>
      </c>
      <c r="I800" s="185"/>
      <c r="L800" s="181"/>
      <c r="M800" s="186"/>
      <c r="N800" s="187"/>
      <c r="O800" s="187"/>
      <c r="P800" s="187"/>
      <c r="Q800" s="187"/>
      <c r="R800" s="187"/>
      <c r="S800" s="187"/>
      <c r="T800" s="188"/>
      <c r="AT800" s="183" t="s">
        <v>142</v>
      </c>
      <c r="AU800" s="183" t="s">
        <v>81</v>
      </c>
      <c r="AV800" s="11" t="s">
        <v>74</v>
      </c>
      <c r="AW800" s="11" t="s">
        <v>33</v>
      </c>
      <c r="AX800" s="11" t="s">
        <v>69</v>
      </c>
      <c r="AY800" s="183" t="s">
        <v>133</v>
      </c>
    </row>
    <row r="801" spans="2:51" s="12" customFormat="1" ht="13.5">
      <c r="B801" s="189"/>
      <c r="D801" s="182" t="s">
        <v>142</v>
      </c>
      <c r="E801" s="190" t="s">
        <v>5</v>
      </c>
      <c r="F801" s="191" t="s">
        <v>1049</v>
      </c>
      <c r="H801" s="192">
        <v>5.198</v>
      </c>
      <c r="I801" s="193"/>
      <c r="L801" s="189"/>
      <c r="M801" s="194"/>
      <c r="N801" s="195"/>
      <c r="O801" s="195"/>
      <c r="P801" s="195"/>
      <c r="Q801" s="195"/>
      <c r="R801" s="195"/>
      <c r="S801" s="195"/>
      <c r="T801" s="196"/>
      <c r="AT801" s="190" t="s">
        <v>142</v>
      </c>
      <c r="AU801" s="190" t="s">
        <v>81</v>
      </c>
      <c r="AV801" s="12" t="s">
        <v>81</v>
      </c>
      <c r="AW801" s="12" t="s">
        <v>33</v>
      </c>
      <c r="AX801" s="12" t="s">
        <v>69</v>
      </c>
      <c r="AY801" s="190" t="s">
        <v>133</v>
      </c>
    </row>
    <row r="802" spans="2:51" s="11" customFormat="1" ht="13.5">
      <c r="B802" s="181"/>
      <c r="D802" s="182" t="s">
        <v>142</v>
      </c>
      <c r="E802" s="183" t="s">
        <v>5</v>
      </c>
      <c r="F802" s="184" t="s">
        <v>333</v>
      </c>
      <c r="H802" s="183" t="s">
        <v>5</v>
      </c>
      <c r="I802" s="185"/>
      <c r="L802" s="181"/>
      <c r="M802" s="186"/>
      <c r="N802" s="187"/>
      <c r="O802" s="187"/>
      <c r="P802" s="187"/>
      <c r="Q802" s="187"/>
      <c r="R802" s="187"/>
      <c r="S802" s="187"/>
      <c r="T802" s="188"/>
      <c r="AT802" s="183" t="s">
        <v>142</v>
      </c>
      <c r="AU802" s="183" t="s">
        <v>81</v>
      </c>
      <c r="AV802" s="11" t="s">
        <v>74</v>
      </c>
      <c r="AW802" s="11" t="s">
        <v>33</v>
      </c>
      <c r="AX802" s="11" t="s">
        <v>69</v>
      </c>
      <c r="AY802" s="183" t="s">
        <v>133</v>
      </c>
    </row>
    <row r="803" spans="2:51" s="12" customFormat="1" ht="13.5">
      <c r="B803" s="189"/>
      <c r="D803" s="182" t="s">
        <v>142</v>
      </c>
      <c r="E803" s="190" t="s">
        <v>5</v>
      </c>
      <c r="F803" s="191" t="s">
        <v>1050</v>
      </c>
      <c r="H803" s="192">
        <v>1.5</v>
      </c>
      <c r="I803" s="193"/>
      <c r="L803" s="189"/>
      <c r="M803" s="194"/>
      <c r="N803" s="195"/>
      <c r="O803" s="195"/>
      <c r="P803" s="195"/>
      <c r="Q803" s="195"/>
      <c r="R803" s="195"/>
      <c r="S803" s="195"/>
      <c r="T803" s="196"/>
      <c r="AT803" s="190" t="s">
        <v>142</v>
      </c>
      <c r="AU803" s="190" t="s">
        <v>81</v>
      </c>
      <c r="AV803" s="12" t="s">
        <v>81</v>
      </c>
      <c r="AW803" s="12" t="s">
        <v>33</v>
      </c>
      <c r="AX803" s="12" t="s">
        <v>69</v>
      </c>
      <c r="AY803" s="190" t="s">
        <v>133</v>
      </c>
    </row>
    <row r="804" spans="2:51" s="13" customFormat="1" ht="13.5">
      <c r="B804" s="197"/>
      <c r="D804" s="182" t="s">
        <v>142</v>
      </c>
      <c r="E804" s="198" t="s">
        <v>5</v>
      </c>
      <c r="F804" s="199" t="s">
        <v>154</v>
      </c>
      <c r="H804" s="200">
        <v>8.534</v>
      </c>
      <c r="I804" s="201"/>
      <c r="L804" s="197"/>
      <c r="M804" s="202"/>
      <c r="N804" s="203"/>
      <c r="O804" s="203"/>
      <c r="P804" s="203"/>
      <c r="Q804" s="203"/>
      <c r="R804" s="203"/>
      <c r="S804" s="203"/>
      <c r="T804" s="204"/>
      <c r="AT804" s="198" t="s">
        <v>142</v>
      </c>
      <c r="AU804" s="198" t="s">
        <v>81</v>
      </c>
      <c r="AV804" s="13" t="s">
        <v>140</v>
      </c>
      <c r="AW804" s="13" t="s">
        <v>33</v>
      </c>
      <c r="AX804" s="13" t="s">
        <v>74</v>
      </c>
      <c r="AY804" s="198" t="s">
        <v>133</v>
      </c>
    </row>
    <row r="805" spans="2:65" s="1" customFormat="1" ht="25.5" customHeight="1">
      <c r="B805" s="168"/>
      <c r="C805" s="169" t="s">
        <v>1051</v>
      </c>
      <c r="D805" s="169" t="s">
        <v>135</v>
      </c>
      <c r="E805" s="170" t="s">
        <v>1052</v>
      </c>
      <c r="F805" s="171" t="s">
        <v>1053</v>
      </c>
      <c r="G805" s="172" t="s">
        <v>309</v>
      </c>
      <c r="H805" s="173">
        <v>16</v>
      </c>
      <c r="I805" s="174"/>
      <c r="J805" s="175">
        <f>ROUND(I805*H805,2)</f>
        <v>0</v>
      </c>
      <c r="K805" s="171" t="s">
        <v>139</v>
      </c>
      <c r="L805" s="41"/>
      <c r="M805" s="176" t="s">
        <v>5</v>
      </c>
      <c r="N805" s="177" t="s">
        <v>40</v>
      </c>
      <c r="O805" s="42"/>
      <c r="P805" s="178">
        <f>O805*H805</f>
        <v>0</v>
      </c>
      <c r="Q805" s="178">
        <v>0</v>
      </c>
      <c r="R805" s="178">
        <f>Q805*H805</f>
        <v>0</v>
      </c>
      <c r="S805" s="178">
        <v>0.049</v>
      </c>
      <c r="T805" s="179">
        <f>S805*H805</f>
        <v>0.784</v>
      </c>
      <c r="AR805" s="24" t="s">
        <v>140</v>
      </c>
      <c r="AT805" s="24" t="s">
        <v>135</v>
      </c>
      <c r="AU805" s="24" t="s">
        <v>81</v>
      </c>
      <c r="AY805" s="24" t="s">
        <v>133</v>
      </c>
      <c r="BE805" s="180">
        <f>IF(N805="základní",J805,0)</f>
        <v>0</v>
      </c>
      <c r="BF805" s="180">
        <f>IF(N805="snížená",J805,0)</f>
        <v>0</v>
      </c>
      <c r="BG805" s="180">
        <f>IF(N805="zákl. přenesená",J805,0)</f>
        <v>0</v>
      </c>
      <c r="BH805" s="180">
        <f>IF(N805="sníž. přenesená",J805,0)</f>
        <v>0</v>
      </c>
      <c r="BI805" s="180">
        <f>IF(N805="nulová",J805,0)</f>
        <v>0</v>
      </c>
      <c r="BJ805" s="24" t="s">
        <v>74</v>
      </c>
      <c r="BK805" s="180">
        <f>ROUND(I805*H805,2)</f>
        <v>0</v>
      </c>
      <c r="BL805" s="24" t="s">
        <v>140</v>
      </c>
      <c r="BM805" s="24" t="s">
        <v>1054</v>
      </c>
    </row>
    <row r="806" spans="2:51" s="11" customFormat="1" ht="13.5">
      <c r="B806" s="181"/>
      <c r="D806" s="182" t="s">
        <v>142</v>
      </c>
      <c r="E806" s="183" t="s">
        <v>5</v>
      </c>
      <c r="F806" s="184" t="s">
        <v>1055</v>
      </c>
      <c r="H806" s="183" t="s">
        <v>5</v>
      </c>
      <c r="I806" s="185"/>
      <c r="L806" s="181"/>
      <c r="M806" s="186"/>
      <c r="N806" s="187"/>
      <c r="O806" s="187"/>
      <c r="P806" s="187"/>
      <c r="Q806" s="187"/>
      <c r="R806" s="187"/>
      <c r="S806" s="187"/>
      <c r="T806" s="188"/>
      <c r="AT806" s="183" t="s">
        <v>142</v>
      </c>
      <c r="AU806" s="183" t="s">
        <v>81</v>
      </c>
      <c r="AV806" s="11" t="s">
        <v>74</v>
      </c>
      <c r="AW806" s="11" t="s">
        <v>33</v>
      </c>
      <c r="AX806" s="11" t="s">
        <v>69</v>
      </c>
      <c r="AY806" s="183" t="s">
        <v>133</v>
      </c>
    </row>
    <row r="807" spans="2:51" s="11" customFormat="1" ht="13.5">
      <c r="B807" s="181"/>
      <c r="D807" s="182" t="s">
        <v>142</v>
      </c>
      <c r="E807" s="183" t="s">
        <v>5</v>
      </c>
      <c r="F807" s="184" t="s">
        <v>330</v>
      </c>
      <c r="H807" s="183" t="s">
        <v>5</v>
      </c>
      <c r="I807" s="185"/>
      <c r="L807" s="181"/>
      <c r="M807" s="186"/>
      <c r="N807" s="187"/>
      <c r="O807" s="187"/>
      <c r="P807" s="187"/>
      <c r="Q807" s="187"/>
      <c r="R807" s="187"/>
      <c r="S807" s="187"/>
      <c r="T807" s="188"/>
      <c r="AT807" s="183" t="s">
        <v>142</v>
      </c>
      <c r="AU807" s="183" t="s">
        <v>81</v>
      </c>
      <c r="AV807" s="11" t="s">
        <v>74</v>
      </c>
      <c r="AW807" s="11" t="s">
        <v>33</v>
      </c>
      <c r="AX807" s="11" t="s">
        <v>69</v>
      </c>
      <c r="AY807" s="183" t="s">
        <v>133</v>
      </c>
    </row>
    <row r="808" spans="2:51" s="12" customFormat="1" ht="13.5">
      <c r="B808" s="189"/>
      <c r="D808" s="182" t="s">
        <v>142</v>
      </c>
      <c r="E808" s="190" t="s">
        <v>5</v>
      </c>
      <c r="F808" s="191" t="s">
        <v>1056</v>
      </c>
      <c r="H808" s="192">
        <v>14</v>
      </c>
      <c r="I808" s="193"/>
      <c r="L808" s="189"/>
      <c r="M808" s="194"/>
      <c r="N808" s="195"/>
      <c r="O808" s="195"/>
      <c r="P808" s="195"/>
      <c r="Q808" s="195"/>
      <c r="R808" s="195"/>
      <c r="S808" s="195"/>
      <c r="T808" s="196"/>
      <c r="AT808" s="190" t="s">
        <v>142</v>
      </c>
      <c r="AU808" s="190" t="s">
        <v>81</v>
      </c>
      <c r="AV808" s="12" t="s">
        <v>81</v>
      </c>
      <c r="AW808" s="12" t="s">
        <v>33</v>
      </c>
      <c r="AX808" s="12" t="s">
        <v>69</v>
      </c>
      <c r="AY808" s="190" t="s">
        <v>133</v>
      </c>
    </row>
    <row r="809" spans="2:51" s="12" customFormat="1" ht="13.5">
      <c r="B809" s="189"/>
      <c r="D809" s="182" t="s">
        <v>142</v>
      </c>
      <c r="E809" s="190" t="s">
        <v>5</v>
      </c>
      <c r="F809" s="191" t="s">
        <v>1057</v>
      </c>
      <c r="H809" s="192">
        <v>2</v>
      </c>
      <c r="I809" s="193"/>
      <c r="L809" s="189"/>
      <c r="M809" s="194"/>
      <c r="N809" s="195"/>
      <c r="O809" s="195"/>
      <c r="P809" s="195"/>
      <c r="Q809" s="195"/>
      <c r="R809" s="195"/>
      <c r="S809" s="195"/>
      <c r="T809" s="196"/>
      <c r="AT809" s="190" t="s">
        <v>142</v>
      </c>
      <c r="AU809" s="190" t="s">
        <v>81</v>
      </c>
      <c r="AV809" s="12" t="s">
        <v>81</v>
      </c>
      <c r="AW809" s="12" t="s">
        <v>33</v>
      </c>
      <c r="AX809" s="12" t="s">
        <v>69</v>
      </c>
      <c r="AY809" s="190" t="s">
        <v>133</v>
      </c>
    </row>
    <row r="810" spans="2:51" s="13" customFormat="1" ht="13.5">
      <c r="B810" s="197"/>
      <c r="D810" s="182" t="s">
        <v>142</v>
      </c>
      <c r="E810" s="198" t="s">
        <v>5</v>
      </c>
      <c r="F810" s="199" t="s">
        <v>154</v>
      </c>
      <c r="H810" s="200">
        <v>16</v>
      </c>
      <c r="I810" s="201"/>
      <c r="L810" s="197"/>
      <c r="M810" s="202"/>
      <c r="N810" s="203"/>
      <c r="O810" s="203"/>
      <c r="P810" s="203"/>
      <c r="Q810" s="203"/>
      <c r="R810" s="203"/>
      <c r="S810" s="203"/>
      <c r="T810" s="204"/>
      <c r="AT810" s="198" t="s">
        <v>142</v>
      </c>
      <c r="AU810" s="198" t="s">
        <v>81</v>
      </c>
      <c r="AV810" s="13" t="s">
        <v>140</v>
      </c>
      <c r="AW810" s="13" t="s">
        <v>33</v>
      </c>
      <c r="AX810" s="13" t="s">
        <v>74</v>
      </c>
      <c r="AY810" s="198" t="s">
        <v>133</v>
      </c>
    </row>
    <row r="811" spans="2:65" s="1" customFormat="1" ht="25.5" customHeight="1">
      <c r="B811" s="168"/>
      <c r="C811" s="169" t="s">
        <v>1058</v>
      </c>
      <c r="D811" s="169" t="s">
        <v>135</v>
      </c>
      <c r="E811" s="170" t="s">
        <v>1059</v>
      </c>
      <c r="F811" s="171" t="s">
        <v>1060</v>
      </c>
      <c r="G811" s="172" t="s">
        <v>477</v>
      </c>
      <c r="H811" s="173">
        <v>18.25</v>
      </c>
      <c r="I811" s="174"/>
      <c r="J811" s="175">
        <f>ROUND(I811*H811,2)</f>
        <v>0</v>
      </c>
      <c r="K811" s="171" t="s">
        <v>139</v>
      </c>
      <c r="L811" s="41"/>
      <c r="M811" s="176" t="s">
        <v>5</v>
      </c>
      <c r="N811" s="177" t="s">
        <v>40</v>
      </c>
      <c r="O811" s="42"/>
      <c r="P811" s="178">
        <f>O811*H811</f>
        <v>0</v>
      </c>
      <c r="Q811" s="178">
        <v>0</v>
      </c>
      <c r="R811" s="178">
        <f>Q811*H811</f>
        <v>0</v>
      </c>
      <c r="S811" s="178">
        <v>0.065</v>
      </c>
      <c r="T811" s="179">
        <f>S811*H811</f>
        <v>1.18625</v>
      </c>
      <c r="AR811" s="24" t="s">
        <v>140</v>
      </c>
      <c r="AT811" s="24" t="s">
        <v>135</v>
      </c>
      <c r="AU811" s="24" t="s">
        <v>81</v>
      </c>
      <c r="AY811" s="24" t="s">
        <v>133</v>
      </c>
      <c r="BE811" s="180">
        <f>IF(N811="základní",J811,0)</f>
        <v>0</v>
      </c>
      <c r="BF811" s="180">
        <f>IF(N811="snížená",J811,0)</f>
        <v>0</v>
      </c>
      <c r="BG811" s="180">
        <f>IF(N811="zákl. přenesená",J811,0)</f>
        <v>0</v>
      </c>
      <c r="BH811" s="180">
        <f>IF(N811="sníž. přenesená",J811,0)</f>
        <v>0</v>
      </c>
      <c r="BI811" s="180">
        <f>IF(N811="nulová",J811,0)</f>
        <v>0</v>
      </c>
      <c r="BJ811" s="24" t="s">
        <v>74</v>
      </c>
      <c r="BK811" s="180">
        <f>ROUND(I811*H811,2)</f>
        <v>0</v>
      </c>
      <c r="BL811" s="24" t="s">
        <v>140</v>
      </c>
      <c r="BM811" s="24" t="s">
        <v>1061</v>
      </c>
    </row>
    <row r="812" spans="2:51" s="11" customFormat="1" ht="13.5">
      <c r="B812" s="181"/>
      <c r="D812" s="182" t="s">
        <v>142</v>
      </c>
      <c r="E812" s="183" t="s">
        <v>5</v>
      </c>
      <c r="F812" s="184" t="s">
        <v>1062</v>
      </c>
      <c r="H812" s="183" t="s">
        <v>5</v>
      </c>
      <c r="I812" s="185"/>
      <c r="L812" s="181"/>
      <c r="M812" s="186"/>
      <c r="N812" s="187"/>
      <c r="O812" s="187"/>
      <c r="P812" s="187"/>
      <c r="Q812" s="187"/>
      <c r="R812" s="187"/>
      <c r="S812" s="187"/>
      <c r="T812" s="188"/>
      <c r="AT812" s="183" t="s">
        <v>142</v>
      </c>
      <c r="AU812" s="183" t="s">
        <v>81</v>
      </c>
      <c r="AV812" s="11" t="s">
        <v>74</v>
      </c>
      <c r="AW812" s="11" t="s">
        <v>33</v>
      </c>
      <c r="AX812" s="11" t="s">
        <v>69</v>
      </c>
      <c r="AY812" s="183" t="s">
        <v>133</v>
      </c>
    </row>
    <row r="813" spans="2:51" s="12" customFormat="1" ht="13.5">
      <c r="B813" s="189"/>
      <c r="D813" s="182" t="s">
        <v>142</v>
      </c>
      <c r="E813" s="190" t="s">
        <v>5</v>
      </c>
      <c r="F813" s="191" t="s">
        <v>1063</v>
      </c>
      <c r="H813" s="192">
        <v>9</v>
      </c>
      <c r="I813" s="193"/>
      <c r="L813" s="189"/>
      <c r="M813" s="194"/>
      <c r="N813" s="195"/>
      <c r="O813" s="195"/>
      <c r="P813" s="195"/>
      <c r="Q813" s="195"/>
      <c r="R813" s="195"/>
      <c r="S813" s="195"/>
      <c r="T813" s="196"/>
      <c r="AT813" s="190" t="s">
        <v>142</v>
      </c>
      <c r="AU813" s="190" t="s">
        <v>81</v>
      </c>
      <c r="AV813" s="12" t="s">
        <v>81</v>
      </c>
      <c r="AW813" s="12" t="s">
        <v>33</v>
      </c>
      <c r="AX813" s="12" t="s">
        <v>69</v>
      </c>
      <c r="AY813" s="190" t="s">
        <v>133</v>
      </c>
    </row>
    <row r="814" spans="2:51" s="11" customFormat="1" ht="13.5">
      <c r="B814" s="181"/>
      <c r="D814" s="182" t="s">
        <v>142</v>
      </c>
      <c r="E814" s="183" t="s">
        <v>5</v>
      </c>
      <c r="F814" s="184" t="s">
        <v>333</v>
      </c>
      <c r="H814" s="183" t="s">
        <v>5</v>
      </c>
      <c r="I814" s="185"/>
      <c r="L814" s="181"/>
      <c r="M814" s="186"/>
      <c r="N814" s="187"/>
      <c r="O814" s="187"/>
      <c r="P814" s="187"/>
      <c r="Q814" s="187"/>
      <c r="R814" s="187"/>
      <c r="S814" s="187"/>
      <c r="T814" s="188"/>
      <c r="AT814" s="183" t="s">
        <v>142</v>
      </c>
      <c r="AU814" s="183" t="s">
        <v>81</v>
      </c>
      <c r="AV814" s="11" t="s">
        <v>74</v>
      </c>
      <c r="AW814" s="11" t="s">
        <v>33</v>
      </c>
      <c r="AX814" s="11" t="s">
        <v>69</v>
      </c>
      <c r="AY814" s="183" t="s">
        <v>133</v>
      </c>
    </row>
    <row r="815" spans="2:51" s="12" customFormat="1" ht="13.5">
      <c r="B815" s="189"/>
      <c r="D815" s="182" t="s">
        <v>142</v>
      </c>
      <c r="E815" s="190" t="s">
        <v>5</v>
      </c>
      <c r="F815" s="191" t="s">
        <v>1064</v>
      </c>
      <c r="H815" s="192">
        <v>5.55</v>
      </c>
      <c r="I815" s="193"/>
      <c r="L815" s="189"/>
      <c r="M815" s="194"/>
      <c r="N815" s="195"/>
      <c r="O815" s="195"/>
      <c r="P815" s="195"/>
      <c r="Q815" s="195"/>
      <c r="R815" s="195"/>
      <c r="S815" s="195"/>
      <c r="T815" s="196"/>
      <c r="AT815" s="190" t="s">
        <v>142</v>
      </c>
      <c r="AU815" s="190" t="s">
        <v>81</v>
      </c>
      <c r="AV815" s="12" t="s">
        <v>81</v>
      </c>
      <c r="AW815" s="12" t="s">
        <v>33</v>
      </c>
      <c r="AX815" s="12" t="s">
        <v>69</v>
      </c>
      <c r="AY815" s="190" t="s">
        <v>133</v>
      </c>
    </row>
    <row r="816" spans="2:51" s="11" customFormat="1" ht="13.5">
      <c r="B816" s="181"/>
      <c r="D816" s="182" t="s">
        <v>142</v>
      </c>
      <c r="E816" s="183" t="s">
        <v>5</v>
      </c>
      <c r="F816" s="184" t="s">
        <v>998</v>
      </c>
      <c r="H816" s="183" t="s">
        <v>5</v>
      </c>
      <c r="I816" s="185"/>
      <c r="L816" s="181"/>
      <c r="M816" s="186"/>
      <c r="N816" s="187"/>
      <c r="O816" s="187"/>
      <c r="P816" s="187"/>
      <c r="Q816" s="187"/>
      <c r="R816" s="187"/>
      <c r="S816" s="187"/>
      <c r="T816" s="188"/>
      <c r="AT816" s="183" t="s">
        <v>142</v>
      </c>
      <c r="AU816" s="183" t="s">
        <v>81</v>
      </c>
      <c r="AV816" s="11" t="s">
        <v>74</v>
      </c>
      <c r="AW816" s="11" t="s">
        <v>33</v>
      </c>
      <c r="AX816" s="11" t="s">
        <v>69</v>
      </c>
      <c r="AY816" s="183" t="s">
        <v>133</v>
      </c>
    </row>
    <row r="817" spans="2:51" s="12" customFormat="1" ht="13.5">
      <c r="B817" s="189"/>
      <c r="D817" s="182" t="s">
        <v>142</v>
      </c>
      <c r="E817" s="190" t="s">
        <v>5</v>
      </c>
      <c r="F817" s="191" t="s">
        <v>1065</v>
      </c>
      <c r="H817" s="192">
        <v>3.7</v>
      </c>
      <c r="I817" s="193"/>
      <c r="L817" s="189"/>
      <c r="M817" s="194"/>
      <c r="N817" s="195"/>
      <c r="O817" s="195"/>
      <c r="P817" s="195"/>
      <c r="Q817" s="195"/>
      <c r="R817" s="195"/>
      <c r="S817" s="195"/>
      <c r="T817" s="196"/>
      <c r="AT817" s="190" t="s">
        <v>142</v>
      </c>
      <c r="AU817" s="190" t="s">
        <v>81</v>
      </c>
      <c r="AV817" s="12" t="s">
        <v>81</v>
      </c>
      <c r="AW817" s="12" t="s">
        <v>33</v>
      </c>
      <c r="AX817" s="12" t="s">
        <v>69</v>
      </c>
      <c r="AY817" s="190" t="s">
        <v>133</v>
      </c>
    </row>
    <row r="818" spans="2:51" s="13" customFormat="1" ht="13.5">
      <c r="B818" s="197"/>
      <c r="D818" s="182" t="s">
        <v>142</v>
      </c>
      <c r="E818" s="198" t="s">
        <v>5</v>
      </c>
      <c r="F818" s="199" t="s">
        <v>154</v>
      </c>
      <c r="H818" s="200">
        <v>18.25</v>
      </c>
      <c r="I818" s="201"/>
      <c r="L818" s="197"/>
      <c r="M818" s="202"/>
      <c r="N818" s="203"/>
      <c r="O818" s="203"/>
      <c r="P818" s="203"/>
      <c r="Q818" s="203"/>
      <c r="R818" s="203"/>
      <c r="S818" s="203"/>
      <c r="T818" s="204"/>
      <c r="AT818" s="198" t="s">
        <v>142</v>
      </c>
      <c r="AU818" s="198" t="s">
        <v>81</v>
      </c>
      <c r="AV818" s="13" t="s">
        <v>140</v>
      </c>
      <c r="AW818" s="13" t="s">
        <v>33</v>
      </c>
      <c r="AX818" s="13" t="s">
        <v>74</v>
      </c>
      <c r="AY818" s="198" t="s">
        <v>133</v>
      </c>
    </row>
    <row r="819" spans="2:65" s="1" customFormat="1" ht="16.5" customHeight="1">
      <c r="B819" s="168"/>
      <c r="C819" s="169" t="s">
        <v>1066</v>
      </c>
      <c r="D819" s="169" t="s">
        <v>135</v>
      </c>
      <c r="E819" s="170" t="s">
        <v>1067</v>
      </c>
      <c r="F819" s="171" t="s">
        <v>1068</v>
      </c>
      <c r="G819" s="172" t="s">
        <v>309</v>
      </c>
      <c r="H819" s="173">
        <v>28</v>
      </c>
      <c r="I819" s="174"/>
      <c r="J819" s="175">
        <f>ROUND(I819*H819,2)</f>
        <v>0</v>
      </c>
      <c r="K819" s="171" t="s">
        <v>139</v>
      </c>
      <c r="L819" s="41"/>
      <c r="M819" s="176" t="s">
        <v>5</v>
      </c>
      <c r="N819" s="177" t="s">
        <v>40</v>
      </c>
      <c r="O819" s="42"/>
      <c r="P819" s="178">
        <f>O819*H819</f>
        <v>0</v>
      </c>
      <c r="Q819" s="178">
        <v>0</v>
      </c>
      <c r="R819" s="178">
        <f>Q819*H819</f>
        <v>0</v>
      </c>
      <c r="S819" s="178">
        <v>0.009</v>
      </c>
      <c r="T819" s="179">
        <f>S819*H819</f>
        <v>0.252</v>
      </c>
      <c r="AR819" s="24" t="s">
        <v>140</v>
      </c>
      <c r="AT819" s="24" t="s">
        <v>135</v>
      </c>
      <c r="AU819" s="24" t="s">
        <v>81</v>
      </c>
      <c r="AY819" s="24" t="s">
        <v>133</v>
      </c>
      <c r="BE819" s="180">
        <f>IF(N819="základní",J819,0)</f>
        <v>0</v>
      </c>
      <c r="BF819" s="180">
        <f>IF(N819="snížená",J819,0)</f>
        <v>0</v>
      </c>
      <c r="BG819" s="180">
        <f>IF(N819="zákl. přenesená",J819,0)</f>
        <v>0</v>
      </c>
      <c r="BH819" s="180">
        <f>IF(N819="sníž. přenesená",J819,0)</f>
        <v>0</v>
      </c>
      <c r="BI819" s="180">
        <f>IF(N819="nulová",J819,0)</f>
        <v>0</v>
      </c>
      <c r="BJ819" s="24" t="s">
        <v>74</v>
      </c>
      <c r="BK819" s="180">
        <f>ROUND(I819*H819,2)</f>
        <v>0</v>
      </c>
      <c r="BL819" s="24" t="s">
        <v>140</v>
      </c>
      <c r="BM819" s="24" t="s">
        <v>1069</v>
      </c>
    </row>
    <row r="820" spans="2:51" s="12" customFormat="1" ht="13.5">
      <c r="B820" s="189"/>
      <c r="D820" s="182" t="s">
        <v>142</v>
      </c>
      <c r="E820" s="190" t="s">
        <v>5</v>
      </c>
      <c r="F820" s="191" t="s">
        <v>1070</v>
      </c>
      <c r="H820" s="192">
        <v>28</v>
      </c>
      <c r="I820" s="193"/>
      <c r="L820" s="189"/>
      <c r="M820" s="194"/>
      <c r="N820" s="195"/>
      <c r="O820" s="195"/>
      <c r="P820" s="195"/>
      <c r="Q820" s="195"/>
      <c r="R820" s="195"/>
      <c r="S820" s="195"/>
      <c r="T820" s="196"/>
      <c r="AT820" s="190" t="s">
        <v>142</v>
      </c>
      <c r="AU820" s="190" t="s">
        <v>81</v>
      </c>
      <c r="AV820" s="12" t="s">
        <v>81</v>
      </c>
      <c r="AW820" s="12" t="s">
        <v>33</v>
      </c>
      <c r="AX820" s="12" t="s">
        <v>74</v>
      </c>
      <c r="AY820" s="190" t="s">
        <v>133</v>
      </c>
    </row>
    <row r="821" spans="2:65" s="1" customFormat="1" ht="16.5" customHeight="1">
      <c r="B821" s="168"/>
      <c r="C821" s="169" t="s">
        <v>1071</v>
      </c>
      <c r="D821" s="169" t="s">
        <v>135</v>
      </c>
      <c r="E821" s="170" t="s">
        <v>1072</v>
      </c>
      <c r="F821" s="171" t="s">
        <v>1073</v>
      </c>
      <c r="G821" s="172" t="s">
        <v>477</v>
      </c>
      <c r="H821" s="173">
        <v>6.85</v>
      </c>
      <c r="I821" s="174"/>
      <c r="J821" s="175">
        <f>ROUND(I821*H821,2)</f>
        <v>0</v>
      </c>
      <c r="K821" s="171" t="s">
        <v>139</v>
      </c>
      <c r="L821" s="41"/>
      <c r="M821" s="176" t="s">
        <v>5</v>
      </c>
      <c r="N821" s="177" t="s">
        <v>40</v>
      </c>
      <c r="O821" s="42"/>
      <c r="P821" s="178">
        <f>O821*H821</f>
        <v>0</v>
      </c>
      <c r="Q821" s="178">
        <v>1E-05</v>
      </c>
      <c r="R821" s="178">
        <f>Q821*H821</f>
        <v>6.85E-05</v>
      </c>
      <c r="S821" s="178">
        <v>0</v>
      </c>
      <c r="T821" s="179">
        <f>S821*H821</f>
        <v>0</v>
      </c>
      <c r="AR821" s="24" t="s">
        <v>140</v>
      </c>
      <c r="AT821" s="24" t="s">
        <v>135</v>
      </c>
      <c r="AU821" s="24" t="s">
        <v>81</v>
      </c>
      <c r="AY821" s="24" t="s">
        <v>133</v>
      </c>
      <c r="BE821" s="180">
        <f>IF(N821="základní",J821,0)</f>
        <v>0</v>
      </c>
      <c r="BF821" s="180">
        <f>IF(N821="snížená",J821,0)</f>
        <v>0</v>
      </c>
      <c r="BG821" s="180">
        <f>IF(N821="zákl. přenesená",J821,0)</f>
        <v>0</v>
      </c>
      <c r="BH821" s="180">
        <f>IF(N821="sníž. přenesená",J821,0)</f>
        <v>0</v>
      </c>
      <c r="BI821" s="180">
        <f>IF(N821="nulová",J821,0)</f>
        <v>0</v>
      </c>
      <c r="BJ821" s="24" t="s">
        <v>74</v>
      </c>
      <c r="BK821" s="180">
        <f>ROUND(I821*H821,2)</f>
        <v>0</v>
      </c>
      <c r="BL821" s="24" t="s">
        <v>140</v>
      </c>
      <c r="BM821" s="24" t="s">
        <v>1074</v>
      </c>
    </row>
    <row r="822" spans="2:51" s="12" customFormat="1" ht="13.5">
      <c r="B822" s="189"/>
      <c r="D822" s="182" t="s">
        <v>142</v>
      </c>
      <c r="E822" s="190" t="s">
        <v>5</v>
      </c>
      <c r="F822" s="191" t="s">
        <v>1075</v>
      </c>
      <c r="H822" s="192">
        <v>6.85</v>
      </c>
      <c r="I822" s="193"/>
      <c r="L822" s="189"/>
      <c r="M822" s="194"/>
      <c r="N822" s="195"/>
      <c r="O822" s="195"/>
      <c r="P822" s="195"/>
      <c r="Q822" s="195"/>
      <c r="R822" s="195"/>
      <c r="S822" s="195"/>
      <c r="T822" s="196"/>
      <c r="AT822" s="190" t="s">
        <v>142</v>
      </c>
      <c r="AU822" s="190" t="s">
        <v>81</v>
      </c>
      <c r="AV822" s="12" t="s">
        <v>81</v>
      </c>
      <c r="AW822" s="12" t="s">
        <v>33</v>
      </c>
      <c r="AX822" s="12" t="s">
        <v>74</v>
      </c>
      <c r="AY822" s="190" t="s">
        <v>133</v>
      </c>
    </row>
    <row r="823" spans="2:65" s="1" customFormat="1" ht="16.5" customHeight="1">
      <c r="B823" s="168"/>
      <c r="C823" s="169" t="s">
        <v>1076</v>
      </c>
      <c r="D823" s="169" t="s">
        <v>135</v>
      </c>
      <c r="E823" s="170" t="s">
        <v>1077</v>
      </c>
      <c r="F823" s="171" t="s">
        <v>1078</v>
      </c>
      <c r="G823" s="172" t="s">
        <v>138</v>
      </c>
      <c r="H823" s="173">
        <v>150</v>
      </c>
      <c r="I823" s="174"/>
      <c r="J823" s="175">
        <f>ROUND(I823*H823,2)</f>
        <v>0</v>
      </c>
      <c r="K823" s="171" t="s">
        <v>139</v>
      </c>
      <c r="L823" s="41"/>
      <c r="M823" s="176" t="s">
        <v>5</v>
      </c>
      <c r="N823" s="177" t="s">
        <v>40</v>
      </c>
      <c r="O823" s="42"/>
      <c r="P823" s="178">
        <f>O823*H823</f>
        <v>0</v>
      </c>
      <c r="Q823" s="178">
        <v>0</v>
      </c>
      <c r="R823" s="178">
        <f>Q823*H823</f>
        <v>0</v>
      </c>
      <c r="S823" s="178">
        <v>0.05</v>
      </c>
      <c r="T823" s="179">
        <f>S823*H823</f>
        <v>7.5</v>
      </c>
      <c r="AR823" s="24" t="s">
        <v>140</v>
      </c>
      <c r="AT823" s="24" t="s">
        <v>135</v>
      </c>
      <c r="AU823" s="24" t="s">
        <v>81</v>
      </c>
      <c r="AY823" s="24" t="s">
        <v>133</v>
      </c>
      <c r="BE823" s="180">
        <f>IF(N823="základní",J823,0)</f>
        <v>0</v>
      </c>
      <c r="BF823" s="180">
        <f>IF(N823="snížená",J823,0)</f>
        <v>0</v>
      </c>
      <c r="BG823" s="180">
        <f>IF(N823="zákl. přenesená",J823,0)</f>
        <v>0</v>
      </c>
      <c r="BH823" s="180">
        <f>IF(N823="sníž. přenesená",J823,0)</f>
        <v>0</v>
      </c>
      <c r="BI823" s="180">
        <f>IF(N823="nulová",J823,0)</f>
        <v>0</v>
      </c>
      <c r="BJ823" s="24" t="s">
        <v>74</v>
      </c>
      <c r="BK823" s="180">
        <f>ROUND(I823*H823,2)</f>
        <v>0</v>
      </c>
      <c r="BL823" s="24" t="s">
        <v>140</v>
      </c>
      <c r="BM823" s="24" t="s">
        <v>1079</v>
      </c>
    </row>
    <row r="824" spans="2:51" s="12" customFormat="1" ht="13.5">
      <c r="B824" s="189"/>
      <c r="D824" s="182" t="s">
        <v>142</v>
      </c>
      <c r="E824" s="190" t="s">
        <v>5</v>
      </c>
      <c r="F824" s="191" t="s">
        <v>1080</v>
      </c>
      <c r="H824" s="192">
        <v>150</v>
      </c>
      <c r="I824" s="193"/>
      <c r="L824" s="189"/>
      <c r="M824" s="194"/>
      <c r="N824" s="195"/>
      <c r="O824" s="195"/>
      <c r="P824" s="195"/>
      <c r="Q824" s="195"/>
      <c r="R824" s="195"/>
      <c r="S824" s="195"/>
      <c r="T824" s="196"/>
      <c r="AT824" s="190" t="s">
        <v>142</v>
      </c>
      <c r="AU824" s="190" t="s">
        <v>81</v>
      </c>
      <c r="AV824" s="12" t="s">
        <v>81</v>
      </c>
      <c r="AW824" s="12" t="s">
        <v>33</v>
      </c>
      <c r="AX824" s="12" t="s">
        <v>74</v>
      </c>
      <c r="AY824" s="190" t="s">
        <v>133</v>
      </c>
    </row>
    <row r="825" spans="2:65" s="1" customFormat="1" ht="16.5" customHeight="1">
      <c r="B825" s="168"/>
      <c r="C825" s="169" t="s">
        <v>1081</v>
      </c>
      <c r="D825" s="169" t="s">
        <v>135</v>
      </c>
      <c r="E825" s="170" t="s">
        <v>1082</v>
      </c>
      <c r="F825" s="171" t="s">
        <v>1083</v>
      </c>
      <c r="G825" s="172" t="s">
        <v>1084</v>
      </c>
      <c r="H825" s="223"/>
      <c r="I825" s="174"/>
      <c r="J825" s="175">
        <f>ROUND(I825*H825,2)</f>
        <v>0</v>
      </c>
      <c r="K825" s="171" t="s">
        <v>5</v>
      </c>
      <c r="L825" s="41"/>
      <c r="M825" s="176" t="s">
        <v>5</v>
      </c>
      <c r="N825" s="177" t="s">
        <v>40</v>
      </c>
      <c r="O825" s="42"/>
      <c r="P825" s="178">
        <f>O825*H825</f>
        <v>0</v>
      </c>
      <c r="Q825" s="178">
        <v>0</v>
      </c>
      <c r="R825" s="178">
        <f>Q825*H825</f>
        <v>0</v>
      </c>
      <c r="S825" s="178">
        <v>0</v>
      </c>
      <c r="T825" s="179">
        <f>S825*H825</f>
        <v>0</v>
      </c>
      <c r="AR825" s="24" t="s">
        <v>140</v>
      </c>
      <c r="AT825" s="24" t="s">
        <v>135</v>
      </c>
      <c r="AU825" s="24" t="s">
        <v>81</v>
      </c>
      <c r="AY825" s="24" t="s">
        <v>133</v>
      </c>
      <c r="BE825" s="180">
        <f>IF(N825="základní",J825,0)</f>
        <v>0</v>
      </c>
      <c r="BF825" s="180">
        <f>IF(N825="snížená",J825,0)</f>
        <v>0</v>
      </c>
      <c r="BG825" s="180">
        <f>IF(N825="zákl. přenesená",J825,0)</f>
        <v>0</v>
      </c>
      <c r="BH825" s="180">
        <f>IF(N825="sníž. přenesená",J825,0)</f>
        <v>0</v>
      </c>
      <c r="BI825" s="180">
        <f>IF(N825="nulová",J825,0)</f>
        <v>0</v>
      </c>
      <c r="BJ825" s="24" t="s">
        <v>74</v>
      </c>
      <c r="BK825" s="180">
        <f>ROUND(I825*H825,2)</f>
        <v>0</v>
      </c>
      <c r="BL825" s="24" t="s">
        <v>140</v>
      </c>
      <c r="BM825" s="24" t="s">
        <v>1085</v>
      </c>
    </row>
    <row r="826" spans="2:51" s="12" customFormat="1" ht="13.5">
      <c r="B826" s="189"/>
      <c r="D826" s="182" t="s">
        <v>142</v>
      </c>
      <c r="E826" s="190" t="s">
        <v>5</v>
      </c>
      <c r="F826" s="191" t="s">
        <v>1086</v>
      </c>
      <c r="H826" s="192">
        <v>0.004</v>
      </c>
      <c r="I826" s="193"/>
      <c r="L826" s="189"/>
      <c r="M826" s="194"/>
      <c r="N826" s="195"/>
      <c r="O826" s="195"/>
      <c r="P826" s="195"/>
      <c r="Q826" s="195"/>
      <c r="R826" s="195"/>
      <c r="S826" s="195"/>
      <c r="T826" s="196"/>
      <c r="AT826" s="190" t="s">
        <v>142</v>
      </c>
      <c r="AU826" s="190" t="s">
        <v>81</v>
      </c>
      <c r="AV826" s="12" t="s">
        <v>81</v>
      </c>
      <c r="AW826" s="12" t="s">
        <v>33</v>
      </c>
      <c r="AX826" s="12" t="s">
        <v>74</v>
      </c>
      <c r="AY826" s="190" t="s">
        <v>133</v>
      </c>
    </row>
    <row r="827" spans="2:63" s="10" customFormat="1" ht="29.85" customHeight="1">
      <c r="B827" s="155"/>
      <c r="D827" s="156" t="s">
        <v>68</v>
      </c>
      <c r="E827" s="166" t="s">
        <v>963</v>
      </c>
      <c r="F827" s="166" t="s">
        <v>1087</v>
      </c>
      <c r="I827" s="158"/>
      <c r="J827" s="167">
        <f>BK827</f>
        <v>0</v>
      </c>
      <c r="L827" s="155"/>
      <c r="M827" s="160"/>
      <c r="N827" s="161"/>
      <c r="O827" s="161"/>
      <c r="P827" s="162">
        <f>P828</f>
        <v>0</v>
      </c>
      <c r="Q827" s="161"/>
      <c r="R827" s="162">
        <f>R828</f>
        <v>0</v>
      </c>
      <c r="S827" s="161"/>
      <c r="T827" s="163">
        <f>T828</f>
        <v>0</v>
      </c>
      <c r="AR827" s="156" t="s">
        <v>74</v>
      </c>
      <c r="AT827" s="164" t="s">
        <v>68</v>
      </c>
      <c r="AU827" s="164" t="s">
        <v>74</v>
      </c>
      <c r="AY827" s="156" t="s">
        <v>133</v>
      </c>
      <c r="BK827" s="165">
        <f>BK828</f>
        <v>0</v>
      </c>
    </row>
    <row r="828" spans="2:65" s="1" customFormat="1" ht="16.5" customHeight="1">
      <c r="B828" s="168"/>
      <c r="C828" s="169" t="s">
        <v>1088</v>
      </c>
      <c r="D828" s="169" t="s">
        <v>135</v>
      </c>
      <c r="E828" s="170" t="s">
        <v>1089</v>
      </c>
      <c r="F828" s="171" t="s">
        <v>1090</v>
      </c>
      <c r="G828" s="172" t="s">
        <v>251</v>
      </c>
      <c r="H828" s="173">
        <v>130.093</v>
      </c>
      <c r="I828" s="174"/>
      <c r="J828" s="175">
        <f>ROUND(I828*H828,2)</f>
        <v>0</v>
      </c>
      <c r="K828" s="171" t="s">
        <v>1091</v>
      </c>
      <c r="L828" s="41"/>
      <c r="M828" s="176" t="s">
        <v>5</v>
      </c>
      <c r="N828" s="177" t="s">
        <v>40</v>
      </c>
      <c r="O828" s="42"/>
      <c r="P828" s="178">
        <f>O828*H828</f>
        <v>0</v>
      </c>
      <c r="Q828" s="178">
        <v>0</v>
      </c>
      <c r="R828" s="178">
        <f>Q828*H828</f>
        <v>0</v>
      </c>
      <c r="S828" s="178">
        <v>0</v>
      </c>
      <c r="T828" s="179">
        <f>S828*H828</f>
        <v>0</v>
      </c>
      <c r="AR828" s="24" t="s">
        <v>140</v>
      </c>
      <c r="AT828" s="24" t="s">
        <v>135</v>
      </c>
      <c r="AU828" s="24" t="s">
        <v>81</v>
      </c>
      <c r="AY828" s="24" t="s">
        <v>133</v>
      </c>
      <c r="BE828" s="180">
        <f>IF(N828="základní",J828,0)</f>
        <v>0</v>
      </c>
      <c r="BF828" s="180">
        <f>IF(N828="snížená",J828,0)</f>
        <v>0</v>
      </c>
      <c r="BG828" s="180">
        <f>IF(N828="zákl. přenesená",J828,0)</f>
        <v>0</v>
      </c>
      <c r="BH828" s="180">
        <f>IF(N828="sníž. přenesená",J828,0)</f>
        <v>0</v>
      </c>
      <c r="BI828" s="180">
        <f>IF(N828="nulová",J828,0)</f>
        <v>0</v>
      </c>
      <c r="BJ828" s="24" t="s">
        <v>74</v>
      </c>
      <c r="BK828" s="180">
        <f>ROUND(I828*H828,2)</f>
        <v>0</v>
      </c>
      <c r="BL828" s="24" t="s">
        <v>140</v>
      </c>
      <c r="BM828" s="24" t="s">
        <v>1092</v>
      </c>
    </row>
    <row r="829" spans="2:63" s="10" customFormat="1" ht="29.85" customHeight="1">
      <c r="B829" s="155"/>
      <c r="D829" s="156" t="s">
        <v>68</v>
      </c>
      <c r="E829" s="166" t="s">
        <v>1093</v>
      </c>
      <c r="F829" s="166" t="s">
        <v>1094</v>
      </c>
      <c r="I829" s="158"/>
      <c r="J829" s="167">
        <f>BK829</f>
        <v>0</v>
      </c>
      <c r="L829" s="155"/>
      <c r="M829" s="160"/>
      <c r="N829" s="161"/>
      <c r="O829" s="161"/>
      <c r="P829" s="162">
        <f>SUM(P830:P835)</f>
        <v>0</v>
      </c>
      <c r="Q829" s="161"/>
      <c r="R829" s="162">
        <f>SUM(R830:R835)</f>
        <v>0</v>
      </c>
      <c r="S829" s="161"/>
      <c r="T829" s="163">
        <f>SUM(T830:T835)</f>
        <v>0</v>
      </c>
      <c r="AR829" s="156" t="s">
        <v>74</v>
      </c>
      <c r="AT829" s="164" t="s">
        <v>68</v>
      </c>
      <c r="AU829" s="164" t="s">
        <v>74</v>
      </c>
      <c r="AY829" s="156" t="s">
        <v>133</v>
      </c>
      <c r="BK829" s="165">
        <f>SUM(BK830:BK835)</f>
        <v>0</v>
      </c>
    </row>
    <row r="830" spans="2:65" s="1" customFormat="1" ht="25.5" customHeight="1">
      <c r="B830" s="168"/>
      <c r="C830" s="169" t="s">
        <v>1095</v>
      </c>
      <c r="D830" s="169" t="s">
        <v>135</v>
      </c>
      <c r="E830" s="170" t="s">
        <v>1096</v>
      </c>
      <c r="F830" s="171" t="s">
        <v>1097</v>
      </c>
      <c r="G830" s="172" t="s">
        <v>251</v>
      </c>
      <c r="H830" s="173">
        <v>81.681</v>
      </c>
      <c r="I830" s="174"/>
      <c r="J830" s="175">
        <f>ROUND(I830*H830,2)</f>
        <v>0</v>
      </c>
      <c r="K830" s="171" t="s">
        <v>139</v>
      </c>
      <c r="L830" s="41"/>
      <c r="M830" s="176" t="s">
        <v>5</v>
      </c>
      <c r="N830" s="177" t="s">
        <v>40</v>
      </c>
      <c r="O830" s="42"/>
      <c r="P830" s="178">
        <f>O830*H830</f>
        <v>0</v>
      </c>
      <c r="Q830" s="178">
        <v>0</v>
      </c>
      <c r="R830" s="178">
        <f>Q830*H830</f>
        <v>0</v>
      </c>
      <c r="S830" s="178">
        <v>0</v>
      </c>
      <c r="T830" s="179">
        <f>S830*H830</f>
        <v>0</v>
      </c>
      <c r="AR830" s="24" t="s">
        <v>140</v>
      </c>
      <c r="AT830" s="24" t="s">
        <v>135</v>
      </c>
      <c r="AU830" s="24" t="s">
        <v>81</v>
      </c>
      <c r="AY830" s="24" t="s">
        <v>133</v>
      </c>
      <c r="BE830" s="180">
        <f>IF(N830="základní",J830,0)</f>
        <v>0</v>
      </c>
      <c r="BF830" s="180">
        <f>IF(N830="snížená",J830,0)</f>
        <v>0</v>
      </c>
      <c r="BG830" s="180">
        <f>IF(N830="zákl. přenesená",J830,0)</f>
        <v>0</v>
      </c>
      <c r="BH830" s="180">
        <f>IF(N830="sníž. přenesená",J830,0)</f>
        <v>0</v>
      </c>
      <c r="BI830" s="180">
        <f>IF(N830="nulová",J830,0)</f>
        <v>0</v>
      </c>
      <c r="BJ830" s="24" t="s">
        <v>74</v>
      </c>
      <c r="BK830" s="180">
        <f>ROUND(I830*H830,2)</f>
        <v>0</v>
      </c>
      <c r="BL830" s="24" t="s">
        <v>140</v>
      </c>
      <c r="BM830" s="24" t="s">
        <v>1098</v>
      </c>
    </row>
    <row r="831" spans="2:65" s="1" customFormat="1" ht="25.5" customHeight="1">
      <c r="B831" s="168"/>
      <c r="C831" s="169" t="s">
        <v>1099</v>
      </c>
      <c r="D831" s="169" t="s">
        <v>135</v>
      </c>
      <c r="E831" s="170" t="s">
        <v>1100</v>
      </c>
      <c r="F831" s="171" t="s">
        <v>1101</v>
      </c>
      <c r="G831" s="172" t="s">
        <v>251</v>
      </c>
      <c r="H831" s="173">
        <v>81.681</v>
      </c>
      <c r="I831" s="174"/>
      <c r="J831" s="175">
        <f>ROUND(I831*H831,2)</f>
        <v>0</v>
      </c>
      <c r="K831" s="171" t="s">
        <v>5</v>
      </c>
      <c r="L831" s="41"/>
      <c r="M831" s="176" t="s">
        <v>5</v>
      </c>
      <c r="N831" s="177" t="s">
        <v>40</v>
      </c>
      <c r="O831" s="42"/>
      <c r="P831" s="178">
        <f>O831*H831</f>
        <v>0</v>
      </c>
      <c r="Q831" s="178">
        <v>0</v>
      </c>
      <c r="R831" s="178">
        <f>Q831*H831</f>
        <v>0</v>
      </c>
      <c r="S831" s="178">
        <v>0</v>
      </c>
      <c r="T831" s="179">
        <f>S831*H831</f>
        <v>0</v>
      </c>
      <c r="AR831" s="24" t="s">
        <v>140</v>
      </c>
      <c r="AT831" s="24" t="s">
        <v>135</v>
      </c>
      <c r="AU831" s="24" t="s">
        <v>81</v>
      </c>
      <c r="AY831" s="24" t="s">
        <v>133</v>
      </c>
      <c r="BE831" s="180">
        <f>IF(N831="základní",J831,0)</f>
        <v>0</v>
      </c>
      <c r="BF831" s="180">
        <f>IF(N831="snížená",J831,0)</f>
        <v>0</v>
      </c>
      <c r="BG831" s="180">
        <f>IF(N831="zákl. přenesená",J831,0)</f>
        <v>0</v>
      </c>
      <c r="BH831" s="180">
        <f>IF(N831="sníž. přenesená",J831,0)</f>
        <v>0</v>
      </c>
      <c r="BI831" s="180">
        <f>IF(N831="nulová",J831,0)</f>
        <v>0</v>
      </c>
      <c r="BJ831" s="24" t="s">
        <v>74</v>
      </c>
      <c r="BK831" s="180">
        <f>ROUND(I831*H831,2)</f>
        <v>0</v>
      </c>
      <c r="BL831" s="24" t="s">
        <v>140</v>
      </c>
      <c r="BM831" s="24" t="s">
        <v>1102</v>
      </c>
    </row>
    <row r="832" spans="2:65" s="1" customFormat="1" ht="25.5" customHeight="1">
      <c r="B832" s="168"/>
      <c r="C832" s="169" t="s">
        <v>1103</v>
      </c>
      <c r="D832" s="169" t="s">
        <v>135</v>
      </c>
      <c r="E832" s="170" t="s">
        <v>1104</v>
      </c>
      <c r="F832" s="171" t="s">
        <v>1105</v>
      </c>
      <c r="G832" s="172" t="s">
        <v>251</v>
      </c>
      <c r="H832" s="173">
        <v>81.681</v>
      </c>
      <c r="I832" s="174"/>
      <c r="J832" s="175">
        <f>ROUND(I832*H832,2)</f>
        <v>0</v>
      </c>
      <c r="K832" s="171" t="s">
        <v>5</v>
      </c>
      <c r="L832" s="41"/>
      <c r="M832" s="176" t="s">
        <v>5</v>
      </c>
      <c r="N832" s="177" t="s">
        <v>40</v>
      </c>
      <c r="O832" s="42"/>
      <c r="P832" s="178">
        <f>O832*H832</f>
        <v>0</v>
      </c>
      <c r="Q832" s="178">
        <v>0</v>
      </c>
      <c r="R832" s="178">
        <f>Q832*H832</f>
        <v>0</v>
      </c>
      <c r="S832" s="178">
        <v>0</v>
      </c>
      <c r="T832" s="179">
        <f>S832*H832</f>
        <v>0</v>
      </c>
      <c r="AR832" s="24" t="s">
        <v>140</v>
      </c>
      <c r="AT832" s="24" t="s">
        <v>135</v>
      </c>
      <c r="AU832" s="24" t="s">
        <v>81</v>
      </c>
      <c r="AY832" s="24" t="s">
        <v>133</v>
      </c>
      <c r="BE832" s="180">
        <f>IF(N832="základní",J832,0)</f>
        <v>0</v>
      </c>
      <c r="BF832" s="180">
        <f>IF(N832="snížená",J832,0)</f>
        <v>0</v>
      </c>
      <c r="BG832" s="180">
        <f>IF(N832="zákl. přenesená",J832,0)</f>
        <v>0</v>
      </c>
      <c r="BH832" s="180">
        <f>IF(N832="sníž. přenesená",J832,0)</f>
        <v>0</v>
      </c>
      <c r="BI832" s="180">
        <f>IF(N832="nulová",J832,0)</f>
        <v>0</v>
      </c>
      <c r="BJ832" s="24" t="s">
        <v>74</v>
      </c>
      <c r="BK832" s="180">
        <f>ROUND(I832*H832,2)</f>
        <v>0</v>
      </c>
      <c r="BL832" s="24" t="s">
        <v>140</v>
      </c>
      <c r="BM832" s="24" t="s">
        <v>1106</v>
      </c>
    </row>
    <row r="833" spans="2:65" s="1" customFormat="1" ht="25.5" customHeight="1">
      <c r="B833" s="168"/>
      <c r="C833" s="169" t="s">
        <v>1107</v>
      </c>
      <c r="D833" s="169" t="s">
        <v>135</v>
      </c>
      <c r="E833" s="170" t="s">
        <v>1108</v>
      </c>
      <c r="F833" s="171" t="s">
        <v>1109</v>
      </c>
      <c r="G833" s="172" t="s">
        <v>251</v>
      </c>
      <c r="H833" s="173">
        <v>1143.534</v>
      </c>
      <c r="I833" s="174"/>
      <c r="J833" s="175">
        <f>ROUND(I833*H833,2)</f>
        <v>0</v>
      </c>
      <c r="K833" s="171" t="s">
        <v>5</v>
      </c>
      <c r="L833" s="41"/>
      <c r="M833" s="176" t="s">
        <v>5</v>
      </c>
      <c r="N833" s="177" t="s">
        <v>40</v>
      </c>
      <c r="O833" s="42"/>
      <c r="P833" s="178">
        <f>O833*H833</f>
        <v>0</v>
      </c>
      <c r="Q833" s="178">
        <v>0</v>
      </c>
      <c r="R833" s="178">
        <f>Q833*H833</f>
        <v>0</v>
      </c>
      <c r="S833" s="178">
        <v>0</v>
      </c>
      <c r="T833" s="179">
        <f>S833*H833</f>
        <v>0</v>
      </c>
      <c r="AR833" s="24" t="s">
        <v>140</v>
      </c>
      <c r="AT833" s="24" t="s">
        <v>135</v>
      </c>
      <c r="AU833" s="24" t="s">
        <v>81</v>
      </c>
      <c r="AY833" s="24" t="s">
        <v>133</v>
      </c>
      <c r="BE833" s="180">
        <f>IF(N833="základní",J833,0)</f>
        <v>0</v>
      </c>
      <c r="BF833" s="180">
        <f>IF(N833="snížená",J833,0)</f>
        <v>0</v>
      </c>
      <c r="BG833" s="180">
        <f>IF(N833="zákl. přenesená",J833,0)</f>
        <v>0</v>
      </c>
      <c r="BH833" s="180">
        <f>IF(N833="sníž. přenesená",J833,0)</f>
        <v>0</v>
      </c>
      <c r="BI833" s="180">
        <f>IF(N833="nulová",J833,0)</f>
        <v>0</v>
      </c>
      <c r="BJ833" s="24" t="s">
        <v>74</v>
      </c>
      <c r="BK833" s="180">
        <f>ROUND(I833*H833,2)</f>
        <v>0</v>
      </c>
      <c r="BL833" s="24" t="s">
        <v>140</v>
      </c>
      <c r="BM833" s="24" t="s">
        <v>1110</v>
      </c>
    </row>
    <row r="834" spans="2:51" s="12" customFormat="1" ht="13.5">
      <c r="B834" s="189"/>
      <c r="D834" s="182" t="s">
        <v>142</v>
      </c>
      <c r="F834" s="191" t="s">
        <v>1111</v>
      </c>
      <c r="H834" s="192">
        <v>1143.534</v>
      </c>
      <c r="I834" s="193"/>
      <c r="L834" s="189"/>
      <c r="M834" s="194"/>
      <c r="N834" s="195"/>
      <c r="O834" s="195"/>
      <c r="P834" s="195"/>
      <c r="Q834" s="195"/>
      <c r="R834" s="195"/>
      <c r="S834" s="195"/>
      <c r="T834" s="196"/>
      <c r="AT834" s="190" t="s">
        <v>142</v>
      </c>
      <c r="AU834" s="190" t="s">
        <v>81</v>
      </c>
      <c r="AV834" s="12" t="s">
        <v>81</v>
      </c>
      <c r="AW834" s="12" t="s">
        <v>6</v>
      </c>
      <c r="AX834" s="12" t="s">
        <v>74</v>
      </c>
      <c r="AY834" s="190" t="s">
        <v>133</v>
      </c>
    </row>
    <row r="835" spans="2:65" s="1" customFormat="1" ht="16.5" customHeight="1">
      <c r="B835" s="168"/>
      <c r="C835" s="169" t="s">
        <v>1112</v>
      </c>
      <c r="D835" s="169" t="s">
        <v>135</v>
      </c>
      <c r="E835" s="170" t="s">
        <v>1113</v>
      </c>
      <c r="F835" s="171" t="s">
        <v>1114</v>
      </c>
      <c r="G835" s="172" t="s">
        <v>251</v>
      </c>
      <c r="H835" s="173">
        <v>81.681</v>
      </c>
      <c r="I835" s="174"/>
      <c r="J835" s="175">
        <f>ROUND(I835*H835,2)</f>
        <v>0</v>
      </c>
      <c r="K835" s="171" t="s">
        <v>5</v>
      </c>
      <c r="L835" s="41"/>
      <c r="M835" s="176" t="s">
        <v>5</v>
      </c>
      <c r="N835" s="177" t="s">
        <v>40</v>
      </c>
      <c r="O835" s="42"/>
      <c r="P835" s="178">
        <f>O835*H835</f>
        <v>0</v>
      </c>
      <c r="Q835" s="178">
        <v>0</v>
      </c>
      <c r="R835" s="178">
        <f>Q835*H835</f>
        <v>0</v>
      </c>
      <c r="S835" s="178">
        <v>0</v>
      </c>
      <c r="T835" s="179">
        <f>S835*H835</f>
        <v>0</v>
      </c>
      <c r="AR835" s="24" t="s">
        <v>140</v>
      </c>
      <c r="AT835" s="24" t="s">
        <v>135</v>
      </c>
      <c r="AU835" s="24" t="s">
        <v>81</v>
      </c>
      <c r="AY835" s="24" t="s">
        <v>133</v>
      </c>
      <c r="BE835" s="180">
        <f>IF(N835="základní",J835,0)</f>
        <v>0</v>
      </c>
      <c r="BF835" s="180">
        <f>IF(N835="snížená",J835,0)</f>
        <v>0</v>
      </c>
      <c r="BG835" s="180">
        <f>IF(N835="zákl. přenesená",J835,0)</f>
        <v>0</v>
      </c>
      <c r="BH835" s="180">
        <f>IF(N835="sníž. přenesená",J835,0)</f>
        <v>0</v>
      </c>
      <c r="BI835" s="180">
        <f>IF(N835="nulová",J835,0)</f>
        <v>0</v>
      </c>
      <c r="BJ835" s="24" t="s">
        <v>74</v>
      </c>
      <c r="BK835" s="180">
        <f>ROUND(I835*H835,2)</f>
        <v>0</v>
      </c>
      <c r="BL835" s="24" t="s">
        <v>140</v>
      </c>
      <c r="BM835" s="24" t="s">
        <v>1115</v>
      </c>
    </row>
    <row r="836" spans="2:63" s="10" customFormat="1" ht="37.35" customHeight="1">
      <c r="B836" s="155"/>
      <c r="D836" s="156" t="s">
        <v>68</v>
      </c>
      <c r="E836" s="157" t="s">
        <v>1116</v>
      </c>
      <c r="F836" s="157" t="s">
        <v>1117</v>
      </c>
      <c r="I836" s="158"/>
      <c r="J836" s="159">
        <f>BK836</f>
        <v>0</v>
      </c>
      <c r="L836" s="155"/>
      <c r="M836" s="160"/>
      <c r="N836" s="161"/>
      <c r="O836" s="161"/>
      <c r="P836" s="162">
        <f>P837+P878+P943+P955+P965+P1001+P1020+P1100+P1165+P1229+P1252+P1278+P1281</f>
        <v>0</v>
      </c>
      <c r="Q836" s="161"/>
      <c r="R836" s="162">
        <f>R837+R878+R943+R955+R965+R1001+R1020+R1100+R1165+R1229+R1252+R1278+R1281</f>
        <v>25.78304989</v>
      </c>
      <c r="S836" s="161"/>
      <c r="T836" s="163">
        <f>T837+T878+T943+T955+T965+T1001+T1020+T1100+T1165+T1229+T1252+T1278+T1281</f>
        <v>19.145110229999997</v>
      </c>
      <c r="AR836" s="156" t="s">
        <v>74</v>
      </c>
      <c r="AT836" s="164" t="s">
        <v>68</v>
      </c>
      <c r="AU836" s="164" t="s">
        <v>69</v>
      </c>
      <c r="AY836" s="156" t="s">
        <v>133</v>
      </c>
      <c r="BK836" s="165">
        <f>BK837+BK878+BK943+BK955+BK965+BK1001+BK1020+BK1100+BK1165+BK1229+BK1252+BK1278+BK1281</f>
        <v>0</v>
      </c>
    </row>
    <row r="837" spans="2:63" s="10" customFormat="1" ht="19.9" customHeight="1">
      <c r="B837" s="155"/>
      <c r="D837" s="156" t="s">
        <v>68</v>
      </c>
      <c r="E837" s="166" t="s">
        <v>1118</v>
      </c>
      <c r="F837" s="166" t="s">
        <v>1119</v>
      </c>
      <c r="I837" s="158"/>
      <c r="J837" s="167">
        <f>BK837</f>
        <v>0</v>
      </c>
      <c r="L837" s="155"/>
      <c r="M837" s="160"/>
      <c r="N837" s="161"/>
      <c r="O837" s="161"/>
      <c r="P837" s="162">
        <f>SUM(P838:P877)</f>
        <v>0</v>
      </c>
      <c r="Q837" s="161"/>
      <c r="R837" s="162">
        <f>SUM(R838:R877)</f>
        <v>0.50322588</v>
      </c>
      <c r="S837" s="161"/>
      <c r="T837" s="163">
        <f>SUM(T838:T877)</f>
        <v>0</v>
      </c>
      <c r="AR837" s="156" t="s">
        <v>81</v>
      </c>
      <c r="AT837" s="164" t="s">
        <v>68</v>
      </c>
      <c r="AU837" s="164" t="s">
        <v>74</v>
      </c>
      <c r="AY837" s="156" t="s">
        <v>133</v>
      </c>
      <c r="BK837" s="165">
        <f>SUM(BK838:BK877)</f>
        <v>0</v>
      </c>
    </row>
    <row r="838" spans="2:65" s="1" customFormat="1" ht="25.5" customHeight="1">
      <c r="B838" s="168"/>
      <c r="C838" s="169" t="s">
        <v>1120</v>
      </c>
      <c r="D838" s="169" t="s">
        <v>135</v>
      </c>
      <c r="E838" s="170" t="s">
        <v>1121</v>
      </c>
      <c r="F838" s="171" t="s">
        <v>1122</v>
      </c>
      <c r="G838" s="172" t="s">
        <v>138</v>
      </c>
      <c r="H838" s="173">
        <v>150.767</v>
      </c>
      <c r="I838" s="174"/>
      <c r="J838" s="175">
        <f>ROUND(I838*H838,2)</f>
        <v>0</v>
      </c>
      <c r="K838" s="171" t="s">
        <v>1091</v>
      </c>
      <c r="L838" s="41"/>
      <c r="M838" s="176" t="s">
        <v>5</v>
      </c>
      <c r="N838" s="177" t="s">
        <v>40</v>
      </c>
      <c r="O838" s="42"/>
      <c r="P838" s="178">
        <f>O838*H838</f>
        <v>0</v>
      </c>
      <c r="Q838" s="178">
        <v>0</v>
      </c>
      <c r="R838" s="178">
        <f>Q838*H838</f>
        <v>0</v>
      </c>
      <c r="S838" s="178">
        <v>0</v>
      </c>
      <c r="T838" s="179">
        <f>S838*H838</f>
        <v>0</v>
      </c>
      <c r="AR838" s="24" t="s">
        <v>254</v>
      </c>
      <c r="AT838" s="24" t="s">
        <v>135</v>
      </c>
      <c r="AU838" s="24" t="s">
        <v>81</v>
      </c>
      <c r="AY838" s="24" t="s">
        <v>133</v>
      </c>
      <c r="BE838" s="180">
        <f>IF(N838="základní",J838,0)</f>
        <v>0</v>
      </c>
      <c r="BF838" s="180">
        <f>IF(N838="snížená",J838,0)</f>
        <v>0</v>
      </c>
      <c r="BG838" s="180">
        <f>IF(N838="zákl. přenesená",J838,0)</f>
        <v>0</v>
      </c>
      <c r="BH838" s="180">
        <f>IF(N838="sníž. přenesená",J838,0)</f>
        <v>0</v>
      </c>
      <c r="BI838" s="180">
        <f>IF(N838="nulová",J838,0)</f>
        <v>0</v>
      </c>
      <c r="BJ838" s="24" t="s">
        <v>74</v>
      </c>
      <c r="BK838" s="180">
        <f>ROUND(I838*H838,2)</f>
        <v>0</v>
      </c>
      <c r="BL838" s="24" t="s">
        <v>254</v>
      </c>
      <c r="BM838" s="24" t="s">
        <v>1123</v>
      </c>
    </row>
    <row r="839" spans="2:51" s="12" customFormat="1" ht="13.5">
      <c r="B839" s="189"/>
      <c r="D839" s="182" t="s">
        <v>142</v>
      </c>
      <c r="E839" s="190" t="s">
        <v>5</v>
      </c>
      <c r="F839" s="191" t="s">
        <v>1124</v>
      </c>
      <c r="H839" s="192">
        <v>17.435</v>
      </c>
      <c r="I839" s="193"/>
      <c r="L839" s="189"/>
      <c r="M839" s="194"/>
      <c r="N839" s="195"/>
      <c r="O839" s="195"/>
      <c r="P839" s="195"/>
      <c r="Q839" s="195"/>
      <c r="R839" s="195"/>
      <c r="S839" s="195"/>
      <c r="T839" s="196"/>
      <c r="AT839" s="190" t="s">
        <v>142</v>
      </c>
      <c r="AU839" s="190" t="s">
        <v>81</v>
      </c>
      <c r="AV839" s="12" t="s">
        <v>81</v>
      </c>
      <c r="AW839" s="12" t="s">
        <v>33</v>
      </c>
      <c r="AX839" s="12" t="s">
        <v>69</v>
      </c>
      <c r="AY839" s="190" t="s">
        <v>133</v>
      </c>
    </row>
    <row r="840" spans="2:51" s="12" customFormat="1" ht="13.5">
      <c r="B840" s="189"/>
      <c r="D840" s="182" t="s">
        <v>142</v>
      </c>
      <c r="E840" s="190" t="s">
        <v>5</v>
      </c>
      <c r="F840" s="191" t="s">
        <v>1125</v>
      </c>
      <c r="H840" s="192">
        <v>1.46</v>
      </c>
      <c r="I840" s="193"/>
      <c r="L840" s="189"/>
      <c r="M840" s="194"/>
      <c r="N840" s="195"/>
      <c r="O840" s="195"/>
      <c r="P840" s="195"/>
      <c r="Q840" s="195"/>
      <c r="R840" s="195"/>
      <c r="S840" s="195"/>
      <c r="T840" s="196"/>
      <c r="AT840" s="190" t="s">
        <v>142</v>
      </c>
      <c r="AU840" s="190" t="s">
        <v>81</v>
      </c>
      <c r="AV840" s="12" t="s">
        <v>81</v>
      </c>
      <c r="AW840" s="12" t="s">
        <v>33</v>
      </c>
      <c r="AX840" s="12" t="s">
        <v>69</v>
      </c>
      <c r="AY840" s="190" t="s">
        <v>133</v>
      </c>
    </row>
    <row r="841" spans="2:51" s="12" customFormat="1" ht="13.5">
      <c r="B841" s="189"/>
      <c r="D841" s="182" t="s">
        <v>142</v>
      </c>
      <c r="E841" s="190" t="s">
        <v>5</v>
      </c>
      <c r="F841" s="191" t="s">
        <v>1126</v>
      </c>
      <c r="H841" s="192">
        <v>125</v>
      </c>
      <c r="I841" s="193"/>
      <c r="L841" s="189"/>
      <c r="M841" s="194"/>
      <c r="N841" s="195"/>
      <c r="O841" s="195"/>
      <c r="P841" s="195"/>
      <c r="Q841" s="195"/>
      <c r="R841" s="195"/>
      <c r="S841" s="195"/>
      <c r="T841" s="196"/>
      <c r="AT841" s="190" t="s">
        <v>142</v>
      </c>
      <c r="AU841" s="190" t="s">
        <v>81</v>
      </c>
      <c r="AV841" s="12" t="s">
        <v>81</v>
      </c>
      <c r="AW841" s="12" t="s">
        <v>33</v>
      </c>
      <c r="AX841" s="12" t="s">
        <v>69</v>
      </c>
      <c r="AY841" s="190" t="s">
        <v>133</v>
      </c>
    </row>
    <row r="842" spans="2:51" s="12" customFormat="1" ht="13.5">
      <c r="B842" s="189"/>
      <c r="D842" s="182" t="s">
        <v>142</v>
      </c>
      <c r="E842" s="190" t="s">
        <v>5</v>
      </c>
      <c r="F842" s="191" t="s">
        <v>1127</v>
      </c>
      <c r="H842" s="192">
        <v>6.872</v>
      </c>
      <c r="I842" s="193"/>
      <c r="L842" s="189"/>
      <c r="M842" s="194"/>
      <c r="N842" s="195"/>
      <c r="O842" s="195"/>
      <c r="P842" s="195"/>
      <c r="Q842" s="195"/>
      <c r="R842" s="195"/>
      <c r="S842" s="195"/>
      <c r="T842" s="196"/>
      <c r="AT842" s="190" t="s">
        <v>142</v>
      </c>
      <c r="AU842" s="190" t="s">
        <v>81</v>
      </c>
      <c r="AV842" s="12" t="s">
        <v>81</v>
      </c>
      <c r="AW842" s="12" t="s">
        <v>33</v>
      </c>
      <c r="AX842" s="12" t="s">
        <v>69</v>
      </c>
      <c r="AY842" s="190" t="s">
        <v>133</v>
      </c>
    </row>
    <row r="843" spans="2:51" s="13" customFormat="1" ht="13.5">
      <c r="B843" s="197"/>
      <c r="D843" s="182" t="s">
        <v>142</v>
      </c>
      <c r="E843" s="198" t="s">
        <v>5</v>
      </c>
      <c r="F843" s="199" t="s">
        <v>154</v>
      </c>
      <c r="H843" s="200">
        <v>150.767</v>
      </c>
      <c r="I843" s="201"/>
      <c r="L843" s="197"/>
      <c r="M843" s="202"/>
      <c r="N843" s="203"/>
      <c r="O843" s="203"/>
      <c r="P843" s="203"/>
      <c r="Q843" s="203"/>
      <c r="R843" s="203"/>
      <c r="S843" s="203"/>
      <c r="T843" s="204"/>
      <c r="AT843" s="198" t="s">
        <v>142</v>
      </c>
      <c r="AU843" s="198" t="s">
        <v>81</v>
      </c>
      <c r="AV843" s="13" t="s">
        <v>140</v>
      </c>
      <c r="AW843" s="13" t="s">
        <v>33</v>
      </c>
      <c r="AX843" s="13" t="s">
        <v>74</v>
      </c>
      <c r="AY843" s="198" t="s">
        <v>133</v>
      </c>
    </row>
    <row r="844" spans="2:65" s="1" customFormat="1" ht="16.5" customHeight="1">
      <c r="B844" s="168"/>
      <c r="C844" s="213" t="s">
        <v>1128</v>
      </c>
      <c r="D844" s="213" t="s">
        <v>314</v>
      </c>
      <c r="E844" s="214" t="s">
        <v>1129</v>
      </c>
      <c r="F844" s="215" t="s">
        <v>1130</v>
      </c>
      <c r="G844" s="216" t="s">
        <v>138</v>
      </c>
      <c r="H844" s="217">
        <v>173.382</v>
      </c>
      <c r="I844" s="218"/>
      <c r="J844" s="219">
        <f>ROUND(I844*H844,2)</f>
        <v>0</v>
      </c>
      <c r="K844" s="215" t="s">
        <v>1091</v>
      </c>
      <c r="L844" s="220"/>
      <c r="M844" s="221" t="s">
        <v>5</v>
      </c>
      <c r="N844" s="222" t="s">
        <v>40</v>
      </c>
      <c r="O844" s="42"/>
      <c r="P844" s="178">
        <f>O844*H844</f>
        <v>0</v>
      </c>
      <c r="Q844" s="178">
        <v>0.00254</v>
      </c>
      <c r="R844" s="178">
        <f>Q844*H844</f>
        <v>0.44039028</v>
      </c>
      <c r="S844" s="178">
        <v>0</v>
      </c>
      <c r="T844" s="179">
        <f>S844*H844</f>
        <v>0</v>
      </c>
      <c r="AR844" s="24" t="s">
        <v>353</v>
      </c>
      <c r="AT844" s="24" t="s">
        <v>314</v>
      </c>
      <c r="AU844" s="24" t="s">
        <v>81</v>
      </c>
      <c r="AY844" s="24" t="s">
        <v>133</v>
      </c>
      <c r="BE844" s="180">
        <f>IF(N844="základní",J844,0)</f>
        <v>0</v>
      </c>
      <c r="BF844" s="180">
        <f>IF(N844="snížená",J844,0)</f>
        <v>0</v>
      </c>
      <c r="BG844" s="180">
        <f>IF(N844="zákl. přenesená",J844,0)</f>
        <v>0</v>
      </c>
      <c r="BH844" s="180">
        <f>IF(N844="sníž. přenesená",J844,0)</f>
        <v>0</v>
      </c>
      <c r="BI844" s="180">
        <f>IF(N844="nulová",J844,0)</f>
        <v>0</v>
      </c>
      <c r="BJ844" s="24" t="s">
        <v>74</v>
      </c>
      <c r="BK844" s="180">
        <f>ROUND(I844*H844,2)</f>
        <v>0</v>
      </c>
      <c r="BL844" s="24" t="s">
        <v>254</v>
      </c>
      <c r="BM844" s="24" t="s">
        <v>1131</v>
      </c>
    </row>
    <row r="845" spans="2:51" s="12" customFormat="1" ht="13.5">
      <c r="B845" s="189"/>
      <c r="D845" s="182" t="s">
        <v>142</v>
      </c>
      <c r="E845" s="190" t="s">
        <v>5</v>
      </c>
      <c r="F845" s="191" t="s">
        <v>1132</v>
      </c>
      <c r="H845" s="192">
        <v>173.382</v>
      </c>
      <c r="I845" s="193"/>
      <c r="L845" s="189"/>
      <c r="M845" s="194"/>
      <c r="N845" s="195"/>
      <c r="O845" s="195"/>
      <c r="P845" s="195"/>
      <c r="Q845" s="195"/>
      <c r="R845" s="195"/>
      <c r="S845" s="195"/>
      <c r="T845" s="196"/>
      <c r="AT845" s="190" t="s">
        <v>142</v>
      </c>
      <c r="AU845" s="190" t="s">
        <v>81</v>
      </c>
      <c r="AV845" s="12" t="s">
        <v>81</v>
      </c>
      <c r="AW845" s="12" t="s">
        <v>33</v>
      </c>
      <c r="AX845" s="12" t="s">
        <v>74</v>
      </c>
      <c r="AY845" s="190" t="s">
        <v>133</v>
      </c>
    </row>
    <row r="846" spans="2:65" s="1" customFormat="1" ht="25.5" customHeight="1">
      <c r="B846" s="168"/>
      <c r="C846" s="169" t="s">
        <v>1133</v>
      </c>
      <c r="D846" s="169" t="s">
        <v>135</v>
      </c>
      <c r="E846" s="170" t="s">
        <v>1134</v>
      </c>
      <c r="F846" s="171" t="s">
        <v>1135</v>
      </c>
      <c r="G846" s="172" t="s">
        <v>477</v>
      </c>
      <c r="H846" s="173">
        <v>106.7</v>
      </c>
      <c r="I846" s="174"/>
      <c r="J846" s="175">
        <f>ROUND(I846*H846,2)</f>
        <v>0</v>
      </c>
      <c r="K846" s="171" t="s">
        <v>1091</v>
      </c>
      <c r="L846" s="41"/>
      <c r="M846" s="176" t="s">
        <v>5</v>
      </c>
      <c r="N846" s="177" t="s">
        <v>40</v>
      </c>
      <c r="O846" s="42"/>
      <c r="P846" s="178">
        <f>O846*H846</f>
        <v>0</v>
      </c>
      <c r="Q846" s="178">
        <v>0</v>
      </c>
      <c r="R846" s="178">
        <f>Q846*H846</f>
        <v>0</v>
      </c>
      <c r="S846" s="178">
        <v>0</v>
      </c>
      <c r="T846" s="179">
        <f>S846*H846</f>
        <v>0</v>
      </c>
      <c r="AR846" s="24" t="s">
        <v>254</v>
      </c>
      <c r="AT846" s="24" t="s">
        <v>135</v>
      </c>
      <c r="AU846" s="24" t="s">
        <v>81</v>
      </c>
      <c r="AY846" s="24" t="s">
        <v>133</v>
      </c>
      <c r="BE846" s="180">
        <f>IF(N846="základní",J846,0)</f>
        <v>0</v>
      </c>
      <c r="BF846" s="180">
        <f>IF(N846="snížená",J846,0)</f>
        <v>0</v>
      </c>
      <c r="BG846" s="180">
        <f>IF(N846="zákl. přenesená",J846,0)</f>
        <v>0</v>
      </c>
      <c r="BH846" s="180">
        <f>IF(N846="sníž. přenesená",J846,0)</f>
        <v>0</v>
      </c>
      <c r="BI846" s="180">
        <f>IF(N846="nulová",J846,0)</f>
        <v>0</v>
      </c>
      <c r="BJ846" s="24" t="s">
        <v>74</v>
      </c>
      <c r="BK846" s="180">
        <f>ROUND(I846*H846,2)</f>
        <v>0</v>
      </c>
      <c r="BL846" s="24" t="s">
        <v>254</v>
      </c>
      <c r="BM846" s="24" t="s">
        <v>1136</v>
      </c>
    </row>
    <row r="847" spans="2:51" s="12" customFormat="1" ht="13.5">
      <c r="B847" s="189"/>
      <c r="D847" s="182" t="s">
        <v>142</v>
      </c>
      <c r="E847" s="190" t="s">
        <v>5</v>
      </c>
      <c r="F847" s="191" t="s">
        <v>1137</v>
      </c>
      <c r="H847" s="192">
        <v>12.3</v>
      </c>
      <c r="I847" s="193"/>
      <c r="L847" s="189"/>
      <c r="M847" s="194"/>
      <c r="N847" s="195"/>
      <c r="O847" s="195"/>
      <c r="P847" s="195"/>
      <c r="Q847" s="195"/>
      <c r="R847" s="195"/>
      <c r="S847" s="195"/>
      <c r="T847" s="196"/>
      <c r="AT847" s="190" t="s">
        <v>142</v>
      </c>
      <c r="AU847" s="190" t="s">
        <v>81</v>
      </c>
      <c r="AV847" s="12" t="s">
        <v>81</v>
      </c>
      <c r="AW847" s="12" t="s">
        <v>33</v>
      </c>
      <c r="AX847" s="12" t="s">
        <v>69</v>
      </c>
      <c r="AY847" s="190" t="s">
        <v>133</v>
      </c>
    </row>
    <row r="848" spans="2:51" s="12" customFormat="1" ht="13.5">
      <c r="B848" s="189"/>
      <c r="D848" s="182" t="s">
        <v>142</v>
      </c>
      <c r="E848" s="190" t="s">
        <v>5</v>
      </c>
      <c r="F848" s="191" t="s">
        <v>1138</v>
      </c>
      <c r="H848" s="192">
        <v>94.4</v>
      </c>
      <c r="I848" s="193"/>
      <c r="L848" s="189"/>
      <c r="M848" s="194"/>
      <c r="N848" s="195"/>
      <c r="O848" s="195"/>
      <c r="P848" s="195"/>
      <c r="Q848" s="195"/>
      <c r="R848" s="195"/>
      <c r="S848" s="195"/>
      <c r="T848" s="196"/>
      <c r="AT848" s="190" t="s">
        <v>142</v>
      </c>
      <c r="AU848" s="190" t="s">
        <v>81</v>
      </c>
      <c r="AV848" s="12" t="s">
        <v>81</v>
      </c>
      <c r="AW848" s="12" t="s">
        <v>33</v>
      </c>
      <c r="AX848" s="12" t="s">
        <v>69</v>
      </c>
      <c r="AY848" s="190" t="s">
        <v>133</v>
      </c>
    </row>
    <row r="849" spans="2:51" s="13" customFormat="1" ht="13.5">
      <c r="B849" s="197"/>
      <c r="D849" s="182" t="s">
        <v>142</v>
      </c>
      <c r="E849" s="198" t="s">
        <v>5</v>
      </c>
      <c r="F849" s="199" t="s">
        <v>154</v>
      </c>
      <c r="H849" s="200">
        <v>106.7</v>
      </c>
      <c r="I849" s="201"/>
      <c r="L849" s="197"/>
      <c r="M849" s="202"/>
      <c r="N849" s="203"/>
      <c r="O849" s="203"/>
      <c r="P849" s="203"/>
      <c r="Q849" s="203"/>
      <c r="R849" s="203"/>
      <c r="S849" s="203"/>
      <c r="T849" s="204"/>
      <c r="AT849" s="198" t="s">
        <v>142</v>
      </c>
      <c r="AU849" s="198" t="s">
        <v>81</v>
      </c>
      <c r="AV849" s="13" t="s">
        <v>140</v>
      </c>
      <c r="AW849" s="13" t="s">
        <v>33</v>
      </c>
      <c r="AX849" s="13" t="s">
        <v>74</v>
      </c>
      <c r="AY849" s="198" t="s">
        <v>133</v>
      </c>
    </row>
    <row r="850" spans="2:65" s="1" customFormat="1" ht="25.5" customHeight="1">
      <c r="B850" s="168"/>
      <c r="C850" s="169" t="s">
        <v>1139</v>
      </c>
      <c r="D850" s="169" t="s">
        <v>135</v>
      </c>
      <c r="E850" s="170" t="s">
        <v>1140</v>
      </c>
      <c r="F850" s="171" t="s">
        <v>1141</v>
      </c>
      <c r="G850" s="172" t="s">
        <v>138</v>
      </c>
      <c r="H850" s="173">
        <v>34.388</v>
      </c>
      <c r="I850" s="174"/>
      <c r="J850" s="175">
        <f>ROUND(I850*H850,2)</f>
        <v>0</v>
      </c>
      <c r="K850" s="171" t="s">
        <v>1091</v>
      </c>
      <c r="L850" s="41"/>
      <c r="M850" s="176" t="s">
        <v>5</v>
      </c>
      <c r="N850" s="177" t="s">
        <v>40</v>
      </c>
      <c r="O850" s="42"/>
      <c r="P850" s="178">
        <f>O850*H850</f>
        <v>0</v>
      </c>
      <c r="Q850" s="178">
        <v>0</v>
      </c>
      <c r="R850" s="178">
        <f>Q850*H850</f>
        <v>0</v>
      </c>
      <c r="S850" s="178">
        <v>0</v>
      </c>
      <c r="T850" s="179">
        <f>S850*H850</f>
        <v>0</v>
      </c>
      <c r="AR850" s="24" t="s">
        <v>254</v>
      </c>
      <c r="AT850" s="24" t="s">
        <v>135</v>
      </c>
      <c r="AU850" s="24" t="s">
        <v>81</v>
      </c>
      <c r="AY850" s="24" t="s">
        <v>133</v>
      </c>
      <c r="BE850" s="180">
        <f>IF(N850="základní",J850,0)</f>
        <v>0</v>
      </c>
      <c r="BF850" s="180">
        <f>IF(N850="snížená",J850,0)</f>
        <v>0</v>
      </c>
      <c r="BG850" s="180">
        <f>IF(N850="zákl. přenesená",J850,0)</f>
        <v>0</v>
      </c>
      <c r="BH850" s="180">
        <f>IF(N850="sníž. přenesená",J850,0)</f>
        <v>0</v>
      </c>
      <c r="BI850" s="180">
        <f>IF(N850="nulová",J850,0)</f>
        <v>0</v>
      </c>
      <c r="BJ850" s="24" t="s">
        <v>74</v>
      </c>
      <c r="BK850" s="180">
        <f>ROUND(I850*H850,2)</f>
        <v>0</v>
      </c>
      <c r="BL850" s="24" t="s">
        <v>254</v>
      </c>
      <c r="BM850" s="24" t="s">
        <v>1142</v>
      </c>
    </row>
    <row r="851" spans="2:51" s="12" customFormat="1" ht="13.5">
      <c r="B851" s="189"/>
      <c r="D851" s="182" t="s">
        <v>142</v>
      </c>
      <c r="E851" s="190" t="s">
        <v>5</v>
      </c>
      <c r="F851" s="191" t="s">
        <v>1143</v>
      </c>
      <c r="H851" s="192">
        <v>12.128</v>
      </c>
      <c r="I851" s="193"/>
      <c r="L851" s="189"/>
      <c r="M851" s="194"/>
      <c r="N851" s="195"/>
      <c r="O851" s="195"/>
      <c r="P851" s="195"/>
      <c r="Q851" s="195"/>
      <c r="R851" s="195"/>
      <c r="S851" s="195"/>
      <c r="T851" s="196"/>
      <c r="AT851" s="190" t="s">
        <v>142</v>
      </c>
      <c r="AU851" s="190" t="s">
        <v>81</v>
      </c>
      <c r="AV851" s="12" t="s">
        <v>81</v>
      </c>
      <c r="AW851" s="12" t="s">
        <v>33</v>
      </c>
      <c r="AX851" s="12" t="s">
        <v>69</v>
      </c>
      <c r="AY851" s="190" t="s">
        <v>133</v>
      </c>
    </row>
    <row r="852" spans="2:51" s="12" customFormat="1" ht="13.5">
      <c r="B852" s="189"/>
      <c r="D852" s="182" t="s">
        <v>142</v>
      </c>
      <c r="E852" s="190" t="s">
        <v>5</v>
      </c>
      <c r="F852" s="191" t="s">
        <v>1144</v>
      </c>
      <c r="H852" s="192">
        <v>22.26</v>
      </c>
      <c r="I852" s="193"/>
      <c r="L852" s="189"/>
      <c r="M852" s="194"/>
      <c r="N852" s="195"/>
      <c r="O852" s="195"/>
      <c r="P852" s="195"/>
      <c r="Q852" s="195"/>
      <c r="R852" s="195"/>
      <c r="S852" s="195"/>
      <c r="T852" s="196"/>
      <c r="AT852" s="190" t="s">
        <v>142</v>
      </c>
      <c r="AU852" s="190" t="s">
        <v>81</v>
      </c>
      <c r="AV852" s="12" t="s">
        <v>81</v>
      </c>
      <c r="AW852" s="12" t="s">
        <v>33</v>
      </c>
      <c r="AX852" s="12" t="s">
        <v>69</v>
      </c>
      <c r="AY852" s="190" t="s">
        <v>133</v>
      </c>
    </row>
    <row r="853" spans="2:51" s="13" customFormat="1" ht="13.5">
      <c r="B853" s="197"/>
      <c r="D853" s="182" t="s">
        <v>142</v>
      </c>
      <c r="E853" s="198" t="s">
        <v>5</v>
      </c>
      <c r="F853" s="199" t="s">
        <v>154</v>
      </c>
      <c r="H853" s="200">
        <v>34.388</v>
      </c>
      <c r="I853" s="201"/>
      <c r="L853" s="197"/>
      <c r="M853" s="202"/>
      <c r="N853" s="203"/>
      <c r="O853" s="203"/>
      <c r="P853" s="203"/>
      <c r="Q853" s="203"/>
      <c r="R853" s="203"/>
      <c r="S853" s="203"/>
      <c r="T853" s="204"/>
      <c r="AT853" s="198" t="s">
        <v>142</v>
      </c>
      <c r="AU853" s="198" t="s">
        <v>81</v>
      </c>
      <c r="AV853" s="13" t="s">
        <v>140</v>
      </c>
      <c r="AW853" s="13" t="s">
        <v>33</v>
      </c>
      <c r="AX853" s="13" t="s">
        <v>74</v>
      </c>
      <c r="AY853" s="198" t="s">
        <v>133</v>
      </c>
    </row>
    <row r="854" spans="2:65" s="1" customFormat="1" ht="25.5" customHeight="1">
      <c r="B854" s="168"/>
      <c r="C854" s="169" t="s">
        <v>1145</v>
      </c>
      <c r="D854" s="169" t="s">
        <v>135</v>
      </c>
      <c r="E854" s="170" t="s">
        <v>1146</v>
      </c>
      <c r="F854" s="171" t="s">
        <v>1147</v>
      </c>
      <c r="G854" s="172" t="s">
        <v>477</v>
      </c>
      <c r="H854" s="173">
        <v>106.7</v>
      </c>
      <c r="I854" s="174"/>
      <c r="J854" s="175">
        <f>ROUND(I854*H854,2)</f>
        <v>0</v>
      </c>
      <c r="K854" s="171" t="s">
        <v>1091</v>
      </c>
      <c r="L854" s="41"/>
      <c r="M854" s="176" t="s">
        <v>5</v>
      </c>
      <c r="N854" s="177" t="s">
        <v>40</v>
      </c>
      <c r="O854" s="42"/>
      <c r="P854" s="178">
        <f>O854*H854</f>
        <v>0</v>
      </c>
      <c r="Q854" s="178">
        <v>0</v>
      </c>
      <c r="R854" s="178">
        <f>Q854*H854</f>
        <v>0</v>
      </c>
      <c r="S854" s="178">
        <v>0</v>
      </c>
      <c r="T854" s="179">
        <f>S854*H854</f>
        <v>0</v>
      </c>
      <c r="AR854" s="24" t="s">
        <v>254</v>
      </c>
      <c r="AT854" s="24" t="s">
        <v>135</v>
      </c>
      <c r="AU854" s="24" t="s">
        <v>81</v>
      </c>
      <c r="AY854" s="24" t="s">
        <v>133</v>
      </c>
      <c r="BE854" s="180">
        <f>IF(N854="základní",J854,0)</f>
        <v>0</v>
      </c>
      <c r="BF854" s="180">
        <f>IF(N854="snížená",J854,0)</f>
        <v>0</v>
      </c>
      <c r="BG854" s="180">
        <f>IF(N854="zákl. přenesená",J854,0)</f>
        <v>0</v>
      </c>
      <c r="BH854" s="180">
        <f>IF(N854="sníž. přenesená",J854,0)</f>
        <v>0</v>
      </c>
      <c r="BI854" s="180">
        <f>IF(N854="nulová",J854,0)</f>
        <v>0</v>
      </c>
      <c r="BJ854" s="24" t="s">
        <v>74</v>
      </c>
      <c r="BK854" s="180">
        <f>ROUND(I854*H854,2)</f>
        <v>0</v>
      </c>
      <c r="BL854" s="24" t="s">
        <v>254</v>
      </c>
      <c r="BM854" s="24" t="s">
        <v>1148</v>
      </c>
    </row>
    <row r="855" spans="2:51" s="12" customFormat="1" ht="13.5">
      <c r="B855" s="189"/>
      <c r="D855" s="182" t="s">
        <v>142</v>
      </c>
      <c r="E855" s="190" t="s">
        <v>5</v>
      </c>
      <c r="F855" s="191" t="s">
        <v>1137</v>
      </c>
      <c r="H855" s="192">
        <v>12.3</v>
      </c>
      <c r="I855" s="193"/>
      <c r="L855" s="189"/>
      <c r="M855" s="194"/>
      <c r="N855" s="195"/>
      <c r="O855" s="195"/>
      <c r="P855" s="195"/>
      <c r="Q855" s="195"/>
      <c r="R855" s="195"/>
      <c r="S855" s="195"/>
      <c r="T855" s="196"/>
      <c r="AT855" s="190" t="s">
        <v>142</v>
      </c>
      <c r="AU855" s="190" t="s">
        <v>81</v>
      </c>
      <c r="AV855" s="12" t="s">
        <v>81</v>
      </c>
      <c r="AW855" s="12" t="s">
        <v>33</v>
      </c>
      <c r="AX855" s="12" t="s">
        <v>69</v>
      </c>
      <c r="AY855" s="190" t="s">
        <v>133</v>
      </c>
    </row>
    <row r="856" spans="2:51" s="12" customFormat="1" ht="13.5">
      <c r="B856" s="189"/>
      <c r="D856" s="182" t="s">
        <v>142</v>
      </c>
      <c r="E856" s="190" t="s">
        <v>5</v>
      </c>
      <c r="F856" s="191" t="s">
        <v>1138</v>
      </c>
      <c r="H856" s="192">
        <v>94.4</v>
      </c>
      <c r="I856" s="193"/>
      <c r="L856" s="189"/>
      <c r="M856" s="194"/>
      <c r="N856" s="195"/>
      <c r="O856" s="195"/>
      <c r="P856" s="195"/>
      <c r="Q856" s="195"/>
      <c r="R856" s="195"/>
      <c r="S856" s="195"/>
      <c r="T856" s="196"/>
      <c r="AT856" s="190" t="s">
        <v>142</v>
      </c>
      <c r="AU856" s="190" t="s">
        <v>81</v>
      </c>
      <c r="AV856" s="12" t="s">
        <v>81</v>
      </c>
      <c r="AW856" s="12" t="s">
        <v>33</v>
      </c>
      <c r="AX856" s="12" t="s">
        <v>69</v>
      </c>
      <c r="AY856" s="190" t="s">
        <v>133</v>
      </c>
    </row>
    <row r="857" spans="2:51" s="13" customFormat="1" ht="13.5">
      <c r="B857" s="197"/>
      <c r="D857" s="182" t="s">
        <v>142</v>
      </c>
      <c r="E857" s="198" t="s">
        <v>5</v>
      </c>
      <c r="F857" s="199" t="s">
        <v>154</v>
      </c>
      <c r="H857" s="200">
        <v>106.7</v>
      </c>
      <c r="I857" s="201"/>
      <c r="L857" s="197"/>
      <c r="M857" s="202"/>
      <c r="N857" s="203"/>
      <c r="O857" s="203"/>
      <c r="P857" s="203"/>
      <c r="Q857" s="203"/>
      <c r="R857" s="203"/>
      <c r="S857" s="203"/>
      <c r="T857" s="204"/>
      <c r="AT857" s="198" t="s">
        <v>142</v>
      </c>
      <c r="AU857" s="198" t="s">
        <v>81</v>
      </c>
      <c r="AV857" s="13" t="s">
        <v>140</v>
      </c>
      <c r="AW857" s="13" t="s">
        <v>33</v>
      </c>
      <c r="AX857" s="13" t="s">
        <v>74</v>
      </c>
      <c r="AY857" s="198" t="s">
        <v>133</v>
      </c>
    </row>
    <row r="858" spans="2:65" s="1" customFormat="1" ht="25.5" customHeight="1">
      <c r="B858" s="168"/>
      <c r="C858" s="169" t="s">
        <v>1149</v>
      </c>
      <c r="D858" s="169" t="s">
        <v>135</v>
      </c>
      <c r="E858" s="170" t="s">
        <v>1150</v>
      </c>
      <c r="F858" s="171" t="s">
        <v>1151</v>
      </c>
      <c r="G858" s="172" t="s">
        <v>309</v>
      </c>
      <c r="H858" s="173">
        <v>178.044</v>
      </c>
      <c r="I858" s="174"/>
      <c r="J858" s="175">
        <f>ROUND(I858*H858,2)</f>
        <v>0</v>
      </c>
      <c r="K858" s="171" t="s">
        <v>1091</v>
      </c>
      <c r="L858" s="41"/>
      <c r="M858" s="176" t="s">
        <v>5</v>
      </c>
      <c r="N858" s="177" t="s">
        <v>40</v>
      </c>
      <c r="O858" s="42"/>
      <c r="P858" s="178">
        <f>O858*H858</f>
        <v>0</v>
      </c>
      <c r="Q858" s="178">
        <v>0</v>
      </c>
      <c r="R858" s="178">
        <f>Q858*H858</f>
        <v>0</v>
      </c>
      <c r="S858" s="178">
        <v>0</v>
      </c>
      <c r="T858" s="179">
        <f>S858*H858</f>
        <v>0</v>
      </c>
      <c r="AR858" s="24" t="s">
        <v>254</v>
      </c>
      <c r="AT858" s="24" t="s">
        <v>135</v>
      </c>
      <c r="AU858" s="24" t="s">
        <v>81</v>
      </c>
      <c r="AY858" s="24" t="s">
        <v>133</v>
      </c>
      <c r="BE858" s="180">
        <f>IF(N858="základní",J858,0)</f>
        <v>0</v>
      </c>
      <c r="BF858" s="180">
        <f>IF(N858="snížená",J858,0)</f>
        <v>0</v>
      </c>
      <c r="BG858" s="180">
        <f>IF(N858="zákl. přenesená",J858,0)</f>
        <v>0</v>
      </c>
      <c r="BH858" s="180">
        <f>IF(N858="sníž. přenesená",J858,0)</f>
        <v>0</v>
      </c>
      <c r="BI858" s="180">
        <f>IF(N858="nulová",J858,0)</f>
        <v>0</v>
      </c>
      <c r="BJ858" s="24" t="s">
        <v>74</v>
      </c>
      <c r="BK858" s="180">
        <f>ROUND(I858*H858,2)</f>
        <v>0</v>
      </c>
      <c r="BL858" s="24" t="s">
        <v>254</v>
      </c>
      <c r="BM858" s="24" t="s">
        <v>1152</v>
      </c>
    </row>
    <row r="859" spans="2:51" s="12" customFormat="1" ht="13.5">
      <c r="B859" s="189"/>
      <c r="D859" s="182" t="s">
        <v>142</v>
      </c>
      <c r="E859" s="190" t="s">
        <v>5</v>
      </c>
      <c r="F859" s="191" t="s">
        <v>1153</v>
      </c>
      <c r="H859" s="192">
        <v>21.794</v>
      </c>
      <c r="I859" s="193"/>
      <c r="L859" s="189"/>
      <c r="M859" s="194"/>
      <c r="N859" s="195"/>
      <c r="O859" s="195"/>
      <c r="P859" s="195"/>
      <c r="Q859" s="195"/>
      <c r="R859" s="195"/>
      <c r="S859" s="195"/>
      <c r="T859" s="196"/>
      <c r="AT859" s="190" t="s">
        <v>142</v>
      </c>
      <c r="AU859" s="190" t="s">
        <v>81</v>
      </c>
      <c r="AV859" s="12" t="s">
        <v>81</v>
      </c>
      <c r="AW859" s="12" t="s">
        <v>33</v>
      </c>
      <c r="AX859" s="12" t="s">
        <v>69</v>
      </c>
      <c r="AY859" s="190" t="s">
        <v>133</v>
      </c>
    </row>
    <row r="860" spans="2:51" s="12" customFormat="1" ht="13.5">
      <c r="B860" s="189"/>
      <c r="D860" s="182" t="s">
        <v>142</v>
      </c>
      <c r="E860" s="190" t="s">
        <v>5</v>
      </c>
      <c r="F860" s="191" t="s">
        <v>1154</v>
      </c>
      <c r="H860" s="192">
        <v>156.25</v>
      </c>
      <c r="I860" s="193"/>
      <c r="L860" s="189"/>
      <c r="M860" s="194"/>
      <c r="N860" s="195"/>
      <c r="O860" s="195"/>
      <c r="P860" s="195"/>
      <c r="Q860" s="195"/>
      <c r="R860" s="195"/>
      <c r="S860" s="195"/>
      <c r="T860" s="196"/>
      <c r="AT860" s="190" t="s">
        <v>142</v>
      </c>
      <c r="AU860" s="190" t="s">
        <v>81</v>
      </c>
      <c r="AV860" s="12" t="s">
        <v>81</v>
      </c>
      <c r="AW860" s="12" t="s">
        <v>33</v>
      </c>
      <c r="AX860" s="12" t="s">
        <v>69</v>
      </c>
      <c r="AY860" s="190" t="s">
        <v>133</v>
      </c>
    </row>
    <row r="861" spans="2:51" s="13" customFormat="1" ht="13.5">
      <c r="B861" s="197"/>
      <c r="D861" s="182" t="s">
        <v>142</v>
      </c>
      <c r="E861" s="198" t="s">
        <v>5</v>
      </c>
      <c r="F861" s="199" t="s">
        <v>154</v>
      </c>
      <c r="H861" s="200">
        <v>178.044</v>
      </c>
      <c r="I861" s="201"/>
      <c r="L861" s="197"/>
      <c r="M861" s="202"/>
      <c r="N861" s="203"/>
      <c r="O861" s="203"/>
      <c r="P861" s="203"/>
      <c r="Q861" s="203"/>
      <c r="R861" s="203"/>
      <c r="S861" s="203"/>
      <c r="T861" s="204"/>
      <c r="AT861" s="198" t="s">
        <v>142</v>
      </c>
      <c r="AU861" s="198" t="s">
        <v>81</v>
      </c>
      <c r="AV861" s="13" t="s">
        <v>140</v>
      </c>
      <c r="AW861" s="13" t="s">
        <v>33</v>
      </c>
      <c r="AX861" s="13" t="s">
        <v>74</v>
      </c>
      <c r="AY861" s="198" t="s">
        <v>133</v>
      </c>
    </row>
    <row r="862" spans="2:65" s="1" customFormat="1" ht="16.5" customHeight="1">
      <c r="B862" s="168"/>
      <c r="C862" s="213" t="s">
        <v>1155</v>
      </c>
      <c r="D862" s="213" t="s">
        <v>314</v>
      </c>
      <c r="E862" s="214" t="s">
        <v>1156</v>
      </c>
      <c r="F862" s="215" t="s">
        <v>1157</v>
      </c>
      <c r="G862" s="216" t="s">
        <v>309</v>
      </c>
      <c r="H862" s="217">
        <v>186.9</v>
      </c>
      <c r="I862" s="218"/>
      <c r="J862" s="219">
        <f>ROUND(I862*H862,2)</f>
        <v>0</v>
      </c>
      <c r="K862" s="215" t="s">
        <v>1091</v>
      </c>
      <c r="L862" s="220"/>
      <c r="M862" s="221" t="s">
        <v>5</v>
      </c>
      <c r="N862" s="222" t="s">
        <v>40</v>
      </c>
      <c r="O862" s="42"/>
      <c r="P862" s="178">
        <f>O862*H862</f>
        <v>0</v>
      </c>
      <c r="Q862" s="178">
        <v>7E-05</v>
      </c>
      <c r="R862" s="178">
        <f>Q862*H862</f>
        <v>0.013083</v>
      </c>
      <c r="S862" s="178">
        <v>0</v>
      </c>
      <c r="T862" s="179">
        <f>S862*H862</f>
        <v>0</v>
      </c>
      <c r="AR862" s="24" t="s">
        <v>353</v>
      </c>
      <c r="AT862" s="24" t="s">
        <v>314</v>
      </c>
      <c r="AU862" s="24" t="s">
        <v>81</v>
      </c>
      <c r="AY862" s="24" t="s">
        <v>133</v>
      </c>
      <c r="BE862" s="180">
        <f>IF(N862="základní",J862,0)</f>
        <v>0</v>
      </c>
      <c r="BF862" s="180">
        <f>IF(N862="snížená",J862,0)</f>
        <v>0</v>
      </c>
      <c r="BG862" s="180">
        <f>IF(N862="zákl. přenesená",J862,0)</f>
        <v>0</v>
      </c>
      <c r="BH862" s="180">
        <f>IF(N862="sníž. přenesená",J862,0)</f>
        <v>0</v>
      </c>
      <c r="BI862" s="180">
        <f>IF(N862="nulová",J862,0)</f>
        <v>0</v>
      </c>
      <c r="BJ862" s="24" t="s">
        <v>74</v>
      </c>
      <c r="BK862" s="180">
        <f>ROUND(I862*H862,2)</f>
        <v>0</v>
      </c>
      <c r="BL862" s="24" t="s">
        <v>254</v>
      </c>
      <c r="BM862" s="24" t="s">
        <v>1158</v>
      </c>
    </row>
    <row r="863" spans="2:51" s="12" customFormat="1" ht="13.5">
      <c r="B863" s="189"/>
      <c r="D863" s="182" t="s">
        <v>142</v>
      </c>
      <c r="F863" s="191" t="s">
        <v>1159</v>
      </c>
      <c r="H863" s="192">
        <v>186.9</v>
      </c>
      <c r="I863" s="193"/>
      <c r="L863" s="189"/>
      <c r="M863" s="194"/>
      <c r="N863" s="195"/>
      <c r="O863" s="195"/>
      <c r="P863" s="195"/>
      <c r="Q863" s="195"/>
      <c r="R863" s="195"/>
      <c r="S863" s="195"/>
      <c r="T863" s="196"/>
      <c r="AT863" s="190" t="s">
        <v>142</v>
      </c>
      <c r="AU863" s="190" t="s">
        <v>81</v>
      </c>
      <c r="AV863" s="12" t="s">
        <v>81</v>
      </c>
      <c r="AW863" s="12" t="s">
        <v>6</v>
      </c>
      <c r="AX863" s="12" t="s">
        <v>74</v>
      </c>
      <c r="AY863" s="190" t="s">
        <v>133</v>
      </c>
    </row>
    <row r="864" spans="2:65" s="1" customFormat="1" ht="16.5" customHeight="1">
      <c r="B864" s="168"/>
      <c r="C864" s="169" t="s">
        <v>1160</v>
      </c>
      <c r="D864" s="169" t="s">
        <v>135</v>
      </c>
      <c r="E864" s="170" t="s">
        <v>1161</v>
      </c>
      <c r="F864" s="171" t="s">
        <v>1162</v>
      </c>
      <c r="G864" s="172" t="s">
        <v>138</v>
      </c>
      <c r="H864" s="173">
        <v>150.767</v>
      </c>
      <c r="I864" s="174"/>
      <c r="J864" s="175">
        <f>ROUND(I864*H864,2)</f>
        <v>0</v>
      </c>
      <c r="K864" s="171" t="s">
        <v>139</v>
      </c>
      <c r="L864" s="41"/>
      <c r="M864" s="176" t="s">
        <v>5</v>
      </c>
      <c r="N864" s="177" t="s">
        <v>40</v>
      </c>
      <c r="O864" s="42"/>
      <c r="P864" s="178">
        <f>O864*H864</f>
        <v>0</v>
      </c>
      <c r="Q864" s="178">
        <v>0</v>
      </c>
      <c r="R864" s="178">
        <f>Q864*H864</f>
        <v>0</v>
      </c>
      <c r="S864" s="178">
        <v>0</v>
      </c>
      <c r="T864" s="179">
        <f>S864*H864</f>
        <v>0</v>
      </c>
      <c r="AR864" s="24" t="s">
        <v>254</v>
      </c>
      <c r="AT864" s="24" t="s">
        <v>135</v>
      </c>
      <c r="AU864" s="24" t="s">
        <v>81</v>
      </c>
      <c r="AY864" s="24" t="s">
        <v>133</v>
      </c>
      <c r="BE864" s="180">
        <f>IF(N864="základní",J864,0)</f>
        <v>0</v>
      </c>
      <c r="BF864" s="180">
        <f>IF(N864="snížená",J864,0)</f>
        <v>0</v>
      </c>
      <c r="BG864" s="180">
        <f>IF(N864="zákl. přenesená",J864,0)</f>
        <v>0</v>
      </c>
      <c r="BH864" s="180">
        <f>IF(N864="sníž. přenesená",J864,0)</f>
        <v>0</v>
      </c>
      <c r="BI864" s="180">
        <f>IF(N864="nulová",J864,0)</f>
        <v>0</v>
      </c>
      <c r="BJ864" s="24" t="s">
        <v>74</v>
      </c>
      <c r="BK864" s="180">
        <f>ROUND(I864*H864,2)</f>
        <v>0</v>
      </c>
      <c r="BL864" s="24" t="s">
        <v>254</v>
      </c>
      <c r="BM864" s="24" t="s">
        <v>1163</v>
      </c>
    </row>
    <row r="865" spans="2:51" s="12" customFormat="1" ht="13.5">
      <c r="B865" s="189"/>
      <c r="D865" s="182" t="s">
        <v>142</v>
      </c>
      <c r="E865" s="190" t="s">
        <v>5</v>
      </c>
      <c r="F865" s="191" t="s">
        <v>1124</v>
      </c>
      <c r="H865" s="192">
        <v>17.435</v>
      </c>
      <c r="I865" s="193"/>
      <c r="L865" s="189"/>
      <c r="M865" s="194"/>
      <c r="N865" s="195"/>
      <c r="O865" s="195"/>
      <c r="P865" s="195"/>
      <c r="Q865" s="195"/>
      <c r="R865" s="195"/>
      <c r="S865" s="195"/>
      <c r="T865" s="196"/>
      <c r="AT865" s="190" t="s">
        <v>142</v>
      </c>
      <c r="AU865" s="190" t="s">
        <v>81</v>
      </c>
      <c r="AV865" s="12" t="s">
        <v>81</v>
      </c>
      <c r="AW865" s="12" t="s">
        <v>33</v>
      </c>
      <c r="AX865" s="12" t="s">
        <v>69</v>
      </c>
      <c r="AY865" s="190" t="s">
        <v>133</v>
      </c>
    </row>
    <row r="866" spans="2:51" s="12" customFormat="1" ht="13.5">
      <c r="B866" s="189"/>
      <c r="D866" s="182" t="s">
        <v>142</v>
      </c>
      <c r="E866" s="190" t="s">
        <v>5</v>
      </c>
      <c r="F866" s="191" t="s">
        <v>1125</v>
      </c>
      <c r="H866" s="192">
        <v>1.46</v>
      </c>
      <c r="I866" s="193"/>
      <c r="L866" s="189"/>
      <c r="M866" s="194"/>
      <c r="N866" s="195"/>
      <c r="O866" s="195"/>
      <c r="P866" s="195"/>
      <c r="Q866" s="195"/>
      <c r="R866" s="195"/>
      <c r="S866" s="195"/>
      <c r="T866" s="196"/>
      <c r="AT866" s="190" t="s">
        <v>142</v>
      </c>
      <c r="AU866" s="190" t="s">
        <v>81</v>
      </c>
      <c r="AV866" s="12" t="s">
        <v>81</v>
      </c>
      <c r="AW866" s="12" t="s">
        <v>33</v>
      </c>
      <c r="AX866" s="12" t="s">
        <v>69</v>
      </c>
      <c r="AY866" s="190" t="s">
        <v>133</v>
      </c>
    </row>
    <row r="867" spans="2:51" s="12" customFormat="1" ht="13.5">
      <c r="B867" s="189"/>
      <c r="D867" s="182" t="s">
        <v>142</v>
      </c>
      <c r="E867" s="190" t="s">
        <v>5</v>
      </c>
      <c r="F867" s="191" t="s">
        <v>1126</v>
      </c>
      <c r="H867" s="192">
        <v>125</v>
      </c>
      <c r="I867" s="193"/>
      <c r="L867" s="189"/>
      <c r="M867" s="194"/>
      <c r="N867" s="195"/>
      <c r="O867" s="195"/>
      <c r="P867" s="195"/>
      <c r="Q867" s="195"/>
      <c r="R867" s="195"/>
      <c r="S867" s="195"/>
      <c r="T867" s="196"/>
      <c r="AT867" s="190" t="s">
        <v>142</v>
      </c>
      <c r="AU867" s="190" t="s">
        <v>81</v>
      </c>
      <c r="AV867" s="12" t="s">
        <v>81</v>
      </c>
      <c r="AW867" s="12" t="s">
        <v>33</v>
      </c>
      <c r="AX867" s="12" t="s">
        <v>69</v>
      </c>
      <c r="AY867" s="190" t="s">
        <v>133</v>
      </c>
    </row>
    <row r="868" spans="2:51" s="12" customFormat="1" ht="13.5">
      <c r="B868" s="189"/>
      <c r="D868" s="182" t="s">
        <v>142</v>
      </c>
      <c r="E868" s="190" t="s">
        <v>5</v>
      </c>
      <c r="F868" s="191" t="s">
        <v>1127</v>
      </c>
      <c r="H868" s="192">
        <v>6.872</v>
      </c>
      <c r="I868" s="193"/>
      <c r="L868" s="189"/>
      <c r="M868" s="194"/>
      <c r="N868" s="195"/>
      <c r="O868" s="195"/>
      <c r="P868" s="195"/>
      <c r="Q868" s="195"/>
      <c r="R868" s="195"/>
      <c r="S868" s="195"/>
      <c r="T868" s="196"/>
      <c r="AT868" s="190" t="s">
        <v>142</v>
      </c>
      <c r="AU868" s="190" t="s">
        <v>81</v>
      </c>
      <c r="AV868" s="12" t="s">
        <v>81</v>
      </c>
      <c r="AW868" s="12" t="s">
        <v>33</v>
      </c>
      <c r="AX868" s="12" t="s">
        <v>69</v>
      </c>
      <c r="AY868" s="190" t="s">
        <v>133</v>
      </c>
    </row>
    <row r="869" spans="2:51" s="13" customFormat="1" ht="13.5">
      <c r="B869" s="197"/>
      <c r="D869" s="182" t="s">
        <v>142</v>
      </c>
      <c r="E869" s="198" t="s">
        <v>5</v>
      </c>
      <c r="F869" s="199" t="s">
        <v>154</v>
      </c>
      <c r="H869" s="200">
        <v>150.767</v>
      </c>
      <c r="I869" s="201"/>
      <c r="L869" s="197"/>
      <c r="M869" s="202"/>
      <c r="N869" s="203"/>
      <c r="O869" s="203"/>
      <c r="P869" s="203"/>
      <c r="Q869" s="203"/>
      <c r="R869" s="203"/>
      <c r="S869" s="203"/>
      <c r="T869" s="204"/>
      <c r="AT869" s="198" t="s">
        <v>142</v>
      </c>
      <c r="AU869" s="198" t="s">
        <v>81</v>
      </c>
      <c r="AV869" s="13" t="s">
        <v>140</v>
      </c>
      <c r="AW869" s="13" t="s">
        <v>33</v>
      </c>
      <c r="AX869" s="13" t="s">
        <v>74</v>
      </c>
      <c r="AY869" s="198" t="s">
        <v>133</v>
      </c>
    </row>
    <row r="870" spans="2:65" s="1" customFormat="1" ht="16.5" customHeight="1">
      <c r="B870" s="168"/>
      <c r="C870" s="213" t="s">
        <v>1164</v>
      </c>
      <c r="D870" s="213" t="s">
        <v>314</v>
      </c>
      <c r="E870" s="214" t="s">
        <v>1165</v>
      </c>
      <c r="F870" s="215" t="s">
        <v>1166</v>
      </c>
      <c r="G870" s="216" t="s">
        <v>138</v>
      </c>
      <c r="H870" s="217">
        <v>165.842</v>
      </c>
      <c r="I870" s="218"/>
      <c r="J870" s="219">
        <f>ROUND(I870*H870,2)</f>
        <v>0</v>
      </c>
      <c r="K870" s="215" t="s">
        <v>5</v>
      </c>
      <c r="L870" s="220"/>
      <c r="M870" s="221" t="s">
        <v>5</v>
      </c>
      <c r="N870" s="222" t="s">
        <v>40</v>
      </c>
      <c r="O870" s="42"/>
      <c r="P870" s="178">
        <f>O870*H870</f>
        <v>0</v>
      </c>
      <c r="Q870" s="178">
        <v>0.0003</v>
      </c>
      <c r="R870" s="178">
        <f>Q870*H870</f>
        <v>0.0497526</v>
      </c>
      <c r="S870" s="178">
        <v>0</v>
      </c>
      <c r="T870" s="179">
        <f>S870*H870</f>
        <v>0</v>
      </c>
      <c r="AR870" s="24" t="s">
        <v>353</v>
      </c>
      <c r="AT870" s="24" t="s">
        <v>314</v>
      </c>
      <c r="AU870" s="24" t="s">
        <v>81</v>
      </c>
      <c r="AY870" s="24" t="s">
        <v>133</v>
      </c>
      <c r="BE870" s="180">
        <f>IF(N870="základní",J870,0)</f>
        <v>0</v>
      </c>
      <c r="BF870" s="180">
        <f>IF(N870="snížená",J870,0)</f>
        <v>0</v>
      </c>
      <c r="BG870" s="180">
        <f>IF(N870="zákl. přenesená",J870,0)</f>
        <v>0</v>
      </c>
      <c r="BH870" s="180">
        <f>IF(N870="sníž. přenesená",J870,0)</f>
        <v>0</v>
      </c>
      <c r="BI870" s="180">
        <f>IF(N870="nulová",J870,0)</f>
        <v>0</v>
      </c>
      <c r="BJ870" s="24" t="s">
        <v>74</v>
      </c>
      <c r="BK870" s="180">
        <f>ROUND(I870*H870,2)</f>
        <v>0</v>
      </c>
      <c r="BL870" s="24" t="s">
        <v>254</v>
      </c>
      <c r="BM870" s="24" t="s">
        <v>1167</v>
      </c>
    </row>
    <row r="871" spans="2:51" s="12" customFormat="1" ht="13.5">
      <c r="B871" s="189"/>
      <c r="D871" s="182" t="s">
        <v>142</v>
      </c>
      <c r="E871" s="190" t="s">
        <v>5</v>
      </c>
      <c r="F871" s="191" t="s">
        <v>1168</v>
      </c>
      <c r="H871" s="192">
        <v>19.179</v>
      </c>
      <c r="I871" s="193"/>
      <c r="L871" s="189"/>
      <c r="M871" s="194"/>
      <c r="N871" s="195"/>
      <c r="O871" s="195"/>
      <c r="P871" s="195"/>
      <c r="Q871" s="195"/>
      <c r="R871" s="195"/>
      <c r="S871" s="195"/>
      <c r="T871" s="196"/>
      <c r="AT871" s="190" t="s">
        <v>142</v>
      </c>
      <c r="AU871" s="190" t="s">
        <v>81</v>
      </c>
      <c r="AV871" s="12" t="s">
        <v>81</v>
      </c>
      <c r="AW871" s="12" t="s">
        <v>33</v>
      </c>
      <c r="AX871" s="12" t="s">
        <v>69</v>
      </c>
      <c r="AY871" s="190" t="s">
        <v>133</v>
      </c>
    </row>
    <row r="872" spans="2:51" s="12" customFormat="1" ht="13.5">
      <c r="B872" s="189"/>
      <c r="D872" s="182" t="s">
        <v>142</v>
      </c>
      <c r="E872" s="190" t="s">
        <v>5</v>
      </c>
      <c r="F872" s="191" t="s">
        <v>1169</v>
      </c>
      <c r="H872" s="192">
        <v>1.606</v>
      </c>
      <c r="I872" s="193"/>
      <c r="L872" s="189"/>
      <c r="M872" s="194"/>
      <c r="N872" s="195"/>
      <c r="O872" s="195"/>
      <c r="P872" s="195"/>
      <c r="Q872" s="195"/>
      <c r="R872" s="195"/>
      <c r="S872" s="195"/>
      <c r="T872" s="196"/>
      <c r="AT872" s="190" t="s">
        <v>142</v>
      </c>
      <c r="AU872" s="190" t="s">
        <v>81</v>
      </c>
      <c r="AV872" s="12" t="s">
        <v>81</v>
      </c>
      <c r="AW872" s="12" t="s">
        <v>33</v>
      </c>
      <c r="AX872" s="12" t="s">
        <v>69</v>
      </c>
      <c r="AY872" s="190" t="s">
        <v>133</v>
      </c>
    </row>
    <row r="873" spans="2:51" s="12" customFormat="1" ht="13.5">
      <c r="B873" s="189"/>
      <c r="D873" s="182" t="s">
        <v>142</v>
      </c>
      <c r="E873" s="190" t="s">
        <v>5</v>
      </c>
      <c r="F873" s="191" t="s">
        <v>1170</v>
      </c>
      <c r="H873" s="192">
        <v>137.5</v>
      </c>
      <c r="I873" s="193"/>
      <c r="L873" s="189"/>
      <c r="M873" s="194"/>
      <c r="N873" s="195"/>
      <c r="O873" s="195"/>
      <c r="P873" s="195"/>
      <c r="Q873" s="195"/>
      <c r="R873" s="195"/>
      <c r="S873" s="195"/>
      <c r="T873" s="196"/>
      <c r="AT873" s="190" t="s">
        <v>142</v>
      </c>
      <c r="AU873" s="190" t="s">
        <v>81</v>
      </c>
      <c r="AV873" s="12" t="s">
        <v>81</v>
      </c>
      <c r="AW873" s="12" t="s">
        <v>33</v>
      </c>
      <c r="AX873" s="12" t="s">
        <v>69</v>
      </c>
      <c r="AY873" s="190" t="s">
        <v>133</v>
      </c>
    </row>
    <row r="874" spans="2:51" s="12" customFormat="1" ht="13.5">
      <c r="B874" s="189"/>
      <c r="D874" s="182" t="s">
        <v>142</v>
      </c>
      <c r="E874" s="190" t="s">
        <v>5</v>
      </c>
      <c r="F874" s="191" t="s">
        <v>1171</v>
      </c>
      <c r="H874" s="192">
        <v>7.557</v>
      </c>
      <c r="I874" s="193"/>
      <c r="L874" s="189"/>
      <c r="M874" s="194"/>
      <c r="N874" s="195"/>
      <c r="O874" s="195"/>
      <c r="P874" s="195"/>
      <c r="Q874" s="195"/>
      <c r="R874" s="195"/>
      <c r="S874" s="195"/>
      <c r="T874" s="196"/>
      <c r="AT874" s="190" t="s">
        <v>142</v>
      </c>
      <c r="AU874" s="190" t="s">
        <v>81</v>
      </c>
      <c r="AV874" s="12" t="s">
        <v>81</v>
      </c>
      <c r="AW874" s="12" t="s">
        <v>33</v>
      </c>
      <c r="AX874" s="12" t="s">
        <v>69</v>
      </c>
      <c r="AY874" s="190" t="s">
        <v>133</v>
      </c>
    </row>
    <row r="875" spans="2:51" s="13" customFormat="1" ht="13.5">
      <c r="B875" s="197"/>
      <c r="D875" s="182" t="s">
        <v>142</v>
      </c>
      <c r="E875" s="198" t="s">
        <v>5</v>
      </c>
      <c r="F875" s="199" t="s">
        <v>154</v>
      </c>
      <c r="H875" s="200">
        <v>165.842</v>
      </c>
      <c r="I875" s="201"/>
      <c r="L875" s="197"/>
      <c r="M875" s="202"/>
      <c r="N875" s="203"/>
      <c r="O875" s="203"/>
      <c r="P875" s="203"/>
      <c r="Q875" s="203"/>
      <c r="R875" s="203"/>
      <c r="S875" s="203"/>
      <c r="T875" s="204"/>
      <c r="AT875" s="198" t="s">
        <v>142</v>
      </c>
      <c r="AU875" s="198" t="s">
        <v>81</v>
      </c>
      <c r="AV875" s="13" t="s">
        <v>140</v>
      </c>
      <c r="AW875" s="13" t="s">
        <v>33</v>
      </c>
      <c r="AX875" s="13" t="s">
        <v>74</v>
      </c>
      <c r="AY875" s="198" t="s">
        <v>133</v>
      </c>
    </row>
    <row r="876" spans="2:65" s="1" customFormat="1" ht="16.5" customHeight="1">
      <c r="B876" s="168"/>
      <c r="C876" s="169" t="s">
        <v>1172</v>
      </c>
      <c r="D876" s="169" t="s">
        <v>135</v>
      </c>
      <c r="E876" s="170" t="s">
        <v>1173</v>
      </c>
      <c r="F876" s="171" t="s">
        <v>1174</v>
      </c>
      <c r="G876" s="172" t="s">
        <v>251</v>
      </c>
      <c r="H876" s="173">
        <v>0.503</v>
      </c>
      <c r="I876" s="174"/>
      <c r="J876" s="175">
        <f>ROUND(I876*H876,2)</f>
        <v>0</v>
      </c>
      <c r="K876" s="171" t="s">
        <v>139</v>
      </c>
      <c r="L876" s="41"/>
      <c r="M876" s="176" t="s">
        <v>5</v>
      </c>
      <c r="N876" s="177" t="s">
        <v>40</v>
      </c>
      <c r="O876" s="42"/>
      <c r="P876" s="178">
        <f>O876*H876</f>
        <v>0</v>
      </c>
      <c r="Q876" s="178">
        <v>0</v>
      </c>
      <c r="R876" s="178">
        <f>Q876*H876</f>
        <v>0</v>
      </c>
      <c r="S876" s="178">
        <v>0</v>
      </c>
      <c r="T876" s="179">
        <f>S876*H876</f>
        <v>0</v>
      </c>
      <c r="AR876" s="24" t="s">
        <v>254</v>
      </c>
      <c r="AT876" s="24" t="s">
        <v>135</v>
      </c>
      <c r="AU876" s="24" t="s">
        <v>81</v>
      </c>
      <c r="AY876" s="24" t="s">
        <v>133</v>
      </c>
      <c r="BE876" s="180">
        <f>IF(N876="základní",J876,0)</f>
        <v>0</v>
      </c>
      <c r="BF876" s="180">
        <f>IF(N876="snížená",J876,0)</f>
        <v>0</v>
      </c>
      <c r="BG876" s="180">
        <f>IF(N876="zákl. přenesená",J876,0)</f>
        <v>0</v>
      </c>
      <c r="BH876" s="180">
        <f>IF(N876="sníž. přenesená",J876,0)</f>
        <v>0</v>
      </c>
      <c r="BI876" s="180">
        <f>IF(N876="nulová",J876,0)</f>
        <v>0</v>
      </c>
      <c r="BJ876" s="24" t="s">
        <v>74</v>
      </c>
      <c r="BK876" s="180">
        <f>ROUND(I876*H876,2)</f>
        <v>0</v>
      </c>
      <c r="BL876" s="24" t="s">
        <v>254</v>
      </c>
      <c r="BM876" s="24" t="s">
        <v>1175</v>
      </c>
    </row>
    <row r="877" spans="2:65" s="1" customFormat="1" ht="16.5" customHeight="1">
      <c r="B877" s="168"/>
      <c r="C877" s="169" t="s">
        <v>1176</v>
      </c>
      <c r="D877" s="169" t="s">
        <v>135</v>
      </c>
      <c r="E877" s="170" t="s">
        <v>1177</v>
      </c>
      <c r="F877" s="171" t="s">
        <v>1178</v>
      </c>
      <c r="G877" s="172" t="s">
        <v>251</v>
      </c>
      <c r="H877" s="173">
        <v>0.503</v>
      </c>
      <c r="I877" s="174"/>
      <c r="J877" s="175">
        <f>ROUND(I877*H877,2)</f>
        <v>0</v>
      </c>
      <c r="K877" s="171" t="s">
        <v>1091</v>
      </c>
      <c r="L877" s="41"/>
      <c r="M877" s="176" t="s">
        <v>5</v>
      </c>
      <c r="N877" s="177" t="s">
        <v>40</v>
      </c>
      <c r="O877" s="42"/>
      <c r="P877" s="178">
        <f>O877*H877</f>
        <v>0</v>
      </c>
      <c r="Q877" s="178">
        <v>0</v>
      </c>
      <c r="R877" s="178">
        <f>Q877*H877</f>
        <v>0</v>
      </c>
      <c r="S877" s="178">
        <v>0</v>
      </c>
      <c r="T877" s="179">
        <f>S877*H877</f>
        <v>0</v>
      </c>
      <c r="AR877" s="24" t="s">
        <v>254</v>
      </c>
      <c r="AT877" s="24" t="s">
        <v>135</v>
      </c>
      <c r="AU877" s="24" t="s">
        <v>81</v>
      </c>
      <c r="AY877" s="24" t="s">
        <v>133</v>
      </c>
      <c r="BE877" s="180">
        <f>IF(N877="základní",J877,0)</f>
        <v>0</v>
      </c>
      <c r="BF877" s="180">
        <f>IF(N877="snížená",J877,0)</f>
        <v>0</v>
      </c>
      <c r="BG877" s="180">
        <f>IF(N877="zákl. přenesená",J877,0)</f>
        <v>0</v>
      </c>
      <c r="BH877" s="180">
        <f>IF(N877="sníž. přenesená",J877,0)</f>
        <v>0</v>
      </c>
      <c r="BI877" s="180">
        <f>IF(N877="nulová",J877,0)</f>
        <v>0</v>
      </c>
      <c r="BJ877" s="24" t="s">
        <v>74</v>
      </c>
      <c r="BK877" s="180">
        <f>ROUND(I877*H877,2)</f>
        <v>0</v>
      </c>
      <c r="BL877" s="24" t="s">
        <v>254</v>
      </c>
      <c r="BM877" s="24" t="s">
        <v>1179</v>
      </c>
    </row>
    <row r="878" spans="2:63" s="10" customFormat="1" ht="29.85" customHeight="1">
      <c r="B878" s="155"/>
      <c r="D878" s="156" t="s">
        <v>68</v>
      </c>
      <c r="E878" s="166" t="s">
        <v>1180</v>
      </c>
      <c r="F878" s="166" t="s">
        <v>1181</v>
      </c>
      <c r="I878" s="158"/>
      <c r="J878" s="167">
        <f>BK878</f>
        <v>0</v>
      </c>
      <c r="L878" s="155"/>
      <c r="M878" s="160"/>
      <c r="N878" s="161"/>
      <c r="O878" s="161"/>
      <c r="P878" s="162">
        <f>SUM(P879:P942)</f>
        <v>0</v>
      </c>
      <c r="Q878" s="161"/>
      <c r="R878" s="162">
        <f>SUM(R879:R942)</f>
        <v>5.6409053600000005</v>
      </c>
      <c r="S878" s="161"/>
      <c r="T878" s="163">
        <f>SUM(T879:T942)</f>
        <v>8.202</v>
      </c>
      <c r="AR878" s="156" t="s">
        <v>74</v>
      </c>
      <c r="AT878" s="164" t="s">
        <v>68</v>
      </c>
      <c r="AU878" s="164" t="s">
        <v>74</v>
      </c>
      <c r="AY878" s="156" t="s">
        <v>133</v>
      </c>
      <c r="BK878" s="165">
        <f>SUM(BK879:BK942)</f>
        <v>0</v>
      </c>
    </row>
    <row r="879" spans="2:65" s="1" customFormat="1" ht="16.5" customHeight="1">
      <c r="B879" s="168"/>
      <c r="C879" s="169" t="s">
        <v>1182</v>
      </c>
      <c r="D879" s="169" t="s">
        <v>135</v>
      </c>
      <c r="E879" s="170" t="s">
        <v>1183</v>
      </c>
      <c r="F879" s="171" t="s">
        <v>1184</v>
      </c>
      <c r="G879" s="172" t="s">
        <v>138</v>
      </c>
      <c r="H879" s="173">
        <v>1367</v>
      </c>
      <c r="I879" s="174"/>
      <c r="J879" s="175">
        <f>ROUND(I879*H879,2)</f>
        <v>0</v>
      </c>
      <c r="K879" s="171" t="s">
        <v>139</v>
      </c>
      <c r="L879" s="41"/>
      <c r="M879" s="176" t="s">
        <v>5</v>
      </c>
      <c r="N879" s="177" t="s">
        <v>40</v>
      </c>
      <c r="O879" s="42"/>
      <c r="P879" s="178">
        <f>O879*H879</f>
        <v>0</v>
      </c>
      <c r="Q879" s="178">
        <v>0</v>
      </c>
      <c r="R879" s="178">
        <f>Q879*H879</f>
        <v>0</v>
      </c>
      <c r="S879" s="178">
        <v>0.006</v>
      </c>
      <c r="T879" s="179">
        <f>S879*H879</f>
        <v>8.202</v>
      </c>
      <c r="AR879" s="24" t="s">
        <v>140</v>
      </c>
      <c r="AT879" s="24" t="s">
        <v>135</v>
      </c>
      <c r="AU879" s="24" t="s">
        <v>81</v>
      </c>
      <c r="AY879" s="24" t="s">
        <v>133</v>
      </c>
      <c r="BE879" s="180">
        <f>IF(N879="základní",J879,0)</f>
        <v>0</v>
      </c>
      <c r="BF879" s="180">
        <f>IF(N879="snížená",J879,0)</f>
        <v>0</v>
      </c>
      <c r="BG879" s="180">
        <f>IF(N879="zákl. přenesená",J879,0)</f>
        <v>0</v>
      </c>
      <c r="BH879" s="180">
        <f>IF(N879="sníž. přenesená",J879,0)</f>
        <v>0</v>
      </c>
      <c r="BI879" s="180">
        <f>IF(N879="nulová",J879,0)</f>
        <v>0</v>
      </c>
      <c r="BJ879" s="24" t="s">
        <v>74</v>
      </c>
      <c r="BK879" s="180">
        <f>ROUND(I879*H879,2)</f>
        <v>0</v>
      </c>
      <c r="BL879" s="24" t="s">
        <v>140</v>
      </c>
      <c r="BM879" s="24" t="s">
        <v>1185</v>
      </c>
    </row>
    <row r="880" spans="2:51" s="11" customFormat="1" ht="13.5">
      <c r="B880" s="181"/>
      <c r="D880" s="182" t="s">
        <v>142</v>
      </c>
      <c r="E880" s="183" t="s">
        <v>5</v>
      </c>
      <c r="F880" s="184" t="s">
        <v>183</v>
      </c>
      <c r="H880" s="183" t="s">
        <v>5</v>
      </c>
      <c r="I880" s="185"/>
      <c r="L880" s="181"/>
      <c r="M880" s="186"/>
      <c r="N880" s="187"/>
      <c r="O880" s="187"/>
      <c r="P880" s="187"/>
      <c r="Q880" s="187"/>
      <c r="R880" s="187"/>
      <c r="S880" s="187"/>
      <c r="T880" s="188"/>
      <c r="AT880" s="183" t="s">
        <v>142</v>
      </c>
      <c r="AU880" s="183" t="s">
        <v>81</v>
      </c>
      <c r="AV880" s="11" t="s">
        <v>74</v>
      </c>
      <c r="AW880" s="11" t="s">
        <v>33</v>
      </c>
      <c r="AX880" s="11" t="s">
        <v>69</v>
      </c>
      <c r="AY880" s="183" t="s">
        <v>133</v>
      </c>
    </row>
    <row r="881" spans="2:51" s="11" customFormat="1" ht="13.5">
      <c r="B881" s="181"/>
      <c r="D881" s="182" t="s">
        <v>142</v>
      </c>
      <c r="E881" s="183" t="s">
        <v>5</v>
      </c>
      <c r="F881" s="184" t="s">
        <v>1186</v>
      </c>
      <c r="H881" s="183" t="s">
        <v>5</v>
      </c>
      <c r="I881" s="185"/>
      <c r="L881" s="181"/>
      <c r="M881" s="186"/>
      <c r="N881" s="187"/>
      <c r="O881" s="187"/>
      <c r="P881" s="187"/>
      <c r="Q881" s="187"/>
      <c r="R881" s="187"/>
      <c r="S881" s="187"/>
      <c r="T881" s="188"/>
      <c r="AT881" s="183" t="s">
        <v>142</v>
      </c>
      <c r="AU881" s="183" t="s">
        <v>81</v>
      </c>
      <c r="AV881" s="11" t="s">
        <v>74</v>
      </c>
      <c r="AW881" s="11" t="s">
        <v>33</v>
      </c>
      <c r="AX881" s="11" t="s">
        <v>69</v>
      </c>
      <c r="AY881" s="183" t="s">
        <v>133</v>
      </c>
    </row>
    <row r="882" spans="2:51" s="12" customFormat="1" ht="13.5">
      <c r="B882" s="189"/>
      <c r="D882" s="182" t="s">
        <v>142</v>
      </c>
      <c r="E882" s="190" t="s">
        <v>5</v>
      </c>
      <c r="F882" s="191" t="s">
        <v>1187</v>
      </c>
      <c r="H882" s="192">
        <v>795.2</v>
      </c>
      <c r="I882" s="193"/>
      <c r="L882" s="189"/>
      <c r="M882" s="194"/>
      <c r="N882" s="195"/>
      <c r="O882" s="195"/>
      <c r="P882" s="195"/>
      <c r="Q882" s="195"/>
      <c r="R882" s="195"/>
      <c r="S882" s="195"/>
      <c r="T882" s="196"/>
      <c r="AT882" s="190" t="s">
        <v>142</v>
      </c>
      <c r="AU882" s="190" t="s">
        <v>81</v>
      </c>
      <c r="AV882" s="12" t="s">
        <v>81</v>
      </c>
      <c r="AW882" s="12" t="s">
        <v>33</v>
      </c>
      <c r="AX882" s="12" t="s">
        <v>69</v>
      </c>
      <c r="AY882" s="190" t="s">
        <v>133</v>
      </c>
    </row>
    <row r="883" spans="2:51" s="12" customFormat="1" ht="13.5">
      <c r="B883" s="189"/>
      <c r="D883" s="182" t="s">
        <v>142</v>
      </c>
      <c r="E883" s="190" t="s">
        <v>5</v>
      </c>
      <c r="F883" s="191" t="s">
        <v>1188</v>
      </c>
      <c r="H883" s="192">
        <v>42.2</v>
      </c>
      <c r="I883" s="193"/>
      <c r="L883" s="189"/>
      <c r="M883" s="194"/>
      <c r="N883" s="195"/>
      <c r="O883" s="195"/>
      <c r="P883" s="195"/>
      <c r="Q883" s="195"/>
      <c r="R883" s="195"/>
      <c r="S883" s="195"/>
      <c r="T883" s="196"/>
      <c r="AT883" s="190" t="s">
        <v>142</v>
      </c>
      <c r="AU883" s="190" t="s">
        <v>81</v>
      </c>
      <c r="AV883" s="12" t="s">
        <v>81</v>
      </c>
      <c r="AW883" s="12" t="s">
        <v>33</v>
      </c>
      <c r="AX883" s="12" t="s">
        <v>69</v>
      </c>
      <c r="AY883" s="190" t="s">
        <v>133</v>
      </c>
    </row>
    <row r="884" spans="2:51" s="11" customFormat="1" ht="13.5">
      <c r="B884" s="181"/>
      <c r="D884" s="182" t="s">
        <v>142</v>
      </c>
      <c r="E884" s="183" t="s">
        <v>5</v>
      </c>
      <c r="F884" s="184" t="s">
        <v>1189</v>
      </c>
      <c r="H884" s="183" t="s">
        <v>5</v>
      </c>
      <c r="I884" s="185"/>
      <c r="L884" s="181"/>
      <c r="M884" s="186"/>
      <c r="N884" s="187"/>
      <c r="O884" s="187"/>
      <c r="P884" s="187"/>
      <c r="Q884" s="187"/>
      <c r="R884" s="187"/>
      <c r="S884" s="187"/>
      <c r="T884" s="188"/>
      <c r="AT884" s="183" t="s">
        <v>142</v>
      </c>
      <c r="AU884" s="183" t="s">
        <v>81</v>
      </c>
      <c r="AV884" s="11" t="s">
        <v>74</v>
      </c>
      <c r="AW884" s="11" t="s">
        <v>33</v>
      </c>
      <c r="AX884" s="11" t="s">
        <v>69</v>
      </c>
      <c r="AY884" s="183" t="s">
        <v>133</v>
      </c>
    </row>
    <row r="885" spans="2:51" s="12" customFormat="1" ht="13.5">
      <c r="B885" s="189"/>
      <c r="D885" s="182" t="s">
        <v>142</v>
      </c>
      <c r="E885" s="190" t="s">
        <v>5</v>
      </c>
      <c r="F885" s="191" t="s">
        <v>1190</v>
      </c>
      <c r="H885" s="192">
        <v>433.2</v>
      </c>
      <c r="I885" s="193"/>
      <c r="L885" s="189"/>
      <c r="M885" s="194"/>
      <c r="N885" s="195"/>
      <c r="O885" s="195"/>
      <c r="P885" s="195"/>
      <c r="Q885" s="195"/>
      <c r="R885" s="195"/>
      <c r="S885" s="195"/>
      <c r="T885" s="196"/>
      <c r="AT885" s="190" t="s">
        <v>142</v>
      </c>
      <c r="AU885" s="190" t="s">
        <v>81</v>
      </c>
      <c r="AV885" s="12" t="s">
        <v>81</v>
      </c>
      <c r="AW885" s="12" t="s">
        <v>33</v>
      </c>
      <c r="AX885" s="12" t="s">
        <v>69</v>
      </c>
      <c r="AY885" s="190" t="s">
        <v>133</v>
      </c>
    </row>
    <row r="886" spans="2:51" s="11" customFormat="1" ht="13.5">
      <c r="B886" s="181"/>
      <c r="D886" s="182" t="s">
        <v>142</v>
      </c>
      <c r="E886" s="183" t="s">
        <v>5</v>
      </c>
      <c r="F886" s="184" t="s">
        <v>1191</v>
      </c>
      <c r="H886" s="183" t="s">
        <v>5</v>
      </c>
      <c r="I886" s="185"/>
      <c r="L886" s="181"/>
      <c r="M886" s="186"/>
      <c r="N886" s="187"/>
      <c r="O886" s="187"/>
      <c r="P886" s="187"/>
      <c r="Q886" s="187"/>
      <c r="R886" s="187"/>
      <c r="S886" s="187"/>
      <c r="T886" s="188"/>
      <c r="AT886" s="183" t="s">
        <v>142</v>
      </c>
      <c r="AU886" s="183" t="s">
        <v>81</v>
      </c>
      <c r="AV886" s="11" t="s">
        <v>74</v>
      </c>
      <c r="AW886" s="11" t="s">
        <v>33</v>
      </c>
      <c r="AX886" s="11" t="s">
        <v>69</v>
      </c>
      <c r="AY886" s="183" t="s">
        <v>133</v>
      </c>
    </row>
    <row r="887" spans="2:51" s="12" customFormat="1" ht="13.5">
      <c r="B887" s="189"/>
      <c r="D887" s="182" t="s">
        <v>142</v>
      </c>
      <c r="E887" s="190" t="s">
        <v>5</v>
      </c>
      <c r="F887" s="191" t="s">
        <v>1192</v>
      </c>
      <c r="H887" s="192">
        <v>48.2</v>
      </c>
      <c r="I887" s="193"/>
      <c r="L887" s="189"/>
      <c r="M887" s="194"/>
      <c r="N887" s="195"/>
      <c r="O887" s="195"/>
      <c r="P887" s="195"/>
      <c r="Q887" s="195"/>
      <c r="R887" s="195"/>
      <c r="S887" s="195"/>
      <c r="T887" s="196"/>
      <c r="AT887" s="190" t="s">
        <v>142</v>
      </c>
      <c r="AU887" s="190" t="s">
        <v>81</v>
      </c>
      <c r="AV887" s="12" t="s">
        <v>81</v>
      </c>
      <c r="AW887" s="12" t="s">
        <v>33</v>
      </c>
      <c r="AX887" s="12" t="s">
        <v>69</v>
      </c>
      <c r="AY887" s="190" t="s">
        <v>133</v>
      </c>
    </row>
    <row r="888" spans="2:51" s="12" customFormat="1" ht="13.5">
      <c r="B888" s="189"/>
      <c r="D888" s="182" t="s">
        <v>142</v>
      </c>
      <c r="E888" s="190" t="s">
        <v>5</v>
      </c>
      <c r="F888" s="191" t="s">
        <v>1193</v>
      </c>
      <c r="H888" s="192">
        <v>48.2</v>
      </c>
      <c r="I888" s="193"/>
      <c r="L888" s="189"/>
      <c r="M888" s="194"/>
      <c r="N888" s="195"/>
      <c r="O888" s="195"/>
      <c r="P888" s="195"/>
      <c r="Q888" s="195"/>
      <c r="R888" s="195"/>
      <c r="S888" s="195"/>
      <c r="T888" s="196"/>
      <c r="AT888" s="190" t="s">
        <v>142</v>
      </c>
      <c r="AU888" s="190" t="s">
        <v>81</v>
      </c>
      <c r="AV888" s="12" t="s">
        <v>81</v>
      </c>
      <c r="AW888" s="12" t="s">
        <v>33</v>
      </c>
      <c r="AX888" s="12" t="s">
        <v>69</v>
      </c>
      <c r="AY888" s="190" t="s">
        <v>133</v>
      </c>
    </row>
    <row r="889" spans="2:51" s="13" customFormat="1" ht="13.5">
      <c r="B889" s="197"/>
      <c r="D889" s="182" t="s">
        <v>142</v>
      </c>
      <c r="E889" s="198" t="s">
        <v>5</v>
      </c>
      <c r="F889" s="199" t="s">
        <v>154</v>
      </c>
      <c r="H889" s="200">
        <v>1367</v>
      </c>
      <c r="I889" s="201"/>
      <c r="L889" s="197"/>
      <c r="M889" s="202"/>
      <c r="N889" s="203"/>
      <c r="O889" s="203"/>
      <c r="P889" s="203"/>
      <c r="Q889" s="203"/>
      <c r="R889" s="203"/>
      <c r="S889" s="203"/>
      <c r="T889" s="204"/>
      <c r="AT889" s="198" t="s">
        <v>142</v>
      </c>
      <c r="AU889" s="198" t="s">
        <v>81</v>
      </c>
      <c r="AV889" s="13" t="s">
        <v>140</v>
      </c>
      <c r="AW889" s="13" t="s">
        <v>33</v>
      </c>
      <c r="AX889" s="13" t="s">
        <v>74</v>
      </c>
      <c r="AY889" s="198" t="s">
        <v>133</v>
      </c>
    </row>
    <row r="890" spans="2:65" s="1" customFormat="1" ht="25.5" customHeight="1">
      <c r="B890" s="168"/>
      <c r="C890" s="169" t="s">
        <v>1194</v>
      </c>
      <c r="D890" s="169" t="s">
        <v>135</v>
      </c>
      <c r="E890" s="170" t="s">
        <v>1195</v>
      </c>
      <c r="F890" s="171" t="s">
        <v>1196</v>
      </c>
      <c r="G890" s="172" t="s">
        <v>138</v>
      </c>
      <c r="H890" s="173">
        <v>1143.4</v>
      </c>
      <c r="I890" s="174"/>
      <c r="J890" s="175">
        <f>ROUND(I890*H890,2)</f>
        <v>0</v>
      </c>
      <c r="K890" s="171" t="s">
        <v>139</v>
      </c>
      <c r="L890" s="41"/>
      <c r="M890" s="176" t="s">
        <v>5</v>
      </c>
      <c r="N890" s="177" t="s">
        <v>40</v>
      </c>
      <c r="O890" s="42"/>
      <c r="P890" s="178">
        <f>O890*H890</f>
        <v>0</v>
      </c>
      <c r="Q890" s="178">
        <v>0</v>
      </c>
      <c r="R890" s="178">
        <f>Q890*H890</f>
        <v>0</v>
      </c>
      <c r="S890" s="178">
        <v>0</v>
      </c>
      <c r="T890" s="179">
        <f>S890*H890</f>
        <v>0</v>
      </c>
      <c r="AR890" s="24" t="s">
        <v>140</v>
      </c>
      <c r="AT890" s="24" t="s">
        <v>135</v>
      </c>
      <c r="AU890" s="24" t="s">
        <v>81</v>
      </c>
      <c r="AY890" s="24" t="s">
        <v>133</v>
      </c>
      <c r="BE890" s="180">
        <f>IF(N890="základní",J890,0)</f>
        <v>0</v>
      </c>
      <c r="BF890" s="180">
        <f>IF(N890="snížená",J890,0)</f>
        <v>0</v>
      </c>
      <c r="BG890" s="180">
        <f>IF(N890="zákl. přenesená",J890,0)</f>
        <v>0</v>
      </c>
      <c r="BH890" s="180">
        <f>IF(N890="sníž. přenesená",J890,0)</f>
        <v>0</v>
      </c>
      <c r="BI890" s="180">
        <f>IF(N890="nulová",J890,0)</f>
        <v>0</v>
      </c>
      <c r="BJ890" s="24" t="s">
        <v>74</v>
      </c>
      <c r="BK890" s="180">
        <f>ROUND(I890*H890,2)</f>
        <v>0</v>
      </c>
      <c r="BL890" s="24" t="s">
        <v>140</v>
      </c>
      <c r="BM890" s="24" t="s">
        <v>1197</v>
      </c>
    </row>
    <row r="891" spans="2:51" s="12" customFormat="1" ht="13.5">
      <c r="B891" s="189"/>
      <c r="D891" s="182" t="s">
        <v>142</v>
      </c>
      <c r="E891" s="190" t="s">
        <v>5</v>
      </c>
      <c r="F891" s="191" t="s">
        <v>1198</v>
      </c>
      <c r="H891" s="192">
        <v>250</v>
      </c>
      <c r="I891" s="193"/>
      <c r="L891" s="189"/>
      <c r="M891" s="194"/>
      <c r="N891" s="195"/>
      <c r="O891" s="195"/>
      <c r="P891" s="195"/>
      <c r="Q891" s="195"/>
      <c r="R891" s="195"/>
      <c r="S891" s="195"/>
      <c r="T891" s="196"/>
      <c r="AT891" s="190" t="s">
        <v>142</v>
      </c>
      <c r="AU891" s="190" t="s">
        <v>81</v>
      </c>
      <c r="AV891" s="12" t="s">
        <v>81</v>
      </c>
      <c r="AW891" s="12" t="s">
        <v>33</v>
      </c>
      <c r="AX891" s="12" t="s">
        <v>69</v>
      </c>
      <c r="AY891" s="190" t="s">
        <v>133</v>
      </c>
    </row>
    <row r="892" spans="2:51" s="12" customFormat="1" ht="13.5">
      <c r="B892" s="189"/>
      <c r="D892" s="182" t="s">
        <v>142</v>
      </c>
      <c r="E892" s="190" t="s">
        <v>5</v>
      </c>
      <c r="F892" s="191" t="s">
        <v>1199</v>
      </c>
      <c r="H892" s="192">
        <v>893.4</v>
      </c>
      <c r="I892" s="193"/>
      <c r="L892" s="189"/>
      <c r="M892" s="194"/>
      <c r="N892" s="195"/>
      <c r="O892" s="195"/>
      <c r="P892" s="195"/>
      <c r="Q892" s="195"/>
      <c r="R892" s="195"/>
      <c r="S892" s="195"/>
      <c r="T892" s="196"/>
      <c r="AT892" s="190" t="s">
        <v>142</v>
      </c>
      <c r="AU892" s="190" t="s">
        <v>81</v>
      </c>
      <c r="AV892" s="12" t="s">
        <v>81</v>
      </c>
      <c r="AW892" s="12" t="s">
        <v>33</v>
      </c>
      <c r="AX892" s="12" t="s">
        <v>69</v>
      </c>
      <c r="AY892" s="190" t="s">
        <v>133</v>
      </c>
    </row>
    <row r="893" spans="2:51" s="13" customFormat="1" ht="13.5">
      <c r="B893" s="197"/>
      <c r="D893" s="182" t="s">
        <v>142</v>
      </c>
      <c r="E893" s="198" t="s">
        <v>5</v>
      </c>
      <c r="F893" s="199" t="s">
        <v>154</v>
      </c>
      <c r="H893" s="200">
        <v>1143.4</v>
      </c>
      <c r="I893" s="201"/>
      <c r="L893" s="197"/>
      <c r="M893" s="202"/>
      <c r="N893" s="203"/>
      <c r="O893" s="203"/>
      <c r="P893" s="203"/>
      <c r="Q893" s="203"/>
      <c r="R893" s="203"/>
      <c r="S893" s="203"/>
      <c r="T893" s="204"/>
      <c r="AT893" s="198" t="s">
        <v>142</v>
      </c>
      <c r="AU893" s="198" t="s">
        <v>81</v>
      </c>
      <c r="AV893" s="13" t="s">
        <v>140</v>
      </c>
      <c r="AW893" s="13" t="s">
        <v>33</v>
      </c>
      <c r="AX893" s="13" t="s">
        <v>74</v>
      </c>
      <c r="AY893" s="198" t="s">
        <v>133</v>
      </c>
    </row>
    <row r="894" spans="2:65" s="1" customFormat="1" ht="16.5" customHeight="1">
      <c r="B894" s="168"/>
      <c r="C894" s="213" t="s">
        <v>1200</v>
      </c>
      <c r="D894" s="213" t="s">
        <v>314</v>
      </c>
      <c r="E894" s="214" t="s">
        <v>1201</v>
      </c>
      <c r="F894" s="215" t="s">
        <v>1202</v>
      </c>
      <c r="G894" s="216" t="s">
        <v>138</v>
      </c>
      <c r="H894" s="217">
        <v>911.268</v>
      </c>
      <c r="I894" s="218"/>
      <c r="J894" s="219">
        <f>ROUND(I894*H894,2)</f>
        <v>0</v>
      </c>
      <c r="K894" s="215" t="s">
        <v>139</v>
      </c>
      <c r="L894" s="220"/>
      <c r="M894" s="221" t="s">
        <v>5</v>
      </c>
      <c r="N894" s="222" t="s">
        <v>40</v>
      </c>
      <c r="O894" s="42"/>
      <c r="P894" s="178">
        <f>O894*H894</f>
        <v>0</v>
      </c>
      <c r="Q894" s="178">
        <v>0.004</v>
      </c>
      <c r="R894" s="178">
        <f>Q894*H894</f>
        <v>3.6450720000000003</v>
      </c>
      <c r="S894" s="178">
        <v>0</v>
      </c>
      <c r="T894" s="179">
        <f>S894*H894</f>
        <v>0</v>
      </c>
      <c r="AR894" s="24" t="s">
        <v>210</v>
      </c>
      <c r="AT894" s="24" t="s">
        <v>314</v>
      </c>
      <c r="AU894" s="24" t="s">
        <v>81</v>
      </c>
      <c r="AY894" s="24" t="s">
        <v>133</v>
      </c>
      <c r="BE894" s="180">
        <f>IF(N894="základní",J894,0)</f>
        <v>0</v>
      </c>
      <c r="BF894" s="180">
        <f>IF(N894="snížená",J894,0)</f>
        <v>0</v>
      </c>
      <c r="BG894" s="180">
        <f>IF(N894="zákl. přenesená",J894,0)</f>
        <v>0</v>
      </c>
      <c r="BH894" s="180">
        <f>IF(N894="sníž. přenesená",J894,0)</f>
        <v>0</v>
      </c>
      <c r="BI894" s="180">
        <f>IF(N894="nulová",J894,0)</f>
        <v>0</v>
      </c>
      <c r="BJ894" s="24" t="s">
        <v>74</v>
      </c>
      <c r="BK894" s="180">
        <f>ROUND(I894*H894,2)</f>
        <v>0</v>
      </c>
      <c r="BL894" s="24" t="s">
        <v>140</v>
      </c>
      <c r="BM894" s="24" t="s">
        <v>1203</v>
      </c>
    </row>
    <row r="895" spans="2:51" s="12" customFormat="1" ht="13.5">
      <c r="B895" s="189"/>
      <c r="D895" s="182" t="s">
        <v>142</v>
      </c>
      <c r="E895" s="190" t="s">
        <v>5</v>
      </c>
      <c r="F895" s="191" t="s">
        <v>1204</v>
      </c>
      <c r="H895" s="192">
        <v>911.268</v>
      </c>
      <c r="I895" s="193"/>
      <c r="L895" s="189"/>
      <c r="M895" s="194"/>
      <c r="N895" s="195"/>
      <c r="O895" s="195"/>
      <c r="P895" s="195"/>
      <c r="Q895" s="195"/>
      <c r="R895" s="195"/>
      <c r="S895" s="195"/>
      <c r="T895" s="196"/>
      <c r="AT895" s="190" t="s">
        <v>142</v>
      </c>
      <c r="AU895" s="190" t="s">
        <v>81</v>
      </c>
      <c r="AV895" s="12" t="s">
        <v>81</v>
      </c>
      <c r="AW895" s="12" t="s">
        <v>33</v>
      </c>
      <c r="AX895" s="12" t="s">
        <v>74</v>
      </c>
      <c r="AY895" s="190" t="s">
        <v>133</v>
      </c>
    </row>
    <row r="896" spans="2:65" s="1" customFormat="1" ht="16.5" customHeight="1">
      <c r="B896" s="168"/>
      <c r="C896" s="213" t="s">
        <v>1205</v>
      </c>
      <c r="D896" s="213" t="s">
        <v>314</v>
      </c>
      <c r="E896" s="214" t="s">
        <v>1206</v>
      </c>
      <c r="F896" s="215" t="s">
        <v>1207</v>
      </c>
      <c r="G896" s="216" t="s">
        <v>138</v>
      </c>
      <c r="H896" s="217">
        <v>255</v>
      </c>
      <c r="I896" s="218"/>
      <c r="J896" s="219">
        <f>ROUND(I896*H896,2)</f>
        <v>0</v>
      </c>
      <c r="K896" s="215" t="s">
        <v>139</v>
      </c>
      <c r="L896" s="220"/>
      <c r="M896" s="221" t="s">
        <v>5</v>
      </c>
      <c r="N896" s="222" t="s">
        <v>40</v>
      </c>
      <c r="O896" s="42"/>
      <c r="P896" s="178">
        <f>O896*H896</f>
        <v>0</v>
      </c>
      <c r="Q896" s="178">
        <v>0.0025</v>
      </c>
      <c r="R896" s="178">
        <f>Q896*H896</f>
        <v>0.6375000000000001</v>
      </c>
      <c r="S896" s="178">
        <v>0</v>
      </c>
      <c r="T896" s="179">
        <f>S896*H896</f>
        <v>0</v>
      </c>
      <c r="AR896" s="24" t="s">
        <v>210</v>
      </c>
      <c r="AT896" s="24" t="s">
        <v>314</v>
      </c>
      <c r="AU896" s="24" t="s">
        <v>81</v>
      </c>
      <c r="AY896" s="24" t="s">
        <v>133</v>
      </c>
      <c r="BE896" s="180">
        <f>IF(N896="základní",J896,0)</f>
        <v>0</v>
      </c>
      <c r="BF896" s="180">
        <f>IF(N896="snížená",J896,0)</f>
        <v>0</v>
      </c>
      <c r="BG896" s="180">
        <f>IF(N896="zákl. přenesená",J896,0)</f>
        <v>0</v>
      </c>
      <c r="BH896" s="180">
        <f>IF(N896="sníž. přenesená",J896,0)</f>
        <v>0</v>
      </c>
      <c r="BI896" s="180">
        <f>IF(N896="nulová",J896,0)</f>
        <v>0</v>
      </c>
      <c r="BJ896" s="24" t="s">
        <v>74</v>
      </c>
      <c r="BK896" s="180">
        <f>ROUND(I896*H896,2)</f>
        <v>0</v>
      </c>
      <c r="BL896" s="24" t="s">
        <v>140</v>
      </c>
      <c r="BM896" s="24" t="s">
        <v>1208</v>
      </c>
    </row>
    <row r="897" spans="2:51" s="12" customFormat="1" ht="13.5">
      <c r="B897" s="189"/>
      <c r="D897" s="182" t="s">
        <v>142</v>
      </c>
      <c r="E897" s="190" t="s">
        <v>5</v>
      </c>
      <c r="F897" s="191" t="s">
        <v>1209</v>
      </c>
      <c r="H897" s="192">
        <v>255</v>
      </c>
      <c r="I897" s="193"/>
      <c r="L897" s="189"/>
      <c r="M897" s="194"/>
      <c r="N897" s="195"/>
      <c r="O897" s="195"/>
      <c r="P897" s="195"/>
      <c r="Q897" s="195"/>
      <c r="R897" s="195"/>
      <c r="S897" s="195"/>
      <c r="T897" s="196"/>
      <c r="AT897" s="190" t="s">
        <v>142</v>
      </c>
      <c r="AU897" s="190" t="s">
        <v>81</v>
      </c>
      <c r="AV897" s="12" t="s">
        <v>81</v>
      </c>
      <c r="AW897" s="12" t="s">
        <v>33</v>
      </c>
      <c r="AX897" s="12" t="s">
        <v>74</v>
      </c>
      <c r="AY897" s="190" t="s">
        <v>133</v>
      </c>
    </row>
    <row r="898" spans="2:65" s="1" customFormat="1" ht="25.5" customHeight="1">
      <c r="B898" s="168"/>
      <c r="C898" s="169" t="s">
        <v>1210</v>
      </c>
      <c r="D898" s="169" t="s">
        <v>135</v>
      </c>
      <c r="E898" s="170" t="s">
        <v>1211</v>
      </c>
      <c r="F898" s="171" t="s">
        <v>1212</v>
      </c>
      <c r="G898" s="172" t="s">
        <v>138</v>
      </c>
      <c r="H898" s="173">
        <v>150.329</v>
      </c>
      <c r="I898" s="174"/>
      <c r="J898" s="175">
        <f>ROUND(I898*H898,2)</f>
        <v>0</v>
      </c>
      <c r="K898" s="171" t="s">
        <v>139</v>
      </c>
      <c r="L898" s="41"/>
      <c r="M898" s="176" t="s">
        <v>5</v>
      </c>
      <c r="N898" s="177" t="s">
        <v>40</v>
      </c>
      <c r="O898" s="42"/>
      <c r="P898" s="178">
        <f>O898*H898</f>
        <v>0</v>
      </c>
      <c r="Q898" s="178">
        <v>0.006</v>
      </c>
      <c r="R898" s="178">
        <f>Q898*H898</f>
        <v>0.901974</v>
      </c>
      <c r="S898" s="178">
        <v>0</v>
      </c>
      <c r="T898" s="179">
        <f>S898*H898</f>
        <v>0</v>
      </c>
      <c r="AR898" s="24" t="s">
        <v>140</v>
      </c>
      <c r="AT898" s="24" t="s">
        <v>135</v>
      </c>
      <c r="AU898" s="24" t="s">
        <v>81</v>
      </c>
      <c r="AY898" s="24" t="s">
        <v>133</v>
      </c>
      <c r="BE898" s="180">
        <f>IF(N898="základní",J898,0)</f>
        <v>0</v>
      </c>
      <c r="BF898" s="180">
        <f>IF(N898="snížená",J898,0)</f>
        <v>0</v>
      </c>
      <c r="BG898" s="180">
        <f>IF(N898="zákl. přenesená",J898,0)</f>
        <v>0</v>
      </c>
      <c r="BH898" s="180">
        <f>IF(N898="sníž. přenesená",J898,0)</f>
        <v>0</v>
      </c>
      <c r="BI898" s="180">
        <f>IF(N898="nulová",J898,0)</f>
        <v>0</v>
      </c>
      <c r="BJ898" s="24" t="s">
        <v>74</v>
      </c>
      <c r="BK898" s="180">
        <f>ROUND(I898*H898,2)</f>
        <v>0</v>
      </c>
      <c r="BL898" s="24" t="s">
        <v>140</v>
      </c>
      <c r="BM898" s="24" t="s">
        <v>1213</v>
      </c>
    </row>
    <row r="899" spans="2:51" s="11" customFormat="1" ht="13.5">
      <c r="B899" s="181"/>
      <c r="D899" s="182" t="s">
        <v>142</v>
      </c>
      <c r="E899" s="183" t="s">
        <v>5</v>
      </c>
      <c r="F899" s="184" t="s">
        <v>182</v>
      </c>
      <c r="H899" s="183" t="s">
        <v>5</v>
      </c>
      <c r="I899" s="185"/>
      <c r="L899" s="181"/>
      <c r="M899" s="186"/>
      <c r="N899" s="187"/>
      <c r="O899" s="187"/>
      <c r="P899" s="187"/>
      <c r="Q899" s="187"/>
      <c r="R899" s="187"/>
      <c r="S899" s="187"/>
      <c r="T899" s="188"/>
      <c r="AT899" s="183" t="s">
        <v>142</v>
      </c>
      <c r="AU899" s="183" t="s">
        <v>81</v>
      </c>
      <c r="AV899" s="11" t="s">
        <v>74</v>
      </c>
      <c r="AW899" s="11" t="s">
        <v>33</v>
      </c>
      <c r="AX899" s="11" t="s">
        <v>69</v>
      </c>
      <c r="AY899" s="183" t="s">
        <v>133</v>
      </c>
    </row>
    <row r="900" spans="2:51" s="11" customFormat="1" ht="13.5">
      <c r="B900" s="181"/>
      <c r="D900" s="182" t="s">
        <v>142</v>
      </c>
      <c r="E900" s="183" t="s">
        <v>5</v>
      </c>
      <c r="F900" s="184" t="s">
        <v>183</v>
      </c>
      <c r="H900" s="183" t="s">
        <v>5</v>
      </c>
      <c r="I900" s="185"/>
      <c r="L900" s="181"/>
      <c r="M900" s="186"/>
      <c r="N900" s="187"/>
      <c r="O900" s="187"/>
      <c r="P900" s="187"/>
      <c r="Q900" s="187"/>
      <c r="R900" s="187"/>
      <c r="S900" s="187"/>
      <c r="T900" s="188"/>
      <c r="AT900" s="183" t="s">
        <v>142</v>
      </c>
      <c r="AU900" s="183" t="s">
        <v>81</v>
      </c>
      <c r="AV900" s="11" t="s">
        <v>74</v>
      </c>
      <c r="AW900" s="11" t="s">
        <v>33</v>
      </c>
      <c r="AX900" s="11" t="s">
        <v>69</v>
      </c>
      <c r="AY900" s="183" t="s">
        <v>133</v>
      </c>
    </row>
    <row r="901" spans="2:51" s="12" customFormat="1" ht="13.5">
      <c r="B901" s="189"/>
      <c r="D901" s="182" t="s">
        <v>142</v>
      </c>
      <c r="E901" s="190" t="s">
        <v>5</v>
      </c>
      <c r="F901" s="191" t="s">
        <v>1214</v>
      </c>
      <c r="H901" s="192">
        <v>15.05</v>
      </c>
      <c r="I901" s="193"/>
      <c r="L901" s="189"/>
      <c r="M901" s="194"/>
      <c r="N901" s="195"/>
      <c r="O901" s="195"/>
      <c r="P901" s="195"/>
      <c r="Q901" s="195"/>
      <c r="R901" s="195"/>
      <c r="S901" s="195"/>
      <c r="T901" s="196"/>
      <c r="AT901" s="190" t="s">
        <v>142</v>
      </c>
      <c r="AU901" s="190" t="s">
        <v>81</v>
      </c>
      <c r="AV901" s="12" t="s">
        <v>81</v>
      </c>
      <c r="AW901" s="12" t="s">
        <v>33</v>
      </c>
      <c r="AX901" s="12" t="s">
        <v>69</v>
      </c>
      <c r="AY901" s="190" t="s">
        <v>133</v>
      </c>
    </row>
    <row r="902" spans="2:51" s="12" customFormat="1" ht="13.5">
      <c r="B902" s="189"/>
      <c r="D902" s="182" t="s">
        <v>142</v>
      </c>
      <c r="E902" s="190" t="s">
        <v>5</v>
      </c>
      <c r="F902" s="191" t="s">
        <v>1215</v>
      </c>
      <c r="H902" s="192">
        <v>3.76</v>
      </c>
      <c r="I902" s="193"/>
      <c r="L902" s="189"/>
      <c r="M902" s="194"/>
      <c r="N902" s="195"/>
      <c r="O902" s="195"/>
      <c r="P902" s="195"/>
      <c r="Q902" s="195"/>
      <c r="R902" s="195"/>
      <c r="S902" s="195"/>
      <c r="T902" s="196"/>
      <c r="AT902" s="190" t="s">
        <v>142</v>
      </c>
      <c r="AU902" s="190" t="s">
        <v>81</v>
      </c>
      <c r="AV902" s="12" t="s">
        <v>81</v>
      </c>
      <c r="AW902" s="12" t="s">
        <v>33</v>
      </c>
      <c r="AX902" s="12" t="s">
        <v>69</v>
      </c>
      <c r="AY902" s="190" t="s">
        <v>133</v>
      </c>
    </row>
    <row r="903" spans="2:51" s="12" customFormat="1" ht="13.5">
      <c r="B903" s="189"/>
      <c r="D903" s="182" t="s">
        <v>142</v>
      </c>
      <c r="E903" s="190" t="s">
        <v>5</v>
      </c>
      <c r="F903" s="191" t="s">
        <v>1216</v>
      </c>
      <c r="H903" s="192">
        <v>1.938</v>
      </c>
      <c r="I903" s="193"/>
      <c r="L903" s="189"/>
      <c r="M903" s="194"/>
      <c r="N903" s="195"/>
      <c r="O903" s="195"/>
      <c r="P903" s="195"/>
      <c r="Q903" s="195"/>
      <c r="R903" s="195"/>
      <c r="S903" s="195"/>
      <c r="T903" s="196"/>
      <c r="AT903" s="190" t="s">
        <v>142</v>
      </c>
      <c r="AU903" s="190" t="s">
        <v>81</v>
      </c>
      <c r="AV903" s="12" t="s">
        <v>81</v>
      </c>
      <c r="AW903" s="12" t="s">
        <v>33</v>
      </c>
      <c r="AX903" s="12" t="s">
        <v>69</v>
      </c>
      <c r="AY903" s="190" t="s">
        <v>133</v>
      </c>
    </row>
    <row r="904" spans="2:51" s="12" customFormat="1" ht="13.5">
      <c r="B904" s="189"/>
      <c r="D904" s="182" t="s">
        <v>142</v>
      </c>
      <c r="E904" s="190" t="s">
        <v>5</v>
      </c>
      <c r="F904" s="191" t="s">
        <v>1217</v>
      </c>
      <c r="H904" s="192">
        <v>1.61</v>
      </c>
      <c r="I904" s="193"/>
      <c r="L904" s="189"/>
      <c r="M904" s="194"/>
      <c r="N904" s="195"/>
      <c r="O904" s="195"/>
      <c r="P904" s="195"/>
      <c r="Q904" s="195"/>
      <c r="R904" s="195"/>
      <c r="S904" s="195"/>
      <c r="T904" s="196"/>
      <c r="AT904" s="190" t="s">
        <v>142</v>
      </c>
      <c r="AU904" s="190" t="s">
        <v>81</v>
      </c>
      <c r="AV904" s="12" t="s">
        <v>81</v>
      </c>
      <c r="AW904" s="12" t="s">
        <v>33</v>
      </c>
      <c r="AX904" s="12" t="s">
        <v>69</v>
      </c>
      <c r="AY904" s="190" t="s">
        <v>133</v>
      </c>
    </row>
    <row r="905" spans="2:51" s="12" customFormat="1" ht="13.5">
      <c r="B905" s="189"/>
      <c r="D905" s="182" t="s">
        <v>142</v>
      </c>
      <c r="E905" s="190" t="s">
        <v>5</v>
      </c>
      <c r="F905" s="191" t="s">
        <v>1218</v>
      </c>
      <c r="H905" s="192">
        <v>10.8</v>
      </c>
      <c r="I905" s="193"/>
      <c r="L905" s="189"/>
      <c r="M905" s="194"/>
      <c r="N905" s="195"/>
      <c r="O905" s="195"/>
      <c r="P905" s="195"/>
      <c r="Q905" s="195"/>
      <c r="R905" s="195"/>
      <c r="S905" s="195"/>
      <c r="T905" s="196"/>
      <c r="AT905" s="190" t="s">
        <v>142</v>
      </c>
      <c r="AU905" s="190" t="s">
        <v>81</v>
      </c>
      <c r="AV905" s="12" t="s">
        <v>81</v>
      </c>
      <c r="AW905" s="12" t="s">
        <v>33</v>
      </c>
      <c r="AX905" s="12" t="s">
        <v>69</v>
      </c>
      <c r="AY905" s="190" t="s">
        <v>133</v>
      </c>
    </row>
    <row r="906" spans="2:51" s="12" customFormat="1" ht="13.5">
      <c r="B906" s="189"/>
      <c r="D906" s="182" t="s">
        <v>142</v>
      </c>
      <c r="E906" s="190" t="s">
        <v>5</v>
      </c>
      <c r="F906" s="191" t="s">
        <v>1219</v>
      </c>
      <c r="H906" s="192">
        <v>1.17</v>
      </c>
      <c r="I906" s="193"/>
      <c r="L906" s="189"/>
      <c r="M906" s="194"/>
      <c r="N906" s="195"/>
      <c r="O906" s="195"/>
      <c r="P906" s="195"/>
      <c r="Q906" s="195"/>
      <c r="R906" s="195"/>
      <c r="S906" s="195"/>
      <c r="T906" s="196"/>
      <c r="AT906" s="190" t="s">
        <v>142</v>
      </c>
      <c r="AU906" s="190" t="s">
        <v>81</v>
      </c>
      <c r="AV906" s="12" t="s">
        <v>81</v>
      </c>
      <c r="AW906" s="12" t="s">
        <v>33</v>
      </c>
      <c r="AX906" s="12" t="s">
        <v>69</v>
      </c>
      <c r="AY906" s="190" t="s">
        <v>133</v>
      </c>
    </row>
    <row r="907" spans="2:51" s="12" customFormat="1" ht="13.5">
      <c r="B907" s="189"/>
      <c r="D907" s="182" t="s">
        <v>142</v>
      </c>
      <c r="E907" s="190" t="s">
        <v>5</v>
      </c>
      <c r="F907" s="191" t="s">
        <v>1220</v>
      </c>
      <c r="H907" s="192">
        <v>7.665</v>
      </c>
      <c r="I907" s="193"/>
      <c r="L907" s="189"/>
      <c r="M907" s="194"/>
      <c r="N907" s="195"/>
      <c r="O907" s="195"/>
      <c r="P907" s="195"/>
      <c r="Q907" s="195"/>
      <c r="R907" s="195"/>
      <c r="S907" s="195"/>
      <c r="T907" s="196"/>
      <c r="AT907" s="190" t="s">
        <v>142</v>
      </c>
      <c r="AU907" s="190" t="s">
        <v>81</v>
      </c>
      <c r="AV907" s="12" t="s">
        <v>81</v>
      </c>
      <c r="AW907" s="12" t="s">
        <v>33</v>
      </c>
      <c r="AX907" s="12" t="s">
        <v>69</v>
      </c>
      <c r="AY907" s="190" t="s">
        <v>133</v>
      </c>
    </row>
    <row r="908" spans="2:51" s="12" customFormat="1" ht="13.5">
      <c r="B908" s="189"/>
      <c r="D908" s="182" t="s">
        <v>142</v>
      </c>
      <c r="E908" s="190" t="s">
        <v>5</v>
      </c>
      <c r="F908" s="191" t="s">
        <v>1221</v>
      </c>
      <c r="H908" s="192">
        <v>9.576</v>
      </c>
      <c r="I908" s="193"/>
      <c r="L908" s="189"/>
      <c r="M908" s="194"/>
      <c r="N908" s="195"/>
      <c r="O908" s="195"/>
      <c r="P908" s="195"/>
      <c r="Q908" s="195"/>
      <c r="R908" s="195"/>
      <c r="S908" s="195"/>
      <c r="T908" s="196"/>
      <c r="AT908" s="190" t="s">
        <v>142</v>
      </c>
      <c r="AU908" s="190" t="s">
        <v>81</v>
      </c>
      <c r="AV908" s="12" t="s">
        <v>81</v>
      </c>
      <c r="AW908" s="12" t="s">
        <v>33</v>
      </c>
      <c r="AX908" s="12" t="s">
        <v>69</v>
      </c>
      <c r="AY908" s="190" t="s">
        <v>133</v>
      </c>
    </row>
    <row r="909" spans="2:51" s="11" customFormat="1" ht="13.5">
      <c r="B909" s="181"/>
      <c r="D909" s="182" t="s">
        <v>142</v>
      </c>
      <c r="E909" s="183" t="s">
        <v>5</v>
      </c>
      <c r="F909" s="184" t="s">
        <v>192</v>
      </c>
      <c r="H909" s="183" t="s">
        <v>5</v>
      </c>
      <c r="I909" s="185"/>
      <c r="L909" s="181"/>
      <c r="M909" s="186"/>
      <c r="N909" s="187"/>
      <c r="O909" s="187"/>
      <c r="P909" s="187"/>
      <c r="Q909" s="187"/>
      <c r="R909" s="187"/>
      <c r="S909" s="187"/>
      <c r="T909" s="188"/>
      <c r="AT909" s="183" t="s">
        <v>142</v>
      </c>
      <c r="AU909" s="183" t="s">
        <v>81</v>
      </c>
      <c r="AV909" s="11" t="s">
        <v>74</v>
      </c>
      <c r="AW909" s="11" t="s">
        <v>33</v>
      </c>
      <c r="AX909" s="11" t="s">
        <v>69</v>
      </c>
      <c r="AY909" s="183" t="s">
        <v>133</v>
      </c>
    </row>
    <row r="910" spans="2:51" s="12" customFormat="1" ht="13.5">
      <c r="B910" s="189"/>
      <c r="D910" s="182" t="s">
        <v>142</v>
      </c>
      <c r="E910" s="190" t="s">
        <v>5</v>
      </c>
      <c r="F910" s="191" t="s">
        <v>1222</v>
      </c>
      <c r="H910" s="192">
        <v>7.317</v>
      </c>
      <c r="I910" s="193"/>
      <c r="L910" s="189"/>
      <c r="M910" s="194"/>
      <c r="N910" s="195"/>
      <c r="O910" s="195"/>
      <c r="P910" s="195"/>
      <c r="Q910" s="195"/>
      <c r="R910" s="195"/>
      <c r="S910" s="195"/>
      <c r="T910" s="196"/>
      <c r="AT910" s="190" t="s">
        <v>142</v>
      </c>
      <c r="AU910" s="190" t="s">
        <v>81</v>
      </c>
      <c r="AV910" s="12" t="s">
        <v>81</v>
      </c>
      <c r="AW910" s="12" t="s">
        <v>33</v>
      </c>
      <c r="AX910" s="12" t="s">
        <v>69</v>
      </c>
      <c r="AY910" s="190" t="s">
        <v>133</v>
      </c>
    </row>
    <row r="911" spans="2:51" s="12" customFormat="1" ht="13.5">
      <c r="B911" s="189"/>
      <c r="D911" s="182" t="s">
        <v>142</v>
      </c>
      <c r="E911" s="190" t="s">
        <v>5</v>
      </c>
      <c r="F911" s="191" t="s">
        <v>1223</v>
      </c>
      <c r="H911" s="192">
        <v>3.58</v>
      </c>
      <c r="I911" s="193"/>
      <c r="L911" s="189"/>
      <c r="M911" s="194"/>
      <c r="N911" s="195"/>
      <c r="O911" s="195"/>
      <c r="P911" s="195"/>
      <c r="Q911" s="195"/>
      <c r="R911" s="195"/>
      <c r="S911" s="195"/>
      <c r="T911" s="196"/>
      <c r="AT911" s="190" t="s">
        <v>142</v>
      </c>
      <c r="AU911" s="190" t="s">
        <v>81</v>
      </c>
      <c r="AV911" s="12" t="s">
        <v>81</v>
      </c>
      <c r="AW911" s="12" t="s">
        <v>33</v>
      </c>
      <c r="AX911" s="12" t="s">
        <v>69</v>
      </c>
      <c r="AY911" s="190" t="s">
        <v>133</v>
      </c>
    </row>
    <row r="912" spans="2:51" s="12" customFormat="1" ht="13.5">
      <c r="B912" s="189"/>
      <c r="D912" s="182" t="s">
        <v>142</v>
      </c>
      <c r="E912" s="190" t="s">
        <v>5</v>
      </c>
      <c r="F912" s="191" t="s">
        <v>1224</v>
      </c>
      <c r="H912" s="192">
        <v>3.48</v>
      </c>
      <c r="I912" s="193"/>
      <c r="L912" s="189"/>
      <c r="M912" s="194"/>
      <c r="N912" s="195"/>
      <c r="O912" s="195"/>
      <c r="P912" s="195"/>
      <c r="Q912" s="195"/>
      <c r="R912" s="195"/>
      <c r="S912" s="195"/>
      <c r="T912" s="196"/>
      <c r="AT912" s="190" t="s">
        <v>142</v>
      </c>
      <c r="AU912" s="190" t="s">
        <v>81</v>
      </c>
      <c r="AV912" s="12" t="s">
        <v>81</v>
      </c>
      <c r="AW912" s="12" t="s">
        <v>33</v>
      </c>
      <c r="AX912" s="12" t="s">
        <v>69</v>
      </c>
      <c r="AY912" s="190" t="s">
        <v>133</v>
      </c>
    </row>
    <row r="913" spans="2:51" s="11" customFormat="1" ht="13.5">
      <c r="B913" s="181"/>
      <c r="D913" s="182" t="s">
        <v>142</v>
      </c>
      <c r="E913" s="183" t="s">
        <v>5</v>
      </c>
      <c r="F913" s="184" t="s">
        <v>1225</v>
      </c>
      <c r="H913" s="183" t="s">
        <v>5</v>
      </c>
      <c r="I913" s="185"/>
      <c r="L913" s="181"/>
      <c r="M913" s="186"/>
      <c r="N913" s="187"/>
      <c r="O913" s="187"/>
      <c r="P913" s="187"/>
      <c r="Q913" s="187"/>
      <c r="R913" s="187"/>
      <c r="S913" s="187"/>
      <c r="T913" s="188"/>
      <c r="AT913" s="183" t="s">
        <v>142</v>
      </c>
      <c r="AU913" s="183" t="s">
        <v>81</v>
      </c>
      <c r="AV913" s="11" t="s">
        <v>74</v>
      </c>
      <c r="AW913" s="11" t="s">
        <v>33</v>
      </c>
      <c r="AX913" s="11" t="s">
        <v>69</v>
      </c>
      <c r="AY913" s="183" t="s">
        <v>133</v>
      </c>
    </row>
    <row r="914" spans="2:51" s="12" customFormat="1" ht="13.5">
      <c r="B914" s="189"/>
      <c r="D914" s="182" t="s">
        <v>142</v>
      </c>
      <c r="E914" s="190" t="s">
        <v>5</v>
      </c>
      <c r="F914" s="191" t="s">
        <v>1226</v>
      </c>
      <c r="H914" s="192">
        <v>75.724</v>
      </c>
      <c r="I914" s="193"/>
      <c r="L914" s="189"/>
      <c r="M914" s="194"/>
      <c r="N914" s="195"/>
      <c r="O914" s="195"/>
      <c r="P914" s="195"/>
      <c r="Q914" s="195"/>
      <c r="R914" s="195"/>
      <c r="S914" s="195"/>
      <c r="T914" s="196"/>
      <c r="AT914" s="190" t="s">
        <v>142</v>
      </c>
      <c r="AU914" s="190" t="s">
        <v>81</v>
      </c>
      <c r="AV914" s="12" t="s">
        <v>81</v>
      </c>
      <c r="AW914" s="12" t="s">
        <v>33</v>
      </c>
      <c r="AX914" s="12" t="s">
        <v>69</v>
      </c>
      <c r="AY914" s="190" t="s">
        <v>133</v>
      </c>
    </row>
    <row r="915" spans="2:51" s="11" customFormat="1" ht="13.5">
      <c r="B915" s="181"/>
      <c r="D915" s="182" t="s">
        <v>142</v>
      </c>
      <c r="E915" s="183" t="s">
        <v>5</v>
      </c>
      <c r="F915" s="184" t="s">
        <v>1227</v>
      </c>
      <c r="H915" s="183" t="s">
        <v>5</v>
      </c>
      <c r="I915" s="185"/>
      <c r="L915" s="181"/>
      <c r="M915" s="186"/>
      <c r="N915" s="187"/>
      <c r="O915" s="187"/>
      <c r="P915" s="187"/>
      <c r="Q915" s="187"/>
      <c r="R915" s="187"/>
      <c r="S915" s="187"/>
      <c r="T915" s="188"/>
      <c r="AT915" s="183" t="s">
        <v>142</v>
      </c>
      <c r="AU915" s="183" t="s">
        <v>81</v>
      </c>
      <c r="AV915" s="11" t="s">
        <v>74</v>
      </c>
      <c r="AW915" s="11" t="s">
        <v>33</v>
      </c>
      <c r="AX915" s="11" t="s">
        <v>69</v>
      </c>
      <c r="AY915" s="183" t="s">
        <v>133</v>
      </c>
    </row>
    <row r="916" spans="2:51" s="12" customFormat="1" ht="13.5">
      <c r="B916" s="189"/>
      <c r="D916" s="182" t="s">
        <v>142</v>
      </c>
      <c r="E916" s="190" t="s">
        <v>5</v>
      </c>
      <c r="F916" s="191" t="s">
        <v>1228</v>
      </c>
      <c r="H916" s="192">
        <v>1.5</v>
      </c>
      <c r="I916" s="193"/>
      <c r="L916" s="189"/>
      <c r="M916" s="194"/>
      <c r="N916" s="195"/>
      <c r="O916" s="195"/>
      <c r="P916" s="195"/>
      <c r="Q916" s="195"/>
      <c r="R916" s="195"/>
      <c r="S916" s="195"/>
      <c r="T916" s="196"/>
      <c r="AT916" s="190" t="s">
        <v>142</v>
      </c>
      <c r="AU916" s="190" t="s">
        <v>81</v>
      </c>
      <c r="AV916" s="12" t="s">
        <v>81</v>
      </c>
      <c r="AW916" s="12" t="s">
        <v>33</v>
      </c>
      <c r="AX916" s="12" t="s">
        <v>69</v>
      </c>
      <c r="AY916" s="190" t="s">
        <v>133</v>
      </c>
    </row>
    <row r="917" spans="2:51" s="14" customFormat="1" ht="13.5">
      <c r="B917" s="205"/>
      <c r="D917" s="182" t="s">
        <v>142</v>
      </c>
      <c r="E917" s="206" t="s">
        <v>5</v>
      </c>
      <c r="F917" s="207" t="s">
        <v>198</v>
      </c>
      <c r="H917" s="208">
        <v>143.17</v>
      </c>
      <c r="I917" s="209"/>
      <c r="L917" s="205"/>
      <c r="M917" s="210"/>
      <c r="N917" s="211"/>
      <c r="O917" s="211"/>
      <c r="P917" s="211"/>
      <c r="Q917" s="211"/>
      <c r="R917" s="211"/>
      <c r="S917" s="211"/>
      <c r="T917" s="212"/>
      <c r="AT917" s="206" t="s">
        <v>142</v>
      </c>
      <c r="AU917" s="206" t="s">
        <v>81</v>
      </c>
      <c r="AV917" s="14" t="s">
        <v>163</v>
      </c>
      <c r="AW917" s="14" t="s">
        <v>33</v>
      </c>
      <c r="AX917" s="14" t="s">
        <v>69</v>
      </c>
      <c r="AY917" s="206" t="s">
        <v>133</v>
      </c>
    </row>
    <row r="918" spans="2:51" s="12" customFormat="1" ht="13.5">
      <c r="B918" s="189"/>
      <c r="D918" s="182" t="s">
        <v>142</v>
      </c>
      <c r="E918" s="190" t="s">
        <v>5</v>
      </c>
      <c r="F918" s="191" t="s">
        <v>1229</v>
      </c>
      <c r="H918" s="192">
        <v>150.329</v>
      </c>
      <c r="I918" s="193"/>
      <c r="L918" s="189"/>
      <c r="M918" s="194"/>
      <c r="N918" s="195"/>
      <c r="O918" s="195"/>
      <c r="P918" s="195"/>
      <c r="Q918" s="195"/>
      <c r="R918" s="195"/>
      <c r="S918" s="195"/>
      <c r="T918" s="196"/>
      <c r="AT918" s="190" t="s">
        <v>142</v>
      </c>
      <c r="AU918" s="190" t="s">
        <v>81</v>
      </c>
      <c r="AV918" s="12" t="s">
        <v>81</v>
      </c>
      <c r="AW918" s="12" t="s">
        <v>33</v>
      </c>
      <c r="AX918" s="12" t="s">
        <v>74</v>
      </c>
      <c r="AY918" s="190" t="s">
        <v>133</v>
      </c>
    </row>
    <row r="919" spans="2:65" s="1" customFormat="1" ht="16.5" customHeight="1">
      <c r="B919" s="168"/>
      <c r="C919" s="213" t="s">
        <v>1230</v>
      </c>
      <c r="D919" s="213" t="s">
        <v>314</v>
      </c>
      <c r="E919" s="214" t="s">
        <v>620</v>
      </c>
      <c r="F919" s="215" t="s">
        <v>621</v>
      </c>
      <c r="G919" s="216" t="s">
        <v>138</v>
      </c>
      <c r="H919" s="217">
        <v>77.238</v>
      </c>
      <c r="I919" s="218"/>
      <c r="J919" s="219">
        <f>ROUND(I919*H919,2)</f>
        <v>0</v>
      </c>
      <c r="K919" s="215" t="s">
        <v>139</v>
      </c>
      <c r="L919" s="220"/>
      <c r="M919" s="221" t="s">
        <v>5</v>
      </c>
      <c r="N919" s="222" t="s">
        <v>40</v>
      </c>
      <c r="O919" s="42"/>
      <c r="P919" s="178">
        <f>O919*H919</f>
        <v>0</v>
      </c>
      <c r="Q919" s="178">
        <v>0.00045</v>
      </c>
      <c r="R919" s="178">
        <f>Q919*H919</f>
        <v>0.0347571</v>
      </c>
      <c r="S919" s="178">
        <v>0</v>
      </c>
      <c r="T919" s="179">
        <f>S919*H919</f>
        <v>0</v>
      </c>
      <c r="AR919" s="24" t="s">
        <v>210</v>
      </c>
      <c r="AT919" s="24" t="s">
        <v>314</v>
      </c>
      <c r="AU919" s="24" t="s">
        <v>81</v>
      </c>
      <c r="AY919" s="24" t="s">
        <v>133</v>
      </c>
      <c r="BE919" s="180">
        <f>IF(N919="základní",J919,0)</f>
        <v>0</v>
      </c>
      <c r="BF919" s="180">
        <f>IF(N919="snížená",J919,0)</f>
        <v>0</v>
      </c>
      <c r="BG919" s="180">
        <f>IF(N919="zákl. přenesená",J919,0)</f>
        <v>0</v>
      </c>
      <c r="BH919" s="180">
        <f>IF(N919="sníž. přenesená",J919,0)</f>
        <v>0</v>
      </c>
      <c r="BI919" s="180">
        <f>IF(N919="nulová",J919,0)</f>
        <v>0</v>
      </c>
      <c r="BJ919" s="24" t="s">
        <v>74</v>
      </c>
      <c r="BK919" s="180">
        <f>ROUND(I919*H919,2)</f>
        <v>0</v>
      </c>
      <c r="BL919" s="24" t="s">
        <v>140</v>
      </c>
      <c r="BM919" s="24" t="s">
        <v>1231</v>
      </c>
    </row>
    <row r="920" spans="2:51" s="11" customFormat="1" ht="13.5">
      <c r="B920" s="181"/>
      <c r="D920" s="182" t="s">
        <v>142</v>
      </c>
      <c r="E920" s="183" t="s">
        <v>5</v>
      </c>
      <c r="F920" s="184" t="s">
        <v>1232</v>
      </c>
      <c r="H920" s="183" t="s">
        <v>5</v>
      </c>
      <c r="I920" s="185"/>
      <c r="L920" s="181"/>
      <c r="M920" s="186"/>
      <c r="N920" s="187"/>
      <c r="O920" s="187"/>
      <c r="P920" s="187"/>
      <c r="Q920" s="187"/>
      <c r="R920" s="187"/>
      <c r="S920" s="187"/>
      <c r="T920" s="188"/>
      <c r="AT920" s="183" t="s">
        <v>142</v>
      </c>
      <c r="AU920" s="183" t="s">
        <v>81</v>
      </c>
      <c r="AV920" s="11" t="s">
        <v>74</v>
      </c>
      <c r="AW920" s="11" t="s">
        <v>33</v>
      </c>
      <c r="AX920" s="11" t="s">
        <v>69</v>
      </c>
      <c r="AY920" s="183" t="s">
        <v>133</v>
      </c>
    </row>
    <row r="921" spans="2:51" s="12" customFormat="1" ht="13.5">
      <c r="B921" s="189"/>
      <c r="D921" s="182" t="s">
        <v>142</v>
      </c>
      <c r="E921" s="190" t="s">
        <v>5</v>
      </c>
      <c r="F921" s="191" t="s">
        <v>1233</v>
      </c>
      <c r="H921" s="192">
        <v>77.238</v>
      </c>
      <c r="I921" s="193"/>
      <c r="L921" s="189"/>
      <c r="M921" s="194"/>
      <c r="N921" s="195"/>
      <c r="O921" s="195"/>
      <c r="P921" s="195"/>
      <c r="Q921" s="195"/>
      <c r="R921" s="195"/>
      <c r="S921" s="195"/>
      <c r="T921" s="196"/>
      <c r="AT921" s="190" t="s">
        <v>142</v>
      </c>
      <c r="AU921" s="190" t="s">
        <v>81</v>
      </c>
      <c r="AV921" s="12" t="s">
        <v>81</v>
      </c>
      <c r="AW921" s="12" t="s">
        <v>33</v>
      </c>
      <c r="AX921" s="12" t="s">
        <v>74</v>
      </c>
      <c r="AY921" s="190" t="s">
        <v>133</v>
      </c>
    </row>
    <row r="922" spans="2:65" s="1" customFormat="1" ht="16.5" customHeight="1">
      <c r="B922" s="168"/>
      <c r="C922" s="213" t="s">
        <v>1234</v>
      </c>
      <c r="D922" s="213" t="s">
        <v>314</v>
      </c>
      <c r="E922" s="214" t="s">
        <v>552</v>
      </c>
      <c r="F922" s="215" t="s">
        <v>553</v>
      </c>
      <c r="G922" s="216" t="s">
        <v>138</v>
      </c>
      <c r="H922" s="217">
        <v>60.372</v>
      </c>
      <c r="I922" s="218"/>
      <c r="J922" s="219">
        <f>ROUND(I922*H922,2)</f>
        <v>0</v>
      </c>
      <c r="K922" s="215" t="s">
        <v>139</v>
      </c>
      <c r="L922" s="220"/>
      <c r="M922" s="221" t="s">
        <v>5</v>
      </c>
      <c r="N922" s="222" t="s">
        <v>40</v>
      </c>
      <c r="O922" s="42"/>
      <c r="P922" s="178">
        <f>O922*H922</f>
        <v>0</v>
      </c>
      <c r="Q922" s="178">
        <v>0.0042</v>
      </c>
      <c r="R922" s="178">
        <f>Q922*H922</f>
        <v>0.25356239999999997</v>
      </c>
      <c r="S922" s="178">
        <v>0</v>
      </c>
      <c r="T922" s="179">
        <f>S922*H922</f>
        <v>0</v>
      </c>
      <c r="AR922" s="24" t="s">
        <v>210</v>
      </c>
      <c r="AT922" s="24" t="s">
        <v>314</v>
      </c>
      <c r="AU922" s="24" t="s">
        <v>81</v>
      </c>
      <c r="AY922" s="24" t="s">
        <v>133</v>
      </c>
      <c r="BE922" s="180">
        <f>IF(N922="základní",J922,0)</f>
        <v>0</v>
      </c>
      <c r="BF922" s="180">
        <f>IF(N922="snížená",J922,0)</f>
        <v>0</v>
      </c>
      <c r="BG922" s="180">
        <f>IF(N922="zákl. přenesená",J922,0)</f>
        <v>0</v>
      </c>
      <c r="BH922" s="180">
        <f>IF(N922="sníž. přenesená",J922,0)</f>
        <v>0</v>
      </c>
      <c r="BI922" s="180">
        <f>IF(N922="nulová",J922,0)</f>
        <v>0</v>
      </c>
      <c r="BJ922" s="24" t="s">
        <v>74</v>
      </c>
      <c r="BK922" s="180">
        <f>ROUND(I922*H922,2)</f>
        <v>0</v>
      </c>
      <c r="BL922" s="24" t="s">
        <v>140</v>
      </c>
      <c r="BM922" s="24" t="s">
        <v>1235</v>
      </c>
    </row>
    <row r="923" spans="2:51" s="12" customFormat="1" ht="13.5">
      <c r="B923" s="189"/>
      <c r="D923" s="182" t="s">
        <v>142</v>
      </c>
      <c r="E923" s="190" t="s">
        <v>5</v>
      </c>
      <c r="F923" s="191" t="s">
        <v>1236</v>
      </c>
      <c r="H923" s="192">
        <v>60.372</v>
      </c>
      <c r="I923" s="193"/>
      <c r="L923" s="189"/>
      <c r="M923" s="194"/>
      <c r="N923" s="195"/>
      <c r="O923" s="195"/>
      <c r="P923" s="195"/>
      <c r="Q923" s="195"/>
      <c r="R923" s="195"/>
      <c r="S923" s="195"/>
      <c r="T923" s="196"/>
      <c r="AT923" s="190" t="s">
        <v>142</v>
      </c>
      <c r="AU923" s="190" t="s">
        <v>81</v>
      </c>
      <c r="AV923" s="12" t="s">
        <v>81</v>
      </c>
      <c r="AW923" s="12" t="s">
        <v>33</v>
      </c>
      <c r="AX923" s="12" t="s">
        <v>74</v>
      </c>
      <c r="AY923" s="190" t="s">
        <v>133</v>
      </c>
    </row>
    <row r="924" spans="2:65" s="1" customFormat="1" ht="16.5" customHeight="1">
      <c r="B924" s="168"/>
      <c r="C924" s="213" t="s">
        <v>1237</v>
      </c>
      <c r="D924" s="213" t="s">
        <v>314</v>
      </c>
      <c r="E924" s="214" t="s">
        <v>558</v>
      </c>
      <c r="F924" s="215" t="s">
        <v>559</v>
      </c>
      <c r="G924" s="216" t="s">
        <v>138</v>
      </c>
      <c r="H924" s="217">
        <v>9.768</v>
      </c>
      <c r="I924" s="218"/>
      <c r="J924" s="219">
        <f>ROUND(I924*H924,2)</f>
        <v>0</v>
      </c>
      <c r="K924" s="215" t="s">
        <v>139</v>
      </c>
      <c r="L924" s="220"/>
      <c r="M924" s="221" t="s">
        <v>5</v>
      </c>
      <c r="N924" s="222" t="s">
        <v>40</v>
      </c>
      <c r="O924" s="42"/>
      <c r="P924" s="178">
        <f>O924*H924</f>
        <v>0</v>
      </c>
      <c r="Q924" s="178">
        <v>0.0049</v>
      </c>
      <c r="R924" s="178">
        <f>Q924*H924</f>
        <v>0.0478632</v>
      </c>
      <c r="S924" s="178">
        <v>0</v>
      </c>
      <c r="T924" s="179">
        <f>S924*H924</f>
        <v>0</v>
      </c>
      <c r="AR924" s="24" t="s">
        <v>210</v>
      </c>
      <c r="AT924" s="24" t="s">
        <v>314</v>
      </c>
      <c r="AU924" s="24" t="s">
        <v>81</v>
      </c>
      <c r="AY924" s="24" t="s">
        <v>133</v>
      </c>
      <c r="BE924" s="180">
        <f>IF(N924="základní",J924,0)</f>
        <v>0</v>
      </c>
      <c r="BF924" s="180">
        <f>IF(N924="snížená",J924,0)</f>
        <v>0</v>
      </c>
      <c r="BG924" s="180">
        <f>IF(N924="zákl. přenesená",J924,0)</f>
        <v>0</v>
      </c>
      <c r="BH924" s="180">
        <f>IF(N924="sníž. přenesená",J924,0)</f>
        <v>0</v>
      </c>
      <c r="BI924" s="180">
        <f>IF(N924="nulová",J924,0)</f>
        <v>0</v>
      </c>
      <c r="BJ924" s="24" t="s">
        <v>74</v>
      </c>
      <c r="BK924" s="180">
        <f>ROUND(I924*H924,2)</f>
        <v>0</v>
      </c>
      <c r="BL924" s="24" t="s">
        <v>140</v>
      </c>
      <c r="BM924" s="24" t="s">
        <v>1238</v>
      </c>
    </row>
    <row r="925" spans="2:51" s="11" customFormat="1" ht="13.5">
      <c r="B925" s="181"/>
      <c r="D925" s="182" t="s">
        <v>142</v>
      </c>
      <c r="E925" s="183" t="s">
        <v>5</v>
      </c>
      <c r="F925" s="184" t="s">
        <v>1239</v>
      </c>
      <c r="H925" s="183" t="s">
        <v>5</v>
      </c>
      <c r="I925" s="185"/>
      <c r="L925" s="181"/>
      <c r="M925" s="186"/>
      <c r="N925" s="187"/>
      <c r="O925" s="187"/>
      <c r="P925" s="187"/>
      <c r="Q925" s="187"/>
      <c r="R925" s="187"/>
      <c r="S925" s="187"/>
      <c r="T925" s="188"/>
      <c r="AT925" s="183" t="s">
        <v>142</v>
      </c>
      <c r="AU925" s="183" t="s">
        <v>81</v>
      </c>
      <c r="AV925" s="11" t="s">
        <v>74</v>
      </c>
      <c r="AW925" s="11" t="s">
        <v>33</v>
      </c>
      <c r="AX925" s="11" t="s">
        <v>69</v>
      </c>
      <c r="AY925" s="183" t="s">
        <v>133</v>
      </c>
    </row>
    <row r="926" spans="2:51" s="12" customFormat="1" ht="13.5">
      <c r="B926" s="189"/>
      <c r="D926" s="182" t="s">
        <v>142</v>
      </c>
      <c r="E926" s="190" t="s">
        <v>5</v>
      </c>
      <c r="F926" s="191" t="s">
        <v>1240</v>
      </c>
      <c r="H926" s="192">
        <v>9.768</v>
      </c>
      <c r="I926" s="193"/>
      <c r="L926" s="189"/>
      <c r="M926" s="194"/>
      <c r="N926" s="195"/>
      <c r="O926" s="195"/>
      <c r="P926" s="195"/>
      <c r="Q926" s="195"/>
      <c r="R926" s="195"/>
      <c r="S926" s="195"/>
      <c r="T926" s="196"/>
      <c r="AT926" s="190" t="s">
        <v>142</v>
      </c>
      <c r="AU926" s="190" t="s">
        <v>81</v>
      </c>
      <c r="AV926" s="12" t="s">
        <v>81</v>
      </c>
      <c r="AW926" s="12" t="s">
        <v>33</v>
      </c>
      <c r="AX926" s="12" t="s">
        <v>74</v>
      </c>
      <c r="AY926" s="190" t="s">
        <v>133</v>
      </c>
    </row>
    <row r="927" spans="2:65" s="1" customFormat="1" ht="16.5" customHeight="1">
      <c r="B927" s="168"/>
      <c r="C927" s="213" t="s">
        <v>1241</v>
      </c>
      <c r="D927" s="213" t="s">
        <v>314</v>
      </c>
      <c r="E927" s="214" t="s">
        <v>1242</v>
      </c>
      <c r="F927" s="215" t="s">
        <v>1243</v>
      </c>
      <c r="G927" s="216" t="s">
        <v>138</v>
      </c>
      <c r="H927" s="217">
        <v>1.53</v>
      </c>
      <c r="I927" s="218"/>
      <c r="J927" s="219">
        <f>ROUND(I927*H927,2)</f>
        <v>0</v>
      </c>
      <c r="K927" s="215" t="s">
        <v>139</v>
      </c>
      <c r="L927" s="220"/>
      <c r="M927" s="221" t="s">
        <v>5</v>
      </c>
      <c r="N927" s="222" t="s">
        <v>40</v>
      </c>
      <c r="O927" s="42"/>
      <c r="P927" s="178">
        <f>O927*H927</f>
        <v>0</v>
      </c>
      <c r="Q927" s="178">
        <v>0.0015</v>
      </c>
      <c r="R927" s="178">
        <f>Q927*H927</f>
        <v>0.002295</v>
      </c>
      <c r="S927" s="178">
        <v>0</v>
      </c>
      <c r="T927" s="179">
        <f>S927*H927</f>
        <v>0</v>
      </c>
      <c r="AR927" s="24" t="s">
        <v>210</v>
      </c>
      <c r="AT927" s="24" t="s">
        <v>314</v>
      </c>
      <c r="AU927" s="24" t="s">
        <v>81</v>
      </c>
      <c r="AY927" s="24" t="s">
        <v>133</v>
      </c>
      <c r="BE927" s="180">
        <f>IF(N927="základní",J927,0)</f>
        <v>0</v>
      </c>
      <c r="BF927" s="180">
        <f>IF(N927="snížená",J927,0)</f>
        <v>0</v>
      </c>
      <c r="BG927" s="180">
        <f>IF(N927="zákl. přenesená",J927,0)</f>
        <v>0</v>
      </c>
      <c r="BH927" s="180">
        <f>IF(N927="sníž. přenesená",J927,0)</f>
        <v>0</v>
      </c>
      <c r="BI927" s="180">
        <f>IF(N927="nulová",J927,0)</f>
        <v>0</v>
      </c>
      <c r="BJ927" s="24" t="s">
        <v>74</v>
      </c>
      <c r="BK927" s="180">
        <f>ROUND(I927*H927,2)</f>
        <v>0</v>
      </c>
      <c r="BL927" s="24" t="s">
        <v>140</v>
      </c>
      <c r="BM927" s="24" t="s">
        <v>1244</v>
      </c>
    </row>
    <row r="928" spans="2:51" s="11" customFormat="1" ht="13.5">
      <c r="B928" s="181"/>
      <c r="D928" s="182" t="s">
        <v>142</v>
      </c>
      <c r="E928" s="183" t="s">
        <v>5</v>
      </c>
      <c r="F928" s="184" t="s">
        <v>1245</v>
      </c>
      <c r="H928" s="183" t="s">
        <v>5</v>
      </c>
      <c r="I928" s="185"/>
      <c r="L928" s="181"/>
      <c r="M928" s="186"/>
      <c r="N928" s="187"/>
      <c r="O928" s="187"/>
      <c r="P928" s="187"/>
      <c r="Q928" s="187"/>
      <c r="R928" s="187"/>
      <c r="S928" s="187"/>
      <c r="T928" s="188"/>
      <c r="AT928" s="183" t="s">
        <v>142</v>
      </c>
      <c r="AU928" s="183" t="s">
        <v>81</v>
      </c>
      <c r="AV928" s="11" t="s">
        <v>74</v>
      </c>
      <c r="AW928" s="11" t="s">
        <v>33</v>
      </c>
      <c r="AX928" s="11" t="s">
        <v>69</v>
      </c>
      <c r="AY928" s="183" t="s">
        <v>133</v>
      </c>
    </row>
    <row r="929" spans="2:51" s="12" customFormat="1" ht="13.5">
      <c r="B929" s="189"/>
      <c r="D929" s="182" t="s">
        <v>142</v>
      </c>
      <c r="E929" s="190" t="s">
        <v>5</v>
      </c>
      <c r="F929" s="191" t="s">
        <v>1246</v>
      </c>
      <c r="H929" s="192">
        <v>1.53</v>
      </c>
      <c r="I929" s="193"/>
      <c r="L929" s="189"/>
      <c r="M929" s="194"/>
      <c r="N929" s="195"/>
      <c r="O929" s="195"/>
      <c r="P929" s="195"/>
      <c r="Q929" s="195"/>
      <c r="R929" s="195"/>
      <c r="S929" s="195"/>
      <c r="T929" s="196"/>
      <c r="AT929" s="190" t="s">
        <v>142</v>
      </c>
      <c r="AU929" s="190" t="s">
        <v>81</v>
      </c>
      <c r="AV929" s="12" t="s">
        <v>81</v>
      </c>
      <c r="AW929" s="12" t="s">
        <v>33</v>
      </c>
      <c r="AX929" s="12" t="s">
        <v>74</v>
      </c>
      <c r="AY929" s="190" t="s">
        <v>133</v>
      </c>
    </row>
    <row r="930" spans="2:65" s="1" customFormat="1" ht="25.5" customHeight="1">
      <c r="B930" s="168"/>
      <c r="C930" s="169" t="s">
        <v>1247</v>
      </c>
      <c r="D930" s="169" t="s">
        <v>135</v>
      </c>
      <c r="E930" s="170" t="s">
        <v>1248</v>
      </c>
      <c r="F930" s="171" t="s">
        <v>1249</v>
      </c>
      <c r="G930" s="172" t="s">
        <v>138</v>
      </c>
      <c r="H930" s="173">
        <v>17.435</v>
      </c>
      <c r="I930" s="174"/>
      <c r="J930" s="175">
        <f>ROUND(I930*H930,2)</f>
        <v>0</v>
      </c>
      <c r="K930" s="171" t="s">
        <v>139</v>
      </c>
      <c r="L930" s="41"/>
      <c r="M930" s="176" t="s">
        <v>5</v>
      </c>
      <c r="N930" s="177" t="s">
        <v>40</v>
      </c>
      <c r="O930" s="42"/>
      <c r="P930" s="178">
        <f>O930*H930</f>
        <v>0</v>
      </c>
      <c r="Q930" s="178">
        <v>0.00116</v>
      </c>
      <c r="R930" s="178">
        <f>Q930*H930</f>
        <v>0.0202246</v>
      </c>
      <c r="S930" s="178">
        <v>0</v>
      </c>
      <c r="T930" s="179">
        <f>S930*H930</f>
        <v>0</v>
      </c>
      <c r="AR930" s="24" t="s">
        <v>140</v>
      </c>
      <c r="AT930" s="24" t="s">
        <v>135</v>
      </c>
      <c r="AU930" s="24" t="s">
        <v>81</v>
      </c>
      <c r="AY930" s="24" t="s">
        <v>133</v>
      </c>
      <c r="BE930" s="180">
        <f>IF(N930="základní",J930,0)</f>
        <v>0</v>
      </c>
      <c r="BF930" s="180">
        <f>IF(N930="snížená",J930,0)</f>
        <v>0</v>
      </c>
      <c r="BG930" s="180">
        <f>IF(N930="zákl. přenesená",J930,0)</f>
        <v>0</v>
      </c>
      <c r="BH930" s="180">
        <f>IF(N930="sníž. přenesená",J930,0)</f>
        <v>0</v>
      </c>
      <c r="BI930" s="180">
        <f>IF(N930="nulová",J930,0)</f>
        <v>0</v>
      </c>
      <c r="BJ930" s="24" t="s">
        <v>74</v>
      </c>
      <c r="BK930" s="180">
        <f>ROUND(I930*H930,2)</f>
        <v>0</v>
      </c>
      <c r="BL930" s="24" t="s">
        <v>140</v>
      </c>
      <c r="BM930" s="24" t="s">
        <v>1250</v>
      </c>
    </row>
    <row r="931" spans="2:51" s="12" customFormat="1" ht="13.5">
      <c r="B931" s="189"/>
      <c r="D931" s="182" t="s">
        <v>142</v>
      </c>
      <c r="E931" s="190" t="s">
        <v>5</v>
      </c>
      <c r="F931" s="191" t="s">
        <v>1124</v>
      </c>
      <c r="H931" s="192">
        <v>17.435</v>
      </c>
      <c r="I931" s="193"/>
      <c r="L931" s="189"/>
      <c r="M931" s="194"/>
      <c r="N931" s="195"/>
      <c r="O931" s="195"/>
      <c r="P931" s="195"/>
      <c r="Q931" s="195"/>
      <c r="R931" s="195"/>
      <c r="S931" s="195"/>
      <c r="T931" s="196"/>
      <c r="AT931" s="190" t="s">
        <v>142</v>
      </c>
      <c r="AU931" s="190" t="s">
        <v>81</v>
      </c>
      <c r="AV931" s="12" t="s">
        <v>81</v>
      </c>
      <c r="AW931" s="12" t="s">
        <v>33</v>
      </c>
      <c r="AX931" s="12" t="s">
        <v>74</v>
      </c>
      <c r="AY931" s="190" t="s">
        <v>133</v>
      </c>
    </row>
    <row r="932" spans="2:65" s="1" customFormat="1" ht="16.5" customHeight="1">
      <c r="B932" s="168"/>
      <c r="C932" s="213" t="s">
        <v>1251</v>
      </c>
      <c r="D932" s="213" t="s">
        <v>314</v>
      </c>
      <c r="E932" s="214" t="s">
        <v>1252</v>
      </c>
      <c r="F932" s="215" t="s">
        <v>1253</v>
      </c>
      <c r="G932" s="216" t="s">
        <v>179</v>
      </c>
      <c r="H932" s="217">
        <v>0.915</v>
      </c>
      <c r="I932" s="218"/>
      <c r="J932" s="219">
        <f>ROUND(I932*H932,2)</f>
        <v>0</v>
      </c>
      <c r="K932" s="215" t="s">
        <v>139</v>
      </c>
      <c r="L932" s="220"/>
      <c r="M932" s="221" t="s">
        <v>5</v>
      </c>
      <c r="N932" s="222" t="s">
        <v>40</v>
      </c>
      <c r="O932" s="42"/>
      <c r="P932" s="178">
        <f>O932*H932</f>
        <v>0</v>
      </c>
      <c r="Q932" s="178">
        <v>0.02</v>
      </c>
      <c r="R932" s="178">
        <f>Q932*H932</f>
        <v>0.0183</v>
      </c>
      <c r="S932" s="178">
        <v>0</v>
      </c>
      <c r="T932" s="179">
        <f>S932*H932</f>
        <v>0</v>
      </c>
      <c r="AR932" s="24" t="s">
        <v>210</v>
      </c>
      <c r="AT932" s="24" t="s">
        <v>314</v>
      </c>
      <c r="AU932" s="24" t="s">
        <v>81</v>
      </c>
      <c r="AY932" s="24" t="s">
        <v>133</v>
      </c>
      <c r="BE932" s="180">
        <f>IF(N932="základní",J932,0)</f>
        <v>0</v>
      </c>
      <c r="BF932" s="180">
        <f>IF(N932="snížená",J932,0)</f>
        <v>0</v>
      </c>
      <c r="BG932" s="180">
        <f>IF(N932="zákl. přenesená",J932,0)</f>
        <v>0</v>
      </c>
      <c r="BH932" s="180">
        <f>IF(N932="sníž. přenesená",J932,0)</f>
        <v>0</v>
      </c>
      <c r="BI932" s="180">
        <f>IF(N932="nulová",J932,0)</f>
        <v>0</v>
      </c>
      <c r="BJ932" s="24" t="s">
        <v>74</v>
      </c>
      <c r="BK932" s="180">
        <f>ROUND(I932*H932,2)</f>
        <v>0</v>
      </c>
      <c r="BL932" s="24" t="s">
        <v>140</v>
      </c>
      <c r="BM932" s="24" t="s">
        <v>1254</v>
      </c>
    </row>
    <row r="933" spans="2:51" s="12" customFormat="1" ht="13.5">
      <c r="B933" s="189"/>
      <c r="D933" s="182" t="s">
        <v>142</v>
      </c>
      <c r="E933" s="190" t="s">
        <v>5</v>
      </c>
      <c r="F933" s="191" t="s">
        <v>1255</v>
      </c>
      <c r="H933" s="192">
        <v>0.915</v>
      </c>
      <c r="I933" s="193"/>
      <c r="L933" s="189"/>
      <c r="M933" s="194"/>
      <c r="N933" s="195"/>
      <c r="O933" s="195"/>
      <c r="P933" s="195"/>
      <c r="Q933" s="195"/>
      <c r="R933" s="195"/>
      <c r="S933" s="195"/>
      <c r="T933" s="196"/>
      <c r="AT933" s="190" t="s">
        <v>142</v>
      </c>
      <c r="AU933" s="190" t="s">
        <v>81</v>
      </c>
      <c r="AV933" s="12" t="s">
        <v>81</v>
      </c>
      <c r="AW933" s="12" t="s">
        <v>33</v>
      </c>
      <c r="AX933" s="12" t="s">
        <v>74</v>
      </c>
      <c r="AY933" s="190" t="s">
        <v>133</v>
      </c>
    </row>
    <row r="934" spans="2:65" s="1" customFormat="1" ht="25.5" customHeight="1">
      <c r="B934" s="168"/>
      <c r="C934" s="169" t="s">
        <v>1256</v>
      </c>
      <c r="D934" s="169" t="s">
        <v>135</v>
      </c>
      <c r="E934" s="170" t="s">
        <v>1257</v>
      </c>
      <c r="F934" s="171" t="s">
        <v>1258</v>
      </c>
      <c r="G934" s="172" t="s">
        <v>138</v>
      </c>
      <c r="H934" s="173">
        <v>455.634</v>
      </c>
      <c r="I934" s="174"/>
      <c r="J934" s="175">
        <f>ROUND(I934*H934,2)</f>
        <v>0</v>
      </c>
      <c r="K934" s="171" t="s">
        <v>139</v>
      </c>
      <c r="L934" s="41"/>
      <c r="M934" s="176" t="s">
        <v>5</v>
      </c>
      <c r="N934" s="177" t="s">
        <v>40</v>
      </c>
      <c r="O934" s="42"/>
      <c r="P934" s="178">
        <f>O934*H934</f>
        <v>0</v>
      </c>
      <c r="Q934" s="178">
        <v>0</v>
      </c>
      <c r="R934" s="178">
        <f>Q934*H934</f>
        <v>0</v>
      </c>
      <c r="S934" s="178">
        <v>0</v>
      </c>
      <c r="T934" s="179">
        <f>S934*H934</f>
        <v>0</v>
      </c>
      <c r="AR934" s="24" t="s">
        <v>140</v>
      </c>
      <c r="AT934" s="24" t="s">
        <v>135</v>
      </c>
      <c r="AU934" s="24" t="s">
        <v>81</v>
      </c>
      <c r="AY934" s="24" t="s">
        <v>133</v>
      </c>
      <c r="BE934" s="180">
        <f>IF(N934="základní",J934,0)</f>
        <v>0</v>
      </c>
      <c r="BF934" s="180">
        <f>IF(N934="snížená",J934,0)</f>
        <v>0</v>
      </c>
      <c r="BG934" s="180">
        <f>IF(N934="zákl. přenesená",J934,0)</f>
        <v>0</v>
      </c>
      <c r="BH934" s="180">
        <f>IF(N934="sníž. přenesená",J934,0)</f>
        <v>0</v>
      </c>
      <c r="BI934" s="180">
        <f>IF(N934="nulová",J934,0)</f>
        <v>0</v>
      </c>
      <c r="BJ934" s="24" t="s">
        <v>74</v>
      </c>
      <c r="BK934" s="180">
        <f>ROUND(I934*H934,2)</f>
        <v>0</v>
      </c>
      <c r="BL934" s="24" t="s">
        <v>140</v>
      </c>
      <c r="BM934" s="24" t="s">
        <v>1259</v>
      </c>
    </row>
    <row r="935" spans="2:51" s="12" customFormat="1" ht="13.5">
      <c r="B935" s="189"/>
      <c r="D935" s="182" t="s">
        <v>142</v>
      </c>
      <c r="E935" s="190" t="s">
        <v>5</v>
      </c>
      <c r="F935" s="191" t="s">
        <v>1260</v>
      </c>
      <c r="H935" s="192">
        <v>455.634</v>
      </c>
      <c r="I935" s="193"/>
      <c r="L935" s="189"/>
      <c r="M935" s="194"/>
      <c r="N935" s="195"/>
      <c r="O935" s="195"/>
      <c r="P935" s="195"/>
      <c r="Q935" s="195"/>
      <c r="R935" s="195"/>
      <c r="S935" s="195"/>
      <c r="T935" s="196"/>
      <c r="AT935" s="190" t="s">
        <v>142</v>
      </c>
      <c r="AU935" s="190" t="s">
        <v>81</v>
      </c>
      <c r="AV935" s="12" t="s">
        <v>81</v>
      </c>
      <c r="AW935" s="12" t="s">
        <v>33</v>
      </c>
      <c r="AX935" s="12" t="s">
        <v>74</v>
      </c>
      <c r="AY935" s="190" t="s">
        <v>133</v>
      </c>
    </row>
    <row r="936" spans="2:65" s="1" customFormat="1" ht="16.5" customHeight="1">
      <c r="B936" s="168"/>
      <c r="C936" s="213" t="s">
        <v>1261</v>
      </c>
      <c r="D936" s="213" t="s">
        <v>314</v>
      </c>
      <c r="E936" s="214" t="s">
        <v>1262</v>
      </c>
      <c r="F936" s="215" t="s">
        <v>1263</v>
      </c>
      <c r="G936" s="216" t="s">
        <v>138</v>
      </c>
      <c r="H936" s="217">
        <v>523.979</v>
      </c>
      <c r="I936" s="218"/>
      <c r="J936" s="219">
        <f>ROUND(I936*H936,2)</f>
        <v>0</v>
      </c>
      <c r="K936" s="215" t="s">
        <v>139</v>
      </c>
      <c r="L936" s="220"/>
      <c r="M936" s="221" t="s">
        <v>5</v>
      </c>
      <c r="N936" s="222" t="s">
        <v>40</v>
      </c>
      <c r="O936" s="42"/>
      <c r="P936" s="178">
        <f>O936*H936</f>
        <v>0</v>
      </c>
      <c r="Q936" s="178">
        <v>0.00014</v>
      </c>
      <c r="R936" s="178">
        <f>Q936*H936</f>
        <v>0.07335706</v>
      </c>
      <c r="S936" s="178">
        <v>0</v>
      </c>
      <c r="T936" s="179">
        <f>S936*H936</f>
        <v>0</v>
      </c>
      <c r="AR936" s="24" t="s">
        <v>210</v>
      </c>
      <c r="AT936" s="24" t="s">
        <v>314</v>
      </c>
      <c r="AU936" s="24" t="s">
        <v>81</v>
      </c>
      <c r="AY936" s="24" t="s">
        <v>133</v>
      </c>
      <c r="BE936" s="180">
        <f>IF(N936="základní",J936,0)</f>
        <v>0</v>
      </c>
      <c r="BF936" s="180">
        <f>IF(N936="snížená",J936,0)</f>
        <v>0</v>
      </c>
      <c r="BG936" s="180">
        <f>IF(N936="zákl. přenesená",J936,0)</f>
        <v>0</v>
      </c>
      <c r="BH936" s="180">
        <f>IF(N936="sníž. přenesená",J936,0)</f>
        <v>0</v>
      </c>
      <c r="BI936" s="180">
        <f>IF(N936="nulová",J936,0)</f>
        <v>0</v>
      </c>
      <c r="BJ936" s="24" t="s">
        <v>74</v>
      </c>
      <c r="BK936" s="180">
        <f>ROUND(I936*H936,2)</f>
        <v>0</v>
      </c>
      <c r="BL936" s="24" t="s">
        <v>140</v>
      </c>
      <c r="BM936" s="24" t="s">
        <v>1264</v>
      </c>
    </row>
    <row r="937" spans="2:51" s="12" customFormat="1" ht="13.5">
      <c r="B937" s="189"/>
      <c r="D937" s="182" t="s">
        <v>142</v>
      </c>
      <c r="E937" s="190" t="s">
        <v>5</v>
      </c>
      <c r="F937" s="191" t="s">
        <v>1265</v>
      </c>
      <c r="H937" s="192">
        <v>523.979</v>
      </c>
      <c r="I937" s="193"/>
      <c r="L937" s="189"/>
      <c r="M937" s="194"/>
      <c r="N937" s="195"/>
      <c r="O937" s="195"/>
      <c r="P937" s="195"/>
      <c r="Q937" s="195"/>
      <c r="R937" s="195"/>
      <c r="S937" s="195"/>
      <c r="T937" s="196"/>
      <c r="AT937" s="190" t="s">
        <v>142</v>
      </c>
      <c r="AU937" s="190" t="s">
        <v>81</v>
      </c>
      <c r="AV937" s="12" t="s">
        <v>81</v>
      </c>
      <c r="AW937" s="12" t="s">
        <v>33</v>
      </c>
      <c r="AX937" s="12" t="s">
        <v>74</v>
      </c>
      <c r="AY937" s="190" t="s">
        <v>133</v>
      </c>
    </row>
    <row r="938" spans="2:65" s="1" customFormat="1" ht="16.5" customHeight="1">
      <c r="B938" s="168"/>
      <c r="C938" s="169" t="s">
        <v>1266</v>
      </c>
      <c r="D938" s="169" t="s">
        <v>135</v>
      </c>
      <c r="E938" s="170" t="s">
        <v>1267</v>
      </c>
      <c r="F938" s="171" t="s">
        <v>1268</v>
      </c>
      <c r="G938" s="172" t="s">
        <v>309</v>
      </c>
      <c r="H938" s="173">
        <v>3</v>
      </c>
      <c r="I938" s="174"/>
      <c r="J938" s="175">
        <f>ROUND(I938*H938,2)</f>
        <v>0</v>
      </c>
      <c r="K938" s="171" t="s">
        <v>139</v>
      </c>
      <c r="L938" s="41"/>
      <c r="M938" s="176" t="s">
        <v>5</v>
      </c>
      <c r="N938" s="177" t="s">
        <v>40</v>
      </c>
      <c r="O938" s="42"/>
      <c r="P938" s="178">
        <f>O938*H938</f>
        <v>0</v>
      </c>
      <c r="Q938" s="178">
        <v>0</v>
      </c>
      <c r="R938" s="178">
        <f>Q938*H938</f>
        <v>0</v>
      </c>
      <c r="S938" s="178">
        <v>0</v>
      </c>
      <c r="T938" s="179">
        <f>S938*H938</f>
        <v>0</v>
      </c>
      <c r="AR938" s="24" t="s">
        <v>140</v>
      </c>
      <c r="AT938" s="24" t="s">
        <v>135</v>
      </c>
      <c r="AU938" s="24" t="s">
        <v>81</v>
      </c>
      <c r="AY938" s="24" t="s">
        <v>133</v>
      </c>
      <c r="BE938" s="180">
        <f>IF(N938="základní",J938,0)</f>
        <v>0</v>
      </c>
      <c r="BF938" s="180">
        <f>IF(N938="snížená",J938,0)</f>
        <v>0</v>
      </c>
      <c r="BG938" s="180">
        <f>IF(N938="zákl. přenesená",J938,0)</f>
        <v>0</v>
      </c>
      <c r="BH938" s="180">
        <f>IF(N938="sníž. přenesená",J938,0)</f>
        <v>0</v>
      </c>
      <c r="BI938" s="180">
        <f>IF(N938="nulová",J938,0)</f>
        <v>0</v>
      </c>
      <c r="BJ938" s="24" t="s">
        <v>74</v>
      </c>
      <c r="BK938" s="180">
        <f>ROUND(I938*H938,2)</f>
        <v>0</v>
      </c>
      <c r="BL938" s="24" t="s">
        <v>140</v>
      </c>
      <c r="BM938" s="24" t="s">
        <v>1269</v>
      </c>
    </row>
    <row r="939" spans="2:51" s="12" customFormat="1" ht="13.5">
      <c r="B939" s="189"/>
      <c r="D939" s="182" t="s">
        <v>142</v>
      </c>
      <c r="E939" s="190" t="s">
        <v>5</v>
      </c>
      <c r="F939" s="191" t="s">
        <v>1270</v>
      </c>
      <c r="H939" s="192">
        <v>3</v>
      </c>
      <c r="I939" s="193"/>
      <c r="L939" s="189"/>
      <c r="M939" s="194"/>
      <c r="N939" s="195"/>
      <c r="O939" s="195"/>
      <c r="P939" s="195"/>
      <c r="Q939" s="195"/>
      <c r="R939" s="195"/>
      <c r="S939" s="195"/>
      <c r="T939" s="196"/>
      <c r="AT939" s="190" t="s">
        <v>142</v>
      </c>
      <c r="AU939" s="190" t="s">
        <v>81</v>
      </c>
      <c r="AV939" s="12" t="s">
        <v>81</v>
      </c>
      <c r="AW939" s="12" t="s">
        <v>33</v>
      </c>
      <c r="AX939" s="12" t="s">
        <v>74</v>
      </c>
      <c r="AY939" s="190" t="s">
        <v>133</v>
      </c>
    </row>
    <row r="940" spans="2:65" s="1" customFormat="1" ht="16.5" customHeight="1">
      <c r="B940" s="168"/>
      <c r="C940" s="213" t="s">
        <v>1271</v>
      </c>
      <c r="D940" s="213" t="s">
        <v>314</v>
      </c>
      <c r="E940" s="214" t="s">
        <v>1272</v>
      </c>
      <c r="F940" s="215" t="s">
        <v>1273</v>
      </c>
      <c r="G940" s="216" t="s">
        <v>309</v>
      </c>
      <c r="H940" s="217">
        <v>3</v>
      </c>
      <c r="I940" s="218"/>
      <c r="J940" s="219">
        <f>ROUND(I940*H940,2)</f>
        <v>0</v>
      </c>
      <c r="K940" s="215" t="s">
        <v>139</v>
      </c>
      <c r="L940" s="220"/>
      <c r="M940" s="221" t="s">
        <v>5</v>
      </c>
      <c r="N940" s="222" t="s">
        <v>40</v>
      </c>
      <c r="O940" s="42"/>
      <c r="P940" s="178">
        <f>O940*H940</f>
        <v>0</v>
      </c>
      <c r="Q940" s="178">
        <v>0.002</v>
      </c>
      <c r="R940" s="178">
        <f>Q940*H940</f>
        <v>0.006</v>
      </c>
      <c r="S940" s="178">
        <v>0</v>
      </c>
      <c r="T940" s="179">
        <f>S940*H940</f>
        <v>0</v>
      </c>
      <c r="AR940" s="24" t="s">
        <v>210</v>
      </c>
      <c r="AT940" s="24" t="s">
        <v>314</v>
      </c>
      <c r="AU940" s="24" t="s">
        <v>81</v>
      </c>
      <c r="AY940" s="24" t="s">
        <v>133</v>
      </c>
      <c r="BE940" s="180">
        <f>IF(N940="základní",J940,0)</f>
        <v>0</v>
      </c>
      <c r="BF940" s="180">
        <f>IF(N940="snížená",J940,0)</f>
        <v>0</v>
      </c>
      <c r="BG940" s="180">
        <f>IF(N940="zákl. přenesená",J940,0)</f>
        <v>0</v>
      </c>
      <c r="BH940" s="180">
        <f>IF(N940="sníž. přenesená",J940,0)</f>
        <v>0</v>
      </c>
      <c r="BI940" s="180">
        <f>IF(N940="nulová",J940,0)</f>
        <v>0</v>
      </c>
      <c r="BJ940" s="24" t="s">
        <v>74</v>
      </c>
      <c r="BK940" s="180">
        <f>ROUND(I940*H940,2)</f>
        <v>0</v>
      </c>
      <c r="BL940" s="24" t="s">
        <v>140</v>
      </c>
      <c r="BM940" s="24" t="s">
        <v>1274</v>
      </c>
    </row>
    <row r="941" spans="2:65" s="1" customFormat="1" ht="16.5" customHeight="1">
      <c r="B941" s="168"/>
      <c r="C941" s="169" t="s">
        <v>1275</v>
      </c>
      <c r="D941" s="169" t="s">
        <v>135</v>
      </c>
      <c r="E941" s="170" t="s">
        <v>1276</v>
      </c>
      <c r="F941" s="171" t="s">
        <v>1277</v>
      </c>
      <c r="G941" s="172" t="s">
        <v>251</v>
      </c>
      <c r="H941" s="173">
        <v>1.852</v>
      </c>
      <c r="I941" s="174"/>
      <c r="J941" s="175">
        <f>ROUND(I941*H941,2)</f>
        <v>0</v>
      </c>
      <c r="K941" s="171" t="s">
        <v>139</v>
      </c>
      <c r="L941" s="41"/>
      <c r="M941" s="176" t="s">
        <v>5</v>
      </c>
      <c r="N941" s="177" t="s">
        <v>40</v>
      </c>
      <c r="O941" s="42"/>
      <c r="P941" s="178">
        <f>O941*H941</f>
        <v>0</v>
      </c>
      <c r="Q941" s="178">
        <v>0</v>
      </c>
      <c r="R941" s="178">
        <f>Q941*H941</f>
        <v>0</v>
      </c>
      <c r="S941" s="178">
        <v>0</v>
      </c>
      <c r="T941" s="179">
        <f>S941*H941</f>
        <v>0</v>
      </c>
      <c r="AR941" s="24" t="s">
        <v>254</v>
      </c>
      <c r="AT941" s="24" t="s">
        <v>135</v>
      </c>
      <c r="AU941" s="24" t="s">
        <v>81</v>
      </c>
      <c r="AY941" s="24" t="s">
        <v>133</v>
      </c>
      <c r="BE941" s="180">
        <f>IF(N941="základní",J941,0)</f>
        <v>0</v>
      </c>
      <c r="BF941" s="180">
        <f>IF(N941="snížená",J941,0)</f>
        <v>0</v>
      </c>
      <c r="BG941" s="180">
        <f>IF(N941="zákl. přenesená",J941,0)</f>
        <v>0</v>
      </c>
      <c r="BH941" s="180">
        <f>IF(N941="sníž. přenesená",J941,0)</f>
        <v>0</v>
      </c>
      <c r="BI941" s="180">
        <f>IF(N941="nulová",J941,0)</f>
        <v>0</v>
      </c>
      <c r="BJ941" s="24" t="s">
        <v>74</v>
      </c>
      <c r="BK941" s="180">
        <f>ROUND(I941*H941,2)</f>
        <v>0</v>
      </c>
      <c r="BL941" s="24" t="s">
        <v>254</v>
      </c>
      <c r="BM941" s="24" t="s">
        <v>1278</v>
      </c>
    </row>
    <row r="942" spans="2:65" s="1" customFormat="1" ht="16.5" customHeight="1">
      <c r="B942" s="168"/>
      <c r="C942" s="169" t="s">
        <v>1279</v>
      </c>
      <c r="D942" s="169" t="s">
        <v>135</v>
      </c>
      <c r="E942" s="170" t="s">
        <v>1280</v>
      </c>
      <c r="F942" s="171" t="s">
        <v>1281</v>
      </c>
      <c r="G942" s="172" t="s">
        <v>251</v>
      </c>
      <c r="H942" s="173">
        <v>1.852</v>
      </c>
      <c r="I942" s="174"/>
      <c r="J942" s="175">
        <f>ROUND(I942*H942,2)</f>
        <v>0</v>
      </c>
      <c r="K942" s="171" t="s">
        <v>139</v>
      </c>
      <c r="L942" s="41"/>
      <c r="M942" s="176" t="s">
        <v>5</v>
      </c>
      <c r="N942" s="177" t="s">
        <v>40</v>
      </c>
      <c r="O942" s="42"/>
      <c r="P942" s="178">
        <f>O942*H942</f>
        <v>0</v>
      </c>
      <c r="Q942" s="178">
        <v>0</v>
      </c>
      <c r="R942" s="178">
        <f>Q942*H942</f>
        <v>0</v>
      </c>
      <c r="S942" s="178">
        <v>0</v>
      </c>
      <c r="T942" s="179">
        <f>S942*H942</f>
        <v>0</v>
      </c>
      <c r="AR942" s="24" t="s">
        <v>254</v>
      </c>
      <c r="AT942" s="24" t="s">
        <v>135</v>
      </c>
      <c r="AU942" s="24" t="s">
        <v>81</v>
      </c>
      <c r="AY942" s="24" t="s">
        <v>133</v>
      </c>
      <c r="BE942" s="180">
        <f>IF(N942="základní",J942,0)</f>
        <v>0</v>
      </c>
      <c r="BF942" s="180">
        <f>IF(N942="snížená",J942,0)</f>
        <v>0</v>
      </c>
      <c r="BG942" s="180">
        <f>IF(N942="zákl. přenesená",J942,0)</f>
        <v>0</v>
      </c>
      <c r="BH942" s="180">
        <f>IF(N942="sníž. přenesená",J942,0)</f>
        <v>0</v>
      </c>
      <c r="BI942" s="180">
        <f>IF(N942="nulová",J942,0)</f>
        <v>0</v>
      </c>
      <c r="BJ942" s="24" t="s">
        <v>74</v>
      </c>
      <c r="BK942" s="180">
        <f>ROUND(I942*H942,2)</f>
        <v>0</v>
      </c>
      <c r="BL942" s="24" t="s">
        <v>254</v>
      </c>
      <c r="BM942" s="24" t="s">
        <v>1282</v>
      </c>
    </row>
    <row r="943" spans="2:63" s="10" customFormat="1" ht="29.85" customHeight="1">
      <c r="B943" s="155"/>
      <c r="D943" s="156" t="s">
        <v>68</v>
      </c>
      <c r="E943" s="166" t="s">
        <v>1283</v>
      </c>
      <c r="F943" s="166" t="s">
        <v>1284</v>
      </c>
      <c r="I943" s="158"/>
      <c r="J943" s="167">
        <f>BK943</f>
        <v>0</v>
      </c>
      <c r="L943" s="155"/>
      <c r="M943" s="160"/>
      <c r="N943" s="161"/>
      <c r="O943" s="161"/>
      <c r="P943" s="162">
        <f>SUM(P944:P954)</f>
        <v>0</v>
      </c>
      <c r="Q943" s="161"/>
      <c r="R943" s="162">
        <f>SUM(R944:R954)</f>
        <v>0.465472</v>
      </c>
      <c r="S943" s="161"/>
      <c r="T943" s="163">
        <f>SUM(T944:T954)</f>
        <v>0.44136000000000003</v>
      </c>
      <c r="AR943" s="156" t="s">
        <v>81</v>
      </c>
      <c r="AT943" s="164" t="s">
        <v>68</v>
      </c>
      <c r="AU943" s="164" t="s">
        <v>74</v>
      </c>
      <c r="AY943" s="156" t="s">
        <v>133</v>
      </c>
      <c r="BK943" s="165">
        <f>SUM(BK944:BK954)</f>
        <v>0</v>
      </c>
    </row>
    <row r="944" spans="2:65" s="1" customFormat="1" ht="16.5" customHeight="1">
      <c r="B944" s="168"/>
      <c r="C944" s="169" t="s">
        <v>1285</v>
      </c>
      <c r="D944" s="169" t="s">
        <v>135</v>
      </c>
      <c r="E944" s="170" t="s">
        <v>1286</v>
      </c>
      <c r="F944" s="171" t="s">
        <v>1287</v>
      </c>
      <c r="G944" s="172" t="s">
        <v>477</v>
      </c>
      <c r="H944" s="173">
        <v>14.4</v>
      </c>
      <c r="I944" s="174"/>
      <c r="J944" s="175">
        <f>ROUND(I944*H944,2)</f>
        <v>0</v>
      </c>
      <c r="K944" s="171" t="s">
        <v>139</v>
      </c>
      <c r="L944" s="41"/>
      <c r="M944" s="176" t="s">
        <v>5</v>
      </c>
      <c r="N944" s="177" t="s">
        <v>40</v>
      </c>
      <c r="O944" s="42"/>
      <c r="P944" s="178">
        <f>O944*H944</f>
        <v>0</v>
      </c>
      <c r="Q944" s="178">
        <v>0</v>
      </c>
      <c r="R944" s="178">
        <f>Q944*H944</f>
        <v>0</v>
      </c>
      <c r="S944" s="178">
        <v>0.03065</v>
      </c>
      <c r="T944" s="179">
        <f>S944*H944</f>
        <v>0.44136000000000003</v>
      </c>
      <c r="AR944" s="24" t="s">
        <v>254</v>
      </c>
      <c r="AT944" s="24" t="s">
        <v>135</v>
      </c>
      <c r="AU944" s="24" t="s">
        <v>81</v>
      </c>
      <c r="AY944" s="24" t="s">
        <v>133</v>
      </c>
      <c r="BE944" s="180">
        <f>IF(N944="základní",J944,0)</f>
        <v>0</v>
      </c>
      <c r="BF944" s="180">
        <f>IF(N944="snížená",J944,0)</f>
        <v>0</v>
      </c>
      <c r="BG944" s="180">
        <f>IF(N944="zákl. přenesená",J944,0)</f>
        <v>0</v>
      </c>
      <c r="BH944" s="180">
        <f>IF(N944="sníž. přenesená",J944,0)</f>
        <v>0</v>
      </c>
      <c r="BI944" s="180">
        <f>IF(N944="nulová",J944,0)</f>
        <v>0</v>
      </c>
      <c r="BJ944" s="24" t="s">
        <v>74</v>
      </c>
      <c r="BK944" s="180">
        <f>ROUND(I944*H944,2)</f>
        <v>0</v>
      </c>
      <c r="BL944" s="24" t="s">
        <v>254</v>
      </c>
      <c r="BM944" s="24" t="s">
        <v>1288</v>
      </c>
    </row>
    <row r="945" spans="2:51" s="12" customFormat="1" ht="13.5">
      <c r="B945" s="189"/>
      <c r="D945" s="182" t="s">
        <v>142</v>
      </c>
      <c r="E945" s="190" t="s">
        <v>5</v>
      </c>
      <c r="F945" s="191" t="s">
        <v>1289</v>
      </c>
      <c r="H945" s="192">
        <v>14.4</v>
      </c>
      <c r="I945" s="193"/>
      <c r="L945" s="189"/>
      <c r="M945" s="194"/>
      <c r="N945" s="195"/>
      <c r="O945" s="195"/>
      <c r="P945" s="195"/>
      <c r="Q945" s="195"/>
      <c r="R945" s="195"/>
      <c r="S945" s="195"/>
      <c r="T945" s="196"/>
      <c r="AT945" s="190" t="s">
        <v>142</v>
      </c>
      <c r="AU945" s="190" t="s">
        <v>81</v>
      </c>
      <c r="AV945" s="12" t="s">
        <v>81</v>
      </c>
      <c r="AW945" s="12" t="s">
        <v>33</v>
      </c>
      <c r="AX945" s="12" t="s">
        <v>74</v>
      </c>
      <c r="AY945" s="190" t="s">
        <v>133</v>
      </c>
    </row>
    <row r="946" spans="2:65" s="1" customFormat="1" ht="25.5" customHeight="1">
      <c r="B946" s="168"/>
      <c r="C946" s="169" t="s">
        <v>1290</v>
      </c>
      <c r="D946" s="169" t="s">
        <v>135</v>
      </c>
      <c r="E946" s="170" t="s">
        <v>1291</v>
      </c>
      <c r="F946" s="171" t="s">
        <v>1292</v>
      </c>
      <c r="G946" s="172" t="s">
        <v>477</v>
      </c>
      <c r="H946" s="173">
        <v>12.6</v>
      </c>
      <c r="I946" s="174"/>
      <c r="J946" s="175">
        <f>ROUND(I946*H946,2)</f>
        <v>0</v>
      </c>
      <c r="K946" s="171" t="s">
        <v>139</v>
      </c>
      <c r="L946" s="41"/>
      <c r="M946" s="176" t="s">
        <v>5</v>
      </c>
      <c r="N946" s="177" t="s">
        <v>40</v>
      </c>
      <c r="O946" s="42"/>
      <c r="P946" s="178">
        <f>O946*H946</f>
        <v>0</v>
      </c>
      <c r="Q946" s="178">
        <v>0.02261</v>
      </c>
      <c r="R946" s="178">
        <f>Q946*H946</f>
        <v>0.28488600000000003</v>
      </c>
      <c r="S946" s="178">
        <v>0</v>
      </c>
      <c r="T946" s="179">
        <f>S946*H946</f>
        <v>0</v>
      </c>
      <c r="AR946" s="24" t="s">
        <v>254</v>
      </c>
      <c r="AT946" s="24" t="s">
        <v>135</v>
      </c>
      <c r="AU946" s="24" t="s">
        <v>81</v>
      </c>
      <c r="AY946" s="24" t="s">
        <v>133</v>
      </c>
      <c r="BE946" s="180">
        <f>IF(N946="základní",J946,0)</f>
        <v>0</v>
      </c>
      <c r="BF946" s="180">
        <f>IF(N946="snížená",J946,0)</f>
        <v>0</v>
      </c>
      <c r="BG946" s="180">
        <f>IF(N946="zákl. přenesená",J946,0)</f>
        <v>0</v>
      </c>
      <c r="BH946" s="180">
        <f>IF(N946="sníž. přenesená",J946,0)</f>
        <v>0</v>
      </c>
      <c r="BI946" s="180">
        <f>IF(N946="nulová",J946,0)</f>
        <v>0</v>
      </c>
      <c r="BJ946" s="24" t="s">
        <v>74</v>
      </c>
      <c r="BK946" s="180">
        <f>ROUND(I946*H946,2)</f>
        <v>0</v>
      </c>
      <c r="BL946" s="24" t="s">
        <v>254</v>
      </c>
      <c r="BM946" s="24" t="s">
        <v>1293</v>
      </c>
    </row>
    <row r="947" spans="2:51" s="12" customFormat="1" ht="13.5">
      <c r="B947" s="189"/>
      <c r="D947" s="182" t="s">
        <v>142</v>
      </c>
      <c r="E947" s="190" t="s">
        <v>5</v>
      </c>
      <c r="F947" s="191" t="s">
        <v>1294</v>
      </c>
      <c r="H947" s="192">
        <v>12.6</v>
      </c>
      <c r="I947" s="193"/>
      <c r="L947" s="189"/>
      <c r="M947" s="194"/>
      <c r="N947" s="195"/>
      <c r="O947" s="195"/>
      <c r="P947" s="195"/>
      <c r="Q947" s="195"/>
      <c r="R947" s="195"/>
      <c r="S947" s="195"/>
      <c r="T947" s="196"/>
      <c r="AT947" s="190" t="s">
        <v>142</v>
      </c>
      <c r="AU947" s="190" t="s">
        <v>81</v>
      </c>
      <c r="AV947" s="12" t="s">
        <v>81</v>
      </c>
      <c r="AW947" s="12" t="s">
        <v>33</v>
      </c>
      <c r="AX947" s="12" t="s">
        <v>74</v>
      </c>
      <c r="AY947" s="190" t="s">
        <v>133</v>
      </c>
    </row>
    <row r="948" spans="2:65" s="1" customFormat="1" ht="16.5" customHeight="1">
      <c r="B948" s="168"/>
      <c r="C948" s="169" t="s">
        <v>1295</v>
      </c>
      <c r="D948" s="169" t="s">
        <v>135</v>
      </c>
      <c r="E948" s="170" t="s">
        <v>1296</v>
      </c>
      <c r="F948" s="171" t="s">
        <v>1297</v>
      </c>
      <c r="G948" s="172" t="s">
        <v>477</v>
      </c>
      <c r="H948" s="173">
        <v>1.8</v>
      </c>
      <c r="I948" s="174"/>
      <c r="J948" s="175">
        <f>ROUND(I948*H948,2)</f>
        <v>0</v>
      </c>
      <c r="K948" s="171" t="s">
        <v>139</v>
      </c>
      <c r="L948" s="41"/>
      <c r="M948" s="176" t="s">
        <v>5</v>
      </c>
      <c r="N948" s="177" t="s">
        <v>40</v>
      </c>
      <c r="O948" s="42"/>
      <c r="P948" s="178">
        <f>O948*H948</f>
        <v>0</v>
      </c>
      <c r="Q948" s="178">
        <v>0.00227</v>
      </c>
      <c r="R948" s="178">
        <f>Q948*H948</f>
        <v>0.004086</v>
      </c>
      <c r="S948" s="178">
        <v>0</v>
      </c>
      <c r="T948" s="179">
        <f>S948*H948</f>
        <v>0</v>
      </c>
      <c r="AR948" s="24" t="s">
        <v>254</v>
      </c>
      <c r="AT948" s="24" t="s">
        <v>135</v>
      </c>
      <c r="AU948" s="24" t="s">
        <v>81</v>
      </c>
      <c r="AY948" s="24" t="s">
        <v>133</v>
      </c>
      <c r="BE948" s="180">
        <f>IF(N948="základní",J948,0)</f>
        <v>0</v>
      </c>
      <c r="BF948" s="180">
        <f>IF(N948="snížená",J948,0)</f>
        <v>0</v>
      </c>
      <c r="BG948" s="180">
        <f>IF(N948="zákl. přenesená",J948,0)</f>
        <v>0</v>
      </c>
      <c r="BH948" s="180">
        <f>IF(N948="sníž. přenesená",J948,0)</f>
        <v>0</v>
      </c>
      <c r="BI948" s="180">
        <f>IF(N948="nulová",J948,0)</f>
        <v>0</v>
      </c>
      <c r="BJ948" s="24" t="s">
        <v>74</v>
      </c>
      <c r="BK948" s="180">
        <f>ROUND(I948*H948,2)</f>
        <v>0</v>
      </c>
      <c r="BL948" s="24" t="s">
        <v>254</v>
      </c>
      <c r="BM948" s="24" t="s">
        <v>1298</v>
      </c>
    </row>
    <row r="949" spans="2:51" s="12" customFormat="1" ht="13.5">
      <c r="B949" s="189"/>
      <c r="D949" s="182" t="s">
        <v>142</v>
      </c>
      <c r="E949" s="190" t="s">
        <v>5</v>
      </c>
      <c r="F949" s="191" t="s">
        <v>1299</v>
      </c>
      <c r="H949" s="192">
        <v>1.8</v>
      </c>
      <c r="I949" s="193"/>
      <c r="L949" s="189"/>
      <c r="M949" s="194"/>
      <c r="N949" s="195"/>
      <c r="O949" s="195"/>
      <c r="P949" s="195"/>
      <c r="Q949" s="195"/>
      <c r="R949" s="195"/>
      <c r="S949" s="195"/>
      <c r="T949" s="196"/>
      <c r="AT949" s="190" t="s">
        <v>142</v>
      </c>
      <c r="AU949" s="190" t="s">
        <v>81</v>
      </c>
      <c r="AV949" s="12" t="s">
        <v>81</v>
      </c>
      <c r="AW949" s="12" t="s">
        <v>33</v>
      </c>
      <c r="AX949" s="12" t="s">
        <v>74</v>
      </c>
      <c r="AY949" s="190" t="s">
        <v>133</v>
      </c>
    </row>
    <row r="950" spans="2:65" s="1" customFormat="1" ht="25.5" customHeight="1">
      <c r="B950" s="168"/>
      <c r="C950" s="169" t="s">
        <v>1300</v>
      </c>
      <c r="D950" s="169" t="s">
        <v>135</v>
      </c>
      <c r="E950" s="170" t="s">
        <v>1301</v>
      </c>
      <c r="F950" s="171" t="s">
        <v>1302</v>
      </c>
      <c r="G950" s="172" t="s">
        <v>309</v>
      </c>
      <c r="H950" s="173">
        <v>1</v>
      </c>
      <c r="I950" s="174"/>
      <c r="J950" s="175">
        <f>ROUND(I950*H950,2)</f>
        <v>0</v>
      </c>
      <c r="K950" s="171" t="s">
        <v>139</v>
      </c>
      <c r="L950" s="41"/>
      <c r="M950" s="176" t="s">
        <v>5</v>
      </c>
      <c r="N950" s="177" t="s">
        <v>40</v>
      </c>
      <c r="O950" s="42"/>
      <c r="P950" s="178">
        <f>O950*H950</f>
        <v>0</v>
      </c>
      <c r="Q950" s="178">
        <v>0.0015</v>
      </c>
      <c r="R950" s="178">
        <f>Q950*H950</f>
        <v>0.0015</v>
      </c>
      <c r="S950" s="178">
        <v>0</v>
      </c>
      <c r="T950" s="179">
        <f>S950*H950</f>
        <v>0</v>
      </c>
      <c r="AR950" s="24" t="s">
        <v>254</v>
      </c>
      <c r="AT950" s="24" t="s">
        <v>135</v>
      </c>
      <c r="AU950" s="24" t="s">
        <v>81</v>
      </c>
      <c r="AY950" s="24" t="s">
        <v>133</v>
      </c>
      <c r="BE950" s="180">
        <f>IF(N950="základní",J950,0)</f>
        <v>0</v>
      </c>
      <c r="BF950" s="180">
        <f>IF(N950="snížená",J950,0)</f>
        <v>0</v>
      </c>
      <c r="BG950" s="180">
        <f>IF(N950="zákl. přenesená",J950,0)</f>
        <v>0</v>
      </c>
      <c r="BH950" s="180">
        <f>IF(N950="sníž. přenesená",J950,0)</f>
        <v>0</v>
      </c>
      <c r="BI950" s="180">
        <f>IF(N950="nulová",J950,0)</f>
        <v>0</v>
      </c>
      <c r="BJ950" s="24" t="s">
        <v>74</v>
      </c>
      <c r="BK950" s="180">
        <f>ROUND(I950*H950,2)</f>
        <v>0</v>
      </c>
      <c r="BL950" s="24" t="s">
        <v>254</v>
      </c>
      <c r="BM950" s="24" t="s">
        <v>1303</v>
      </c>
    </row>
    <row r="951" spans="2:65" s="1" customFormat="1" ht="25.5" customHeight="1">
      <c r="B951" s="168"/>
      <c r="C951" s="169" t="s">
        <v>1304</v>
      </c>
      <c r="D951" s="169" t="s">
        <v>135</v>
      </c>
      <c r="E951" s="170" t="s">
        <v>1305</v>
      </c>
      <c r="F951" s="171" t="s">
        <v>1306</v>
      </c>
      <c r="G951" s="172" t="s">
        <v>309</v>
      </c>
      <c r="H951" s="173">
        <v>7</v>
      </c>
      <c r="I951" s="174"/>
      <c r="J951" s="175">
        <f>ROUND(I951*H951,2)</f>
        <v>0</v>
      </c>
      <c r="K951" s="171" t="s">
        <v>5</v>
      </c>
      <c r="L951" s="41"/>
      <c r="M951" s="176" t="s">
        <v>5</v>
      </c>
      <c r="N951" s="177" t="s">
        <v>40</v>
      </c>
      <c r="O951" s="42"/>
      <c r="P951" s="178">
        <f>O951*H951</f>
        <v>0</v>
      </c>
      <c r="Q951" s="178">
        <v>0.025</v>
      </c>
      <c r="R951" s="178">
        <f>Q951*H951</f>
        <v>0.17500000000000002</v>
      </c>
      <c r="S951" s="178">
        <v>0</v>
      </c>
      <c r="T951" s="179">
        <f>S951*H951</f>
        <v>0</v>
      </c>
      <c r="AR951" s="24" t="s">
        <v>254</v>
      </c>
      <c r="AT951" s="24" t="s">
        <v>135</v>
      </c>
      <c r="AU951" s="24" t="s">
        <v>81</v>
      </c>
      <c r="AY951" s="24" t="s">
        <v>133</v>
      </c>
      <c r="BE951" s="180">
        <f>IF(N951="základní",J951,0)</f>
        <v>0</v>
      </c>
      <c r="BF951" s="180">
        <f>IF(N951="snížená",J951,0)</f>
        <v>0</v>
      </c>
      <c r="BG951" s="180">
        <f>IF(N951="zákl. přenesená",J951,0)</f>
        <v>0</v>
      </c>
      <c r="BH951" s="180">
        <f>IF(N951="sníž. přenesená",J951,0)</f>
        <v>0</v>
      </c>
      <c r="BI951" s="180">
        <f>IF(N951="nulová",J951,0)</f>
        <v>0</v>
      </c>
      <c r="BJ951" s="24" t="s">
        <v>74</v>
      </c>
      <c r="BK951" s="180">
        <f>ROUND(I951*H951,2)</f>
        <v>0</v>
      </c>
      <c r="BL951" s="24" t="s">
        <v>254</v>
      </c>
      <c r="BM951" s="24" t="s">
        <v>1307</v>
      </c>
    </row>
    <row r="952" spans="2:65" s="1" customFormat="1" ht="25.5" customHeight="1">
      <c r="B952" s="168"/>
      <c r="C952" s="169" t="s">
        <v>1308</v>
      </c>
      <c r="D952" s="169" t="s">
        <v>135</v>
      </c>
      <c r="E952" s="170" t="s">
        <v>1309</v>
      </c>
      <c r="F952" s="171" t="s">
        <v>1310</v>
      </c>
      <c r="G952" s="172" t="s">
        <v>251</v>
      </c>
      <c r="H952" s="173">
        <v>0.441</v>
      </c>
      <c r="I952" s="174"/>
      <c r="J952" s="175">
        <f>ROUND(I952*H952,2)</f>
        <v>0</v>
      </c>
      <c r="K952" s="171" t="s">
        <v>139</v>
      </c>
      <c r="L952" s="41"/>
      <c r="M952" s="176" t="s">
        <v>5</v>
      </c>
      <c r="N952" s="177" t="s">
        <v>40</v>
      </c>
      <c r="O952" s="42"/>
      <c r="P952" s="178">
        <f>O952*H952</f>
        <v>0</v>
      </c>
      <c r="Q952" s="178">
        <v>0</v>
      </c>
      <c r="R952" s="178">
        <f>Q952*H952</f>
        <v>0</v>
      </c>
      <c r="S952" s="178">
        <v>0</v>
      </c>
      <c r="T952" s="179">
        <f>S952*H952</f>
        <v>0</v>
      </c>
      <c r="AR952" s="24" t="s">
        <v>254</v>
      </c>
      <c r="AT952" s="24" t="s">
        <v>135</v>
      </c>
      <c r="AU952" s="24" t="s">
        <v>81</v>
      </c>
      <c r="AY952" s="24" t="s">
        <v>133</v>
      </c>
      <c r="BE952" s="180">
        <f>IF(N952="základní",J952,0)</f>
        <v>0</v>
      </c>
      <c r="BF952" s="180">
        <f>IF(N952="snížená",J952,0)</f>
        <v>0</v>
      </c>
      <c r="BG952" s="180">
        <f>IF(N952="zákl. přenesená",J952,0)</f>
        <v>0</v>
      </c>
      <c r="BH952" s="180">
        <f>IF(N952="sníž. přenesená",J952,0)</f>
        <v>0</v>
      </c>
      <c r="BI952" s="180">
        <f>IF(N952="nulová",J952,0)</f>
        <v>0</v>
      </c>
      <c r="BJ952" s="24" t="s">
        <v>74</v>
      </c>
      <c r="BK952" s="180">
        <f>ROUND(I952*H952,2)</f>
        <v>0</v>
      </c>
      <c r="BL952" s="24" t="s">
        <v>254</v>
      </c>
      <c r="BM952" s="24" t="s">
        <v>1311</v>
      </c>
    </row>
    <row r="953" spans="2:65" s="1" customFormat="1" ht="16.5" customHeight="1">
      <c r="B953" s="168"/>
      <c r="C953" s="169" t="s">
        <v>1312</v>
      </c>
      <c r="D953" s="169" t="s">
        <v>135</v>
      </c>
      <c r="E953" s="170" t="s">
        <v>1313</v>
      </c>
      <c r="F953" s="171" t="s">
        <v>1314</v>
      </c>
      <c r="G953" s="172" t="s">
        <v>251</v>
      </c>
      <c r="H953" s="173">
        <v>0.465</v>
      </c>
      <c r="I953" s="174"/>
      <c r="J953" s="175">
        <f>ROUND(I953*H953,2)</f>
        <v>0</v>
      </c>
      <c r="K953" s="171" t="s">
        <v>139</v>
      </c>
      <c r="L953" s="41"/>
      <c r="M953" s="176" t="s">
        <v>5</v>
      </c>
      <c r="N953" s="177" t="s">
        <v>40</v>
      </c>
      <c r="O953" s="42"/>
      <c r="P953" s="178">
        <f>O953*H953</f>
        <v>0</v>
      </c>
      <c r="Q953" s="178">
        <v>0</v>
      </c>
      <c r="R953" s="178">
        <f>Q953*H953</f>
        <v>0</v>
      </c>
      <c r="S953" s="178">
        <v>0</v>
      </c>
      <c r="T953" s="179">
        <f>S953*H953</f>
        <v>0</v>
      </c>
      <c r="AR953" s="24" t="s">
        <v>254</v>
      </c>
      <c r="AT953" s="24" t="s">
        <v>135</v>
      </c>
      <c r="AU953" s="24" t="s">
        <v>81</v>
      </c>
      <c r="AY953" s="24" t="s">
        <v>133</v>
      </c>
      <c r="BE953" s="180">
        <f>IF(N953="základní",J953,0)</f>
        <v>0</v>
      </c>
      <c r="BF953" s="180">
        <f>IF(N953="snížená",J953,0)</f>
        <v>0</v>
      </c>
      <c r="BG953" s="180">
        <f>IF(N953="zákl. přenesená",J953,0)</f>
        <v>0</v>
      </c>
      <c r="BH953" s="180">
        <f>IF(N953="sníž. přenesená",J953,0)</f>
        <v>0</v>
      </c>
      <c r="BI953" s="180">
        <f>IF(N953="nulová",J953,0)</f>
        <v>0</v>
      </c>
      <c r="BJ953" s="24" t="s">
        <v>74</v>
      </c>
      <c r="BK953" s="180">
        <f>ROUND(I953*H953,2)</f>
        <v>0</v>
      </c>
      <c r="BL953" s="24" t="s">
        <v>254</v>
      </c>
      <c r="BM953" s="24" t="s">
        <v>1315</v>
      </c>
    </row>
    <row r="954" spans="2:65" s="1" customFormat="1" ht="16.5" customHeight="1">
      <c r="B954" s="168"/>
      <c r="C954" s="169" t="s">
        <v>1316</v>
      </c>
      <c r="D954" s="169" t="s">
        <v>135</v>
      </c>
      <c r="E954" s="170" t="s">
        <v>1317</v>
      </c>
      <c r="F954" s="171" t="s">
        <v>1318</v>
      </c>
      <c r="G954" s="172" t="s">
        <v>251</v>
      </c>
      <c r="H954" s="173">
        <v>0.465</v>
      </c>
      <c r="I954" s="174"/>
      <c r="J954" s="175">
        <f>ROUND(I954*H954,2)</f>
        <v>0</v>
      </c>
      <c r="K954" s="171" t="s">
        <v>139</v>
      </c>
      <c r="L954" s="41"/>
      <c r="M954" s="176" t="s">
        <v>5</v>
      </c>
      <c r="N954" s="177" t="s">
        <v>40</v>
      </c>
      <c r="O954" s="42"/>
      <c r="P954" s="178">
        <f>O954*H954</f>
        <v>0</v>
      </c>
      <c r="Q954" s="178">
        <v>0</v>
      </c>
      <c r="R954" s="178">
        <f>Q954*H954</f>
        <v>0</v>
      </c>
      <c r="S954" s="178">
        <v>0</v>
      </c>
      <c r="T954" s="179">
        <f>S954*H954</f>
        <v>0</v>
      </c>
      <c r="AR954" s="24" t="s">
        <v>254</v>
      </c>
      <c r="AT954" s="24" t="s">
        <v>135</v>
      </c>
      <c r="AU954" s="24" t="s">
        <v>81</v>
      </c>
      <c r="AY954" s="24" t="s">
        <v>133</v>
      </c>
      <c r="BE954" s="180">
        <f>IF(N954="základní",J954,0)</f>
        <v>0</v>
      </c>
      <c r="BF954" s="180">
        <f>IF(N954="snížená",J954,0)</f>
        <v>0</v>
      </c>
      <c r="BG954" s="180">
        <f>IF(N954="zákl. přenesená",J954,0)</f>
        <v>0</v>
      </c>
      <c r="BH954" s="180">
        <f>IF(N954="sníž. přenesená",J954,0)</f>
        <v>0</v>
      </c>
      <c r="BI954" s="180">
        <f>IF(N954="nulová",J954,0)</f>
        <v>0</v>
      </c>
      <c r="BJ954" s="24" t="s">
        <v>74</v>
      </c>
      <c r="BK954" s="180">
        <f>ROUND(I954*H954,2)</f>
        <v>0</v>
      </c>
      <c r="BL954" s="24" t="s">
        <v>254</v>
      </c>
      <c r="BM954" s="24" t="s">
        <v>1319</v>
      </c>
    </row>
    <row r="955" spans="2:63" s="10" customFormat="1" ht="29.85" customHeight="1">
      <c r="B955" s="155"/>
      <c r="D955" s="156" t="s">
        <v>68</v>
      </c>
      <c r="E955" s="166" t="s">
        <v>1320</v>
      </c>
      <c r="F955" s="166" t="s">
        <v>1321</v>
      </c>
      <c r="I955" s="158"/>
      <c r="J955" s="167">
        <f>BK955</f>
        <v>0</v>
      </c>
      <c r="L955" s="155"/>
      <c r="M955" s="160"/>
      <c r="N955" s="161"/>
      <c r="O955" s="161"/>
      <c r="P955" s="162">
        <f>SUM(P956:P964)</f>
        <v>0</v>
      </c>
      <c r="Q955" s="161"/>
      <c r="R955" s="162">
        <f>SUM(R956:R964)</f>
        <v>0.07755000000000001</v>
      </c>
      <c r="S955" s="161"/>
      <c r="T955" s="163">
        <f>SUM(T956:T964)</f>
        <v>0.08295</v>
      </c>
      <c r="AR955" s="156" t="s">
        <v>81</v>
      </c>
      <c r="AT955" s="164" t="s">
        <v>68</v>
      </c>
      <c r="AU955" s="164" t="s">
        <v>74</v>
      </c>
      <c r="AY955" s="156" t="s">
        <v>133</v>
      </c>
      <c r="BK955" s="165">
        <f>SUM(BK956:BK964)</f>
        <v>0</v>
      </c>
    </row>
    <row r="956" spans="2:65" s="1" customFormat="1" ht="25.5" customHeight="1">
      <c r="B956" s="168"/>
      <c r="C956" s="169" t="s">
        <v>1322</v>
      </c>
      <c r="D956" s="169" t="s">
        <v>135</v>
      </c>
      <c r="E956" s="170" t="s">
        <v>1323</v>
      </c>
      <c r="F956" s="171" t="s">
        <v>1324</v>
      </c>
      <c r="G956" s="172" t="s">
        <v>477</v>
      </c>
      <c r="H956" s="173">
        <v>15</v>
      </c>
      <c r="I956" s="174"/>
      <c r="J956" s="175">
        <f>ROUND(I956*H956,2)</f>
        <v>0</v>
      </c>
      <c r="K956" s="171" t="s">
        <v>139</v>
      </c>
      <c r="L956" s="41"/>
      <c r="M956" s="176" t="s">
        <v>5</v>
      </c>
      <c r="N956" s="177" t="s">
        <v>40</v>
      </c>
      <c r="O956" s="42"/>
      <c r="P956" s="178">
        <f>O956*H956</f>
        <v>0</v>
      </c>
      <c r="Q956" s="178">
        <v>0.00493</v>
      </c>
      <c r="R956" s="178">
        <f>Q956*H956</f>
        <v>0.07395</v>
      </c>
      <c r="S956" s="178">
        <v>0</v>
      </c>
      <c r="T956" s="179">
        <f>S956*H956</f>
        <v>0</v>
      </c>
      <c r="AR956" s="24" t="s">
        <v>254</v>
      </c>
      <c r="AT956" s="24" t="s">
        <v>135</v>
      </c>
      <c r="AU956" s="24" t="s">
        <v>81</v>
      </c>
      <c r="AY956" s="24" t="s">
        <v>133</v>
      </c>
      <c r="BE956" s="180">
        <f>IF(N956="základní",J956,0)</f>
        <v>0</v>
      </c>
      <c r="BF956" s="180">
        <f>IF(N956="snížená",J956,0)</f>
        <v>0</v>
      </c>
      <c r="BG956" s="180">
        <f>IF(N956="zákl. přenesená",J956,0)</f>
        <v>0</v>
      </c>
      <c r="BH956" s="180">
        <f>IF(N956="sníž. přenesená",J956,0)</f>
        <v>0</v>
      </c>
      <c r="BI956" s="180">
        <f>IF(N956="nulová",J956,0)</f>
        <v>0</v>
      </c>
      <c r="BJ956" s="24" t="s">
        <v>74</v>
      </c>
      <c r="BK956" s="180">
        <f>ROUND(I956*H956,2)</f>
        <v>0</v>
      </c>
      <c r="BL956" s="24" t="s">
        <v>254</v>
      </c>
      <c r="BM956" s="24" t="s">
        <v>1325</v>
      </c>
    </row>
    <row r="957" spans="2:51" s="11" customFormat="1" ht="13.5">
      <c r="B957" s="181"/>
      <c r="D957" s="182" t="s">
        <v>142</v>
      </c>
      <c r="E957" s="183" t="s">
        <v>5</v>
      </c>
      <c r="F957" s="184" t="s">
        <v>1326</v>
      </c>
      <c r="H957" s="183" t="s">
        <v>5</v>
      </c>
      <c r="I957" s="185"/>
      <c r="L957" s="181"/>
      <c r="M957" s="186"/>
      <c r="N957" s="187"/>
      <c r="O957" s="187"/>
      <c r="P957" s="187"/>
      <c r="Q957" s="187"/>
      <c r="R957" s="187"/>
      <c r="S957" s="187"/>
      <c r="T957" s="188"/>
      <c r="AT957" s="183" t="s">
        <v>142</v>
      </c>
      <c r="AU957" s="183" t="s">
        <v>81</v>
      </c>
      <c r="AV957" s="11" t="s">
        <v>74</v>
      </c>
      <c r="AW957" s="11" t="s">
        <v>33</v>
      </c>
      <c r="AX957" s="11" t="s">
        <v>69</v>
      </c>
      <c r="AY957" s="183" t="s">
        <v>133</v>
      </c>
    </row>
    <row r="958" spans="2:51" s="12" customFormat="1" ht="13.5">
      <c r="B958" s="189"/>
      <c r="D958" s="182" t="s">
        <v>142</v>
      </c>
      <c r="E958" s="190" t="s">
        <v>5</v>
      </c>
      <c r="F958" s="191" t="s">
        <v>1327</v>
      </c>
      <c r="H958" s="192">
        <v>15</v>
      </c>
      <c r="I958" s="193"/>
      <c r="L958" s="189"/>
      <c r="M958" s="194"/>
      <c r="N958" s="195"/>
      <c r="O958" s="195"/>
      <c r="P958" s="195"/>
      <c r="Q958" s="195"/>
      <c r="R958" s="195"/>
      <c r="S958" s="195"/>
      <c r="T958" s="196"/>
      <c r="AT958" s="190" t="s">
        <v>142</v>
      </c>
      <c r="AU958" s="190" t="s">
        <v>81</v>
      </c>
      <c r="AV958" s="12" t="s">
        <v>81</v>
      </c>
      <c r="AW958" s="12" t="s">
        <v>33</v>
      </c>
      <c r="AX958" s="12" t="s">
        <v>74</v>
      </c>
      <c r="AY958" s="190" t="s">
        <v>133</v>
      </c>
    </row>
    <row r="959" spans="2:65" s="1" customFormat="1" ht="16.5" customHeight="1">
      <c r="B959" s="168"/>
      <c r="C959" s="169" t="s">
        <v>1328</v>
      </c>
      <c r="D959" s="169" t="s">
        <v>135</v>
      </c>
      <c r="E959" s="170" t="s">
        <v>1329</v>
      </c>
      <c r="F959" s="171" t="s">
        <v>1330</v>
      </c>
      <c r="G959" s="172" t="s">
        <v>477</v>
      </c>
      <c r="H959" s="173">
        <v>15</v>
      </c>
      <c r="I959" s="174"/>
      <c r="J959" s="175">
        <f aca="true" t="shared" si="0" ref="J959:J964">ROUND(I959*H959,2)</f>
        <v>0</v>
      </c>
      <c r="K959" s="171" t="s">
        <v>139</v>
      </c>
      <c r="L959" s="41"/>
      <c r="M959" s="176" t="s">
        <v>5</v>
      </c>
      <c r="N959" s="177" t="s">
        <v>40</v>
      </c>
      <c r="O959" s="42"/>
      <c r="P959" s="178">
        <f aca="true" t="shared" si="1" ref="P959:P964">O959*H959</f>
        <v>0</v>
      </c>
      <c r="Q959" s="178">
        <v>0.00024</v>
      </c>
      <c r="R959" s="178">
        <f aca="true" t="shared" si="2" ref="R959:R964">Q959*H959</f>
        <v>0.0036</v>
      </c>
      <c r="S959" s="178">
        <v>0.00553</v>
      </c>
      <c r="T959" s="179">
        <f aca="true" t="shared" si="3" ref="T959:T964">S959*H959</f>
        <v>0.08295</v>
      </c>
      <c r="AR959" s="24" t="s">
        <v>254</v>
      </c>
      <c r="AT959" s="24" t="s">
        <v>135</v>
      </c>
      <c r="AU959" s="24" t="s">
        <v>81</v>
      </c>
      <c r="AY959" s="24" t="s">
        <v>133</v>
      </c>
      <c r="BE959" s="180">
        <f aca="true" t="shared" si="4" ref="BE959:BE964">IF(N959="základní",J959,0)</f>
        <v>0</v>
      </c>
      <c r="BF959" s="180">
        <f aca="true" t="shared" si="5" ref="BF959:BF964">IF(N959="snížená",J959,0)</f>
        <v>0</v>
      </c>
      <c r="BG959" s="180">
        <f aca="true" t="shared" si="6" ref="BG959:BG964">IF(N959="zákl. přenesená",J959,0)</f>
        <v>0</v>
      </c>
      <c r="BH959" s="180">
        <f aca="true" t="shared" si="7" ref="BH959:BH964">IF(N959="sníž. přenesená",J959,0)</f>
        <v>0</v>
      </c>
      <c r="BI959" s="180">
        <f aca="true" t="shared" si="8" ref="BI959:BI964">IF(N959="nulová",J959,0)</f>
        <v>0</v>
      </c>
      <c r="BJ959" s="24" t="s">
        <v>74</v>
      </c>
      <c r="BK959" s="180">
        <f aca="true" t="shared" si="9" ref="BK959:BK964">ROUND(I959*H959,2)</f>
        <v>0</v>
      </c>
      <c r="BL959" s="24" t="s">
        <v>254</v>
      </c>
      <c r="BM959" s="24" t="s">
        <v>1331</v>
      </c>
    </row>
    <row r="960" spans="2:65" s="1" customFormat="1" ht="16.5" customHeight="1">
      <c r="B960" s="168"/>
      <c r="C960" s="169" t="s">
        <v>1332</v>
      </c>
      <c r="D960" s="169" t="s">
        <v>135</v>
      </c>
      <c r="E960" s="170" t="s">
        <v>1333</v>
      </c>
      <c r="F960" s="171" t="s">
        <v>1334</v>
      </c>
      <c r="G960" s="172" t="s">
        <v>309</v>
      </c>
      <c r="H960" s="173">
        <v>4</v>
      </c>
      <c r="I960" s="174"/>
      <c r="J960" s="175">
        <f t="shared" si="0"/>
        <v>0</v>
      </c>
      <c r="K960" s="171" t="s">
        <v>139</v>
      </c>
      <c r="L960" s="41"/>
      <c r="M960" s="176" t="s">
        <v>5</v>
      </c>
      <c r="N960" s="177" t="s">
        <v>40</v>
      </c>
      <c r="O960" s="42"/>
      <c r="P960" s="178">
        <f t="shared" si="1"/>
        <v>0</v>
      </c>
      <c r="Q960" s="178">
        <v>0</v>
      </c>
      <c r="R960" s="178">
        <f t="shared" si="2"/>
        <v>0</v>
      </c>
      <c r="S960" s="178">
        <v>0</v>
      </c>
      <c r="T960" s="179">
        <f t="shared" si="3"/>
        <v>0</v>
      </c>
      <c r="AR960" s="24" t="s">
        <v>254</v>
      </c>
      <c r="AT960" s="24" t="s">
        <v>135</v>
      </c>
      <c r="AU960" s="24" t="s">
        <v>81</v>
      </c>
      <c r="AY960" s="24" t="s">
        <v>133</v>
      </c>
      <c r="BE960" s="180">
        <f t="shared" si="4"/>
        <v>0</v>
      </c>
      <c r="BF960" s="180">
        <f t="shared" si="5"/>
        <v>0</v>
      </c>
      <c r="BG960" s="180">
        <f t="shared" si="6"/>
        <v>0</v>
      </c>
      <c r="BH960" s="180">
        <f t="shared" si="7"/>
        <v>0</v>
      </c>
      <c r="BI960" s="180">
        <f t="shared" si="8"/>
        <v>0</v>
      </c>
      <c r="BJ960" s="24" t="s">
        <v>74</v>
      </c>
      <c r="BK960" s="180">
        <f t="shared" si="9"/>
        <v>0</v>
      </c>
      <c r="BL960" s="24" t="s">
        <v>254</v>
      </c>
      <c r="BM960" s="24" t="s">
        <v>1335</v>
      </c>
    </row>
    <row r="961" spans="2:65" s="1" customFormat="1" ht="16.5" customHeight="1">
      <c r="B961" s="168"/>
      <c r="C961" s="169" t="s">
        <v>1336</v>
      </c>
      <c r="D961" s="169" t="s">
        <v>135</v>
      </c>
      <c r="E961" s="170" t="s">
        <v>1337</v>
      </c>
      <c r="F961" s="171" t="s">
        <v>1338</v>
      </c>
      <c r="G961" s="172" t="s">
        <v>477</v>
      </c>
      <c r="H961" s="173">
        <v>35</v>
      </c>
      <c r="I961" s="174"/>
      <c r="J961" s="175">
        <f t="shared" si="0"/>
        <v>0</v>
      </c>
      <c r="K961" s="171" t="s">
        <v>139</v>
      </c>
      <c r="L961" s="41"/>
      <c r="M961" s="176" t="s">
        <v>5</v>
      </c>
      <c r="N961" s="177" t="s">
        <v>40</v>
      </c>
      <c r="O961" s="42"/>
      <c r="P961" s="178">
        <f t="shared" si="1"/>
        <v>0</v>
      </c>
      <c r="Q961" s="178">
        <v>0</v>
      </c>
      <c r="R961" s="178">
        <f t="shared" si="2"/>
        <v>0</v>
      </c>
      <c r="S961" s="178">
        <v>0</v>
      </c>
      <c r="T961" s="179">
        <f t="shared" si="3"/>
        <v>0</v>
      </c>
      <c r="AR961" s="24" t="s">
        <v>254</v>
      </c>
      <c r="AT961" s="24" t="s">
        <v>135</v>
      </c>
      <c r="AU961" s="24" t="s">
        <v>81</v>
      </c>
      <c r="AY961" s="24" t="s">
        <v>133</v>
      </c>
      <c r="BE961" s="180">
        <f t="shared" si="4"/>
        <v>0</v>
      </c>
      <c r="BF961" s="180">
        <f t="shared" si="5"/>
        <v>0</v>
      </c>
      <c r="BG961" s="180">
        <f t="shared" si="6"/>
        <v>0</v>
      </c>
      <c r="BH961" s="180">
        <f t="shared" si="7"/>
        <v>0</v>
      </c>
      <c r="BI961" s="180">
        <f t="shared" si="8"/>
        <v>0</v>
      </c>
      <c r="BJ961" s="24" t="s">
        <v>74</v>
      </c>
      <c r="BK961" s="180">
        <f t="shared" si="9"/>
        <v>0</v>
      </c>
      <c r="BL961" s="24" t="s">
        <v>254</v>
      </c>
      <c r="BM961" s="24" t="s">
        <v>1339</v>
      </c>
    </row>
    <row r="962" spans="2:65" s="1" customFormat="1" ht="16.5" customHeight="1">
      <c r="B962" s="168"/>
      <c r="C962" s="169" t="s">
        <v>1340</v>
      </c>
      <c r="D962" s="169" t="s">
        <v>135</v>
      </c>
      <c r="E962" s="170" t="s">
        <v>1341</v>
      </c>
      <c r="F962" s="171" t="s">
        <v>1342</v>
      </c>
      <c r="G962" s="172" t="s">
        <v>309</v>
      </c>
      <c r="H962" s="173">
        <v>2</v>
      </c>
      <c r="I962" s="174"/>
      <c r="J962" s="175">
        <f t="shared" si="0"/>
        <v>0</v>
      </c>
      <c r="K962" s="171" t="s">
        <v>139</v>
      </c>
      <c r="L962" s="41"/>
      <c r="M962" s="176" t="s">
        <v>5</v>
      </c>
      <c r="N962" s="177" t="s">
        <v>40</v>
      </c>
      <c r="O962" s="42"/>
      <c r="P962" s="178">
        <f t="shared" si="1"/>
        <v>0</v>
      </c>
      <c r="Q962" s="178">
        <v>0</v>
      </c>
      <c r="R962" s="178">
        <f t="shared" si="2"/>
        <v>0</v>
      </c>
      <c r="S962" s="178">
        <v>0</v>
      </c>
      <c r="T962" s="179">
        <f t="shared" si="3"/>
        <v>0</v>
      </c>
      <c r="AR962" s="24" t="s">
        <v>254</v>
      </c>
      <c r="AT962" s="24" t="s">
        <v>135</v>
      </c>
      <c r="AU962" s="24" t="s">
        <v>81</v>
      </c>
      <c r="AY962" s="24" t="s">
        <v>133</v>
      </c>
      <c r="BE962" s="180">
        <f t="shared" si="4"/>
        <v>0</v>
      </c>
      <c r="BF962" s="180">
        <f t="shared" si="5"/>
        <v>0</v>
      </c>
      <c r="BG962" s="180">
        <f t="shared" si="6"/>
        <v>0</v>
      </c>
      <c r="BH962" s="180">
        <f t="shared" si="7"/>
        <v>0</v>
      </c>
      <c r="BI962" s="180">
        <f t="shared" si="8"/>
        <v>0</v>
      </c>
      <c r="BJ962" s="24" t="s">
        <v>74</v>
      </c>
      <c r="BK962" s="180">
        <f t="shared" si="9"/>
        <v>0</v>
      </c>
      <c r="BL962" s="24" t="s">
        <v>254</v>
      </c>
      <c r="BM962" s="24" t="s">
        <v>1343</v>
      </c>
    </row>
    <row r="963" spans="2:65" s="1" customFormat="1" ht="16.5" customHeight="1">
      <c r="B963" s="168"/>
      <c r="C963" s="169" t="s">
        <v>1344</v>
      </c>
      <c r="D963" s="169" t="s">
        <v>135</v>
      </c>
      <c r="E963" s="170" t="s">
        <v>1345</v>
      </c>
      <c r="F963" s="171" t="s">
        <v>1346</v>
      </c>
      <c r="G963" s="172" t="s">
        <v>251</v>
      </c>
      <c r="H963" s="173">
        <v>0.078</v>
      </c>
      <c r="I963" s="174"/>
      <c r="J963" s="175">
        <f t="shared" si="0"/>
        <v>0</v>
      </c>
      <c r="K963" s="171" t="s">
        <v>139</v>
      </c>
      <c r="L963" s="41"/>
      <c r="M963" s="176" t="s">
        <v>5</v>
      </c>
      <c r="N963" s="177" t="s">
        <v>40</v>
      </c>
      <c r="O963" s="42"/>
      <c r="P963" s="178">
        <f t="shared" si="1"/>
        <v>0</v>
      </c>
      <c r="Q963" s="178">
        <v>0</v>
      </c>
      <c r="R963" s="178">
        <f t="shared" si="2"/>
        <v>0</v>
      </c>
      <c r="S963" s="178">
        <v>0</v>
      </c>
      <c r="T963" s="179">
        <f t="shared" si="3"/>
        <v>0</v>
      </c>
      <c r="AR963" s="24" t="s">
        <v>254</v>
      </c>
      <c r="AT963" s="24" t="s">
        <v>135</v>
      </c>
      <c r="AU963" s="24" t="s">
        <v>81</v>
      </c>
      <c r="AY963" s="24" t="s">
        <v>133</v>
      </c>
      <c r="BE963" s="180">
        <f t="shared" si="4"/>
        <v>0</v>
      </c>
      <c r="BF963" s="180">
        <f t="shared" si="5"/>
        <v>0</v>
      </c>
      <c r="BG963" s="180">
        <f t="shared" si="6"/>
        <v>0</v>
      </c>
      <c r="BH963" s="180">
        <f t="shared" si="7"/>
        <v>0</v>
      </c>
      <c r="BI963" s="180">
        <f t="shared" si="8"/>
        <v>0</v>
      </c>
      <c r="BJ963" s="24" t="s">
        <v>74</v>
      </c>
      <c r="BK963" s="180">
        <f t="shared" si="9"/>
        <v>0</v>
      </c>
      <c r="BL963" s="24" t="s">
        <v>254</v>
      </c>
      <c r="BM963" s="24" t="s">
        <v>1347</v>
      </c>
    </row>
    <row r="964" spans="2:65" s="1" customFormat="1" ht="16.5" customHeight="1">
      <c r="B964" s="168"/>
      <c r="C964" s="169" t="s">
        <v>1348</v>
      </c>
      <c r="D964" s="169" t="s">
        <v>135</v>
      </c>
      <c r="E964" s="170" t="s">
        <v>1349</v>
      </c>
      <c r="F964" s="171" t="s">
        <v>1350</v>
      </c>
      <c r="G964" s="172" t="s">
        <v>251</v>
      </c>
      <c r="H964" s="173">
        <v>0.078</v>
      </c>
      <c r="I964" s="174"/>
      <c r="J964" s="175">
        <f t="shared" si="0"/>
        <v>0</v>
      </c>
      <c r="K964" s="171" t="s">
        <v>139</v>
      </c>
      <c r="L964" s="41"/>
      <c r="M964" s="176" t="s">
        <v>5</v>
      </c>
      <c r="N964" s="177" t="s">
        <v>40</v>
      </c>
      <c r="O964" s="42"/>
      <c r="P964" s="178">
        <f t="shared" si="1"/>
        <v>0</v>
      </c>
      <c r="Q964" s="178">
        <v>0</v>
      </c>
      <c r="R964" s="178">
        <f t="shared" si="2"/>
        <v>0</v>
      </c>
      <c r="S964" s="178">
        <v>0</v>
      </c>
      <c r="T964" s="179">
        <f t="shared" si="3"/>
        <v>0</v>
      </c>
      <c r="AR964" s="24" t="s">
        <v>254</v>
      </c>
      <c r="AT964" s="24" t="s">
        <v>135</v>
      </c>
      <c r="AU964" s="24" t="s">
        <v>81</v>
      </c>
      <c r="AY964" s="24" t="s">
        <v>133</v>
      </c>
      <c r="BE964" s="180">
        <f t="shared" si="4"/>
        <v>0</v>
      </c>
      <c r="BF964" s="180">
        <f t="shared" si="5"/>
        <v>0</v>
      </c>
      <c r="BG964" s="180">
        <f t="shared" si="6"/>
        <v>0</v>
      </c>
      <c r="BH964" s="180">
        <f t="shared" si="7"/>
        <v>0</v>
      </c>
      <c r="BI964" s="180">
        <f t="shared" si="8"/>
        <v>0</v>
      </c>
      <c r="BJ964" s="24" t="s">
        <v>74</v>
      </c>
      <c r="BK964" s="180">
        <f t="shared" si="9"/>
        <v>0</v>
      </c>
      <c r="BL964" s="24" t="s">
        <v>254</v>
      </c>
      <c r="BM964" s="24" t="s">
        <v>1351</v>
      </c>
    </row>
    <row r="965" spans="2:63" s="10" customFormat="1" ht="29.85" customHeight="1">
      <c r="B965" s="155"/>
      <c r="D965" s="156" t="s">
        <v>68</v>
      </c>
      <c r="E965" s="166" t="s">
        <v>1352</v>
      </c>
      <c r="F965" s="166" t="s">
        <v>1353</v>
      </c>
      <c r="I965" s="158"/>
      <c r="J965" s="167">
        <f>BK965</f>
        <v>0</v>
      </c>
      <c r="L965" s="155"/>
      <c r="M965" s="160"/>
      <c r="N965" s="161"/>
      <c r="O965" s="161"/>
      <c r="P965" s="162">
        <f>SUM(P966:P1000)</f>
        <v>0</v>
      </c>
      <c r="Q965" s="161"/>
      <c r="R965" s="162">
        <f>SUM(R966:R1000)</f>
        <v>1.20871948</v>
      </c>
      <c r="S965" s="161"/>
      <c r="T965" s="163">
        <f>SUM(T966:T1000)</f>
        <v>0.147</v>
      </c>
      <c r="AR965" s="156" t="s">
        <v>81</v>
      </c>
      <c r="AT965" s="164" t="s">
        <v>68</v>
      </c>
      <c r="AU965" s="164" t="s">
        <v>74</v>
      </c>
      <c r="AY965" s="156" t="s">
        <v>133</v>
      </c>
      <c r="BK965" s="165">
        <f>SUM(BK966:BK1000)</f>
        <v>0</v>
      </c>
    </row>
    <row r="966" spans="2:65" s="1" customFormat="1" ht="25.5" customHeight="1">
      <c r="B966" s="168"/>
      <c r="C966" s="169" t="s">
        <v>1354</v>
      </c>
      <c r="D966" s="169" t="s">
        <v>135</v>
      </c>
      <c r="E966" s="170" t="s">
        <v>1355</v>
      </c>
      <c r="F966" s="171" t="s">
        <v>1356</v>
      </c>
      <c r="G966" s="172" t="s">
        <v>179</v>
      </c>
      <c r="H966" s="173">
        <v>0.245</v>
      </c>
      <c r="I966" s="174"/>
      <c r="J966" s="175">
        <f>ROUND(I966*H966,2)</f>
        <v>0</v>
      </c>
      <c r="K966" s="171" t="s">
        <v>139</v>
      </c>
      <c r="L966" s="41"/>
      <c r="M966" s="176" t="s">
        <v>5</v>
      </c>
      <c r="N966" s="177" t="s">
        <v>40</v>
      </c>
      <c r="O966" s="42"/>
      <c r="P966" s="178">
        <f>O966*H966</f>
        <v>0</v>
      </c>
      <c r="Q966" s="178">
        <v>0.00189</v>
      </c>
      <c r="R966" s="178">
        <f>Q966*H966</f>
        <v>0.00046305</v>
      </c>
      <c r="S966" s="178">
        <v>0</v>
      </c>
      <c r="T966" s="179">
        <f>S966*H966</f>
        <v>0</v>
      </c>
      <c r="AR966" s="24" t="s">
        <v>254</v>
      </c>
      <c r="AT966" s="24" t="s">
        <v>135</v>
      </c>
      <c r="AU966" s="24" t="s">
        <v>81</v>
      </c>
      <c r="AY966" s="24" t="s">
        <v>133</v>
      </c>
      <c r="BE966" s="180">
        <f>IF(N966="základní",J966,0)</f>
        <v>0</v>
      </c>
      <c r="BF966" s="180">
        <f>IF(N966="snížená",J966,0)</f>
        <v>0</v>
      </c>
      <c r="BG966" s="180">
        <f>IF(N966="zákl. přenesená",J966,0)</f>
        <v>0</v>
      </c>
      <c r="BH966" s="180">
        <f>IF(N966="sníž. přenesená",J966,0)</f>
        <v>0</v>
      </c>
      <c r="BI966" s="180">
        <f>IF(N966="nulová",J966,0)</f>
        <v>0</v>
      </c>
      <c r="BJ966" s="24" t="s">
        <v>74</v>
      </c>
      <c r="BK966" s="180">
        <f>ROUND(I966*H966,2)</f>
        <v>0</v>
      </c>
      <c r="BL966" s="24" t="s">
        <v>254</v>
      </c>
      <c r="BM966" s="24" t="s">
        <v>1357</v>
      </c>
    </row>
    <row r="967" spans="2:51" s="11" customFormat="1" ht="13.5">
      <c r="B967" s="181"/>
      <c r="D967" s="182" t="s">
        <v>142</v>
      </c>
      <c r="E967" s="183" t="s">
        <v>5</v>
      </c>
      <c r="F967" s="184" t="s">
        <v>1358</v>
      </c>
      <c r="H967" s="183" t="s">
        <v>5</v>
      </c>
      <c r="I967" s="185"/>
      <c r="L967" s="181"/>
      <c r="M967" s="186"/>
      <c r="N967" s="187"/>
      <c r="O967" s="187"/>
      <c r="P967" s="187"/>
      <c r="Q967" s="187"/>
      <c r="R967" s="187"/>
      <c r="S967" s="187"/>
      <c r="T967" s="188"/>
      <c r="AT967" s="183" t="s">
        <v>142</v>
      </c>
      <c r="AU967" s="183" t="s">
        <v>81</v>
      </c>
      <c r="AV967" s="11" t="s">
        <v>74</v>
      </c>
      <c r="AW967" s="11" t="s">
        <v>33</v>
      </c>
      <c r="AX967" s="11" t="s">
        <v>69</v>
      </c>
      <c r="AY967" s="183" t="s">
        <v>133</v>
      </c>
    </row>
    <row r="968" spans="2:51" s="12" customFormat="1" ht="13.5">
      <c r="B968" s="189"/>
      <c r="D968" s="182" t="s">
        <v>142</v>
      </c>
      <c r="E968" s="190" t="s">
        <v>5</v>
      </c>
      <c r="F968" s="191" t="s">
        <v>1359</v>
      </c>
      <c r="H968" s="192">
        <v>0.189</v>
      </c>
      <c r="I968" s="193"/>
      <c r="L968" s="189"/>
      <c r="M968" s="194"/>
      <c r="N968" s="195"/>
      <c r="O968" s="195"/>
      <c r="P968" s="195"/>
      <c r="Q968" s="195"/>
      <c r="R968" s="195"/>
      <c r="S968" s="195"/>
      <c r="T968" s="196"/>
      <c r="AT968" s="190" t="s">
        <v>142</v>
      </c>
      <c r="AU968" s="190" t="s">
        <v>81</v>
      </c>
      <c r="AV968" s="12" t="s">
        <v>81</v>
      </c>
      <c r="AW968" s="12" t="s">
        <v>33</v>
      </c>
      <c r="AX968" s="12" t="s">
        <v>69</v>
      </c>
      <c r="AY968" s="190" t="s">
        <v>133</v>
      </c>
    </row>
    <row r="969" spans="2:51" s="12" customFormat="1" ht="13.5">
      <c r="B969" s="189"/>
      <c r="D969" s="182" t="s">
        <v>142</v>
      </c>
      <c r="E969" s="190" t="s">
        <v>5</v>
      </c>
      <c r="F969" s="191" t="s">
        <v>1360</v>
      </c>
      <c r="H969" s="192">
        <v>0.056</v>
      </c>
      <c r="I969" s="193"/>
      <c r="L969" s="189"/>
      <c r="M969" s="194"/>
      <c r="N969" s="195"/>
      <c r="O969" s="195"/>
      <c r="P969" s="195"/>
      <c r="Q969" s="195"/>
      <c r="R969" s="195"/>
      <c r="S969" s="195"/>
      <c r="T969" s="196"/>
      <c r="AT969" s="190" t="s">
        <v>142</v>
      </c>
      <c r="AU969" s="190" t="s">
        <v>81</v>
      </c>
      <c r="AV969" s="12" t="s">
        <v>81</v>
      </c>
      <c r="AW969" s="12" t="s">
        <v>33</v>
      </c>
      <c r="AX969" s="12" t="s">
        <v>69</v>
      </c>
      <c r="AY969" s="190" t="s">
        <v>133</v>
      </c>
    </row>
    <row r="970" spans="2:51" s="13" customFormat="1" ht="13.5">
      <c r="B970" s="197"/>
      <c r="D970" s="182" t="s">
        <v>142</v>
      </c>
      <c r="E970" s="198" t="s">
        <v>5</v>
      </c>
      <c r="F970" s="199" t="s">
        <v>154</v>
      </c>
      <c r="H970" s="200">
        <v>0.245</v>
      </c>
      <c r="I970" s="201"/>
      <c r="L970" s="197"/>
      <c r="M970" s="202"/>
      <c r="N970" s="203"/>
      <c r="O970" s="203"/>
      <c r="P970" s="203"/>
      <c r="Q970" s="203"/>
      <c r="R970" s="203"/>
      <c r="S970" s="203"/>
      <c r="T970" s="204"/>
      <c r="AT970" s="198" t="s">
        <v>142</v>
      </c>
      <c r="AU970" s="198" t="s">
        <v>81</v>
      </c>
      <c r="AV970" s="13" t="s">
        <v>140</v>
      </c>
      <c r="AW970" s="13" t="s">
        <v>33</v>
      </c>
      <c r="AX970" s="13" t="s">
        <v>74</v>
      </c>
      <c r="AY970" s="198" t="s">
        <v>133</v>
      </c>
    </row>
    <row r="971" spans="2:65" s="1" customFormat="1" ht="25.5" customHeight="1">
      <c r="B971" s="168"/>
      <c r="C971" s="169" t="s">
        <v>1361</v>
      </c>
      <c r="D971" s="169" t="s">
        <v>135</v>
      </c>
      <c r="E971" s="170" t="s">
        <v>1362</v>
      </c>
      <c r="F971" s="171" t="s">
        <v>1363</v>
      </c>
      <c r="G971" s="172" t="s">
        <v>138</v>
      </c>
      <c r="H971" s="173">
        <v>25.9</v>
      </c>
      <c r="I971" s="174"/>
      <c r="J971" s="175">
        <f>ROUND(I971*H971,2)</f>
        <v>0</v>
      </c>
      <c r="K971" s="171" t="s">
        <v>139</v>
      </c>
      <c r="L971" s="41"/>
      <c r="M971" s="176" t="s">
        <v>5</v>
      </c>
      <c r="N971" s="177" t="s">
        <v>40</v>
      </c>
      <c r="O971" s="42"/>
      <c r="P971" s="178">
        <f>O971*H971</f>
        <v>0</v>
      </c>
      <c r="Q971" s="178">
        <v>0.01152</v>
      </c>
      <c r="R971" s="178">
        <f>Q971*H971</f>
        <v>0.298368</v>
      </c>
      <c r="S971" s="178">
        <v>0</v>
      </c>
      <c r="T971" s="179">
        <f>S971*H971</f>
        <v>0</v>
      </c>
      <c r="AR971" s="24" t="s">
        <v>254</v>
      </c>
      <c r="AT971" s="24" t="s">
        <v>135</v>
      </c>
      <c r="AU971" s="24" t="s">
        <v>81</v>
      </c>
      <c r="AY971" s="24" t="s">
        <v>133</v>
      </c>
      <c r="BE971" s="180">
        <f>IF(N971="základní",J971,0)</f>
        <v>0</v>
      </c>
      <c r="BF971" s="180">
        <f>IF(N971="snížená",J971,0)</f>
        <v>0</v>
      </c>
      <c r="BG971" s="180">
        <f>IF(N971="zákl. přenesená",J971,0)</f>
        <v>0</v>
      </c>
      <c r="BH971" s="180">
        <f>IF(N971="sníž. přenesená",J971,0)</f>
        <v>0</v>
      </c>
      <c r="BI971" s="180">
        <f>IF(N971="nulová",J971,0)</f>
        <v>0</v>
      </c>
      <c r="BJ971" s="24" t="s">
        <v>74</v>
      </c>
      <c r="BK971" s="180">
        <f>ROUND(I971*H971,2)</f>
        <v>0</v>
      </c>
      <c r="BL971" s="24" t="s">
        <v>254</v>
      </c>
      <c r="BM971" s="24" t="s">
        <v>1364</v>
      </c>
    </row>
    <row r="972" spans="2:51" s="11" customFormat="1" ht="13.5">
      <c r="B972" s="181"/>
      <c r="D972" s="182" t="s">
        <v>142</v>
      </c>
      <c r="E972" s="183" t="s">
        <v>5</v>
      </c>
      <c r="F972" s="184" t="s">
        <v>819</v>
      </c>
      <c r="H972" s="183" t="s">
        <v>5</v>
      </c>
      <c r="I972" s="185"/>
      <c r="L972" s="181"/>
      <c r="M972" s="186"/>
      <c r="N972" s="187"/>
      <c r="O972" s="187"/>
      <c r="P972" s="187"/>
      <c r="Q972" s="187"/>
      <c r="R972" s="187"/>
      <c r="S972" s="187"/>
      <c r="T972" s="188"/>
      <c r="AT972" s="183" t="s">
        <v>142</v>
      </c>
      <c r="AU972" s="183" t="s">
        <v>81</v>
      </c>
      <c r="AV972" s="11" t="s">
        <v>74</v>
      </c>
      <c r="AW972" s="11" t="s">
        <v>33</v>
      </c>
      <c r="AX972" s="11" t="s">
        <v>69</v>
      </c>
      <c r="AY972" s="183" t="s">
        <v>133</v>
      </c>
    </row>
    <row r="973" spans="2:51" s="12" customFormat="1" ht="13.5">
      <c r="B973" s="189"/>
      <c r="D973" s="182" t="s">
        <v>142</v>
      </c>
      <c r="E973" s="190" t="s">
        <v>5</v>
      </c>
      <c r="F973" s="191" t="s">
        <v>1365</v>
      </c>
      <c r="H973" s="192">
        <v>25.9</v>
      </c>
      <c r="I973" s="193"/>
      <c r="L973" s="189"/>
      <c r="M973" s="194"/>
      <c r="N973" s="195"/>
      <c r="O973" s="195"/>
      <c r="P973" s="195"/>
      <c r="Q973" s="195"/>
      <c r="R973" s="195"/>
      <c r="S973" s="195"/>
      <c r="T973" s="196"/>
      <c r="AT973" s="190" t="s">
        <v>142</v>
      </c>
      <c r="AU973" s="190" t="s">
        <v>81</v>
      </c>
      <c r="AV973" s="12" t="s">
        <v>81</v>
      </c>
      <c r="AW973" s="12" t="s">
        <v>33</v>
      </c>
      <c r="AX973" s="12" t="s">
        <v>74</v>
      </c>
      <c r="AY973" s="190" t="s">
        <v>133</v>
      </c>
    </row>
    <row r="974" spans="2:65" s="1" customFormat="1" ht="25.5" customHeight="1">
      <c r="B974" s="168"/>
      <c r="C974" s="169" t="s">
        <v>1366</v>
      </c>
      <c r="D974" s="169" t="s">
        <v>135</v>
      </c>
      <c r="E974" s="170" t="s">
        <v>1367</v>
      </c>
      <c r="F974" s="171" t="s">
        <v>1368</v>
      </c>
      <c r="G974" s="172" t="s">
        <v>138</v>
      </c>
      <c r="H974" s="173">
        <v>43.458</v>
      </c>
      <c r="I974" s="174"/>
      <c r="J974" s="175">
        <f>ROUND(I974*H974,2)</f>
        <v>0</v>
      </c>
      <c r="K974" s="171" t="s">
        <v>139</v>
      </c>
      <c r="L974" s="41"/>
      <c r="M974" s="176" t="s">
        <v>5</v>
      </c>
      <c r="N974" s="177" t="s">
        <v>40</v>
      </c>
      <c r="O974" s="42"/>
      <c r="P974" s="178">
        <f>O974*H974</f>
        <v>0</v>
      </c>
      <c r="Q974" s="178">
        <v>0.01423</v>
      </c>
      <c r="R974" s="178">
        <f>Q974*H974</f>
        <v>0.61840734</v>
      </c>
      <c r="S974" s="178">
        <v>0</v>
      </c>
      <c r="T974" s="179">
        <f>S974*H974</f>
        <v>0</v>
      </c>
      <c r="AR974" s="24" t="s">
        <v>254</v>
      </c>
      <c r="AT974" s="24" t="s">
        <v>135</v>
      </c>
      <c r="AU974" s="24" t="s">
        <v>81</v>
      </c>
      <c r="AY974" s="24" t="s">
        <v>133</v>
      </c>
      <c r="BE974" s="180">
        <f>IF(N974="základní",J974,0)</f>
        <v>0</v>
      </c>
      <c r="BF974" s="180">
        <f>IF(N974="snížená",J974,0)</f>
        <v>0</v>
      </c>
      <c r="BG974" s="180">
        <f>IF(N974="zákl. přenesená",J974,0)</f>
        <v>0</v>
      </c>
      <c r="BH974" s="180">
        <f>IF(N974="sníž. přenesená",J974,0)</f>
        <v>0</v>
      </c>
      <c r="BI974" s="180">
        <f>IF(N974="nulová",J974,0)</f>
        <v>0</v>
      </c>
      <c r="BJ974" s="24" t="s">
        <v>74</v>
      </c>
      <c r="BK974" s="180">
        <f>ROUND(I974*H974,2)</f>
        <v>0</v>
      </c>
      <c r="BL974" s="24" t="s">
        <v>254</v>
      </c>
      <c r="BM974" s="24" t="s">
        <v>1369</v>
      </c>
    </row>
    <row r="975" spans="2:51" s="11" customFormat="1" ht="13.5">
      <c r="B975" s="181"/>
      <c r="D975" s="182" t="s">
        <v>142</v>
      </c>
      <c r="E975" s="183" t="s">
        <v>5</v>
      </c>
      <c r="F975" s="184" t="s">
        <v>1370</v>
      </c>
      <c r="H975" s="183" t="s">
        <v>5</v>
      </c>
      <c r="I975" s="185"/>
      <c r="L975" s="181"/>
      <c r="M975" s="186"/>
      <c r="N975" s="187"/>
      <c r="O975" s="187"/>
      <c r="P975" s="187"/>
      <c r="Q975" s="187"/>
      <c r="R975" s="187"/>
      <c r="S975" s="187"/>
      <c r="T975" s="188"/>
      <c r="AT975" s="183" t="s">
        <v>142</v>
      </c>
      <c r="AU975" s="183" t="s">
        <v>81</v>
      </c>
      <c r="AV975" s="11" t="s">
        <v>74</v>
      </c>
      <c r="AW975" s="11" t="s">
        <v>33</v>
      </c>
      <c r="AX975" s="11" t="s">
        <v>69</v>
      </c>
      <c r="AY975" s="183" t="s">
        <v>133</v>
      </c>
    </row>
    <row r="976" spans="2:51" s="12" customFormat="1" ht="13.5">
      <c r="B976" s="189"/>
      <c r="D976" s="182" t="s">
        <v>142</v>
      </c>
      <c r="E976" s="190" t="s">
        <v>5</v>
      </c>
      <c r="F976" s="191" t="s">
        <v>1371</v>
      </c>
      <c r="H976" s="192">
        <v>0.458</v>
      </c>
      <c r="I976" s="193"/>
      <c r="L976" s="189"/>
      <c r="M976" s="194"/>
      <c r="N976" s="195"/>
      <c r="O976" s="195"/>
      <c r="P976" s="195"/>
      <c r="Q976" s="195"/>
      <c r="R976" s="195"/>
      <c r="S976" s="195"/>
      <c r="T976" s="196"/>
      <c r="AT976" s="190" t="s">
        <v>142</v>
      </c>
      <c r="AU976" s="190" t="s">
        <v>81</v>
      </c>
      <c r="AV976" s="12" t="s">
        <v>81</v>
      </c>
      <c r="AW976" s="12" t="s">
        <v>33</v>
      </c>
      <c r="AX976" s="12" t="s">
        <v>69</v>
      </c>
      <c r="AY976" s="190" t="s">
        <v>133</v>
      </c>
    </row>
    <row r="977" spans="2:51" s="12" customFormat="1" ht="13.5">
      <c r="B977" s="189"/>
      <c r="D977" s="182" t="s">
        <v>142</v>
      </c>
      <c r="E977" s="190" t="s">
        <v>5</v>
      </c>
      <c r="F977" s="191" t="s">
        <v>1372</v>
      </c>
      <c r="H977" s="192">
        <v>43</v>
      </c>
      <c r="I977" s="193"/>
      <c r="L977" s="189"/>
      <c r="M977" s="194"/>
      <c r="N977" s="195"/>
      <c r="O977" s="195"/>
      <c r="P977" s="195"/>
      <c r="Q977" s="195"/>
      <c r="R977" s="195"/>
      <c r="S977" s="195"/>
      <c r="T977" s="196"/>
      <c r="AT977" s="190" t="s">
        <v>142</v>
      </c>
      <c r="AU977" s="190" t="s">
        <v>81</v>
      </c>
      <c r="AV977" s="12" t="s">
        <v>81</v>
      </c>
      <c r="AW977" s="12" t="s">
        <v>33</v>
      </c>
      <c r="AX977" s="12" t="s">
        <v>69</v>
      </c>
      <c r="AY977" s="190" t="s">
        <v>133</v>
      </c>
    </row>
    <row r="978" spans="2:51" s="13" customFormat="1" ht="13.5">
      <c r="B978" s="197"/>
      <c r="D978" s="182" t="s">
        <v>142</v>
      </c>
      <c r="E978" s="198" t="s">
        <v>5</v>
      </c>
      <c r="F978" s="199" t="s">
        <v>154</v>
      </c>
      <c r="H978" s="200">
        <v>43.458</v>
      </c>
      <c r="I978" s="201"/>
      <c r="L978" s="197"/>
      <c r="M978" s="202"/>
      <c r="N978" s="203"/>
      <c r="O978" s="203"/>
      <c r="P978" s="203"/>
      <c r="Q978" s="203"/>
      <c r="R978" s="203"/>
      <c r="S978" s="203"/>
      <c r="T978" s="204"/>
      <c r="AT978" s="198" t="s">
        <v>142</v>
      </c>
      <c r="AU978" s="198" t="s">
        <v>81</v>
      </c>
      <c r="AV978" s="13" t="s">
        <v>140</v>
      </c>
      <c r="AW978" s="13" t="s">
        <v>33</v>
      </c>
      <c r="AX978" s="13" t="s">
        <v>74</v>
      </c>
      <c r="AY978" s="198" t="s">
        <v>133</v>
      </c>
    </row>
    <row r="979" spans="2:65" s="1" customFormat="1" ht="25.5" customHeight="1">
      <c r="B979" s="168"/>
      <c r="C979" s="169" t="s">
        <v>1373</v>
      </c>
      <c r="D979" s="169" t="s">
        <v>135</v>
      </c>
      <c r="E979" s="170" t="s">
        <v>1374</v>
      </c>
      <c r="F979" s="171" t="s">
        <v>1375</v>
      </c>
      <c r="G979" s="172" t="s">
        <v>477</v>
      </c>
      <c r="H979" s="173">
        <v>24.5</v>
      </c>
      <c r="I979" s="174"/>
      <c r="J979" s="175">
        <f>ROUND(I979*H979,2)</f>
        <v>0</v>
      </c>
      <c r="K979" s="171" t="s">
        <v>139</v>
      </c>
      <c r="L979" s="41"/>
      <c r="M979" s="176" t="s">
        <v>5</v>
      </c>
      <c r="N979" s="177" t="s">
        <v>40</v>
      </c>
      <c r="O979" s="42"/>
      <c r="P979" s="178">
        <f>O979*H979</f>
        <v>0</v>
      </c>
      <c r="Q979" s="178">
        <v>0</v>
      </c>
      <c r="R979" s="178">
        <f>Q979*H979</f>
        <v>0</v>
      </c>
      <c r="S979" s="178">
        <v>0.006</v>
      </c>
      <c r="T979" s="179">
        <f>S979*H979</f>
        <v>0.147</v>
      </c>
      <c r="AR979" s="24" t="s">
        <v>254</v>
      </c>
      <c r="AT979" s="24" t="s">
        <v>135</v>
      </c>
      <c r="AU979" s="24" t="s">
        <v>81</v>
      </c>
      <c r="AY979" s="24" t="s">
        <v>133</v>
      </c>
      <c r="BE979" s="180">
        <f>IF(N979="základní",J979,0)</f>
        <v>0</v>
      </c>
      <c r="BF979" s="180">
        <f>IF(N979="snížená",J979,0)</f>
        <v>0</v>
      </c>
      <c r="BG979" s="180">
        <f>IF(N979="zákl. přenesená",J979,0)</f>
        <v>0</v>
      </c>
      <c r="BH979" s="180">
        <f>IF(N979="sníž. přenesená",J979,0)</f>
        <v>0</v>
      </c>
      <c r="BI979" s="180">
        <f>IF(N979="nulová",J979,0)</f>
        <v>0</v>
      </c>
      <c r="BJ979" s="24" t="s">
        <v>74</v>
      </c>
      <c r="BK979" s="180">
        <f>ROUND(I979*H979,2)</f>
        <v>0</v>
      </c>
      <c r="BL979" s="24" t="s">
        <v>254</v>
      </c>
      <c r="BM979" s="24" t="s">
        <v>1376</v>
      </c>
    </row>
    <row r="980" spans="2:51" s="11" customFormat="1" ht="13.5">
      <c r="B980" s="181"/>
      <c r="D980" s="182" t="s">
        <v>142</v>
      </c>
      <c r="E980" s="183" t="s">
        <v>5</v>
      </c>
      <c r="F980" s="184" t="s">
        <v>819</v>
      </c>
      <c r="H980" s="183" t="s">
        <v>5</v>
      </c>
      <c r="I980" s="185"/>
      <c r="L980" s="181"/>
      <c r="M980" s="186"/>
      <c r="N980" s="187"/>
      <c r="O980" s="187"/>
      <c r="P980" s="187"/>
      <c r="Q980" s="187"/>
      <c r="R980" s="187"/>
      <c r="S980" s="187"/>
      <c r="T980" s="188"/>
      <c r="AT980" s="183" t="s">
        <v>142</v>
      </c>
      <c r="AU980" s="183" t="s">
        <v>81</v>
      </c>
      <c r="AV980" s="11" t="s">
        <v>74</v>
      </c>
      <c r="AW980" s="11" t="s">
        <v>33</v>
      </c>
      <c r="AX980" s="11" t="s">
        <v>69</v>
      </c>
      <c r="AY980" s="183" t="s">
        <v>133</v>
      </c>
    </row>
    <row r="981" spans="2:51" s="12" customFormat="1" ht="13.5">
      <c r="B981" s="189"/>
      <c r="D981" s="182" t="s">
        <v>142</v>
      </c>
      <c r="E981" s="190" t="s">
        <v>5</v>
      </c>
      <c r="F981" s="191" t="s">
        <v>1377</v>
      </c>
      <c r="H981" s="192">
        <v>14.3</v>
      </c>
      <c r="I981" s="193"/>
      <c r="L981" s="189"/>
      <c r="M981" s="194"/>
      <c r="N981" s="195"/>
      <c r="O981" s="195"/>
      <c r="P981" s="195"/>
      <c r="Q981" s="195"/>
      <c r="R981" s="195"/>
      <c r="S981" s="195"/>
      <c r="T981" s="196"/>
      <c r="AT981" s="190" t="s">
        <v>142</v>
      </c>
      <c r="AU981" s="190" t="s">
        <v>81</v>
      </c>
      <c r="AV981" s="12" t="s">
        <v>81</v>
      </c>
      <c r="AW981" s="12" t="s">
        <v>33</v>
      </c>
      <c r="AX981" s="12" t="s">
        <v>69</v>
      </c>
      <c r="AY981" s="190" t="s">
        <v>133</v>
      </c>
    </row>
    <row r="982" spans="2:51" s="12" customFormat="1" ht="13.5">
      <c r="B982" s="189"/>
      <c r="D982" s="182" t="s">
        <v>142</v>
      </c>
      <c r="E982" s="190" t="s">
        <v>5</v>
      </c>
      <c r="F982" s="191" t="s">
        <v>1378</v>
      </c>
      <c r="H982" s="192">
        <v>10.2</v>
      </c>
      <c r="I982" s="193"/>
      <c r="L982" s="189"/>
      <c r="M982" s="194"/>
      <c r="N982" s="195"/>
      <c r="O982" s="195"/>
      <c r="P982" s="195"/>
      <c r="Q982" s="195"/>
      <c r="R982" s="195"/>
      <c r="S982" s="195"/>
      <c r="T982" s="196"/>
      <c r="AT982" s="190" t="s">
        <v>142</v>
      </c>
      <c r="AU982" s="190" t="s">
        <v>81</v>
      </c>
      <c r="AV982" s="12" t="s">
        <v>81</v>
      </c>
      <c r="AW982" s="12" t="s">
        <v>33</v>
      </c>
      <c r="AX982" s="12" t="s">
        <v>69</v>
      </c>
      <c r="AY982" s="190" t="s">
        <v>133</v>
      </c>
    </row>
    <row r="983" spans="2:51" s="13" customFormat="1" ht="13.5">
      <c r="B983" s="197"/>
      <c r="D983" s="182" t="s">
        <v>142</v>
      </c>
      <c r="E983" s="198" t="s">
        <v>5</v>
      </c>
      <c r="F983" s="199" t="s">
        <v>154</v>
      </c>
      <c r="H983" s="200">
        <v>24.5</v>
      </c>
      <c r="I983" s="201"/>
      <c r="L983" s="197"/>
      <c r="M983" s="202"/>
      <c r="N983" s="203"/>
      <c r="O983" s="203"/>
      <c r="P983" s="203"/>
      <c r="Q983" s="203"/>
      <c r="R983" s="203"/>
      <c r="S983" s="203"/>
      <c r="T983" s="204"/>
      <c r="AT983" s="198" t="s">
        <v>142</v>
      </c>
      <c r="AU983" s="198" t="s">
        <v>81</v>
      </c>
      <c r="AV983" s="13" t="s">
        <v>140</v>
      </c>
      <c r="AW983" s="13" t="s">
        <v>33</v>
      </c>
      <c r="AX983" s="13" t="s">
        <v>74</v>
      </c>
      <c r="AY983" s="198" t="s">
        <v>133</v>
      </c>
    </row>
    <row r="984" spans="2:65" s="1" customFormat="1" ht="25.5" customHeight="1">
      <c r="B984" s="168"/>
      <c r="C984" s="169" t="s">
        <v>1379</v>
      </c>
      <c r="D984" s="169" t="s">
        <v>135</v>
      </c>
      <c r="E984" s="170" t="s">
        <v>1380</v>
      </c>
      <c r="F984" s="171" t="s">
        <v>1381</v>
      </c>
      <c r="G984" s="172" t="s">
        <v>477</v>
      </c>
      <c r="H984" s="173">
        <v>35.3</v>
      </c>
      <c r="I984" s="174"/>
      <c r="J984" s="175">
        <f>ROUND(I984*H984,2)</f>
        <v>0</v>
      </c>
      <c r="K984" s="171" t="s">
        <v>139</v>
      </c>
      <c r="L984" s="41"/>
      <c r="M984" s="176" t="s">
        <v>5</v>
      </c>
      <c r="N984" s="177" t="s">
        <v>40</v>
      </c>
      <c r="O984" s="42"/>
      <c r="P984" s="178">
        <f>O984*H984</f>
        <v>0</v>
      </c>
      <c r="Q984" s="178">
        <v>0</v>
      </c>
      <c r="R984" s="178">
        <f>Q984*H984</f>
        <v>0</v>
      </c>
      <c r="S984" s="178">
        <v>0</v>
      </c>
      <c r="T984" s="179">
        <f>S984*H984</f>
        <v>0</v>
      </c>
      <c r="AR984" s="24" t="s">
        <v>254</v>
      </c>
      <c r="AT984" s="24" t="s">
        <v>135</v>
      </c>
      <c r="AU984" s="24" t="s">
        <v>81</v>
      </c>
      <c r="AY984" s="24" t="s">
        <v>133</v>
      </c>
      <c r="BE984" s="180">
        <f>IF(N984="základní",J984,0)</f>
        <v>0</v>
      </c>
      <c r="BF984" s="180">
        <f>IF(N984="snížená",J984,0)</f>
        <v>0</v>
      </c>
      <c r="BG984" s="180">
        <f>IF(N984="zákl. přenesená",J984,0)</f>
        <v>0</v>
      </c>
      <c r="BH984" s="180">
        <f>IF(N984="sníž. přenesená",J984,0)</f>
        <v>0</v>
      </c>
      <c r="BI984" s="180">
        <f>IF(N984="nulová",J984,0)</f>
        <v>0</v>
      </c>
      <c r="BJ984" s="24" t="s">
        <v>74</v>
      </c>
      <c r="BK984" s="180">
        <f>ROUND(I984*H984,2)</f>
        <v>0</v>
      </c>
      <c r="BL984" s="24" t="s">
        <v>254</v>
      </c>
      <c r="BM984" s="24" t="s">
        <v>1382</v>
      </c>
    </row>
    <row r="985" spans="2:51" s="11" customFormat="1" ht="13.5">
      <c r="B985" s="181"/>
      <c r="D985" s="182" t="s">
        <v>142</v>
      </c>
      <c r="E985" s="183" t="s">
        <v>5</v>
      </c>
      <c r="F985" s="184" t="s">
        <v>819</v>
      </c>
      <c r="H985" s="183" t="s">
        <v>5</v>
      </c>
      <c r="I985" s="185"/>
      <c r="L985" s="181"/>
      <c r="M985" s="186"/>
      <c r="N985" s="187"/>
      <c r="O985" s="187"/>
      <c r="P985" s="187"/>
      <c r="Q985" s="187"/>
      <c r="R985" s="187"/>
      <c r="S985" s="187"/>
      <c r="T985" s="188"/>
      <c r="AT985" s="183" t="s">
        <v>142</v>
      </c>
      <c r="AU985" s="183" t="s">
        <v>81</v>
      </c>
      <c r="AV985" s="11" t="s">
        <v>74</v>
      </c>
      <c r="AW985" s="11" t="s">
        <v>33</v>
      </c>
      <c r="AX985" s="11" t="s">
        <v>69</v>
      </c>
      <c r="AY985" s="183" t="s">
        <v>133</v>
      </c>
    </row>
    <row r="986" spans="2:51" s="12" customFormat="1" ht="13.5">
      <c r="B986" s="189"/>
      <c r="D986" s="182" t="s">
        <v>142</v>
      </c>
      <c r="E986" s="190" t="s">
        <v>5</v>
      </c>
      <c r="F986" s="191" t="s">
        <v>1383</v>
      </c>
      <c r="H986" s="192">
        <v>13.5</v>
      </c>
      <c r="I986" s="193"/>
      <c r="L986" s="189"/>
      <c r="M986" s="194"/>
      <c r="N986" s="195"/>
      <c r="O986" s="195"/>
      <c r="P986" s="195"/>
      <c r="Q986" s="195"/>
      <c r="R986" s="195"/>
      <c r="S986" s="195"/>
      <c r="T986" s="196"/>
      <c r="AT986" s="190" t="s">
        <v>142</v>
      </c>
      <c r="AU986" s="190" t="s">
        <v>81</v>
      </c>
      <c r="AV986" s="12" t="s">
        <v>81</v>
      </c>
      <c r="AW986" s="12" t="s">
        <v>33</v>
      </c>
      <c r="AX986" s="12" t="s">
        <v>69</v>
      </c>
      <c r="AY986" s="190" t="s">
        <v>133</v>
      </c>
    </row>
    <row r="987" spans="2:51" s="12" customFormat="1" ht="13.5">
      <c r="B987" s="189"/>
      <c r="D987" s="182" t="s">
        <v>142</v>
      </c>
      <c r="E987" s="190" t="s">
        <v>5</v>
      </c>
      <c r="F987" s="191" t="s">
        <v>1384</v>
      </c>
      <c r="H987" s="192">
        <v>21.8</v>
      </c>
      <c r="I987" s="193"/>
      <c r="L987" s="189"/>
      <c r="M987" s="194"/>
      <c r="N987" s="195"/>
      <c r="O987" s="195"/>
      <c r="P987" s="195"/>
      <c r="Q987" s="195"/>
      <c r="R987" s="195"/>
      <c r="S987" s="195"/>
      <c r="T987" s="196"/>
      <c r="AT987" s="190" t="s">
        <v>142</v>
      </c>
      <c r="AU987" s="190" t="s">
        <v>81</v>
      </c>
      <c r="AV987" s="12" t="s">
        <v>81</v>
      </c>
      <c r="AW987" s="12" t="s">
        <v>33</v>
      </c>
      <c r="AX987" s="12" t="s">
        <v>69</v>
      </c>
      <c r="AY987" s="190" t="s">
        <v>133</v>
      </c>
    </row>
    <row r="988" spans="2:51" s="13" customFormat="1" ht="13.5">
      <c r="B988" s="197"/>
      <c r="D988" s="182" t="s">
        <v>142</v>
      </c>
      <c r="E988" s="198" t="s">
        <v>5</v>
      </c>
      <c r="F988" s="199" t="s">
        <v>154</v>
      </c>
      <c r="H988" s="200">
        <v>35.3</v>
      </c>
      <c r="I988" s="201"/>
      <c r="L988" s="197"/>
      <c r="M988" s="202"/>
      <c r="N988" s="203"/>
      <c r="O988" s="203"/>
      <c r="P988" s="203"/>
      <c r="Q988" s="203"/>
      <c r="R988" s="203"/>
      <c r="S988" s="203"/>
      <c r="T988" s="204"/>
      <c r="AT988" s="198" t="s">
        <v>142</v>
      </c>
      <c r="AU988" s="198" t="s">
        <v>81</v>
      </c>
      <c r="AV988" s="13" t="s">
        <v>140</v>
      </c>
      <c r="AW988" s="13" t="s">
        <v>33</v>
      </c>
      <c r="AX988" s="13" t="s">
        <v>74</v>
      </c>
      <c r="AY988" s="198" t="s">
        <v>133</v>
      </c>
    </row>
    <row r="989" spans="2:65" s="1" customFormat="1" ht="16.5" customHeight="1">
      <c r="B989" s="168"/>
      <c r="C989" s="213" t="s">
        <v>1385</v>
      </c>
      <c r="D989" s="213" t="s">
        <v>314</v>
      </c>
      <c r="E989" s="214" t="s">
        <v>1386</v>
      </c>
      <c r="F989" s="215" t="s">
        <v>1387</v>
      </c>
      <c r="G989" s="216" t="s">
        <v>179</v>
      </c>
      <c r="H989" s="217">
        <v>0.062</v>
      </c>
      <c r="I989" s="218"/>
      <c r="J989" s="219">
        <f>ROUND(I989*H989,2)</f>
        <v>0</v>
      </c>
      <c r="K989" s="215" t="s">
        <v>139</v>
      </c>
      <c r="L989" s="220"/>
      <c r="M989" s="221" t="s">
        <v>5</v>
      </c>
      <c r="N989" s="222" t="s">
        <v>40</v>
      </c>
      <c r="O989" s="42"/>
      <c r="P989" s="178">
        <f>O989*H989</f>
        <v>0</v>
      </c>
      <c r="Q989" s="178">
        <v>0.55</v>
      </c>
      <c r="R989" s="178">
        <f>Q989*H989</f>
        <v>0.034100000000000005</v>
      </c>
      <c r="S989" s="178">
        <v>0</v>
      </c>
      <c r="T989" s="179">
        <f>S989*H989</f>
        <v>0</v>
      </c>
      <c r="AR989" s="24" t="s">
        <v>353</v>
      </c>
      <c r="AT989" s="24" t="s">
        <v>314</v>
      </c>
      <c r="AU989" s="24" t="s">
        <v>81</v>
      </c>
      <c r="AY989" s="24" t="s">
        <v>133</v>
      </c>
      <c r="BE989" s="180">
        <f>IF(N989="základní",J989,0)</f>
        <v>0</v>
      </c>
      <c r="BF989" s="180">
        <f>IF(N989="snížená",J989,0)</f>
        <v>0</v>
      </c>
      <c r="BG989" s="180">
        <f>IF(N989="zákl. přenesená",J989,0)</f>
        <v>0</v>
      </c>
      <c r="BH989" s="180">
        <f>IF(N989="sníž. přenesená",J989,0)</f>
        <v>0</v>
      </c>
      <c r="BI989" s="180">
        <f>IF(N989="nulová",J989,0)</f>
        <v>0</v>
      </c>
      <c r="BJ989" s="24" t="s">
        <v>74</v>
      </c>
      <c r="BK989" s="180">
        <f>ROUND(I989*H989,2)</f>
        <v>0</v>
      </c>
      <c r="BL989" s="24" t="s">
        <v>254</v>
      </c>
      <c r="BM989" s="24" t="s">
        <v>1388</v>
      </c>
    </row>
    <row r="990" spans="2:51" s="12" customFormat="1" ht="13.5">
      <c r="B990" s="189"/>
      <c r="D990" s="182" t="s">
        <v>142</v>
      </c>
      <c r="E990" s="190" t="s">
        <v>5</v>
      </c>
      <c r="F990" s="191" t="s">
        <v>1389</v>
      </c>
      <c r="H990" s="192">
        <v>0.062</v>
      </c>
      <c r="I990" s="193"/>
      <c r="L990" s="189"/>
      <c r="M990" s="194"/>
      <c r="N990" s="195"/>
      <c r="O990" s="195"/>
      <c r="P990" s="195"/>
      <c r="Q990" s="195"/>
      <c r="R990" s="195"/>
      <c r="S990" s="195"/>
      <c r="T990" s="196"/>
      <c r="AT990" s="190" t="s">
        <v>142</v>
      </c>
      <c r="AU990" s="190" t="s">
        <v>81</v>
      </c>
      <c r="AV990" s="12" t="s">
        <v>81</v>
      </c>
      <c r="AW990" s="12" t="s">
        <v>33</v>
      </c>
      <c r="AX990" s="12" t="s">
        <v>74</v>
      </c>
      <c r="AY990" s="190" t="s">
        <v>133</v>
      </c>
    </row>
    <row r="991" spans="2:65" s="1" customFormat="1" ht="16.5" customHeight="1">
      <c r="B991" s="168"/>
      <c r="C991" s="213" t="s">
        <v>1390</v>
      </c>
      <c r="D991" s="213" t="s">
        <v>314</v>
      </c>
      <c r="E991" s="214" t="s">
        <v>1391</v>
      </c>
      <c r="F991" s="215" t="s">
        <v>1392</v>
      </c>
      <c r="G991" s="216" t="s">
        <v>179</v>
      </c>
      <c r="H991" s="217">
        <v>0.467</v>
      </c>
      <c r="I991" s="218"/>
      <c r="J991" s="219">
        <f>ROUND(I991*H991,2)</f>
        <v>0</v>
      </c>
      <c r="K991" s="215" t="s">
        <v>139</v>
      </c>
      <c r="L991" s="220"/>
      <c r="M991" s="221" t="s">
        <v>5</v>
      </c>
      <c r="N991" s="222" t="s">
        <v>40</v>
      </c>
      <c r="O991" s="42"/>
      <c r="P991" s="178">
        <f>O991*H991</f>
        <v>0</v>
      </c>
      <c r="Q991" s="178">
        <v>0.55</v>
      </c>
      <c r="R991" s="178">
        <f>Q991*H991</f>
        <v>0.25685</v>
      </c>
      <c r="S991" s="178">
        <v>0</v>
      </c>
      <c r="T991" s="179">
        <f>S991*H991</f>
        <v>0</v>
      </c>
      <c r="AR991" s="24" t="s">
        <v>353</v>
      </c>
      <c r="AT991" s="24" t="s">
        <v>314</v>
      </c>
      <c r="AU991" s="24" t="s">
        <v>81</v>
      </c>
      <c r="AY991" s="24" t="s">
        <v>133</v>
      </c>
      <c r="BE991" s="180">
        <f>IF(N991="základní",J991,0)</f>
        <v>0</v>
      </c>
      <c r="BF991" s="180">
        <f>IF(N991="snížená",J991,0)</f>
        <v>0</v>
      </c>
      <c r="BG991" s="180">
        <f>IF(N991="zákl. přenesená",J991,0)</f>
        <v>0</v>
      </c>
      <c r="BH991" s="180">
        <f>IF(N991="sníž. přenesená",J991,0)</f>
        <v>0</v>
      </c>
      <c r="BI991" s="180">
        <f>IF(N991="nulová",J991,0)</f>
        <v>0</v>
      </c>
      <c r="BJ991" s="24" t="s">
        <v>74</v>
      </c>
      <c r="BK991" s="180">
        <f>ROUND(I991*H991,2)</f>
        <v>0</v>
      </c>
      <c r="BL991" s="24" t="s">
        <v>254</v>
      </c>
      <c r="BM991" s="24" t="s">
        <v>1393</v>
      </c>
    </row>
    <row r="992" spans="2:51" s="11" customFormat="1" ht="13.5">
      <c r="B992" s="181"/>
      <c r="D992" s="182" t="s">
        <v>142</v>
      </c>
      <c r="E992" s="183" t="s">
        <v>5</v>
      </c>
      <c r="F992" s="184" t="s">
        <v>819</v>
      </c>
      <c r="H992" s="183" t="s">
        <v>5</v>
      </c>
      <c r="I992" s="185"/>
      <c r="L992" s="181"/>
      <c r="M992" s="186"/>
      <c r="N992" s="187"/>
      <c r="O992" s="187"/>
      <c r="P992" s="187"/>
      <c r="Q992" s="187"/>
      <c r="R992" s="187"/>
      <c r="S992" s="187"/>
      <c r="T992" s="188"/>
      <c r="AT992" s="183" t="s">
        <v>142</v>
      </c>
      <c r="AU992" s="183" t="s">
        <v>81</v>
      </c>
      <c r="AV992" s="11" t="s">
        <v>74</v>
      </c>
      <c r="AW992" s="11" t="s">
        <v>33</v>
      </c>
      <c r="AX992" s="11" t="s">
        <v>69</v>
      </c>
      <c r="AY992" s="183" t="s">
        <v>133</v>
      </c>
    </row>
    <row r="993" spans="2:51" s="12" customFormat="1" ht="13.5">
      <c r="B993" s="189"/>
      <c r="D993" s="182" t="s">
        <v>142</v>
      </c>
      <c r="E993" s="190" t="s">
        <v>5</v>
      </c>
      <c r="F993" s="191" t="s">
        <v>1394</v>
      </c>
      <c r="H993" s="192">
        <v>0.208</v>
      </c>
      <c r="I993" s="193"/>
      <c r="L993" s="189"/>
      <c r="M993" s="194"/>
      <c r="N993" s="195"/>
      <c r="O993" s="195"/>
      <c r="P993" s="195"/>
      <c r="Q993" s="195"/>
      <c r="R993" s="195"/>
      <c r="S993" s="195"/>
      <c r="T993" s="196"/>
      <c r="AT993" s="190" t="s">
        <v>142</v>
      </c>
      <c r="AU993" s="190" t="s">
        <v>81</v>
      </c>
      <c r="AV993" s="12" t="s">
        <v>81</v>
      </c>
      <c r="AW993" s="12" t="s">
        <v>33</v>
      </c>
      <c r="AX993" s="12" t="s">
        <v>69</v>
      </c>
      <c r="AY993" s="190" t="s">
        <v>133</v>
      </c>
    </row>
    <row r="994" spans="2:51" s="12" customFormat="1" ht="13.5">
      <c r="B994" s="189"/>
      <c r="D994" s="182" t="s">
        <v>142</v>
      </c>
      <c r="E994" s="190" t="s">
        <v>5</v>
      </c>
      <c r="F994" s="191" t="s">
        <v>1395</v>
      </c>
      <c r="H994" s="192">
        <v>0.259</v>
      </c>
      <c r="I994" s="193"/>
      <c r="L994" s="189"/>
      <c r="M994" s="194"/>
      <c r="N994" s="195"/>
      <c r="O994" s="195"/>
      <c r="P994" s="195"/>
      <c r="Q994" s="195"/>
      <c r="R994" s="195"/>
      <c r="S994" s="195"/>
      <c r="T994" s="196"/>
      <c r="AT994" s="190" t="s">
        <v>142</v>
      </c>
      <c r="AU994" s="190" t="s">
        <v>81</v>
      </c>
      <c r="AV994" s="12" t="s">
        <v>81</v>
      </c>
      <c r="AW994" s="12" t="s">
        <v>33</v>
      </c>
      <c r="AX994" s="12" t="s">
        <v>69</v>
      </c>
      <c r="AY994" s="190" t="s">
        <v>133</v>
      </c>
    </row>
    <row r="995" spans="2:51" s="13" customFormat="1" ht="13.5">
      <c r="B995" s="197"/>
      <c r="D995" s="182" t="s">
        <v>142</v>
      </c>
      <c r="E995" s="198" t="s">
        <v>5</v>
      </c>
      <c r="F995" s="199" t="s">
        <v>154</v>
      </c>
      <c r="H995" s="200">
        <v>0.467</v>
      </c>
      <c r="I995" s="201"/>
      <c r="L995" s="197"/>
      <c r="M995" s="202"/>
      <c r="N995" s="203"/>
      <c r="O995" s="203"/>
      <c r="P995" s="203"/>
      <c r="Q995" s="203"/>
      <c r="R995" s="203"/>
      <c r="S995" s="203"/>
      <c r="T995" s="204"/>
      <c r="AT995" s="198" t="s">
        <v>142</v>
      </c>
      <c r="AU995" s="198" t="s">
        <v>81</v>
      </c>
      <c r="AV995" s="13" t="s">
        <v>140</v>
      </c>
      <c r="AW995" s="13" t="s">
        <v>33</v>
      </c>
      <c r="AX995" s="13" t="s">
        <v>74</v>
      </c>
      <c r="AY995" s="198" t="s">
        <v>133</v>
      </c>
    </row>
    <row r="996" spans="2:65" s="1" customFormat="1" ht="16.5" customHeight="1">
      <c r="B996" s="168"/>
      <c r="C996" s="169" t="s">
        <v>1396</v>
      </c>
      <c r="D996" s="169" t="s">
        <v>135</v>
      </c>
      <c r="E996" s="170" t="s">
        <v>1397</v>
      </c>
      <c r="F996" s="171" t="s">
        <v>1398</v>
      </c>
      <c r="G996" s="172" t="s">
        <v>179</v>
      </c>
      <c r="H996" s="173">
        <v>0.189</v>
      </c>
      <c r="I996" s="174"/>
      <c r="J996" s="175">
        <f>ROUND(I996*H996,2)</f>
        <v>0</v>
      </c>
      <c r="K996" s="171" t="s">
        <v>139</v>
      </c>
      <c r="L996" s="41"/>
      <c r="M996" s="176" t="s">
        <v>5</v>
      </c>
      <c r="N996" s="177" t="s">
        <v>40</v>
      </c>
      <c r="O996" s="42"/>
      <c r="P996" s="178">
        <f>O996*H996</f>
        <v>0</v>
      </c>
      <c r="Q996" s="178">
        <v>0.00281</v>
      </c>
      <c r="R996" s="178">
        <f>Q996*H996</f>
        <v>0.00053109</v>
      </c>
      <c r="S996" s="178">
        <v>0</v>
      </c>
      <c r="T996" s="179">
        <f>S996*H996</f>
        <v>0</v>
      </c>
      <c r="AR996" s="24" t="s">
        <v>254</v>
      </c>
      <c r="AT996" s="24" t="s">
        <v>135</v>
      </c>
      <c r="AU996" s="24" t="s">
        <v>81</v>
      </c>
      <c r="AY996" s="24" t="s">
        <v>133</v>
      </c>
      <c r="BE996" s="180">
        <f>IF(N996="základní",J996,0)</f>
        <v>0</v>
      </c>
      <c r="BF996" s="180">
        <f>IF(N996="snížená",J996,0)</f>
        <v>0</v>
      </c>
      <c r="BG996" s="180">
        <f>IF(N996="zákl. přenesená",J996,0)</f>
        <v>0</v>
      </c>
      <c r="BH996" s="180">
        <f>IF(N996="sníž. přenesená",J996,0)</f>
        <v>0</v>
      </c>
      <c r="BI996" s="180">
        <f>IF(N996="nulová",J996,0)</f>
        <v>0</v>
      </c>
      <c r="BJ996" s="24" t="s">
        <v>74</v>
      </c>
      <c r="BK996" s="180">
        <f>ROUND(I996*H996,2)</f>
        <v>0</v>
      </c>
      <c r="BL996" s="24" t="s">
        <v>254</v>
      </c>
      <c r="BM996" s="24" t="s">
        <v>1399</v>
      </c>
    </row>
    <row r="997" spans="2:51" s="11" customFormat="1" ht="13.5">
      <c r="B997" s="181"/>
      <c r="D997" s="182" t="s">
        <v>142</v>
      </c>
      <c r="E997" s="183" t="s">
        <v>5</v>
      </c>
      <c r="F997" s="184" t="s">
        <v>819</v>
      </c>
      <c r="H997" s="183" t="s">
        <v>5</v>
      </c>
      <c r="I997" s="185"/>
      <c r="L997" s="181"/>
      <c r="M997" s="186"/>
      <c r="N997" s="187"/>
      <c r="O997" s="187"/>
      <c r="P997" s="187"/>
      <c r="Q997" s="187"/>
      <c r="R997" s="187"/>
      <c r="S997" s="187"/>
      <c r="T997" s="188"/>
      <c r="AT997" s="183" t="s">
        <v>142</v>
      </c>
      <c r="AU997" s="183" t="s">
        <v>81</v>
      </c>
      <c r="AV997" s="11" t="s">
        <v>74</v>
      </c>
      <c r="AW997" s="11" t="s">
        <v>33</v>
      </c>
      <c r="AX997" s="11" t="s">
        <v>69</v>
      </c>
      <c r="AY997" s="183" t="s">
        <v>133</v>
      </c>
    </row>
    <row r="998" spans="2:51" s="12" customFormat="1" ht="13.5">
      <c r="B998" s="189"/>
      <c r="D998" s="182" t="s">
        <v>142</v>
      </c>
      <c r="E998" s="190" t="s">
        <v>5</v>
      </c>
      <c r="F998" s="191" t="s">
        <v>1359</v>
      </c>
      <c r="H998" s="192">
        <v>0.189</v>
      </c>
      <c r="I998" s="193"/>
      <c r="L998" s="189"/>
      <c r="M998" s="194"/>
      <c r="N998" s="195"/>
      <c r="O998" s="195"/>
      <c r="P998" s="195"/>
      <c r="Q998" s="195"/>
      <c r="R998" s="195"/>
      <c r="S998" s="195"/>
      <c r="T998" s="196"/>
      <c r="AT998" s="190" t="s">
        <v>142</v>
      </c>
      <c r="AU998" s="190" t="s">
        <v>81</v>
      </c>
      <c r="AV998" s="12" t="s">
        <v>81</v>
      </c>
      <c r="AW998" s="12" t="s">
        <v>33</v>
      </c>
      <c r="AX998" s="12" t="s">
        <v>74</v>
      </c>
      <c r="AY998" s="190" t="s">
        <v>133</v>
      </c>
    </row>
    <row r="999" spans="2:65" s="1" customFormat="1" ht="16.5" customHeight="1">
      <c r="B999" s="168"/>
      <c r="C999" s="169" t="s">
        <v>1400</v>
      </c>
      <c r="D999" s="169" t="s">
        <v>135</v>
      </c>
      <c r="E999" s="170" t="s">
        <v>1401</v>
      </c>
      <c r="F999" s="171" t="s">
        <v>1402</v>
      </c>
      <c r="G999" s="172" t="s">
        <v>251</v>
      </c>
      <c r="H999" s="173">
        <v>1.209</v>
      </c>
      <c r="I999" s="174"/>
      <c r="J999" s="175">
        <f>ROUND(I999*H999,2)</f>
        <v>0</v>
      </c>
      <c r="K999" s="171" t="s">
        <v>139</v>
      </c>
      <c r="L999" s="41"/>
      <c r="M999" s="176" t="s">
        <v>5</v>
      </c>
      <c r="N999" s="177" t="s">
        <v>40</v>
      </c>
      <c r="O999" s="42"/>
      <c r="P999" s="178">
        <f>O999*H999</f>
        <v>0</v>
      </c>
      <c r="Q999" s="178">
        <v>0</v>
      </c>
      <c r="R999" s="178">
        <f>Q999*H999</f>
        <v>0</v>
      </c>
      <c r="S999" s="178">
        <v>0</v>
      </c>
      <c r="T999" s="179">
        <f>S999*H999</f>
        <v>0</v>
      </c>
      <c r="AR999" s="24" t="s">
        <v>254</v>
      </c>
      <c r="AT999" s="24" t="s">
        <v>135</v>
      </c>
      <c r="AU999" s="24" t="s">
        <v>81</v>
      </c>
      <c r="AY999" s="24" t="s">
        <v>133</v>
      </c>
      <c r="BE999" s="180">
        <f>IF(N999="základní",J999,0)</f>
        <v>0</v>
      </c>
      <c r="BF999" s="180">
        <f>IF(N999="snížená",J999,0)</f>
        <v>0</v>
      </c>
      <c r="BG999" s="180">
        <f>IF(N999="zákl. přenesená",J999,0)</f>
        <v>0</v>
      </c>
      <c r="BH999" s="180">
        <f>IF(N999="sníž. přenesená",J999,0)</f>
        <v>0</v>
      </c>
      <c r="BI999" s="180">
        <f>IF(N999="nulová",J999,0)</f>
        <v>0</v>
      </c>
      <c r="BJ999" s="24" t="s">
        <v>74</v>
      </c>
      <c r="BK999" s="180">
        <f>ROUND(I999*H999,2)</f>
        <v>0</v>
      </c>
      <c r="BL999" s="24" t="s">
        <v>254</v>
      </c>
      <c r="BM999" s="24" t="s">
        <v>1403</v>
      </c>
    </row>
    <row r="1000" spans="2:65" s="1" customFormat="1" ht="16.5" customHeight="1">
      <c r="B1000" s="168"/>
      <c r="C1000" s="169" t="s">
        <v>1404</v>
      </c>
      <c r="D1000" s="169" t="s">
        <v>135</v>
      </c>
      <c r="E1000" s="170" t="s">
        <v>1405</v>
      </c>
      <c r="F1000" s="171" t="s">
        <v>1406</v>
      </c>
      <c r="G1000" s="172" t="s">
        <v>251</v>
      </c>
      <c r="H1000" s="173">
        <v>1.209</v>
      </c>
      <c r="I1000" s="174"/>
      <c r="J1000" s="175">
        <f>ROUND(I1000*H1000,2)</f>
        <v>0</v>
      </c>
      <c r="K1000" s="171" t="s">
        <v>139</v>
      </c>
      <c r="L1000" s="41"/>
      <c r="M1000" s="176" t="s">
        <v>5</v>
      </c>
      <c r="N1000" s="177" t="s">
        <v>40</v>
      </c>
      <c r="O1000" s="42"/>
      <c r="P1000" s="178">
        <f>O1000*H1000</f>
        <v>0</v>
      </c>
      <c r="Q1000" s="178">
        <v>0</v>
      </c>
      <c r="R1000" s="178">
        <f>Q1000*H1000</f>
        <v>0</v>
      </c>
      <c r="S1000" s="178">
        <v>0</v>
      </c>
      <c r="T1000" s="179">
        <f>S1000*H1000</f>
        <v>0</v>
      </c>
      <c r="AR1000" s="24" t="s">
        <v>254</v>
      </c>
      <c r="AT1000" s="24" t="s">
        <v>135</v>
      </c>
      <c r="AU1000" s="24" t="s">
        <v>81</v>
      </c>
      <c r="AY1000" s="24" t="s">
        <v>133</v>
      </c>
      <c r="BE1000" s="180">
        <f>IF(N1000="základní",J1000,0)</f>
        <v>0</v>
      </c>
      <c r="BF1000" s="180">
        <f>IF(N1000="snížená",J1000,0)</f>
        <v>0</v>
      </c>
      <c r="BG1000" s="180">
        <f>IF(N1000="zákl. přenesená",J1000,0)</f>
        <v>0</v>
      </c>
      <c r="BH1000" s="180">
        <f>IF(N1000="sníž. přenesená",J1000,0)</f>
        <v>0</v>
      </c>
      <c r="BI1000" s="180">
        <f>IF(N1000="nulová",J1000,0)</f>
        <v>0</v>
      </c>
      <c r="BJ1000" s="24" t="s">
        <v>74</v>
      </c>
      <c r="BK1000" s="180">
        <f>ROUND(I1000*H1000,2)</f>
        <v>0</v>
      </c>
      <c r="BL1000" s="24" t="s">
        <v>254</v>
      </c>
      <c r="BM1000" s="24" t="s">
        <v>1407</v>
      </c>
    </row>
    <row r="1001" spans="2:63" s="10" customFormat="1" ht="29.85" customHeight="1">
      <c r="B1001" s="155"/>
      <c r="D1001" s="156" t="s">
        <v>68</v>
      </c>
      <c r="E1001" s="166" t="s">
        <v>1408</v>
      </c>
      <c r="F1001" s="166" t="s">
        <v>1409</v>
      </c>
      <c r="I1001" s="158"/>
      <c r="J1001" s="167">
        <f>BK1001</f>
        <v>0</v>
      </c>
      <c r="L1001" s="155"/>
      <c r="M1001" s="160"/>
      <c r="N1001" s="161"/>
      <c r="O1001" s="161"/>
      <c r="P1001" s="162">
        <f>SUM(P1002:P1019)</f>
        <v>0</v>
      </c>
      <c r="Q1001" s="161"/>
      <c r="R1001" s="162">
        <f>SUM(R1002:R1019)</f>
        <v>1.36986399</v>
      </c>
      <c r="S1001" s="161"/>
      <c r="T1001" s="163">
        <f>SUM(T1002:T1019)</f>
        <v>0.09108000000000001</v>
      </c>
      <c r="AR1001" s="156" t="s">
        <v>81</v>
      </c>
      <c r="AT1001" s="164" t="s">
        <v>68</v>
      </c>
      <c r="AU1001" s="164" t="s">
        <v>74</v>
      </c>
      <c r="AY1001" s="156" t="s">
        <v>133</v>
      </c>
      <c r="BK1001" s="165">
        <f>SUM(BK1002:BK1019)</f>
        <v>0</v>
      </c>
    </row>
    <row r="1002" spans="2:65" s="1" customFormat="1" ht="16.5" customHeight="1">
      <c r="B1002" s="168"/>
      <c r="C1002" s="169" t="s">
        <v>1410</v>
      </c>
      <c r="D1002" s="169" t="s">
        <v>135</v>
      </c>
      <c r="E1002" s="170" t="s">
        <v>1411</v>
      </c>
      <c r="F1002" s="171" t="s">
        <v>1412</v>
      </c>
      <c r="G1002" s="172" t="s">
        <v>309</v>
      </c>
      <c r="H1002" s="173">
        <v>12</v>
      </c>
      <c r="I1002" s="174"/>
      <c r="J1002" s="175">
        <f>ROUND(I1002*H1002,2)</f>
        <v>0</v>
      </c>
      <c r="K1002" s="171" t="s">
        <v>139</v>
      </c>
      <c r="L1002" s="41"/>
      <c r="M1002" s="176" t="s">
        <v>5</v>
      </c>
      <c r="N1002" s="177" t="s">
        <v>40</v>
      </c>
      <c r="O1002" s="42"/>
      <c r="P1002" s="178">
        <f>O1002*H1002</f>
        <v>0</v>
      </c>
      <c r="Q1002" s="178">
        <v>0.00349</v>
      </c>
      <c r="R1002" s="178">
        <f>Q1002*H1002</f>
        <v>0.04188</v>
      </c>
      <c r="S1002" s="178">
        <v>0.00253</v>
      </c>
      <c r="T1002" s="179">
        <f>S1002*H1002</f>
        <v>0.03036</v>
      </c>
      <c r="AR1002" s="24" t="s">
        <v>254</v>
      </c>
      <c r="AT1002" s="24" t="s">
        <v>135</v>
      </c>
      <c r="AU1002" s="24" t="s">
        <v>81</v>
      </c>
      <c r="AY1002" s="24" t="s">
        <v>133</v>
      </c>
      <c r="BE1002" s="180">
        <f>IF(N1002="základní",J1002,0)</f>
        <v>0</v>
      </c>
      <c r="BF1002" s="180">
        <f>IF(N1002="snížená",J1002,0)</f>
        <v>0</v>
      </c>
      <c r="BG1002" s="180">
        <f>IF(N1002="zákl. přenesená",J1002,0)</f>
        <v>0</v>
      </c>
      <c r="BH1002" s="180">
        <f>IF(N1002="sníž. přenesená",J1002,0)</f>
        <v>0</v>
      </c>
      <c r="BI1002" s="180">
        <f>IF(N1002="nulová",J1002,0)</f>
        <v>0</v>
      </c>
      <c r="BJ1002" s="24" t="s">
        <v>74</v>
      </c>
      <c r="BK1002" s="180">
        <f>ROUND(I1002*H1002,2)</f>
        <v>0</v>
      </c>
      <c r="BL1002" s="24" t="s">
        <v>254</v>
      </c>
      <c r="BM1002" s="24" t="s">
        <v>1413</v>
      </c>
    </row>
    <row r="1003" spans="2:51" s="11" customFormat="1" ht="13.5">
      <c r="B1003" s="181"/>
      <c r="D1003" s="182" t="s">
        <v>142</v>
      </c>
      <c r="E1003" s="183" t="s">
        <v>5</v>
      </c>
      <c r="F1003" s="184" t="s">
        <v>1414</v>
      </c>
      <c r="H1003" s="183" t="s">
        <v>5</v>
      </c>
      <c r="I1003" s="185"/>
      <c r="L1003" s="181"/>
      <c r="M1003" s="186"/>
      <c r="N1003" s="187"/>
      <c r="O1003" s="187"/>
      <c r="P1003" s="187"/>
      <c r="Q1003" s="187"/>
      <c r="R1003" s="187"/>
      <c r="S1003" s="187"/>
      <c r="T1003" s="188"/>
      <c r="AT1003" s="183" t="s">
        <v>142</v>
      </c>
      <c r="AU1003" s="183" t="s">
        <v>81</v>
      </c>
      <c r="AV1003" s="11" t="s">
        <v>74</v>
      </c>
      <c r="AW1003" s="11" t="s">
        <v>33</v>
      </c>
      <c r="AX1003" s="11" t="s">
        <v>69</v>
      </c>
      <c r="AY1003" s="183" t="s">
        <v>133</v>
      </c>
    </row>
    <row r="1004" spans="2:51" s="12" customFormat="1" ht="13.5">
      <c r="B1004" s="189"/>
      <c r="D1004" s="182" t="s">
        <v>142</v>
      </c>
      <c r="E1004" s="190" t="s">
        <v>5</v>
      </c>
      <c r="F1004" s="191" t="s">
        <v>1415</v>
      </c>
      <c r="H1004" s="192">
        <v>12</v>
      </c>
      <c r="I1004" s="193"/>
      <c r="L1004" s="189"/>
      <c r="M1004" s="194"/>
      <c r="N1004" s="195"/>
      <c r="O1004" s="195"/>
      <c r="P1004" s="195"/>
      <c r="Q1004" s="195"/>
      <c r="R1004" s="195"/>
      <c r="S1004" s="195"/>
      <c r="T1004" s="196"/>
      <c r="AT1004" s="190" t="s">
        <v>142</v>
      </c>
      <c r="AU1004" s="190" t="s">
        <v>81</v>
      </c>
      <c r="AV1004" s="12" t="s">
        <v>81</v>
      </c>
      <c r="AW1004" s="12" t="s">
        <v>33</v>
      </c>
      <c r="AX1004" s="12" t="s">
        <v>74</v>
      </c>
      <c r="AY1004" s="190" t="s">
        <v>133</v>
      </c>
    </row>
    <row r="1005" spans="2:65" s="1" customFormat="1" ht="16.5" customHeight="1">
      <c r="B1005" s="168"/>
      <c r="C1005" s="169" t="s">
        <v>1416</v>
      </c>
      <c r="D1005" s="169" t="s">
        <v>135</v>
      </c>
      <c r="E1005" s="170" t="s">
        <v>1417</v>
      </c>
      <c r="F1005" s="171" t="s">
        <v>1418</v>
      </c>
      <c r="G1005" s="172" t="s">
        <v>309</v>
      </c>
      <c r="H1005" s="173">
        <v>12</v>
      </c>
      <c r="I1005" s="174"/>
      <c r="J1005" s="175">
        <f>ROUND(I1005*H1005,2)</f>
        <v>0</v>
      </c>
      <c r="K1005" s="171" t="s">
        <v>139</v>
      </c>
      <c r="L1005" s="41"/>
      <c r="M1005" s="176" t="s">
        <v>5</v>
      </c>
      <c r="N1005" s="177" t="s">
        <v>40</v>
      </c>
      <c r="O1005" s="42"/>
      <c r="P1005" s="178">
        <f>O1005*H1005</f>
        <v>0</v>
      </c>
      <c r="Q1005" s="178">
        <v>0.00645</v>
      </c>
      <c r="R1005" s="178">
        <f>Q1005*H1005</f>
        <v>0.0774</v>
      </c>
      <c r="S1005" s="178">
        <v>0.00506</v>
      </c>
      <c r="T1005" s="179">
        <f>S1005*H1005</f>
        <v>0.06072</v>
      </c>
      <c r="AR1005" s="24" t="s">
        <v>254</v>
      </c>
      <c r="AT1005" s="24" t="s">
        <v>135</v>
      </c>
      <c r="AU1005" s="24" t="s">
        <v>81</v>
      </c>
      <c r="AY1005" s="24" t="s">
        <v>133</v>
      </c>
      <c r="BE1005" s="180">
        <f>IF(N1005="základní",J1005,0)</f>
        <v>0</v>
      </c>
      <c r="BF1005" s="180">
        <f>IF(N1005="snížená",J1005,0)</f>
        <v>0</v>
      </c>
      <c r="BG1005" s="180">
        <f>IF(N1005="zákl. přenesená",J1005,0)</f>
        <v>0</v>
      </c>
      <c r="BH1005" s="180">
        <f>IF(N1005="sníž. přenesená",J1005,0)</f>
        <v>0</v>
      </c>
      <c r="BI1005" s="180">
        <f>IF(N1005="nulová",J1005,0)</f>
        <v>0</v>
      </c>
      <c r="BJ1005" s="24" t="s">
        <v>74</v>
      </c>
      <c r="BK1005" s="180">
        <f>ROUND(I1005*H1005,2)</f>
        <v>0</v>
      </c>
      <c r="BL1005" s="24" t="s">
        <v>254</v>
      </c>
      <c r="BM1005" s="24" t="s">
        <v>1419</v>
      </c>
    </row>
    <row r="1006" spans="2:51" s="11" customFormat="1" ht="13.5">
      <c r="B1006" s="181"/>
      <c r="D1006" s="182" t="s">
        <v>142</v>
      </c>
      <c r="E1006" s="183" t="s">
        <v>5</v>
      </c>
      <c r="F1006" s="184" t="s">
        <v>1414</v>
      </c>
      <c r="H1006" s="183" t="s">
        <v>5</v>
      </c>
      <c r="I1006" s="185"/>
      <c r="L1006" s="181"/>
      <c r="M1006" s="186"/>
      <c r="N1006" s="187"/>
      <c r="O1006" s="187"/>
      <c r="P1006" s="187"/>
      <c r="Q1006" s="187"/>
      <c r="R1006" s="187"/>
      <c r="S1006" s="187"/>
      <c r="T1006" s="188"/>
      <c r="AT1006" s="183" t="s">
        <v>142</v>
      </c>
      <c r="AU1006" s="183" t="s">
        <v>81</v>
      </c>
      <c r="AV1006" s="11" t="s">
        <v>74</v>
      </c>
      <c r="AW1006" s="11" t="s">
        <v>33</v>
      </c>
      <c r="AX1006" s="11" t="s">
        <v>69</v>
      </c>
      <c r="AY1006" s="183" t="s">
        <v>133</v>
      </c>
    </row>
    <row r="1007" spans="2:51" s="12" customFormat="1" ht="13.5">
      <c r="B1007" s="189"/>
      <c r="D1007" s="182" t="s">
        <v>142</v>
      </c>
      <c r="E1007" s="190" t="s">
        <v>5</v>
      </c>
      <c r="F1007" s="191" t="s">
        <v>1420</v>
      </c>
      <c r="H1007" s="192">
        <v>12</v>
      </c>
      <c r="I1007" s="193"/>
      <c r="L1007" s="189"/>
      <c r="M1007" s="194"/>
      <c r="N1007" s="195"/>
      <c r="O1007" s="195"/>
      <c r="P1007" s="195"/>
      <c r="Q1007" s="195"/>
      <c r="R1007" s="195"/>
      <c r="S1007" s="195"/>
      <c r="T1007" s="196"/>
      <c r="AT1007" s="190" t="s">
        <v>142</v>
      </c>
      <c r="AU1007" s="190" t="s">
        <v>81</v>
      </c>
      <c r="AV1007" s="12" t="s">
        <v>81</v>
      </c>
      <c r="AW1007" s="12" t="s">
        <v>33</v>
      </c>
      <c r="AX1007" s="12" t="s">
        <v>74</v>
      </c>
      <c r="AY1007" s="190" t="s">
        <v>133</v>
      </c>
    </row>
    <row r="1008" spans="2:65" s="1" customFormat="1" ht="25.5" customHeight="1">
      <c r="B1008" s="168"/>
      <c r="C1008" s="169" t="s">
        <v>1421</v>
      </c>
      <c r="D1008" s="169" t="s">
        <v>135</v>
      </c>
      <c r="E1008" s="170" t="s">
        <v>1422</v>
      </c>
      <c r="F1008" s="171" t="s">
        <v>1423</v>
      </c>
      <c r="G1008" s="172" t="s">
        <v>138</v>
      </c>
      <c r="H1008" s="173">
        <v>127.741</v>
      </c>
      <c r="I1008" s="174"/>
      <c r="J1008" s="175">
        <f>ROUND(I1008*H1008,2)</f>
        <v>0</v>
      </c>
      <c r="K1008" s="171" t="s">
        <v>139</v>
      </c>
      <c r="L1008" s="41"/>
      <c r="M1008" s="176" t="s">
        <v>5</v>
      </c>
      <c r="N1008" s="177" t="s">
        <v>40</v>
      </c>
      <c r="O1008" s="42"/>
      <c r="P1008" s="178">
        <f>O1008*H1008</f>
        <v>0</v>
      </c>
      <c r="Q1008" s="178">
        <v>0.00139</v>
      </c>
      <c r="R1008" s="178">
        <f>Q1008*H1008</f>
        <v>0.17755999</v>
      </c>
      <c r="S1008" s="178">
        <v>0</v>
      </c>
      <c r="T1008" s="179">
        <f>S1008*H1008</f>
        <v>0</v>
      </c>
      <c r="AR1008" s="24" t="s">
        <v>254</v>
      </c>
      <c r="AT1008" s="24" t="s">
        <v>135</v>
      </c>
      <c r="AU1008" s="24" t="s">
        <v>81</v>
      </c>
      <c r="AY1008" s="24" t="s">
        <v>133</v>
      </c>
      <c r="BE1008" s="180">
        <f>IF(N1008="základní",J1008,0)</f>
        <v>0</v>
      </c>
      <c r="BF1008" s="180">
        <f>IF(N1008="snížená",J1008,0)</f>
        <v>0</v>
      </c>
      <c r="BG1008" s="180">
        <f>IF(N1008="zákl. přenesená",J1008,0)</f>
        <v>0</v>
      </c>
      <c r="BH1008" s="180">
        <f>IF(N1008="sníž. přenesená",J1008,0)</f>
        <v>0</v>
      </c>
      <c r="BI1008" s="180">
        <f>IF(N1008="nulová",J1008,0)</f>
        <v>0</v>
      </c>
      <c r="BJ1008" s="24" t="s">
        <v>74</v>
      </c>
      <c r="BK1008" s="180">
        <f>ROUND(I1008*H1008,2)</f>
        <v>0</v>
      </c>
      <c r="BL1008" s="24" t="s">
        <v>254</v>
      </c>
      <c r="BM1008" s="24" t="s">
        <v>1424</v>
      </c>
    </row>
    <row r="1009" spans="2:51" s="12" customFormat="1" ht="13.5">
      <c r="B1009" s="189"/>
      <c r="D1009" s="182" t="s">
        <v>142</v>
      </c>
      <c r="E1009" s="190" t="s">
        <v>5</v>
      </c>
      <c r="F1009" s="191" t="s">
        <v>1425</v>
      </c>
      <c r="H1009" s="192">
        <v>18.72</v>
      </c>
      <c r="I1009" s="193"/>
      <c r="L1009" s="189"/>
      <c r="M1009" s="194"/>
      <c r="N1009" s="195"/>
      <c r="O1009" s="195"/>
      <c r="P1009" s="195"/>
      <c r="Q1009" s="195"/>
      <c r="R1009" s="195"/>
      <c r="S1009" s="195"/>
      <c r="T1009" s="196"/>
      <c r="AT1009" s="190" t="s">
        <v>142</v>
      </c>
      <c r="AU1009" s="190" t="s">
        <v>81</v>
      </c>
      <c r="AV1009" s="12" t="s">
        <v>81</v>
      </c>
      <c r="AW1009" s="12" t="s">
        <v>33</v>
      </c>
      <c r="AX1009" s="12" t="s">
        <v>69</v>
      </c>
      <c r="AY1009" s="190" t="s">
        <v>133</v>
      </c>
    </row>
    <row r="1010" spans="2:51" s="12" customFormat="1" ht="13.5">
      <c r="B1010" s="189"/>
      <c r="D1010" s="182" t="s">
        <v>142</v>
      </c>
      <c r="E1010" s="190" t="s">
        <v>5</v>
      </c>
      <c r="F1010" s="191" t="s">
        <v>1426</v>
      </c>
      <c r="H1010" s="192">
        <v>105.3</v>
      </c>
      <c r="I1010" s="193"/>
      <c r="L1010" s="189"/>
      <c r="M1010" s="194"/>
      <c r="N1010" s="195"/>
      <c r="O1010" s="195"/>
      <c r="P1010" s="195"/>
      <c r="Q1010" s="195"/>
      <c r="R1010" s="195"/>
      <c r="S1010" s="195"/>
      <c r="T1010" s="196"/>
      <c r="AT1010" s="190" t="s">
        <v>142</v>
      </c>
      <c r="AU1010" s="190" t="s">
        <v>81</v>
      </c>
      <c r="AV1010" s="12" t="s">
        <v>81</v>
      </c>
      <c r="AW1010" s="12" t="s">
        <v>33</v>
      </c>
      <c r="AX1010" s="12" t="s">
        <v>69</v>
      </c>
      <c r="AY1010" s="190" t="s">
        <v>133</v>
      </c>
    </row>
    <row r="1011" spans="2:51" s="14" customFormat="1" ht="13.5">
      <c r="B1011" s="205"/>
      <c r="D1011" s="182" t="s">
        <v>142</v>
      </c>
      <c r="E1011" s="206" t="s">
        <v>5</v>
      </c>
      <c r="F1011" s="207" t="s">
        <v>198</v>
      </c>
      <c r="H1011" s="208">
        <v>124.02</v>
      </c>
      <c r="I1011" s="209"/>
      <c r="L1011" s="205"/>
      <c r="M1011" s="210"/>
      <c r="N1011" s="211"/>
      <c r="O1011" s="211"/>
      <c r="P1011" s="211"/>
      <c r="Q1011" s="211"/>
      <c r="R1011" s="211"/>
      <c r="S1011" s="211"/>
      <c r="T1011" s="212"/>
      <c r="AT1011" s="206" t="s">
        <v>142</v>
      </c>
      <c r="AU1011" s="206" t="s">
        <v>81</v>
      </c>
      <c r="AV1011" s="14" t="s">
        <v>163</v>
      </c>
      <c r="AW1011" s="14" t="s">
        <v>33</v>
      </c>
      <c r="AX1011" s="14" t="s">
        <v>69</v>
      </c>
      <c r="AY1011" s="206" t="s">
        <v>133</v>
      </c>
    </row>
    <row r="1012" spans="2:51" s="12" customFormat="1" ht="13.5">
      <c r="B1012" s="189"/>
      <c r="D1012" s="182" t="s">
        <v>142</v>
      </c>
      <c r="E1012" s="190" t="s">
        <v>5</v>
      </c>
      <c r="F1012" s="191" t="s">
        <v>1427</v>
      </c>
      <c r="H1012" s="192">
        <v>127.741</v>
      </c>
      <c r="I1012" s="193"/>
      <c r="L1012" s="189"/>
      <c r="M1012" s="194"/>
      <c r="N1012" s="195"/>
      <c r="O1012" s="195"/>
      <c r="P1012" s="195"/>
      <c r="Q1012" s="195"/>
      <c r="R1012" s="195"/>
      <c r="S1012" s="195"/>
      <c r="T1012" s="196"/>
      <c r="AT1012" s="190" t="s">
        <v>142</v>
      </c>
      <c r="AU1012" s="190" t="s">
        <v>81</v>
      </c>
      <c r="AV1012" s="12" t="s">
        <v>81</v>
      </c>
      <c r="AW1012" s="12" t="s">
        <v>33</v>
      </c>
      <c r="AX1012" s="12" t="s">
        <v>74</v>
      </c>
      <c r="AY1012" s="190" t="s">
        <v>133</v>
      </c>
    </row>
    <row r="1013" spans="2:65" s="1" customFormat="1" ht="16.5" customHeight="1">
      <c r="B1013" s="168"/>
      <c r="C1013" s="213" t="s">
        <v>1428</v>
      </c>
      <c r="D1013" s="213" t="s">
        <v>314</v>
      </c>
      <c r="E1013" s="214" t="s">
        <v>1429</v>
      </c>
      <c r="F1013" s="215" t="s">
        <v>1430</v>
      </c>
      <c r="G1013" s="216" t="s">
        <v>138</v>
      </c>
      <c r="H1013" s="217">
        <v>134.128</v>
      </c>
      <c r="I1013" s="218"/>
      <c r="J1013" s="219">
        <f>ROUND(I1013*H1013,2)</f>
        <v>0</v>
      </c>
      <c r="K1013" s="215" t="s">
        <v>139</v>
      </c>
      <c r="L1013" s="220"/>
      <c r="M1013" s="221" t="s">
        <v>5</v>
      </c>
      <c r="N1013" s="222" t="s">
        <v>40</v>
      </c>
      <c r="O1013" s="42"/>
      <c r="P1013" s="178">
        <f>O1013*H1013</f>
        <v>0</v>
      </c>
      <c r="Q1013" s="178">
        <v>0.008</v>
      </c>
      <c r="R1013" s="178">
        <f>Q1013*H1013</f>
        <v>1.073024</v>
      </c>
      <c r="S1013" s="178">
        <v>0</v>
      </c>
      <c r="T1013" s="179">
        <f>S1013*H1013</f>
        <v>0</v>
      </c>
      <c r="AR1013" s="24" t="s">
        <v>353</v>
      </c>
      <c r="AT1013" s="24" t="s">
        <v>314</v>
      </c>
      <c r="AU1013" s="24" t="s">
        <v>81</v>
      </c>
      <c r="AY1013" s="24" t="s">
        <v>133</v>
      </c>
      <c r="BE1013" s="180">
        <f>IF(N1013="základní",J1013,0)</f>
        <v>0</v>
      </c>
      <c r="BF1013" s="180">
        <f>IF(N1013="snížená",J1013,0)</f>
        <v>0</v>
      </c>
      <c r="BG1013" s="180">
        <f>IF(N1013="zákl. přenesená",J1013,0)</f>
        <v>0</v>
      </c>
      <c r="BH1013" s="180">
        <f>IF(N1013="sníž. přenesená",J1013,0)</f>
        <v>0</v>
      </c>
      <c r="BI1013" s="180">
        <f>IF(N1013="nulová",J1013,0)</f>
        <v>0</v>
      </c>
      <c r="BJ1013" s="24" t="s">
        <v>74</v>
      </c>
      <c r="BK1013" s="180">
        <f>ROUND(I1013*H1013,2)</f>
        <v>0</v>
      </c>
      <c r="BL1013" s="24" t="s">
        <v>254</v>
      </c>
      <c r="BM1013" s="24" t="s">
        <v>1431</v>
      </c>
    </row>
    <row r="1014" spans="2:51" s="12" customFormat="1" ht="13.5">
      <c r="B1014" s="189"/>
      <c r="D1014" s="182" t="s">
        <v>142</v>
      </c>
      <c r="E1014" s="190" t="s">
        <v>5</v>
      </c>
      <c r="F1014" s="191" t="s">
        <v>1425</v>
      </c>
      <c r="H1014" s="192">
        <v>18.72</v>
      </c>
      <c r="I1014" s="193"/>
      <c r="L1014" s="189"/>
      <c r="M1014" s="194"/>
      <c r="N1014" s="195"/>
      <c r="O1014" s="195"/>
      <c r="P1014" s="195"/>
      <c r="Q1014" s="195"/>
      <c r="R1014" s="195"/>
      <c r="S1014" s="195"/>
      <c r="T1014" s="196"/>
      <c r="AT1014" s="190" t="s">
        <v>142</v>
      </c>
      <c r="AU1014" s="190" t="s">
        <v>81</v>
      </c>
      <c r="AV1014" s="12" t="s">
        <v>81</v>
      </c>
      <c r="AW1014" s="12" t="s">
        <v>33</v>
      </c>
      <c r="AX1014" s="12" t="s">
        <v>69</v>
      </c>
      <c r="AY1014" s="190" t="s">
        <v>133</v>
      </c>
    </row>
    <row r="1015" spans="2:51" s="12" customFormat="1" ht="13.5">
      <c r="B1015" s="189"/>
      <c r="D1015" s="182" t="s">
        <v>142</v>
      </c>
      <c r="E1015" s="190" t="s">
        <v>5</v>
      </c>
      <c r="F1015" s="191" t="s">
        <v>1426</v>
      </c>
      <c r="H1015" s="192">
        <v>105.3</v>
      </c>
      <c r="I1015" s="193"/>
      <c r="L1015" s="189"/>
      <c r="M1015" s="194"/>
      <c r="N1015" s="195"/>
      <c r="O1015" s="195"/>
      <c r="P1015" s="195"/>
      <c r="Q1015" s="195"/>
      <c r="R1015" s="195"/>
      <c r="S1015" s="195"/>
      <c r="T1015" s="196"/>
      <c r="AT1015" s="190" t="s">
        <v>142</v>
      </c>
      <c r="AU1015" s="190" t="s">
        <v>81</v>
      </c>
      <c r="AV1015" s="12" t="s">
        <v>81</v>
      </c>
      <c r="AW1015" s="12" t="s">
        <v>33</v>
      </c>
      <c r="AX1015" s="12" t="s">
        <v>69</v>
      </c>
      <c r="AY1015" s="190" t="s">
        <v>133</v>
      </c>
    </row>
    <row r="1016" spans="2:51" s="14" customFormat="1" ht="13.5">
      <c r="B1016" s="205"/>
      <c r="D1016" s="182" t="s">
        <v>142</v>
      </c>
      <c r="E1016" s="206" t="s">
        <v>5</v>
      </c>
      <c r="F1016" s="207" t="s">
        <v>198</v>
      </c>
      <c r="H1016" s="208">
        <v>124.02</v>
      </c>
      <c r="I1016" s="209"/>
      <c r="L1016" s="205"/>
      <c r="M1016" s="210"/>
      <c r="N1016" s="211"/>
      <c r="O1016" s="211"/>
      <c r="P1016" s="211"/>
      <c r="Q1016" s="211"/>
      <c r="R1016" s="211"/>
      <c r="S1016" s="211"/>
      <c r="T1016" s="212"/>
      <c r="AT1016" s="206" t="s">
        <v>142</v>
      </c>
      <c r="AU1016" s="206" t="s">
        <v>81</v>
      </c>
      <c r="AV1016" s="14" t="s">
        <v>163</v>
      </c>
      <c r="AW1016" s="14" t="s">
        <v>33</v>
      </c>
      <c r="AX1016" s="14" t="s">
        <v>69</v>
      </c>
      <c r="AY1016" s="206" t="s">
        <v>133</v>
      </c>
    </row>
    <row r="1017" spans="2:51" s="12" customFormat="1" ht="13.5">
      <c r="B1017" s="189"/>
      <c r="D1017" s="182" t="s">
        <v>142</v>
      </c>
      <c r="E1017" s="190" t="s">
        <v>5</v>
      </c>
      <c r="F1017" s="191" t="s">
        <v>1432</v>
      </c>
      <c r="H1017" s="192">
        <v>134.128</v>
      </c>
      <c r="I1017" s="193"/>
      <c r="L1017" s="189"/>
      <c r="M1017" s="194"/>
      <c r="N1017" s="195"/>
      <c r="O1017" s="195"/>
      <c r="P1017" s="195"/>
      <c r="Q1017" s="195"/>
      <c r="R1017" s="195"/>
      <c r="S1017" s="195"/>
      <c r="T1017" s="196"/>
      <c r="AT1017" s="190" t="s">
        <v>142</v>
      </c>
      <c r="AU1017" s="190" t="s">
        <v>81</v>
      </c>
      <c r="AV1017" s="12" t="s">
        <v>81</v>
      </c>
      <c r="AW1017" s="12" t="s">
        <v>33</v>
      </c>
      <c r="AX1017" s="12" t="s">
        <v>74</v>
      </c>
      <c r="AY1017" s="190" t="s">
        <v>133</v>
      </c>
    </row>
    <row r="1018" spans="2:65" s="1" customFormat="1" ht="16.5" customHeight="1">
      <c r="B1018" s="168"/>
      <c r="C1018" s="169" t="s">
        <v>1433</v>
      </c>
      <c r="D1018" s="169" t="s">
        <v>135</v>
      </c>
      <c r="E1018" s="170" t="s">
        <v>1434</v>
      </c>
      <c r="F1018" s="171" t="s">
        <v>1435</v>
      </c>
      <c r="G1018" s="172" t="s">
        <v>251</v>
      </c>
      <c r="H1018" s="173">
        <v>1.37</v>
      </c>
      <c r="I1018" s="174"/>
      <c r="J1018" s="175">
        <f>ROUND(I1018*H1018,2)</f>
        <v>0</v>
      </c>
      <c r="K1018" s="171" t="s">
        <v>139</v>
      </c>
      <c r="L1018" s="41"/>
      <c r="M1018" s="176" t="s">
        <v>5</v>
      </c>
      <c r="N1018" s="177" t="s">
        <v>40</v>
      </c>
      <c r="O1018" s="42"/>
      <c r="P1018" s="178">
        <f>O1018*H1018</f>
        <v>0</v>
      </c>
      <c r="Q1018" s="178">
        <v>0</v>
      </c>
      <c r="R1018" s="178">
        <f>Q1018*H1018</f>
        <v>0</v>
      </c>
      <c r="S1018" s="178">
        <v>0</v>
      </c>
      <c r="T1018" s="179">
        <f>S1018*H1018</f>
        <v>0</v>
      </c>
      <c r="AR1018" s="24" t="s">
        <v>254</v>
      </c>
      <c r="AT1018" s="24" t="s">
        <v>135</v>
      </c>
      <c r="AU1018" s="24" t="s">
        <v>81</v>
      </c>
      <c r="AY1018" s="24" t="s">
        <v>133</v>
      </c>
      <c r="BE1018" s="180">
        <f>IF(N1018="základní",J1018,0)</f>
        <v>0</v>
      </c>
      <c r="BF1018" s="180">
        <f>IF(N1018="snížená",J1018,0)</f>
        <v>0</v>
      </c>
      <c r="BG1018" s="180">
        <f>IF(N1018="zákl. přenesená",J1018,0)</f>
        <v>0</v>
      </c>
      <c r="BH1018" s="180">
        <f>IF(N1018="sníž. přenesená",J1018,0)</f>
        <v>0</v>
      </c>
      <c r="BI1018" s="180">
        <f>IF(N1018="nulová",J1018,0)</f>
        <v>0</v>
      </c>
      <c r="BJ1018" s="24" t="s">
        <v>74</v>
      </c>
      <c r="BK1018" s="180">
        <f>ROUND(I1018*H1018,2)</f>
        <v>0</v>
      </c>
      <c r="BL1018" s="24" t="s">
        <v>254</v>
      </c>
      <c r="BM1018" s="24" t="s">
        <v>1436</v>
      </c>
    </row>
    <row r="1019" spans="2:65" s="1" customFormat="1" ht="25.5" customHeight="1">
      <c r="B1019" s="168"/>
      <c r="C1019" s="169" t="s">
        <v>1437</v>
      </c>
      <c r="D1019" s="169" t="s">
        <v>135</v>
      </c>
      <c r="E1019" s="170" t="s">
        <v>1438</v>
      </c>
      <c r="F1019" s="171" t="s">
        <v>1439</v>
      </c>
      <c r="G1019" s="172" t="s">
        <v>251</v>
      </c>
      <c r="H1019" s="173">
        <v>1.37</v>
      </c>
      <c r="I1019" s="174"/>
      <c r="J1019" s="175">
        <f>ROUND(I1019*H1019,2)</f>
        <v>0</v>
      </c>
      <c r="K1019" s="171" t="s">
        <v>139</v>
      </c>
      <c r="L1019" s="41"/>
      <c r="M1019" s="176" t="s">
        <v>5</v>
      </c>
      <c r="N1019" s="177" t="s">
        <v>40</v>
      </c>
      <c r="O1019" s="42"/>
      <c r="P1019" s="178">
        <f>O1019*H1019</f>
        <v>0</v>
      </c>
      <c r="Q1019" s="178">
        <v>0</v>
      </c>
      <c r="R1019" s="178">
        <f>Q1019*H1019</f>
        <v>0</v>
      </c>
      <c r="S1019" s="178">
        <v>0</v>
      </c>
      <c r="T1019" s="179">
        <f>S1019*H1019</f>
        <v>0</v>
      </c>
      <c r="AR1019" s="24" t="s">
        <v>254</v>
      </c>
      <c r="AT1019" s="24" t="s">
        <v>135</v>
      </c>
      <c r="AU1019" s="24" t="s">
        <v>81</v>
      </c>
      <c r="AY1019" s="24" t="s">
        <v>133</v>
      </c>
      <c r="BE1019" s="180">
        <f>IF(N1019="základní",J1019,0)</f>
        <v>0</v>
      </c>
      <c r="BF1019" s="180">
        <f>IF(N1019="snížená",J1019,0)</f>
        <v>0</v>
      </c>
      <c r="BG1019" s="180">
        <f>IF(N1019="zákl. přenesená",J1019,0)</f>
        <v>0</v>
      </c>
      <c r="BH1019" s="180">
        <f>IF(N1019="sníž. přenesená",J1019,0)</f>
        <v>0</v>
      </c>
      <c r="BI1019" s="180">
        <f>IF(N1019="nulová",J1019,0)</f>
        <v>0</v>
      </c>
      <c r="BJ1019" s="24" t="s">
        <v>74</v>
      </c>
      <c r="BK1019" s="180">
        <f>ROUND(I1019*H1019,2)</f>
        <v>0</v>
      </c>
      <c r="BL1019" s="24" t="s">
        <v>254</v>
      </c>
      <c r="BM1019" s="24" t="s">
        <v>1440</v>
      </c>
    </row>
    <row r="1020" spans="2:63" s="10" customFormat="1" ht="29.85" customHeight="1">
      <c r="B1020" s="155"/>
      <c r="D1020" s="156" t="s">
        <v>68</v>
      </c>
      <c r="E1020" s="166" t="s">
        <v>1441</v>
      </c>
      <c r="F1020" s="166" t="s">
        <v>1442</v>
      </c>
      <c r="I1020" s="158"/>
      <c r="J1020" s="167">
        <f>BK1020</f>
        <v>0</v>
      </c>
      <c r="L1020" s="155"/>
      <c r="M1020" s="160"/>
      <c r="N1020" s="161"/>
      <c r="O1020" s="161"/>
      <c r="P1020" s="162">
        <f>SUM(P1021:P1099)</f>
        <v>0</v>
      </c>
      <c r="Q1020" s="161"/>
      <c r="R1020" s="162">
        <f>SUM(R1021:R1099)</f>
        <v>2.8485761000000007</v>
      </c>
      <c r="S1020" s="161"/>
      <c r="T1020" s="163">
        <f>SUM(T1021:T1099)</f>
        <v>1.2329663300000002</v>
      </c>
      <c r="AR1020" s="156" t="s">
        <v>74</v>
      </c>
      <c r="AT1020" s="164" t="s">
        <v>68</v>
      </c>
      <c r="AU1020" s="164" t="s">
        <v>74</v>
      </c>
      <c r="AY1020" s="156" t="s">
        <v>133</v>
      </c>
      <c r="BK1020" s="165">
        <f>SUM(BK1021:BK1099)</f>
        <v>0</v>
      </c>
    </row>
    <row r="1021" spans="2:65" s="1" customFormat="1" ht="16.5" customHeight="1">
      <c r="B1021" s="168"/>
      <c r="C1021" s="169" t="s">
        <v>1443</v>
      </c>
      <c r="D1021" s="169" t="s">
        <v>135</v>
      </c>
      <c r="E1021" s="170" t="s">
        <v>1444</v>
      </c>
      <c r="F1021" s="171" t="s">
        <v>1445</v>
      </c>
      <c r="G1021" s="172" t="s">
        <v>138</v>
      </c>
      <c r="H1021" s="173">
        <v>6.425</v>
      </c>
      <c r="I1021" s="174"/>
      <c r="J1021" s="175">
        <f>ROUND(I1021*H1021,2)</f>
        <v>0</v>
      </c>
      <c r="K1021" s="171" t="s">
        <v>139</v>
      </c>
      <c r="L1021" s="41"/>
      <c r="M1021" s="176" t="s">
        <v>5</v>
      </c>
      <c r="N1021" s="177" t="s">
        <v>40</v>
      </c>
      <c r="O1021" s="42"/>
      <c r="P1021" s="178">
        <f>O1021*H1021</f>
        <v>0</v>
      </c>
      <c r="Q1021" s="178">
        <v>0</v>
      </c>
      <c r="R1021" s="178">
        <f>Q1021*H1021</f>
        <v>0</v>
      </c>
      <c r="S1021" s="178">
        <v>0.00594</v>
      </c>
      <c r="T1021" s="179">
        <f>S1021*H1021</f>
        <v>0.0381645</v>
      </c>
      <c r="AR1021" s="24" t="s">
        <v>140</v>
      </c>
      <c r="AT1021" s="24" t="s">
        <v>135</v>
      </c>
      <c r="AU1021" s="24" t="s">
        <v>81</v>
      </c>
      <c r="AY1021" s="24" t="s">
        <v>133</v>
      </c>
      <c r="BE1021" s="180">
        <f>IF(N1021="základní",J1021,0)</f>
        <v>0</v>
      </c>
      <c r="BF1021" s="180">
        <f>IF(N1021="snížená",J1021,0)</f>
        <v>0</v>
      </c>
      <c r="BG1021" s="180">
        <f>IF(N1021="zákl. přenesená",J1021,0)</f>
        <v>0</v>
      </c>
      <c r="BH1021" s="180">
        <f>IF(N1021="sníž. přenesená",J1021,0)</f>
        <v>0</v>
      </c>
      <c r="BI1021" s="180">
        <f>IF(N1021="nulová",J1021,0)</f>
        <v>0</v>
      </c>
      <c r="BJ1021" s="24" t="s">
        <v>74</v>
      </c>
      <c r="BK1021" s="180">
        <f>ROUND(I1021*H1021,2)</f>
        <v>0</v>
      </c>
      <c r="BL1021" s="24" t="s">
        <v>140</v>
      </c>
      <c r="BM1021" s="24" t="s">
        <v>1446</v>
      </c>
    </row>
    <row r="1022" spans="2:51" s="12" customFormat="1" ht="13.5">
      <c r="B1022" s="189"/>
      <c r="D1022" s="182" t="s">
        <v>142</v>
      </c>
      <c r="E1022" s="190" t="s">
        <v>5</v>
      </c>
      <c r="F1022" s="191" t="s">
        <v>1447</v>
      </c>
      <c r="H1022" s="192">
        <v>2.33</v>
      </c>
      <c r="I1022" s="193"/>
      <c r="L1022" s="189"/>
      <c r="M1022" s="194"/>
      <c r="N1022" s="195"/>
      <c r="O1022" s="195"/>
      <c r="P1022" s="195"/>
      <c r="Q1022" s="195"/>
      <c r="R1022" s="195"/>
      <c r="S1022" s="195"/>
      <c r="T1022" s="196"/>
      <c r="AT1022" s="190" t="s">
        <v>142</v>
      </c>
      <c r="AU1022" s="190" t="s">
        <v>81</v>
      </c>
      <c r="AV1022" s="12" t="s">
        <v>81</v>
      </c>
      <c r="AW1022" s="12" t="s">
        <v>33</v>
      </c>
      <c r="AX1022" s="12" t="s">
        <v>69</v>
      </c>
      <c r="AY1022" s="190" t="s">
        <v>133</v>
      </c>
    </row>
    <row r="1023" spans="2:51" s="12" customFormat="1" ht="13.5">
      <c r="B1023" s="189"/>
      <c r="D1023" s="182" t="s">
        <v>142</v>
      </c>
      <c r="E1023" s="190" t="s">
        <v>5</v>
      </c>
      <c r="F1023" s="191" t="s">
        <v>1448</v>
      </c>
      <c r="H1023" s="192">
        <v>4.095</v>
      </c>
      <c r="I1023" s="193"/>
      <c r="L1023" s="189"/>
      <c r="M1023" s="194"/>
      <c r="N1023" s="195"/>
      <c r="O1023" s="195"/>
      <c r="P1023" s="195"/>
      <c r="Q1023" s="195"/>
      <c r="R1023" s="195"/>
      <c r="S1023" s="195"/>
      <c r="T1023" s="196"/>
      <c r="AT1023" s="190" t="s">
        <v>142</v>
      </c>
      <c r="AU1023" s="190" t="s">
        <v>81</v>
      </c>
      <c r="AV1023" s="12" t="s">
        <v>81</v>
      </c>
      <c r="AW1023" s="12" t="s">
        <v>33</v>
      </c>
      <c r="AX1023" s="12" t="s">
        <v>69</v>
      </c>
      <c r="AY1023" s="190" t="s">
        <v>133</v>
      </c>
    </row>
    <row r="1024" spans="2:51" s="13" customFormat="1" ht="13.5">
      <c r="B1024" s="197"/>
      <c r="D1024" s="182" t="s">
        <v>142</v>
      </c>
      <c r="E1024" s="198" t="s">
        <v>5</v>
      </c>
      <c r="F1024" s="199" t="s">
        <v>154</v>
      </c>
      <c r="H1024" s="200">
        <v>6.425</v>
      </c>
      <c r="I1024" s="201"/>
      <c r="L1024" s="197"/>
      <c r="M1024" s="202"/>
      <c r="N1024" s="203"/>
      <c r="O1024" s="203"/>
      <c r="P1024" s="203"/>
      <c r="Q1024" s="203"/>
      <c r="R1024" s="203"/>
      <c r="S1024" s="203"/>
      <c r="T1024" s="204"/>
      <c r="AT1024" s="198" t="s">
        <v>142</v>
      </c>
      <c r="AU1024" s="198" t="s">
        <v>81</v>
      </c>
      <c r="AV1024" s="13" t="s">
        <v>140</v>
      </c>
      <c r="AW1024" s="13" t="s">
        <v>33</v>
      </c>
      <c r="AX1024" s="13" t="s">
        <v>74</v>
      </c>
      <c r="AY1024" s="198" t="s">
        <v>133</v>
      </c>
    </row>
    <row r="1025" spans="2:65" s="1" customFormat="1" ht="16.5" customHeight="1">
      <c r="B1025" s="168"/>
      <c r="C1025" s="169" t="s">
        <v>1449</v>
      </c>
      <c r="D1025" s="169" t="s">
        <v>135</v>
      </c>
      <c r="E1025" s="170" t="s">
        <v>1450</v>
      </c>
      <c r="F1025" s="171" t="s">
        <v>1451</v>
      </c>
      <c r="G1025" s="172" t="s">
        <v>477</v>
      </c>
      <c r="H1025" s="173">
        <v>1.4</v>
      </c>
      <c r="I1025" s="174"/>
      <c r="J1025" s="175">
        <f>ROUND(I1025*H1025,2)</f>
        <v>0</v>
      </c>
      <c r="K1025" s="171" t="s">
        <v>139</v>
      </c>
      <c r="L1025" s="41"/>
      <c r="M1025" s="176" t="s">
        <v>5</v>
      </c>
      <c r="N1025" s="177" t="s">
        <v>40</v>
      </c>
      <c r="O1025" s="42"/>
      <c r="P1025" s="178">
        <f>O1025*H1025</f>
        <v>0</v>
      </c>
      <c r="Q1025" s="178">
        <v>0</v>
      </c>
      <c r="R1025" s="178">
        <f>Q1025*H1025</f>
        <v>0</v>
      </c>
      <c r="S1025" s="178">
        <v>0.00191</v>
      </c>
      <c r="T1025" s="179">
        <f>S1025*H1025</f>
        <v>0.0026739999999999997</v>
      </c>
      <c r="AR1025" s="24" t="s">
        <v>140</v>
      </c>
      <c r="AT1025" s="24" t="s">
        <v>135</v>
      </c>
      <c r="AU1025" s="24" t="s">
        <v>81</v>
      </c>
      <c r="AY1025" s="24" t="s">
        <v>133</v>
      </c>
      <c r="BE1025" s="180">
        <f>IF(N1025="základní",J1025,0)</f>
        <v>0</v>
      </c>
      <c r="BF1025" s="180">
        <f>IF(N1025="snížená",J1025,0)</f>
        <v>0</v>
      </c>
      <c r="BG1025" s="180">
        <f>IF(N1025="zákl. přenesená",J1025,0)</f>
        <v>0</v>
      </c>
      <c r="BH1025" s="180">
        <f>IF(N1025="sníž. přenesená",J1025,0)</f>
        <v>0</v>
      </c>
      <c r="BI1025" s="180">
        <f>IF(N1025="nulová",J1025,0)</f>
        <v>0</v>
      </c>
      <c r="BJ1025" s="24" t="s">
        <v>74</v>
      </c>
      <c r="BK1025" s="180">
        <f>ROUND(I1025*H1025,2)</f>
        <v>0</v>
      </c>
      <c r="BL1025" s="24" t="s">
        <v>140</v>
      </c>
      <c r="BM1025" s="24" t="s">
        <v>1452</v>
      </c>
    </row>
    <row r="1026" spans="2:51" s="12" customFormat="1" ht="13.5">
      <c r="B1026" s="189"/>
      <c r="D1026" s="182" t="s">
        <v>142</v>
      </c>
      <c r="E1026" s="190" t="s">
        <v>5</v>
      </c>
      <c r="F1026" s="191" t="s">
        <v>1453</v>
      </c>
      <c r="H1026" s="192">
        <v>1.4</v>
      </c>
      <c r="I1026" s="193"/>
      <c r="L1026" s="189"/>
      <c r="M1026" s="194"/>
      <c r="N1026" s="195"/>
      <c r="O1026" s="195"/>
      <c r="P1026" s="195"/>
      <c r="Q1026" s="195"/>
      <c r="R1026" s="195"/>
      <c r="S1026" s="195"/>
      <c r="T1026" s="196"/>
      <c r="AT1026" s="190" t="s">
        <v>142</v>
      </c>
      <c r="AU1026" s="190" t="s">
        <v>81</v>
      </c>
      <c r="AV1026" s="12" t="s">
        <v>81</v>
      </c>
      <c r="AW1026" s="12" t="s">
        <v>33</v>
      </c>
      <c r="AX1026" s="12" t="s">
        <v>74</v>
      </c>
      <c r="AY1026" s="190" t="s">
        <v>133</v>
      </c>
    </row>
    <row r="1027" spans="2:65" s="1" customFormat="1" ht="16.5" customHeight="1">
      <c r="B1027" s="168"/>
      <c r="C1027" s="169" t="s">
        <v>1454</v>
      </c>
      <c r="D1027" s="169" t="s">
        <v>135</v>
      </c>
      <c r="E1027" s="170" t="s">
        <v>1455</v>
      </c>
      <c r="F1027" s="171" t="s">
        <v>1456</v>
      </c>
      <c r="G1027" s="172" t="s">
        <v>477</v>
      </c>
      <c r="H1027" s="173">
        <v>396.649</v>
      </c>
      <c r="I1027" s="174"/>
      <c r="J1027" s="175">
        <f>ROUND(I1027*H1027,2)</f>
        <v>0</v>
      </c>
      <c r="K1027" s="171" t="s">
        <v>139</v>
      </c>
      <c r="L1027" s="41"/>
      <c r="M1027" s="176" t="s">
        <v>5</v>
      </c>
      <c r="N1027" s="177" t="s">
        <v>40</v>
      </c>
      <c r="O1027" s="42"/>
      <c r="P1027" s="178">
        <f>O1027*H1027</f>
        <v>0</v>
      </c>
      <c r="Q1027" s="178">
        <v>0</v>
      </c>
      <c r="R1027" s="178">
        <f>Q1027*H1027</f>
        <v>0</v>
      </c>
      <c r="S1027" s="178">
        <v>0.00167</v>
      </c>
      <c r="T1027" s="179">
        <f>S1027*H1027</f>
        <v>0.66240383</v>
      </c>
      <c r="AR1027" s="24" t="s">
        <v>254</v>
      </c>
      <c r="AT1027" s="24" t="s">
        <v>135</v>
      </c>
      <c r="AU1027" s="24" t="s">
        <v>81</v>
      </c>
      <c r="AY1027" s="24" t="s">
        <v>133</v>
      </c>
      <c r="BE1027" s="180">
        <f>IF(N1027="základní",J1027,0)</f>
        <v>0</v>
      </c>
      <c r="BF1027" s="180">
        <f>IF(N1027="snížená",J1027,0)</f>
        <v>0</v>
      </c>
      <c r="BG1027" s="180">
        <f>IF(N1027="zákl. přenesená",J1027,0)</f>
        <v>0</v>
      </c>
      <c r="BH1027" s="180">
        <f>IF(N1027="sníž. přenesená",J1027,0)</f>
        <v>0</v>
      </c>
      <c r="BI1027" s="180">
        <f>IF(N1027="nulová",J1027,0)</f>
        <v>0</v>
      </c>
      <c r="BJ1027" s="24" t="s">
        <v>74</v>
      </c>
      <c r="BK1027" s="180">
        <f>ROUND(I1027*H1027,2)</f>
        <v>0</v>
      </c>
      <c r="BL1027" s="24" t="s">
        <v>254</v>
      </c>
      <c r="BM1027" s="24" t="s">
        <v>1457</v>
      </c>
    </row>
    <row r="1028" spans="2:51" s="12" customFormat="1" ht="13.5">
      <c r="B1028" s="189"/>
      <c r="D1028" s="182" t="s">
        <v>142</v>
      </c>
      <c r="E1028" s="190" t="s">
        <v>5</v>
      </c>
      <c r="F1028" s="191" t="s">
        <v>1458</v>
      </c>
      <c r="H1028" s="192">
        <v>396.649</v>
      </c>
      <c r="I1028" s="193"/>
      <c r="L1028" s="189"/>
      <c r="M1028" s="194"/>
      <c r="N1028" s="195"/>
      <c r="O1028" s="195"/>
      <c r="P1028" s="195"/>
      <c r="Q1028" s="195"/>
      <c r="R1028" s="195"/>
      <c r="S1028" s="195"/>
      <c r="T1028" s="196"/>
      <c r="AT1028" s="190" t="s">
        <v>142</v>
      </c>
      <c r="AU1028" s="190" t="s">
        <v>81</v>
      </c>
      <c r="AV1028" s="12" t="s">
        <v>81</v>
      </c>
      <c r="AW1028" s="12" t="s">
        <v>33</v>
      </c>
      <c r="AX1028" s="12" t="s">
        <v>74</v>
      </c>
      <c r="AY1028" s="190" t="s">
        <v>133</v>
      </c>
    </row>
    <row r="1029" spans="2:65" s="1" customFormat="1" ht="16.5" customHeight="1">
      <c r="B1029" s="168"/>
      <c r="C1029" s="169" t="s">
        <v>1459</v>
      </c>
      <c r="D1029" s="169" t="s">
        <v>135</v>
      </c>
      <c r="E1029" s="170" t="s">
        <v>1460</v>
      </c>
      <c r="F1029" s="171" t="s">
        <v>1461</v>
      </c>
      <c r="G1029" s="172" t="s">
        <v>477</v>
      </c>
      <c r="H1029" s="173">
        <v>121</v>
      </c>
      <c r="I1029" s="174"/>
      <c r="J1029" s="175">
        <f>ROUND(I1029*H1029,2)</f>
        <v>0</v>
      </c>
      <c r="K1029" s="171" t="s">
        <v>139</v>
      </c>
      <c r="L1029" s="41"/>
      <c r="M1029" s="176" t="s">
        <v>5</v>
      </c>
      <c r="N1029" s="177" t="s">
        <v>40</v>
      </c>
      <c r="O1029" s="42"/>
      <c r="P1029" s="178">
        <f>O1029*H1029</f>
        <v>0</v>
      </c>
      <c r="Q1029" s="178">
        <v>0</v>
      </c>
      <c r="R1029" s="178">
        <f>Q1029*H1029</f>
        <v>0</v>
      </c>
      <c r="S1029" s="178">
        <v>0.0026</v>
      </c>
      <c r="T1029" s="179">
        <f>S1029*H1029</f>
        <v>0.3146</v>
      </c>
      <c r="AR1029" s="24" t="s">
        <v>140</v>
      </c>
      <c r="AT1029" s="24" t="s">
        <v>135</v>
      </c>
      <c r="AU1029" s="24" t="s">
        <v>81</v>
      </c>
      <c r="AY1029" s="24" t="s">
        <v>133</v>
      </c>
      <c r="BE1029" s="180">
        <f>IF(N1029="základní",J1029,0)</f>
        <v>0</v>
      </c>
      <c r="BF1029" s="180">
        <f>IF(N1029="snížená",J1029,0)</f>
        <v>0</v>
      </c>
      <c r="BG1029" s="180">
        <f>IF(N1029="zákl. přenesená",J1029,0)</f>
        <v>0</v>
      </c>
      <c r="BH1029" s="180">
        <f>IF(N1029="sníž. přenesená",J1029,0)</f>
        <v>0</v>
      </c>
      <c r="BI1029" s="180">
        <f>IF(N1029="nulová",J1029,0)</f>
        <v>0</v>
      </c>
      <c r="BJ1029" s="24" t="s">
        <v>74</v>
      </c>
      <c r="BK1029" s="180">
        <f>ROUND(I1029*H1029,2)</f>
        <v>0</v>
      </c>
      <c r="BL1029" s="24" t="s">
        <v>140</v>
      </c>
      <c r="BM1029" s="24" t="s">
        <v>1462</v>
      </c>
    </row>
    <row r="1030" spans="2:51" s="12" customFormat="1" ht="13.5">
      <c r="B1030" s="189"/>
      <c r="D1030" s="182" t="s">
        <v>142</v>
      </c>
      <c r="E1030" s="190" t="s">
        <v>5</v>
      </c>
      <c r="F1030" s="191" t="s">
        <v>1463</v>
      </c>
      <c r="H1030" s="192">
        <v>121</v>
      </c>
      <c r="I1030" s="193"/>
      <c r="L1030" s="189"/>
      <c r="M1030" s="194"/>
      <c r="N1030" s="195"/>
      <c r="O1030" s="195"/>
      <c r="P1030" s="195"/>
      <c r="Q1030" s="195"/>
      <c r="R1030" s="195"/>
      <c r="S1030" s="195"/>
      <c r="T1030" s="196"/>
      <c r="AT1030" s="190" t="s">
        <v>142</v>
      </c>
      <c r="AU1030" s="190" t="s">
        <v>81</v>
      </c>
      <c r="AV1030" s="12" t="s">
        <v>81</v>
      </c>
      <c r="AW1030" s="12" t="s">
        <v>33</v>
      </c>
      <c r="AX1030" s="12" t="s">
        <v>74</v>
      </c>
      <c r="AY1030" s="190" t="s">
        <v>133</v>
      </c>
    </row>
    <row r="1031" spans="2:65" s="1" customFormat="1" ht="16.5" customHeight="1">
      <c r="B1031" s="168"/>
      <c r="C1031" s="169" t="s">
        <v>1464</v>
      </c>
      <c r="D1031" s="169" t="s">
        <v>135</v>
      </c>
      <c r="E1031" s="170" t="s">
        <v>1465</v>
      </c>
      <c r="F1031" s="171" t="s">
        <v>1466</v>
      </c>
      <c r="G1031" s="172" t="s">
        <v>477</v>
      </c>
      <c r="H1031" s="173">
        <v>54.6</v>
      </c>
      <c r="I1031" s="174"/>
      <c r="J1031" s="175">
        <f>ROUND(I1031*H1031,2)</f>
        <v>0</v>
      </c>
      <c r="K1031" s="171" t="s">
        <v>139</v>
      </c>
      <c r="L1031" s="41"/>
      <c r="M1031" s="176" t="s">
        <v>5</v>
      </c>
      <c r="N1031" s="177" t="s">
        <v>40</v>
      </c>
      <c r="O1031" s="42"/>
      <c r="P1031" s="178">
        <f>O1031*H1031</f>
        <v>0</v>
      </c>
      <c r="Q1031" s="178">
        <v>0</v>
      </c>
      <c r="R1031" s="178">
        <f>Q1031*H1031</f>
        <v>0</v>
      </c>
      <c r="S1031" s="178">
        <v>0.00394</v>
      </c>
      <c r="T1031" s="179">
        <f>S1031*H1031</f>
        <v>0.215124</v>
      </c>
      <c r="AR1031" s="24" t="s">
        <v>140</v>
      </c>
      <c r="AT1031" s="24" t="s">
        <v>135</v>
      </c>
      <c r="AU1031" s="24" t="s">
        <v>81</v>
      </c>
      <c r="AY1031" s="24" t="s">
        <v>133</v>
      </c>
      <c r="BE1031" s="180">
        <f>IF(N1031="základní",J1031,0)</f>
        <v>0</v>
      </c>
      <c r="BF1031" s="180">
        <f>IF(N1031="snížená",J1031,0)</f>
        <v>0</v>
      </c>
      <c r="BG1031" s="180">
        <f>IF(N1031="zákl. přenesená",J1031,0)</f>
        <v>0</v>
      </c>
      <c r="BH1031" s="180">
        <f>IF(N1031="sníž. přenesená",J1031,0)</f>
        <v>0</v>
      </c>
      <c r="BI1031" s="180">
        <f>IF(N1031="nulová",J1031,0)</f>
        <v>0</v>
      </c>
      <c r="BJ1031" s="24" t="s">
        <v>74</v>
      </c>
      <c r="BK1031" s="180">
        <f>ROUND(I1031*H1031,2)</f>
        <v>0</v>
      </c>
      <c r="BL1031" s="24" t="s">
        <v>140</v>
      </c>
      <c r="BM1031" s="24" t="s">
        <v>1467</v>
      </c>
    </row>
    <row r="1032" spans="2:51" s="12" customFormat="1" ht="13.5">
      <c r="B1032" s="189"/>
      <c r="D1032" s="182" t="s">
        <v>142</v>
      </c>
      <c r="E1032" s="190" t="s">
        <v>5</v>
      </c>
      <c r="F1032" s="191" t="s">
        <v>1468</v>
      </c>
      <c r="H1032" s="192">
        <v>54.6</v>
      </c>
      <c r="I1032" s="193"/>
      <c r="L1032" s="189"/>
      <c r="M1032" s="194"/>
      <c r="N1032" s="195"/>
      <c r="O1032" s="195"/>
      <c r="P1032" s="195"/>
      <c r="Q1032" s="195"/>
      <c r="R1032" s="195"/>
      <c r="S1032" s="195"/>
      <c r="T1032" s="196"/>
      <c r="AT1032" s="190" t="s">
        <v>142</v>
      </c>
      <c r="AU1032" s="190" t="s">
        <v>81</v>
      </c>
      <c r="AV1032" s="12" t="s">
        <v>81</v>
      </c>
      <c r="AW1032" s="12" t="s">
        <v>33</v>
      </c>
      <c r="AX1032" s="12" t="s">
        <v>74</v>
      </c>
      <c r="AY1032" s="190" t="s">
        <v>133</v>
      </c>
    </row>
    <row r="1033" spans="2:65" s="1" customFormat="1" ht="25.5" customHeight="1">
      <c r="B1033" s="168"/>
      <c r="C1033" s="169" t="s">
        <v>1469</v>
      </c>
      <c r="D1033" s="169" t="s">
        <v>135</v>
      </c>
      <c r="E1033" s="170" t="s">
        <v>1470</v>
      </c>
      <c r="F1033" s="171" t="s">
        <v>1471</v>
      </c>
      <c r="G1033" s="172" t="s">
        <v>138</v>
      </c>
      <c r="H1033" s="173">
        <v>2.3</v>
      </c>
      <c r="I1033" s="174"/>
      <c r="J1033" s="175">
        <f>ROUND(I1033*H1033,2)</f>
        <v>0</v>
      </c>
      <c r="K1033" s="171" t="s">
        <v>139</v>
      </c>
      <c r="L1033" s="41"/>
      <c r="M1033" s="176" t="s">
        <v>5</v>
      </c>
      <c r="N1033" s="177" t="s">
        <v>40</v>
      </c>
      <c r="O1033" s="42"/>
      <c r="P1033" s="178">
        <f>O1033*H1033</f>
        <v>0</v>
      </c>
      <c r="Q1033" s="178">
        <v>0.0076</v>
      </c>
      <c r="R1033" s="178">
        <f>Q1033*H1033</f>
        <v>0.01748</v>
      </c>
      <c r="S1033" s="178">
        <v>0</v>
      </c>
      <c r="T1033" s="179">
        <f>S1033*H1033</f>
        <v>0</v>
      </c>
      <c r="AR1033" s="24" t="s">
        <v>140</v>
      </c>
      <c r="AT1033" s="24" t="s">
        <v>135</v>
      </c>
      <c r="AU1033" s="24" t="s">
        <v>81</v>
      </c>
      <c r="AY1033" s="24" t="s">
        <v>133</v>
      </c>
      <c r="BE1033" s="180">
        <f>IF(N1033="základní",J1033,0)</f>
        <v>0</v>
      </c>
      <c r="BF1033" s="180">
        <f>IF(N1033="snížená",J1033,0)</f>
        <v>0</v>
      </c>
      <c r="BG1033" s="180">
        <f>IF(N1033="zákl. přenesená",J1033,0)</f>
        <v>0</v>
      </c>
      <c r="BH1033" s="180">
        <f>IF(N1033="sníž. přenesená",J1033,0)</f>
        <v>0</v>
      </c>
      <c r="BI1033" s="180">
        <f>IF(N1033="nulová",J1033,0)</f>
        <v>0</v>
      </c>
      <c r="BJ1033" s="24" t="s">
        <v>74</v>
      </c>
      <c r="BK1033" s="180">
        <f>ROUND(I1033*H1033,2)</f>
        <v>0</v>
      </c>
      <c r="BL1033" s="24" t="s">
        <v>140</v>
      </c>
      <c r="BM1033" s="24" t="s">
        <v>1472</v>
      </c>
    </row>
    <row r="1034" spans="2:51" s="12" customFormat="1" ht="13.5">
      <c r="B1034" s="189"/>
      <c r="D1034" s="182" t="s">
        <v>142</v>
      </c>
      <c r="E1034" s="190" t="s">
        <v>5</v>
      </c>
      <c r="F1034" s="191" t="s">
        <v>1473</v>
      </c>
      <c r="H1034" s="192">
        <v>2.3</v>
      </c>
      <c r="I1034" s="193"/>
      <c r="L1034" s="189"/>
      <c r="M1034" s="194"/>
      <c r="N1034" s="195"/>
      <c r="O1034" s="195"/>
      <c r="P1034" s="195"/>
      <c r="Q1034" s="195"/>
      <c r="R1034" s="195"/>
      <c r="S1034" s="195"/>
      <c r="T1034" s="196"/>
      <c r="AT1034" s="190" t="s">
        <v>142</v>
      </c>
      <c r="AU1034" s="190" t="s">
        <v>81</v>
      </c>
      <c r="AV1034" s="12" t="s">
        <v>81</v>
      </c>
      <c r="AW1034" s="12" t="s">
        <v>33</v>
      </c>
      <c r="AX1034" s="12" t="s">
        <v>74</v>
      </c>
      <c r="AY1034" s="190" t="s">
        <v>133</v>
      </c>
    </row>
    <row r="1035" spans="2:65" s="1" customFormat="1" ht="16.5" customHeight="1">
      <c r="B1035" s="168"/>
      <c r="C1035" s="169" t="s">
        <v>1474</v>
      </c>
      <c r="D1035" s="169" t="s">
        <v>135</v>
      </c>
      <c r="E1035" s="170" t="s">
        <v>1475</v>
      </c>
      <c r="F1035" s="171" t="s">
        <v>1476</v>
      </c>
      <c r="G1035" s="172" t="s">
        <v>477</v>
      </c>
      <c r="H1035" s="173">
        <v>11.8</v>
      </c>
      <c r="I1035" s="174"/>
      <c r="J1035" s="175">
        <f>ROUND(I1035*H1035,2)</f>
        <v>0</v>
      </c>
      <c r="K1035" s="171" t="s">
        <v>139</v>
      </c>
      <c r="L1035" s="41"/>
      <c r="M1035" s="176" t="s">
        <v>5</v>
      </c>
      <c r="N1035" s="177" t="s">
        <v>40</v>
      </c>
      <c r="O1035" s="42"/>
      <c r="P1035" s="178">
        <f>O1035*H1035</f>
        <v>0</v>
      </c>
      <c r="Q1035" s="178">
        <v>0.00218</v>
      </c>
      <c r="R1035" s="178">
        <f>Q1035*H1035</f>
        <v>0.025724000000000004</v>
      </c>
      <c r="S1035" s="178">
        <v>0</v>
      </c>
      <c r="T1035" s="179">
        <f>S1035*H1035</f>
        <v>0</v>
      </c>
      <c r="AR1035" s="24" t="s">
        <v>140</v>
      </c>
      <c r="AT1035" s="24" t="s">
        <v>135</v>
      </c>
      <c r="AU1035" s="24" t="s">
        <v>81</v>
      </c>
      <c r="AY1035" s="24" t="s">
        <v>133</v>
      </c>
      <c r="BE1035" s="180">
        <f>IF(N1035="základní",J1035,0)</f>
        <v>0</v>
      </c>
      <c r="BF1035" s="180">
        <f>IF(N1035="snížená",J1035,0)</f>
        <v>0</v>
      </c>
      <c r="BG1035" s="180">
        <f>IF(N1035="zákl. přenesená",J1035,0)</f>
        <v>0</v>
      </c>
      <c r="BH1035" s="180">
        <f>IF(N1035="sníž. přenesená",J1035,0)</f>
        <v>0</v>
      </c>
      <c r="BI1035" s="180">
        <f>IF(N1035="nulová",J1035,0)</f>
        <v>0</v>
      </c>
      <c r="BJ1035" s="24" t="s">
        <v>74</v>
      </c>
      <c r="BK1035" s="180">
        <f>ROUND(I1035*H1035,2)</f>
        <v>0</v>
      </c>
      <c r="BL1035" s="24" t="s">
        <v>140</v>
      </c>
      <c r="BM1035" s="24" t="s">
        <v>1477</v>
      </c>
    </row>
    <row r="1036" spans="2:51" s="12" customFormat="1" ht="13.5">
      <c r="B1036" s="189"/>
      <c r="D1036" s="182" t="s">
        <v>142</v>
      </c>
      <c r="E1036" s="190" t="s">
        <v>5</v>
      </c>
      <c r="F1036" s="191" t="s">
        <v>1478</v>
      </c>
      <c r="H1036" s="192">
        <v>11.8</v>
      </c>
      <c r="I1036" s="193"/>
      <c r="L1036" s="189"/>
      <c r="M1036" s="194"/>
      <c r="N1036" s="195"/>
      <c r="O1036" s="195"/>
      <c r="P1036" s="195"/>
      <c r="Q1036" s="195"/>
      <c r="R1036" s="195"/>
      <c r="S1036" s="195"/>
      <c r="T1036" s="196"/>
      <c r="AT1036" s="190" t="s">
        <v>142</v>
      </c>
      <c r="AU1036" s="190" t="s">
        <v>81</v>
      </c>
      <c r="AV1036" s="12" t="s">
        <v>81</v>
      </c>
      <c r="AW1036" s="12" t="s">
        <v>33</v>
      </c>
      <c r="AX1036" s="12" t="s">
        <v>74</v>
      </c>
      <c r="AY1036" s="190" t="s">
        <v>133</v>
      </c>
    </row>
    <row r="1037" spans="2:65" s="1" customFormat="1" ht="16.5" customHeight="1">
      <c r="B1037" s="168"/>
      <c r="C1037" s="169" t="s">
        <v>1479</v>
      </c>
      <c r="D1037" s="169" t="s">
        <v>135</v>
      </c>
      <c r="E1037" s="170" t="s">
        <v>1480</v>
      </c>
      <c r="F1037" s="171" t="s">
        <v>1481</v>
      </c>
      <c r="G1037" s="172" t="s">
        <v>477</v>
      </c>
      <c r="H1037" s="173">
        <v>43.6</v>
      </c>
      <c r="I1037" s="174"/>
      <c r="J1037" s="175">
        <f>ROUND(I1037*H1037,2)</f>
        <v>0</v>
      </c>
      <c r="K1037" s="171" t="s">
        <v>139</v>
      </c>
      <c r="L1037" s="41"/>
      <c r="M1037" s="176" t="s">
        <v>5</v>
      </c>
      <c r="N1037" s="177" t="s">
        <v>40</v>
      </c>
      <c r="O1037" s="42"/>
      <c r="P1037" s="178">
        <f>O1037*H1037</f>
        <v>0</v>
      </c>
      <c r="Q1037" s="178">
        <v>0.00227</v>
      </c>
      <c r="R1037" s="178">
        <f>Q1037*H1037</f>
        <v>0.098972</v>
      </c>
      <c r="S1037" s="178">
        <v>0</v>
      </c>
      <c r="T1037" s="179">
        <f>S1037*H1037</f>
        <v>0</v>
      </c>
      <c r="AR1037" s="24" t="s">
        <v>140</v>
      </c>
      <c r="AT1037" s="24" t="s">
        <v>135</v>
      </c>
      <c r="AU1037" s="24" t="s">
        <v>81</v>
      </c>
      <c r="AY1037" s="24" t="s">
        <v>133</v>
      </c>
      <c r="BE1037" s="180">
        <f>IF(N1037="základní",J1037,0)</f>
        <v>0</v>
      </c>
      <c r="BF1037" s="180">
        <f>IF(N1037="snížená",J1037,0)</f>
        <v>0</v>
      </c>
      <c r="BG1037" s="180">
        <f>IF(N1037="zákl. přenesená",J1037,0)</f>
        <v>0</v>
      </c>
      <c r="BH1037" s="180">
        <f>IF(N1037="sníž. přenesená",J1037,0)</f>
        <v>0</v>
      </c>
      <c r="BI1037" s="180">
        <f>IF(N1037="nulová",J1037,0)</f>
        <v>0</v>
      </c>
      <c r="BJ1037" s="24" t="s">
        <v>74</v>
      </c>
      <c r="BK1037" s="180">
        <f>ROUND(I1037*H1037,2)</f>
        <v>0</v>
      </c>
      <c r="BL1037" s="24" t="s">
        <v>140</v>
      </c>
      <c r="BM1037" s="24" t="s">
        <v>1482</v>
      </c>
    </row>
    <row r="1038" spans="2:51" s="12" customFormat="1" ht="13.5">
      <c r="B1038" s="189"/>
      <c r="D1038" s="182" t="s">
        <v>142</v>
      </c>
      <c r="E1038" s="190" t="s">
        <v>5</v>
      </c>
      <c r="F1038" s="191" t="s">
        <v>1483</v>
      </c>
      <c r="H1038" s="192">
        <v>43.6</v>
      </c>
      <c r="I1038" s="193"/>
      <c r="L1038" s="189"/>
      <c r="M1038" s="194"/>
      <c r="N1038" s="195"/>
      <c r="O1038" s="195"/>
      <c r="P1038" s="195"/>
      <c r="Q1038" s="195"/>
      <c r="R1038" s="195"/>
      <c r="S1038" s="195"/>
      <c r="T1038" s="196"/>
      <c r="AT1038" s="190" t="s">
        <v>142</v>
      </c>
      <c r="AU1038" s="190" t="s">
        <v>81</v>
      </c>
      <c r="AV1038" s="12" t="s">
        <v>81</v>
      </c>
      <c r="AW1038" s="12" t="s">
        <v>33</v>
      </c>
      <c r="AX1038" s="12" t="s">
        <v>74</v>
      </c>
      <c r="AY1038" s="190" t="s">
        <v>133</v>
      </c>
    </row>
    <row r="1039" spans="2:65" s="1" customFormat="1" ht="16.5" customHeight="1">
      <c r="B1039" s="168"/>
      <c r="C1039" s="169" t="s">
        <v>1484</v>
      </c>
      <c r="D1039" s="169" t="s">
        <v>135</v>
      </c>
      <c r="E1039" s="170" t="s">
        <v>1485</v>
      </c>
      <c r="F1039" s="171" t="s">
        <v>1486</v>
      </c>
      <c r="G1039" s="172" t="s">
        <v>477</v>
      </c>
      <c r="H1039" s="173">
        <v>45</v>
      </c>
      <c r="I1039" s="174"/>
      <c r="J1039" s="175">
        <f>ROUND(I1039*H1039,2)</f>
        <v>0</v>
      </c>
      <c r="K1039" s="171" t="s">
        <v>5</v>
      </c>
      <c r="L1039" s="41"/>
      <c r="M1039" s="176" t="s">
        <v>5</v>
      </c>
      <c r="N1039" s="177" t="s">
        <v>40</v>
      </c>
      <c r="O1039" s="42"/>
      <c r="P1039" s="178">
        <f>O1039*H1039</f>
        <v>0</v>
      </c>
      <c r="Q1039" s="178">
        <v>0.00218</v>
      </c>
      <c r="R1039" s="178">
        <f>Q1039*H1039</f>
        <v>0.0981</v>
      </c>
      <c r="S1039" s="178">
        <v>0</v>
      </c>
      <c r="T1039" s="179">
        <f>S1039*H1039</f>
        <v>0</v>
      </c>
      <c r="AR1039" s="24" t="s">
        <v>140</v>
      </c>
      <c r="AT1039" s="24" t="s">
        <v>135</v>
      </c>
      <c r="AU1039" s="24" t="s">
        <v>81</v>
      </c>
      <c r="AY1039" s="24" t="s">
        <v>133</v>
      </c>
      <c r="BE1039" s="180">
        <f>IF(N1039="základní",J1039,0)</f>
        <v>0</v>
      </c>
      <c r="BF1039" s="180">
        <f>IF(N1039="snížená",J1039,0)</f>
        <v>0</v>
      </c>
      <c r="BG1039" s="180">
        <f>IF(N1039="zákl. přenesená",J1039,0)</f>
        <v>0</v>
      </c>
      <c r="BH1039" s="180">
        <f>IF(N1039="sníž. přenesená",J1039,0)</f>
        <v>0</v>
      </c>
      <c r="BI1039" s="180">
        <f>IF(N1039="nulová",J1039,0)</f>
        <v>0</v>
      </c>
      <c r="BJ1039" s="24" t="s">
        <v>74</v>
      </c>
      <c r="BK1039" s="180">
        <f>ROUND(I1039*H1039,2)</f>
        <v>0</v>
      </c>
      <c r="BL1039" s="24" t="s">
        <v>140</v>
      </c>
      <c r="BM1039" s="24" t="s">
        <v>1487</v>
      </c>
    </row>
    <row r="1040" spans="2:51" s="12" customFormat="1" ht="13.5">
      <c r="B1040" s="189"/>
      <c r="D1040" s="182" t="s">
        <v>142</v>
      </c>
      <c r="E1040" s="190" t="s">
        <v>5</v>
      </c>
      <c r="F1040" s="191" t="s">
        <v>1488</v>
      </c>
      <c r="H1040" s="192">
        <v>45</v>
      </c>
      <c r="I1040" s="193"/>
      <c r="L1040" s="189"/>
      <c r="M1040" s="194"/>
      <c r="N1040" s="195"/>
      <c r="O1040" s="195"/>
      <c r="P1040" s="195"/>
      <c r="Q1040" s="195"/>
      <c r="R1040" s="195"/>
      <c r="S1040" s="195"/>
      <c r="T1040" s="196"/>
      <c r="AT1040" s="190" t="s">
        <v>142</v>
      </c>
      <c r="AU1040" s="190" t="s">
        <v>81</v>
      </c>
      <c r="AV1040" s="12" t="s">
        <v>81</v>
      </c>
      <c r="AW1040" s="12" t="s">
        <v>33</v>
      </c>
      <c r="AX1040" s="12" t="s">
        <v>74</v>
      </c>
      <c r="AY1040" s="190" t="s">
        <v>133</v>
      </c>
    </row>
    <row r="1041" spans="2:65" s="1" customFormat="1" ht="25.5" customHeight="1">
      <c r="B1041" s="168"/>
      <c r="C1041" s="169" t="s">
        <v>1489</v>
      </c>
      <c r="D1041" s="169" t="s">
        <v>135</v>
      </c>
      <c r="E1041" s="170" t="s">
        <v>1490</v>
      </c>
      <c r="F1041" s="171" t="s">
        <v>1491</v>
      </c>
      <c r="G1041" s="172" t="s">
        <v>477</v>
      </c>
      <c r="H1041" s="173">
        <v>0.7</v>
      </c>
      <c r="I1041" s="174"/>
      <c r="J1041" s="175">
        <f>ROUND(I1041*H1041,2)</f>
        <v>0</v>
      </c>
      <c r="K1041" s="171" t="s">
        <v>139</v>
      </c>
      <c r="L1041" s="41"/>
      <c r="M1041" s="176" t="s">
        <v>5</v>
      </c>
      <c r="N1041" s="177" t="s">
        <v>40</v>
      </c>
      <c r="O1041" s="42"/>
      <c r="P1041" s="178">
        <f>O1041*H1041</f>
        <v>0</v>
      </c>
      <c r="Q1041" s="178">
        <v>0.00584</v>
      </c>
      <c r="R1041" s="178">
        <f>Q1041*H1041</f>
        <v>0.004088</v>
      </c>
      <c r="S1041" s="178">
        <v>0</v>
      </c>
      <c r="T1041" s="179">
        <f>S1041*H1041</f>
        <v>0</v>
      </c>
      <c r="AR1041" s="24" t="s">
        <v>140</v>
      </c>
      <c r="AT1041" s="24" t="s">
        <v>135</v>
      </c>
      <c r="AU1041" s="24" t="s">
        <v>81</v>
      </c>
      <c r="AY1041" s="24" t="s">
        <v>133</v>
      </c>
      <c r="BE1041" s="180">
        <f>IF(N1041="základní",J1041,0)</f>
        <v>0</v>
      </c>
      <c r="BF1041" s="180">
        <f>IF(N1041="snížená",J1041,0)</f>
        <v>0</v>
      </c>
      <c r="BG1041" s="180">
        <f>IF(N1041="zákl. přenesená",J1041,0)</f>
        <v>0</v>
      </c>
      <c r="BH1041" s="180">
        <f>IF(N1041="sníž. přenesená",J1041,0)</f>
        <v>0</v>
      </c>
      <c r="BI1041" s="180">
        <f>IF(N1041="nulová",J1041,0)</f>
        <v>0</v>
      </c>
      <c r="BJ1041" s="24" t="s">
        <v>74</v>
      </c>
      <c r="BK1041" s="180">
        <f>ROUND(I1041*H1041,2)</f>
        <v>0</v>
      </c>
      <c r="BL1041" s="24" t="s">
        <v>140</v>
      </c>
      <c r="BM1041" s="24" t="s">
        <v>1492</v>
      </c>
    </row>
    <row r="1042" spans="2:51" s="12" customFormat="1" ht="13.5">
      <c r="B1042" s="189"/>
      <c r="D1042" s="182" t="s">
        <v>142</v>
      </c>
      <c r="E1042" s="190" t="s">
        <v>5</v>
      </c>
      <c r="F1042" s="191" t="s">
        <v>1493</v>
      </c>
      <c r="H1042" s="192">
        <v>0.7</v>
      </c>
      <c r="I1042" s="193"/>
      <c r="L1042" s="189"/>
      <c r="M1042" s="194"/>
      <c r="N1042" s="195"/>
      <c r="O1042" s="195"/>
      <c r="P1042" s="195"/>
      <c r="Q1042" s="195"/>
      <c r="R1042" s="195"/>
      <c r="S1042" s="195"/>
      <c r="T1042" s="196"/>
      <c r="AT1042" s="190" t="s">
        <v>142</v>
      </c>
      <c r="AU1042" s="190" t="s">
        <v>81</v>
      </c>
      <c r="AV1042" s="12" t="s">
        <v>81</v>
      </c>
      <c r="AW1042" s="12" t="s">
        <v>33</v>
      </c>
      <c r="AX1042" s="12" t="s">
        <v>74</v>
      </c>
      <c r="AY1042" s="190" t="s">
        <v>133</v>
      </c>
    </row>
    <row r="1043" spans="2:65" s="1" customFormat="1" ht="25.5" customHeight="1">
      <c r="B1043" s="168"/>
      <c r="C1043" s="169" t="s">
        <v>1494</v>
      </c>
      <c r="D1043" s="169" t="s">
        <v>135</v>
      </c>
      <c r="E1043" s="170" t="s">
        <v>1495</v>
      </c>
      <c r="F1043" s="171" t="s">
        <v>1496</v>
      </c>
      <c r="G1043" s="172" t="s">
        <v>477</v>
      </c>
      <c r="H1043" s="173">
        <v>0.7</v>
      </c>
      <c r="I1043" s="174"/>
      <c r="J1043" s="175">
        <f>ROUND(I1043*H1043,2)</f>
        <v>0</v>
      </c>
      <c r="K1043" s="171" t="s">
        <v>139</v>
      </c>
      <c r="L1043" s="41"/>
      <c r="M1043" s="176" t="s">
        <v>5</v>
      </c>
      <c r="N1043" s="177" t="s">
        <v>40</v>
      </c>
      <c r="O1043" s="42"/>
      <c r="P1043" s="178">
        <f>O1043*H1043</f>
        <v>0</v>
      </c>
      <c r="Q1043" s="178">
        <v>0.00653</v>
      </c>
      <c r="R1043" s="178">
        <f>Q1043*H1043</f>
        <v>0.0045709999999999995</v>
      </c>
      <c r="S1043" s="178">
        <v>0</v>
      </c>
      <c r="T1043" s="179">
        <f>S1043*H1043</f>
        <v>0</v>
      </c>
      <c r="AR1043" s="24" t="s">
        <v>140</v>
      </c>
      <c r="AT1043" s="24" t="s">
        <v>135</v>
      </c>
      <c r="AU1043" s="24" t="s">
        <v>81</v>
      </c>
      <c r="AY1043" s="24" t="s">
        <v>133</v>
      </c>
      <c r="BE1043" s="180">
        <f>IF(N1043="základní",J1043,0)</f>
        <v>0</v>
      </c>
      <c r="BF1043" s="180">
        <f>IF(N1043="snížená",J1043,0)</f>
        <v>0</v>
      </c>
      <c r="BG1043" s="180">
        <f>IF(N1043="zákl. přenesená",J1043,0)</f>
        <v>0</v>
      </c>
      <c r="BH1043" s="180">
        <f>IF(N1043="sníž. přenesená",J1043,0)</f>
        <v>0</v>
      </c>
      <c r="BI1043" s="180">
        <f>IF(N1043="nulová",J1043,0)</f>
        <v>0</v>
      </c>
      <c r="BJ1043" s="24" t="s">
        <v>74</v>
      </c>
      <c r="BK1043" s="180">
        <f>ROUND(I1043*H1043,2)</f>
        <v>0</v>
      </c>
      <c r="BL1043" s="24" t="s">
        <v>140</v>
      </c>
      <c r="BM1043" s="24" t="s">
        <v>1497</v>
      </c>
    </row>
    <row r="1044" spans="2:51" s="12" customFormat="1" ht="13.5">
      <c r="B1044" s="189"/>
      <c r="D1044" s="182" t="s">
        <v>142</v>
      </c>
      <c r="E1044" s="190" t="s">
        <v>5</v>
      </c>
      <c r="F1044" s="191" t="s">
        <v>1498</v>
      </c>
      <c r="H1044" s="192">
        <v>0.7</v>
      </c>
      <c r="I1044" s="193"/>
      <c r="L1044" s="189"/>
      <c r="M1044" s="194"/>
      <c r="N1044" s="195"/>
      <c r="O1044" s="195"/>
      <c r="P1044" s="195"/>
      <c r="Q1044" s="195"/>
      <c r="R1044" s="195"/>
      <c r="S1044" s="195"/>
      <c r="T1044" s="196"/>
      <c r="AT1044" s="190" t="s">
        <v>142</v>
      </c>
      <c r="AU1044" s="190" t="s">
        <v>81</v>
      </c>
      <c r="AV1044" s="12" t="s">
        <v>81</v>
      </c>
      <c r="AW1044" s="12" t="s">
        <v>33</v>
      </c>
      <c r="AX1044" s="12" t="s">
        <v>74</v>
      </c>
      <c r="AY1044" s="190" t="s">
        <v>133</v>
      </c>
    </row>
    <row r="1045" spans="2:65" s="1" customFormat="1" ht="25.5" customHeight="1">
      <c r="B1045" s="168"/>
      <c r="C1045" s="169" t="s">
        <v>1499</v>
      </c>
      <c r="D1045" s="169" t="s">
        <v>135</v>
      </c>
      <c r="E1045" s="170" t="s">
        <v>1500</v>
      </c>
      <c r="F1045" s="171" t="s">
        <v>1501</v>
      </c>
      <c r="G1045" s="172" t="s">
        <v>477</v>
      </c>
      <c r="H1045" s="173">
        <v>29.84</v>
      </c>
      <c r="I1045" s="174"/>
      <c r="J1045" s="175">
        <f>ROUND(I1045*H1045,2)</f>
        <v>0</v>
      </c>
      <c r="K1045" s="171" t="s">
        <v>139</v>
      </c>
      <c r="L1045" s="41"/>
      <c r="M1045" s="176" t="s">
        <v>5</v>
      </c>
      <c r="N1045" s="177" t="s">
        <v>40</v>
      </c>
      <c r="O1045" s="42"/>
      <c r="P1045" s="178">
        <f>O1045*H1045</f>
        <v>0</v>
      </c>
      <c r="Q1045" s="178">
        <v>0.00269</v>
      </c>
      <c r="R1045" s="178">
        <f>Q1045*H1045</f>
        <v>0.0802696</v>
      </c>
      <c r="S1045" s="178">
        <v>0</v>
      </c>
      <c r="T1045" s="179">
        <f>S1045*H1045</f>
        <v>0</v>
      </c>
      <c r="AR1045" s="24" t="s">
        <v>140</v>
      </c>
      <c r="AT1045" s="24" t="s">
        <v>135</v>
      </c>
      <c r="AU1045" s="24" t="s">
        <v>81</v>
      </c>
      <c r="AY1045" s="24" t="s">
        <v>133</v>
      </c>
      <c r="BE1045" s="180">
        <f>IF(N1045="základní",J1045,0)</f>
        <v>0</v>
      </c>
      <c r="BF1045" s="180">
        <f>IF(N1045="snížená",J1045,0)</f>
        <v>0</v>
      </c>
      <c r="BG1045" s="180">
        <f>IF(N1045="zákl. přenesená",J1045,0)</f>
        <v>0</v>
      </c>
      <c r="BH1045" s="180">
        <f>IF(N1045="sníž. přenesená",J1045,0)</f>
        <v>0</v>
      </c>
      <c r="BI1045" s="180">
        <f>IF(N1045="nulová",J1045,0)</f>
        <v>0</v>
      </c>
      <c r="BJ1045" s="24" t="s">
        <v>74</v>
      </c>
      <c r="BK1045" s="180">
        <f>ROUND(I1045*H1045,2)</f>
        <v>0</v>
      </c>
      <c r="BL1045" s="24" t="s">
        <v>140</v>
      </c>
      <c r="BM1045" s="24" t="s">
        <v>1502</v>
      </c>
    </row>
    <row r="1046" spans="2:51" s="12" customFormat="1" ht="13.5">
      <c r="B1046" s="189"/>
      <c r="D1046" s="182" t="s">
        <v>142</v>
      </c>
      <c r="E1046" s="190" t="s">
        <v>5</v>
      </c>
      <c r="F1046" s="191" t="s">
        <v>1503</v>
      </c>
      <c r="H1046" s="192">
        <v>17.44</v>
      </c>
      <c r="I1046" s="193"/>
      <c r="L1046" s="189"/>
      <c r="M1046" s="194"/>
      <c r="N1046" s="195"/>
      <c r="O1046" s="195"/>
      <c r="P1046" s="195"/>
      <c r="Q1046" s="195"/>
      <c r="R1046" s="195"/>
      <c r="S1046" s="195"/>
      <c r="T1046" s="196"/>
      <c r="AT1046" s="190" t="s">
        <v>142</v>
      </c>
      <c r="AU1046" s="190" t="s">
        <v>81</v>
      </c>
      <c r="AV1046" s="12" t="s">
        <v>81</v>
      </c>
      <c r="AW1046" s="12" t="s">
        <v>33</v>
      </c>
      <c r="AX1046" s="12" t="s">
        <v>69</v>
      </c>
      <c r="AY1046" s="190" t="s">
        <v>133</v>
      </c>
    </row>
    <row r="1047" spans="2:51" s="12" customFormat="1" ht="13.5">
      <c r="B1047" s="189"/>
      <c r="D1047" s="182" t="s">
        <v>142</v>
      </c>
      <c r="E1047" s="190" t="s">
        <v>5</v>
      </c>
      <c r="F1047" s="191" t="s">
        <v>1504</v>
      </c>
      <c r="H1047" s="192">
        <v>12.4</v>
      </c>
      <c r="I1047" s="193"/>
      <c r="L1047" s="189"/>
      <c r="M1047" s="194"/>
      <c r="N1047" s="195"/>
      <c r="O1047" s="195"/>
      <c r="P1047" s="195"/>
      <c r="Q1047" s="195"/>
      <c r="R1047" s="195"/>
      <c r="S1047" s="195"/>
      <c r="T1047" s="196"/>
      <c r="AT1047" s="190" t="s">
        <v>142</v>
      </c>
      <c r="AU1047" s="190" t="s">
        <v>81</v>
      </c>
      <c r="AV1047" s="12" t="s">
        <v>81</v>
      </c>
      <c r="AW1047" s="12" t="s">
        <v>33</v>
      </c>
      <c r="AX1047" s="12" t="s">
        <v>69</v>
      </c>
      <c r="AY1047" s="190" t="s">
        <v>133</v>
      </c>
    </row>
    <row r="1048" spans="2:51" s="13" customFormat="1" ht="13.5">
      <c r="B1048" s="197"/>
      <c r="D1048" s="182" t="s">
        <v>142</v>
      </c>
      <c r="E1048" s="198" t="s">
        <v>5</v>
      </c>
      <c r="F1048" s="199" t="s">
        <v>154</v>
      </c>
      <c r="H1048" s="200">
        <v>29.84</v>
      </c>
      <c r="I1048" s="201"/>
      <c r="L1048" s="197"/>
      <c r="M1048" s="202"/>
      <c r="N1048" s="203"/>
      <c r="O1048" s="203"/>
      <c r="P1048" s="203"/>
      <c r="Q1048" s="203"/>
      <c r="R1048" s="203"/>
      <c r="S1048" s="203"/>
      <c r="T1048" s="204"/>
      <c r="AT1048" s="198" t="s">
        <v>142</v>
      </c>
      <c r="AU1048" s="198" t="s">
        <v>81</v>
      </c>
      <c r="AV1048" s="13" t="s">
        <v>140</v>
      </c>
      <c r="AW1048" s="13" t="s">
        <v>33</v>
      </c>
      <c r="AX1048" s="13" t="s">
        <v>74</v>
      </c>
      <c r="AY1048" s="198" t="s">
        <v>133</v>
      </c>
    </row>
    <row r="1049" spans="2:65" s="1" customFormat="1" ht="25.5" customHeight="1">
      <c r="B1049" s="168"/>
      <c r="C1049" s="169" t="s">
        <v>1505</v>
      </c>
      <c r="D1049" s="169" t="s">
        <v>135</v>
      </c>
      <c r="E1049" s="170" t="s">
        <v>1506</v>
      </c>
      <c r="F1049" s="171" t="s">
        <v>1507</v>
      </c>
      <c r="G1049" s="172" t="s">
        <v>477</v>
      </c>
      <c r="H1049" s="173">
        <v>29.6</v>
      </c>
      <c r="I1049" s="174"/>
      <c r="J1049" s="175">
        <f>ROUND(I1049*H1049,2)</f>
        <v>0</v>
      </c>
      <c r="K1049" s="171" t="s">
        <v>139</v>
      </c>
      <c r="L1049" s="41"/>
      <c r="M1049" s="176" t="s">
        <v>5</v>
      </c>
      <c r="N1049" s="177" t="s">
        <v>40</v>
      </c>
      <c r="O1049" s="42"/>
      <c r="P1049" s="178">
        <f>O1049*H1049</f>
        <v>0</v>
      </c>
      <c r="Q1049" s="178">
        <v>0.00358</v>
      </c>
      <c r="R1049" s="178">
        <f>Q1049*H1049</f>
        <v>0.105968</v>
      </c>
      <c r="S1049" s="178">
        <v>0</v>
      </c>
      <c r="T1049" s="179">
        <f>S1049*H1049</f>
        <v>0</v>
      </c>
      <c r="AR1049" s="24" t="s">
        <v>140</v>
      </c>
      <c r="AT1049" s="24" t="s">
        <v>135</v>
      </c>
      <c r="AU1049" s="24" t="s">
        <v>81</v>
      </c>
      <c r="AY1049" s="24" t="s">
        <v>133</v>
      </c>
      <c r="BE1049" s="180">
        <f>IF(N1049="základní",J1049,0)</f>
        <v>0</v>
      </c>
      <c r="BF1049" s="180">
        <f>IF(N1049="snížená",J1049,0)</f>
        <v>0</v>
      </c>
      <c r="BG1049" s="180">
        <f>IF(N1049="zákl. přenesená",J1049,0)</f>
        <v>0</v>
      </c>
      <c r="BH1049" s="180">
        <f>IF(N1049="sníž. přenesená",J1049,0)</f>
        <v>0</v>
      </c>
      <c r="BI1049" s="180">
        <f>IF(N1049="nulová",J1049,0)</f>
        <v>0</v>
      </c>
      <c r="BJ1049" s="24" t="s">
        <v>74</v>
      </c>
      <c r="BK1049" s="180">
        <f>ROUND(I1049*H1049,2)</f>
        <v>0</v>
      </c>
      <c r="BL1049" s="24" t="s">
        <v>140</v>
      </c>
      <c r="BM1049" s="24" t="s">
        <v>1508</v>
      </c>
    </row>
    <row r="1050" spans="2:51" s="12" customFormat="1" ht="13.5">
      <c r="B1050" s="189"/>
      <c r="D1050" s="182" t="s">
        <v>142</v>
      </c>
      <c r="E1050" s="190" t="s">
        <v>5</v>
      </c>
      <c r="F1050" s="191" t="s">
        <v>1509</v>
      </c>
      <c r="H1050" s="192">
        <v>29.6</v>
      </c>
      <c r="I1050" s="193"/>
      <c r="L1050" s="189"/>
      <c r="M1050" s="194"/>
      <c r="N1050" s="195"/>
      <c r="O1050" s="195"/>
      <c r="P1050" s="195"/>
      <c r="Q1050" s="195"/>
      <c r="R1050" s="195"/>
      <c r="S1050" s="195"/>
      <c r="T1050" s="196"/>
      <c r="AT1050" s="190" t="s">
        <v>142</v>
      </c>
      <c r="AU1050" s="190" t="s">
        <v>81</v>
      </c>
      <c r="AV1050" s="12" t="s">
        <v>81</v>
      </c>
      <c r="AW1050" s="12" t="s">
        <v>33</v>
      </c>
      <c r="AX1050" s="12" t="s">
        <v>74</v>
      </c>
      <c r="AY1050" s="190" t="s">
        <v>133</v>
      </c>
    </row>
    <row r="1051" spans="2:65" s="1" customFormat="1" ht="25.5" customHeight="1">
      <c r="B1051" s="168"/>
      <c r="C1051" s="169" t="s">
        <v>1510</v>
      </c>
      <c r="D1051" s="169" t="s">
        <v>135</v>
      </c>
      <c r="E1051" s="170" t="s">
        <v>1511</v>
      </c>
      <c r="F1051" s="171" t="s">
        <v>1512</v>
      </c>
      <c r="G1051" s="172" t="s">
        <v>477</v>
      </c>
      <c r="H1051" s="173">
        <v>220.45</v>
      </c>
      <c r="I1051" s="174"/>
      <c r="J1051" s="175">
        <f>ROUND(I1051*H1051,2)</f>
        <v>0</v>
      </c>
      <c r="K1051" s="171" t="s">
        <v>139</v>
      </c>
      <c r="L1051" s="41"/>
      <c r="M1051" s="176" t="s">
        <v>5</v>
      </c>
      <c r="N1051" s="177" t="s">
        <v>40</v>
      </c>
      <c r="O1051" s="42"/>
      <c r="P1051" s="178">
        <f>O1051*H1051</f>
        <v>0</v>
      </c>
      <c r="Q1051" s="178">
        <v>0.00429</v>
      </c>
      <c r="R1051" s="178">
        <f>Q1051*H1051</f>
        <v>0.9457305</v>
      </c>
      <c r="S1051" s="178">
        <v>0</v>
      </c>
      <c r="T1051" s="179">
        <f>S1051*H1051</f>
        <v>0</v>
      </c>
      <c r="AR1051" s="24" t="s">
        <v>140</v>
      </c>
      <c r="AT1051" s="24" t="s">
        <v>135</v>
      </c>
      <c r="AU1051" s="24" t="s">
        <v>81</v>
      </c>
      <c r="AY1051" s="24" t="s">
        <v>133</v>
      </c>
      <c r="BE1051" s="180">
        <f>IF(N1051="základní",J1051,0)</f>
        <v>0</v>
      </c>
      <c r="BF1051" s="180">
        <f>IF(N1051="snížená",J1051,0)</f>
        <v>0</v>
      </c>
      <c r="BG1051" s="180">
        <f>IF(N1051="zákl. přenesená",J1051,0)</f>
        <v>0</v>
      </c>
      <c r="BH1051" s="180">
        <f>IF(N1051="sníž. přenesená",J1051,0)</f>
        <v>0</v>
      </c>
      <c r="BI1051" s="180">
        <f>IF(N1051="nulová",J1051,0)</f>
        <v>0</v>
      </c>
      <c r="BJ1051" s="24" t="s">
        <v>74</v>
      </c>
      <c r="BK1051" s="180">
        <f>ROUND(I1051*H1051,2)</f>
        <v>0</v>
      </c>
      <c r="BL1051" s="24" t="s">
        <v>140</v>
      </c>
      <c r="BM1051" s="24" t="s">
        <v>1513</v>
      </c>
    </row>
    <row r="1052" spans="2:51" s="12" customFormat="1" ht="13.5">
      <c r="B1052" s="189"/>
      <c r="D1052" s="182" t="s">
        <v>142</v>
      </c>
      <c r="E1052" s="190" t="s">
        <v>5</v>
      </c>
      <c r="F1052" s="191" t="s">
        <v>1514</v>
      </c>
      <c r="H1052" s="192">
        <v>49.8</v>
      </c>
      <c r="I1052" s="193"/>
      <c r="L1052" s="189"/>
      <c r="M1052" s="194"/>
      <c r="N1052" s="195"/>
      <c r="O1052" s="195"/>
      <c r="P1052" s="195"/>
      <c r="Q1052" s="195"/>
      <c r="R1052" s="195"/>
      <c r="S1052" s="195"/>
      <c r="T1052" s="196"/>
      <c r="AT1052" s="190" t="s">
        <v>142</v>
      </c>
      <c r="AU1052" s="190" t="s">
        <v>81</v>
      </c>
      <c r="AV1052" s="12" t="s">
        <v>81</v>
      </c>
      <c r="AW1052" s="12" t="s">
        <v>33</v>
      </c>
      <c r="AX1052" s="12" t="s">
        <v>69</v>
      </c>
      <c r="AY1052" s="190" t="s">
        <v>133</v>
      </c>
    </row>
    <row r="1053" spans="2:51" s="12" customFormat="1" ht="13.5">
      <c r="B1053" s="189"/>
      <c r="D1053" s="182" t="s">
        <v>142</v>
      </c>
      <c r="E1053" s="190" t="s">
        <v>5</v>
      </c>
      <c r="F1053" s="191" t="s">
        <v>1515</v>
      </c>
      <c r="H1053" s="192">
        <v>85.9</v>
      </c>
      <c r="I1053" s="193"/>
      <c r="L1053" s="189"/>
      <c r="M1053" s="194"/>
      <c r="N1053" s="195"/>
      <c r="O1053" s="195"/>
      <c r="P1053" s="195"/>
      <c r="Q1053" s="195"/>
      <c r="R1053" s="195"/>
      <c r="S1053" s="195"/>
      <c r="T1053" s="196"/>
      <c r="AT1053" s="190" t="s">
        <v>142</v>
      </c>
      <c r="AU1053" s="190" t="s">
        <v>81</v>
      </c>
      <c r="AV1053" s="12" t="s">
        <v>81</v>
      </c>
      <c r="AW1053" s="12" t="s">
        <v>33</v>
      </c>
      <c r="AX1053" s="12" t="s">
        <v>69</v>
      </c>
      <c r="AY1053" s="190" t="s">
        <v>133</v>
      </c>
    </row>
    <row r="1054" spans="2:51" s="12" customFormat="1" ht="13.5">
      <c r="B1054" s="189"/>
      <c r="D1054" s="182" t="s">
        <v>142</v>
      </c>
      <c r="E1054" s="190" t="s">
        <v>5</v>
      </c>
      <c r="F1054" s="191" t="s">
        <v>1516</v>
      </c>
      <c r="H1054" s="192">
        <v>84.75</v>
      </c>
      <c r="I1054" s="193"/>
      <c r="L1054" s="189"/>
      <c r="M1054" s="194"/>
      <c r="N1054" s="195"/>
      <c r="O1054" s="195"/>
      <c r="P1054" s="195"/>
      <c r="Q1054" s="195"/>
      <c r="R1054" s="195"/>
      <c r="S1054" s="195"/>
      <c r="T1054" s="196"/>
      <c r="AT1054" s="190" t="s">
        <v>142</v>
      </c>
      <c r="AU1054" s="190" t="s">
        <v>81</v>
      </c>
      <c r="AV1054" s="12" t="s">
        <v>81</v>
      </c>
      <c r="AW1054" s="12" t="s">
        <v>33</v>
      </c>
      <c r="AX1054" s="12" t="s">
        <v>69</v>
      </c>
      <c r="AY1054" s="190" t="s">
        <v>133</v>
      </c>
    </row>
    <row r="1055" spans="2:51" s="13" customFormat="1" ht="13.5">
      <c r="B1055" s="197"/>
      <c r="D1055" s="182" t="s">
        <v>142</v>
      </c>
      <c r="E1055" s="198" t="s">
        <v>5</v>
      </c>
      <c r="F1055" s="199" t="s">
        <v>154</v>
      </c>
      <c r="H1055" s="200">
        <v>220.45</v>
      </c>
      <c r="I1055" s="201"/>
      <c r="L1055" s="197"/>
      <c r="M1055" s="202"/>
      <c r="N1055" s="203"/>
      <c r="O1055" s="203"/>
      <c r="P1055" s="203"/>
      <c r="Q1055" s="203"/>
      <c r="R1055" s="203"/>
      <c r="S1055" s="203"/>
      <c r="T1055" s="204"/>
      <c r="AT1055" s="198" t="s">
        <v>142</v>
      </c>
      <c r="AU1055" s="198" t="s">
        <v>81</v>
      </c>
      <c r="AV1055" s="13" t="s">
        <v>140</v>
      </c>
      <c r="AW1055" s="13" t="s">
        <v>33</v>
      </c>
      <c r="AX1055" s="13" t="s">
        <v>74</v>
      </c>
      <c r="AY1055" s="198" t="s">
        <v>133</v>
      </c>
    </row>
    <row r="1056" spans="2:65" s="1" customFormat="1" ht="25.5" customHeight="1">
      <c r="B1056" s="168"/>
      <c r="C1056" s="169" t="s">
        <v>1517</v>
      </c>
      <c r="D1056" s="169" t="s">
        <v>135</v>
      </c>
      <c r="E1056" s="170" t="s">
        <v>1518</v>
      </c>
      <c r="F1056" s="171" t="s">
        <v>1519</v>
      </c>
      <c r="G1056" s="172" t="s">
        <v>477</v>
      </c>
      <c r="H1056" s="173">
        <v>80.7</v>
      </c>
      <c r="I1056" s="174"/>
      <c r="J1056" s="175">
        <f>ROUND(I1056*H1056,2)</f>
        <v>0</v>
      </c>
      <c r="K1056" s="171" t="s">
        <v>139</v>
      </c>
      <c r="L1056" s="41"/>
      <c r="M1056" s="176" t="s">
        <v>5</v>
      </c>
      <c r="N1056" s="177" t="s">
        <v>40</v>
      </c>
      <c r="O1056" s="42"/>
      <c r="P1056" s="178">
        <f>O1056*H1056</f>
        <v>0</v>
      </c>
      <c r="Q1056" s="178">
        <v>0.00535</v>
      </c>
      <c r="R1056" s="178">
        <f>Q1056*H1056</f>
        <v>0.431745</v>
      </c>
      <c r="S1056" s="178">
        <v>0</v>
      </c>
      <c r="T1056" s="179">
        <f>S1056*H1056</f>
        <v>0</v>
      </c>
      <c r="AR1056" s="24" t="s">
        <v>140</v>
      </c>
      <c r="AT1056" s="24" t="s">
        <v>135</v>
      </c>
      <c r="AU1056" s="24" t="s">
        <v>81</v>
      </c>
      <c r="AY1056" s="24" t="s">
        <v>133</v>
      </c>
      <c r="BE1056" s="180">
        <f>IF(N1056="základní",J1056,0)</f>
        <v>0</v>
      </c>
      <c r="BF1056" s="180">
        <f>IF(N1056="snížená",J1056,0)</f>
        <v>0</v>
      </c>
      <c r="BG1056" s="180">
        <f>IF(N1056="zákl. přenesená",J1056,0)</f>
        <v>0</v>
      </c>
      <c r="BH1056" s="180">
        <f>IF(N1056="sníž. přenesená",J1056,0)</f>
        <v>0</v>
      </c>
      <c r="BI1056" s="180">
        <f>IF(N1056="nulová",J1056,0)</f>
        <v>0</v>
      </c>
      <c r="BJ1056" s="24" t="s">
        <v>74</v>
      </c>
      <c r="BK1056" s="180">
        <f>ROUND(I1056*H1056,2)</f>
        <v>0</v>
      </c>
      <c r="BL1056" s="24" t="s">
        <v>140</v>
      </c>
      <c r="BM1056" s="24" t="s">
        <v>1520</v>
      </c>
    </row>
    <row r="1057" spans="2:51" s="12" customFormat="1" ht="13.5">
      <c r="B1057" s="189"/>
      <c r="D1057" s="182" t="s">
        <v>142</v>
      </c>
      <c r="E1057" s="190" t="s">
        <v>5</v>
      </c>
      <c r="F1057" s="191" t="s">
        <v>1521</v>
      </c>
      <c r="H1057" s="192">
        <v>80.7</v>
      </c>
      <c r="I1057" s="193"/>
      <c r="L1057" s="189"/>
      <c r="M1057" s="194"/>
      <c r="N1057" s="195"/>
      <c r="O1057" s="195"/>
      <c r="P1057" s="195"/>
      <c r="Q1057" s="195"/>
      <c r="R1057" s="195"/>
      <c r="S1057" s="195"/>
      <c r="T1057" s="196"/>
      <c r="AT1057" s="190" t="s">
        <v>142</v>
      </c>
      <c r="AU1057" s="190" t="s">
        <v>81</v>
      </c>
      <c r="AV1057" s="12" t="s">
        <v>81</v>
      </c>
      <c r="AW1057" s="12" t="s">
        <v>33</v>
      </c>
      <c r="AX1057" s="12" t="s">
        <v>74</v>
      </c>
      <c r="AY1057" s="190" t="s">
        <v>133</v>
      </c>
    </row>
    <row r="1058" spans="2:65" s="1" customFormat="1" ht="25.5" customHeight="1">
      <c r="B1058" s="168"/>
      <c r="C1058" s="169" t="s">
        <v>1522</v>
      </c>
      <c r="D1058" s="169" t="s">
        <v>135</v>
      </c>
      <c r="E1058" s="170" t="s">
        <v>1523</v>
      </c>
      <c r="F1058" s="171" t="s">
        <v>1524</v>
      </c>
      <c r="G1058" s="172" t="s">
        <v>477</v>
      </c>
      <c r="H1058" s="173">
        <v>53</v>
      </c>
      <c r="I1058" s="174"/>
      <c r="J1058" s="175">
        <f>ROUND(I1058*H1058,2)</f>
        <v>0</v>
      </c>
      <c r="K1058" s="171" t="s">
        <v>139</v>
      </c>
      <c r="L1058" s="41"/>
      <c r="M1058" s="176" t="s">
        <v>5</v>
      </c>
      <c r="N1058" s="177" t="s">
        <v>40</v>
      </c>
      <c r="O1058" s="42"/>
      <c r="P1058" s="178">
        <f>O1058*H1058</f>
        <v>0</v>
      </c>
      <c r="Q1058" s="178">
        <v>0.00291</v>
      </c>
      <c r="R1058" s="178">
        <f>Q1058*H1058</f>
        <v>0.15422999999999998</v>
      </c>
      <c r="S1058" s="178">
        <v>0</v>
      </c>
      <c r="T1058" s="179">
        <f>S1058*H1058</f>
        <v>0</v>
      </c>
      <c r="AR1058" s="24" t="s">
        <v>140</v>
      </c>
      <c r="AT1058" s="24" t="s">
        <v>135</v>
      </c>
      <c r="AU1058" s="24" t="s">
        <v>81</v>
      </c>
      <c r="AY1058" s="24" t="s">
        <v>133</v>
      </c>
      <c r="BE1058" s="180">
        <f>IF(N1058="základní",J1058,0)</f>
        <v>0</v>
      </c>
      <c r="BF1058" s="180">
        <f>IF(N1058="snížená",J1058,0)</f>
        <v>0</v>
      </c>
      <c r="BG1058" s="180">
        <f>IF(N1058="zákl. přenesená",J1058,0)</f>
        <v>0</v>
      </c>
      <c r="BH1058" s="180">
        <f>IF(N1058="sníž. přenesená",J1058,0)</f>
        <v>0</v>
      </c>
      <c r="BI1058" s="180">
        <f>IF(N1058="nulová",J1058,0)</f>
        <v>0</v>
      </c>
      <c r="BJ1058" s="24" t="s">
        <v>74</v>
      </c>
      <c r="BK1058" s="180">
        <f>ROUND(I1058*H1058,2)</f>
        <v>0</v>
      </c>
      <c r="BL1058" s="24" t="s">
        <v>140</v>
      </c>
      <c r="BM1058" s="24" t="s">
        <v>1525</v>
      </c>
    </row>
    <row r="1059" spans="2:51" s="12" customFormat="1" ht="13.5">
      <c r="B1059" s="189"/>
      <c r="D1059" s="182" t="s">
        <v>142</v>
      </c>
      <c r="E1059" s="190" t="s">
        <v>5</v>
      </c>
      <c r="F1059" s="191" t="s">
        <v>1526</v>
      </c>
      <c r="H1059" s="192">
        <v>53</v>
      </c>
      <c r="I1059" s="193"/>
      <c r="L1059" s="189"/>
      <c r="M1059" s="194"/>
      <c r="N1059" s="195"/>
      <c r="O1059" s="195"/>
      <c r="P1059" s="195"/>
      <c r="Q1059" s="195"/>
      <c r="R1059" s="195"/>
      <c r="S1059" s="195"/>
      <c r="T1059" s="196"/>
      <c r="AT1059" s="190" t="s">
        <v>142</v>
      </c>
      <c r="AU1059" s="190" t="s">
        <v>81</v>
      </c>
      <c r="AV1059" s="12" t="s">
        <v>81</v>
      </c>
      <c r="AW1059" s="12" t="s">
        <v>33</v>
      </c>
      <c r="AX1059" s="12" t="s">
        <v>74</v>
      </c>
      <c r="AY1059" s="190" t="s">
        <v>133</v>
      </c>
    </row>
    <row r="1060" spans="2:65" s="1" customFormat="1" ht="25.5" customHeight="1">
      <c r="B1060" s="168"/>
      <c r="C1060" s="169" t="s">
        <v>1527</v>
      </c>
      <c r="D1060" s="169" t="s">
        <v>135</v>
      </c>
      <c r="E1060" s="170" t="s">
        <v>1528</v>
      </c>
      <c r="F1060" s="171" t="s">
        <v>1529</v>
      </c>
      <c r="G1060" s="172" t="s">
        <v>138</v>
      </c>
      <c r="H1060" s="173">
        <v>5.8</v>
      </c>
      <c r="I1060" s="174"/>
      <c r="J1060" s="175">
        <f>ROUND(I1060*H1060,2)</f>
        <v>0</v>
      </c>
      <c r="K1060" s="171" t="s">
        <v>139</v>
      </c>
      <c r="L1060" s="41"/>
      <c r="M1060" s="176" t="s">
        <v>5</v>
      </c>
      <c r="N1060" s="177" t="s">
        <v>40</v>
      </c>
      <c r="O1060" s="42"/>
      <c r="P1060" s="178">
        <f>O1060*H1060</f>
        <v>0</v>
      </c>
      <c r="Q1060" s="178">
        <v>0.0076</v>
      </c>
      <c r="R1060" s="178">
        <f>Q1060*H1060</f>
        <v>0.04408</v>
      </c>
      <c r="S1060" s="178">
        <v>0</v>
      </c>
      <c r="T1060" s="179">
        <f>S1060*H1060</f>
        <v>0</v>
      </c>
      <c r="AR1060" s="24" t="s">
        <v>140</v>
      </c>
      <c r="AT1060" s="24" t="s">
        <v>135</v>
      </c>
      <c r="AU1060" s="24" t="s">
        <v>81</v>
      </c>
      <c r="AY1060" s="24" t="s">
        <v>133</v>
      </c>
      <c r="BE1060" s="180">
        <f>IF(N1060="základní",J1060,0)</f>
        <v>0</v>
      </c>
      <c r="BF1060" s="180">
        <f>IF(N1060="snížená",J1060,0)</f>
        <v>0</v>
      </c>
      <c r="BG1060" s="180">
        <f>IF(N1060="zákl. přenesená",J1060,0)</f>
        <v>0</v>
      </c>
      <c r="BH1060" s="180">
        <f>IF(N1060="sníž. přenesená",J1060,0)</f>
        <v>0</v>
      </c>
      <c r="BI1060" s="180">
        <f>IF(N1060="nulová",J1060,0)</f>
        <v>0</v>
      </c>
      <c r="BJ1060" s="24" t="s">
        <v>74</v>
      </c>
      <c r="BK1060" s="180">
        <f>ROUND(I1060*H1060,2)</f>
        <v>0</v>
      </c>
      <c r="BL1060" s="24" t="s">
        <v>140</v>
      </c>
      <c r="BM1060" s="24" t="s">
        <v>1530</v>
      </c>
    </row>
    <row r="1061" spans="2:51" s="12" customFormat="1" ht="13.5">
      <c r="B1061" s="189"/>
      <c r="D1061" s="182" t="s">
        <v>142</v>
      </c>
      <c r="E1061" s="190" t="s">
        <v>5</v>
      </c>
      <c r="F1061" s="191" t="s">
        <v>1531</v>
      </c>
      <c r="H1061" s="192">
        <v>5.8</v>
      </c>
      <c r="I1061" s="193"/>
      <c r="L1061" s="189"/>
      <c r="M1061" s="194"/>
      <c r="N1061" s="195"/>
      <c r="O1061" s="195"/>
      <c r="P1061" s="195"/>
      <c r="Q1061" s="195"/>
      <c r="R1061" s="195"/>
      <c r="S1061" s="195"/>
      <c r="T1061" s="196"/>
      <c r="AT1061" s="190" t="s">
        <v>142</v>
      </c>
      <c r="AU1061" s="190" t="s">
        <v>81</v>
      </c>
      <c r="AV1061" s="12" t="s">
        <v>81</v>
      </c>
      <c r="AW1061" s="12" t="s">
        <v>33</v>
      </c>
      <c r="AX1061" s="12" t="s">
        <v>74</v>
      </c>
      <c r="AY1061" s="190" t="s">
        <v>133</v>
      </c>
    </row>
    <row r="1062" spans="2:65" s="1" customFormat="1" ht="25.5" customHeight="1">
      <c r="B1062" s="168"/>
      <c r="C1062" s="169" t="s">
        <v>1532</v>
      </c>
      <c r="D1062" s="169" t="s">
        <v>135</v>
      </c>
      <c r="E1062" s="170" t="s">
        <v>1533</v>
      </c>
      <c r="F1062" s="171" t="s">
        <v>1534</v>
      </c>
      <c r="G1062" s="172" t="s">
        <v>477</v>
      </c>
      <c r="H1062" s="173">
        <v>5</v>
      </c>
      <c r="I1062" s="174"/>
      <c r="J1062" s="175">
        <f>ROUND(I1062*H1062,2)</f>
        <v>0</v>
      </c>
      <c r="K1062" s="171" t="s">
        <v>139</v>
      </c>
      <c r="L1062" s="41"/>
      <c r="M1062" s="176" t="s">
        <v>5</v>
      </c>
      <c r="N1062" s="177" t="s">
        <v>40</v>
      </c>
      <c r="O1062" s="42"/>
      <c r="P1062" s="178">
        <f>O1062*H1062</f>
        <v>0</v>
      </c>
      <c r="Q1062" s="178">
        <v>0.0022</v>
      </c>
      <c r="R1062" s="178">
        <f>Q1062*H1062</f>
        <v>0.011000000000000001</v>
      </c>
      <c r="S1062" s="178">
        <v>0</v>
      </c>
      <c r="T1062" s="179">
        <f>S1062*H1062</f>
        <v>0</v>
      </c>
      <c r="AR1062" s="24" t="s">
        <v>140</v>
      </c>
      <c r="AT1062" s="24" t="s">
        <v>135</v>
      </c>
      <c r="AU1062" s="24" t="s">
        <v>81</v>
      </c>
      <c r="AY1062" s="24" t="s">
        <v>133</v>
      </c>
      <c r="BE1062" s="180">
        <f>IF(N1062="základní",J1062,0)</f>
        <v>0</v>
      </c>
      <c r="BF1062" s="180">
        <f>IF(N1062="snížená",J1062,0)</f>
        <v>0</v>
      </c>
      <c r="BG1062" s="180">
        <f>IF(N1062="zákl. přenesená",J1062,0)</f>
        <v>0</v>
      </c>
      <c r="BH1062" s="180">
        <f>IF(N1062="sníž. přenesená",J1062,0)</f>
        <v>0</v>
      </c>
      <c r="BI1062" s="180">
        <f>IF(N1062="nulová",J1062,0)</f>
        <v>0</v>
      </c>
      <c r="BJ1062" s="24" t="s">
        <v>74</v>
      </c>
      <c r="BK1062" s="180">
        <f>ROUND(I1062*H1062,2)</f>
        <v>0</v>
      </c>
      <c r="BL1062" s="24" t="s">
        <v>140</v>
      </c>
      <c r="BM1062" s="24" t="s">
        <v>1535</v>
      </c>
    </row>
    <row r="1063" spans="2:51" s="12" customFormat="1" ht="13.5">
      <c r="B1063" s="189"/>
      <c r="D1063" s="182" t="s">
        <v>142</v>
      </c>
      <c r="E1063" s="190" t="s">
        <v>5</v>
      </c>
      <c r="F1063" s="191" t="s">
        <v>1536</v>
      </c>
      <c r="H1063" s="192">
        <v>5</v>
      </c>
      <c r="I1063" s="193"/>
      <c r="L1063" s="189"/>
      <c r="M1063" s="194"/>
      <c r="N1063" s="195"/>
      <c r="O1063" s="195"/>
      <c r="P1063" s="195"/>
      <c r="Q1063" s="195"/>
      <c r="R1063" s="195"/>
      <c r="S1063" s="195"/>
      <c r="T1063" s="196"/>
      <c r="AT1063" s="190" t="s">
        <v>142</v>
      </c>
      <c r="AU1063" s="190" t="s">
        <v>81</v>
      </c>
      <c r="AV1063" s="12" t="s">
        <v>81</v>
      </c>
      <c r="AW1063" s="12" t="s">
        <v>33</v>
      </c>
      <c r="AX1063" s="12" t="s">
        <v>74</v>
      </c>
      <c r="AY1063" s="190" t="s">
        <v>133</v>
      </c>
    </row>
    <row r="1064" spans="2:65" s="1" customFormat="1" ht="25.5" customHeight="1">
      <c r="B1064" s="168"/>
      <c r="C1064" s="169" t="s">
        <v>1537</v>
      </c>
      <c r="D1064" s="169" t="s">
        <v>135</v>
      </c>
      <c r="E1064" s="170" t="s">
        <v>1538</v>
      </c>
      <c r="F1064" s="171" t="s">
        <v>1539</v>
      </c>
      <c r="G1064" s="172" t="s">
        <v>477</v>
      </c>
      <c r="H1064" s="173">
        <v>29.4</v>
      </c>
      <c r="I1064" s="174"/>
      <c r="J1064" s="175">
        <f>ROUND(I1064*H1064,2)</f>
        <v>0</v>
      </c>
      <c r="K1064" s="171" t="s">
        <v>139</v>
      </c>
      <c r="L1064" s="41"/>
      <c r="M1064" s="176" t="s">
        <v>5</v>
      </c>
      <c r="N1064" s="177" t="s">
        <v>40</v>
      </c>
      <c r="O1064" s="42"/>
      <c r="P1064" s="178">
        <f>O1064*H1064</f>
        <v>0</v>
      </c>
      <c r="Q1064" s="178">
        <v>0.00289</v>
      </c>
      <c r="R1064" s="178">
        <f>Q1064*H1064</f>
        <v>0.084966</v>
      </c>
      <c r="S1064" s="178">
        <v>0</v>
      </c>
      <c r="T1064" s="179">
        <f>S1064*H1064</f>
        <v>0</v>
      </c>
      <c r="AR1064" s="24" t="s">
        <v>140</v>
      </c>
      <c r="AT1064" s="24" t="s">
        <v>135</v>
      </c>
      <c r="AU1064" s="24" t="s">
        <v>81</v>
      </c>
      <c r="AY1064" s="24" t="s">
        <v>133</v>
      </c>
      <c r="BE1064" s="180">
        <f>IF(N1064="základní",J1064,0)</f>
        <v>0</v>
      </c>
      <c r="BF1064" s="180">
        <f>IF(N1064="snížená",J1064,0)</f>
        <v>0</v>
      </c>
      <c r="BG1064" s="180">
        <f>IF(N1064="zákl. přenesená",J1064,0)</f>
        <v>0</v>
      </c>
      <c r="BH1064" s="180">
        <f>IF(N1064="sníž. přenesená",J1064,0)</f>
        <v>0</v>
      </c>
      <c r="BI1064" s="180">
        <f>IF(N1064="nulová",J1064,0)</f>
        <v>0</v>
      </c>
      <c r="BJ1064" s="24" t="s">
        <v>74</v>
      </c>
      <c r="BK1064" s="180">
        <f>ROUND(I1064*H1064,2)</f>
        <v>0</v>
      </c>
      <c r="BL1064" s="24" t="s">
        <v>140</v>
      </c>
      <c r="BM1064" s="24" t="s">
        <v>1540</v>
      </c>
    </row>
    <row r="1065" spans="2:51" s="12" customFormat="1" ht="13.5">
      <c r="B1065" s="189"/>
      <c r="D1065" s="182" t="s">
        <v>142</v>
      </c>
      <c r="E1065" s="190" t="s">
        <v>5</v>
      </c>
      <c r="F1065" s="191" t="s">
        <v>1541</v>
      </c>
      <c r="H1065" s="192">
        <v>29.4</v>
      </c>
      <c r="I1065" s="193"/>
      <c r="L1065" s="189"/>
      <c r="M1065" s="194"/>
      <c r="N1065" s="195"/>
      <c r="O1065" s="195"/>
      <c r="P1065" s="195"/>
      <c r="Q1065" s="195"/>
      <c r="R1065" s="195"/>
      <c r="S1065" s="195"/>
      <c r="T1065" s="196"/>
      <c r="AT1065" s="190" t="s">
        <v>142</v>
      </c>
      <c r="AU1065" s="190" t="s">
        <v>81</v>
      </c>
      <c r="AV1065" s="12" t="s">
        <v>81</v>
      </c>
      <c r="AW1065" s="12" t="s">
        <v>33</v>
      </c>
      <c r="AX1065" s="12" t="s">
        <v>74</v>
      </c>
      <c r="AY1065" s="190" t="s">
        <v>133</v>
      </c>
    </row>
    <row r="1066" spans="2:65" s="1" customFormat="1" ht="25.5" customHeight="1">
      <c r="B1066" s="168"/>
      <c r="C1066" s="169" t="s">
        <v>1542</v>
      </c>
      <c r="D1066" s="169" t="s">
        <v>135</v>
      </c>
      <c r="E1066" s="170" t="s">
        <v>1543</v>
      </c>
      <c r="F1066" s="171" t="s">
        <v>1544</v>
      </c>
      <c r="G1066" s="172" t="s">
        <v>477</v>
      </c>
      <c r="H1066" s="173">
        <v>3.9</v>
      </c>
      <c r="I1066" s="174"/>
      <c r="J1066" s="175">
        <f>ROUND(I1066*H1066,2)</f>
        <v>0</v>
      </c>
      <c r="K1066" s="171" t="s">
        <v>139</v>
      </c>
      <c r="L1066" s="41"/>
      <c r="M1066" s="176" t="s">
        <v>5</v>
      </c>
      <c r="N1066" s="177" t="s">
        <v>40</v>
      </c>
      <c r="O1066" s="42"/>
      <c r="P1066" s="178">
        <f>O1066*H1066</f>
        <v>0</v>
      </c>
      <c r="Q1066" s="178">
        <v>0.00289</v>
      </c>
      <c r="R1066" s="178">
        <f>Q1066*H1066</f>
        <v>0.011271</v>
      </c>
      <c r="S1066" s="178">
        <v>0</v>
      </c>
      <c r="T1066" s="179">
        <f>S1066*H1066</f>
        <v>0</v>
      </c>
      <c r="AR1066" s="24" t="s">
        <v>140</v>
      </c>
      <c r="AT1066" s="24" t="s">
        <v>135</v>
      </c>
      <c r="AU1066" s="24" t="s">
        <v>81</v>
      </c>
      <c r="AY1066" s="24" t="s">
        <v>133</v>
      </c>
      <c r="BE1066" s="180">
        <f>IF(N1066="základní",J1066,0)</f>
        <v>0</v>
      </c>
      <c r="BF1066" s="180">
        <f>IF(N1066="snížená",J1066,0)</f>
        <v>0</v>
      </c>
      <c r="BG1066" s="180">
        <f>IF(N1066="zákl. přenesená",J1066,0)</f>
        <v>0</v>
      </c>
      <c r="BH1066" s="180">
        <f>IF(N1066="sníž. přenesená",J1066,0)</f>
        <v>0</v>
      </c>
      <c r="BI1066" s="180">
        <f>IF(N1066="nulová",J1066,0)</f>
        <v>0</v>
      </c>
      <c r="BJ1066" s="24" t="s">
        <v>74</v>
      </c>
      <c r="BK1066" s="180">
        <f>ROUND(I1066*H1066,2)</f>
        <v>0</v>
      </c>
      <c r="BL1066" s="24" t="s">
        <v>140</v>
      </c>
      <c r="BM1066" s="24" t="s">
        <v>1545</v>
      </c>
    </row>
    <row r="1067" spans="2:51" s="12" customFormat="1" ht="13.5">
      <c r="B1067" s="189"/>
      <c r="D1067" s="182" t="s">
        <v>142</v>
      </c>
      <c r="E1067" s="190" t="s">
        <v>5</v>
      </c>
      <c r="F1067" s="191" t="s">
        <v>1546</v>
      </c>
      <c r="H1067" s="192">
        <v>3.9</v>
      </c>
      <c r="I1067" s="193"/>
      <c r="L1067" s="189"/>
      <c r="M1067" s="194"/>
      <c r="N1067" s="195"/>
      <c r="O1067" s="195"/>
      <c r="P1067" s="195"/>
      <c r="Q1067" s="195"/>
      <c r="R1067" s="195"/>
      <c r="S1067" s="195"/>
      <c r="T1067" s="196"/>
      <c r="AT1067" s="190" t="s">
        <v>142</v>
      </c>
      <c r="AU1067" s="190" t="s">
        <v>81</v>
      </c>
      <c r="AV1067" s="12" t="s">
        <v>81</v>
      </c>
      <c r="AW1067" s="12" t="s">
        <v>33</v>
      </c>
      <c r="AX1067" s="12" t="s">
        <v>74</v>
      </c>
      <c r="AY1067" s="190" t="s">
        <v>133</v>
      </c>
    </row>
    <row r="1068" spans="2:65" s="1" customFormat="1" ht="25.5" customHeight="1">
      <c r="B1068" s="168"/>
      <c r="C1068" s="169" t="s">
        <v>1547</v>
      </c>
      <c r="D1068" s="169" t="s">
        <v>135</v>
      </c>
      <c r="E1068" s="170" t="s">
        <v>1548</v>
      </c>
      <c r="F1068" s="171" t="s">
        <v>1549</v>
      </c>
      <c r="G1068" s="172" t="s">
        <v>309</v>
      </c>
      <c r="H1068" s="173">
        <v>2</v>
      </c>
      <c r="I1068" s="174"/>
      <c r="J1068" s="175">
        <f>ROUND(I1068*H1068,2)</f>
        <v>0</v>
      </c>
      <c r="K1068" s="171" t="s">
        <v>139</v>
      </c>
      <c r="L1068" s="41"/>
      <c r="M1068" s="176" t="s">
        <v>5</v>
      </c>
      <c r="N1068" s="177" t="s">
        <v>40</v>
      </c>
      <c r="O1068" s="42"/>
      <c r="P1068" s="178">
        <f>O1068*H1068</f>
        <v>0</v>
      </c>
      <c r="Q1068" s="178">
        <v>0.00288</v>
      </c>
      <c r="R1068" s="178">
        <f>Q1068*H1068</f>
        <v>0.00576</v>
      </c>
      <c r="S1068" s="178">
        <v>0</v>
      </c>
      <c r="T1068" s="179">
        <f>S1068*H1068</f>
        <v>0</v>
      </c>
      <c r="AR1068" s="24" t="s">
        <v>140</v>
      </c>
      <c r="AT1068" s="24" t="s">
        <v>135</v>
      </c>
      <c r="AU1068" s="24" t="s">
        <v>81</v>
      </c>
      <c r="AY1068" s="24" t="s">
        <v>133</v>
      </c>
      <c r="BE1068" s="180">
        <f>IF(N1068="základní",J1068,0)</f>
        <v>0</v>
      </c>
      <c r="BF1068" s="180">
        <f>IF(N1068="snížená",J1068,0)</f>
        <v>0</v>
      </c>
      <c r="BG1068" s="180">
        <f>IF(N1068="zákl. přenesená",J1068,0)</f>
        <v>0</v>
      </c>
      <c r="BH1068" s="180">
        <f>IF(N1068="sníž. přenesená",J1068,0)</f>
        <v>0</v>
      </c>
      <c r="BI1068" s="180">
        <f>IF(N1068="nulová",J1068,0)</f>
        <v>0</v>
      </c>
      <c r="BJ1068" s="24" t="s">
        <v>74</v>
      </c>
      <c r="BK1068" s="180">
        <f>ROUND(I1068*H1068,2)</f>
        <v>0</v>
      </c>
      <c r="BL1068" s="24" t="s">
        <v>140</v>
      </c>
      <c r="BM1068" s="24" t="s">
        <v>1550</v>
      </c>
    </row>
    <row r="1069" spans="2:51" s="12" customFormat="1" ht="13.5">
      <c r="B1069" s="189"/>
      <c r="D1069" s="182" t="s">
        <v>142</v>
      </c>
      <c r="E1069" s="190" t="s">
        <v>5</v>
      </c>
      <c r="F1069" s="191" t="s">
        <v>1551</v>
      </c>
      <c r="H1069" s="192">
        <v>2</v>
      </c>
      <c r="I1069" s="193"/>
      <c r="L1069" s="189"/>
      <c r="M1069" s="194"/>
      <c r="N1069" s="195"/>
      <c r="O1069" s="195"/>
      <c r="P1069" s="195"/>
      <c r="Q1069" s="195"/>
      <c r="R1069" s="195"/>
      <c r="S1069" s="195"/>
      <c r="T1069" s="196"/>
      <c r="AT1069" s="190" t="s">
        <v>142</v>
      </c>
      <c r="AU1069" s="190" t="s">
        <v>81</v>
      </c>
      <c r="AV1069" s="12" t="s">
        <v>81</v>
      </c>
      <c r="AW1069" s="12" t="s">
        <v>33</v>
      </c>
      <c r="AX1069" s="12" t="s">
        <v>74</v>
      </c>
      <c r="AY1069" s="190" t="s">
        <v>133</v>
      </c>
    </row>
    <row r="1070" spans="2:65" s="1" customFormat="1" ht="16.5" customHeight="1">
      <c r="B1070" s="168"/>
      <c r="C1070" s="169" t="s">
        <v>1552</v>
      </c>
      <c r="D1070" s="169" t="s">
        <v>135</v>
      </c>
      <c r="E1070" s="170" t="s">
        <v>1553</v>
      </c>
      <c r="F1070" s="171" t="s">
        <v>1554</v>
      </c>
      <c r="G1070" s="172" t="s">
        <v>477</v>
      </c>
      <c r="H1070" s="173">
        <v>7.6</v>
      </c>
      <c r="I1070" s="174"/>
      <c r="J1070" s="175">
        <f>ROUND(I1070*H1070,2)</f>
        <v>0</v>
      </c>
      <c r="K1070" s="171" t="s">
        <v>139</v>
      </c>
      <c r="L1070" s="41"/>
      <c r="M1070" s="176" t="s">
        <v>5</v>
      </c>
      <c r="N1070" s="177" t="s">
        <v>40</v>
      </c>
      <c r="O1070" s="42"/>
      <c r="P1070" s="178">
        <f>O1070*H1070</f>
        <v>0</v>
      </c>
      <c r="Q1070" s="178">
        <v>0.00137</v>
      </c>
      <c r="R1070" s="178">
        <f>Q1070*H1070</f>
        <v>0.010412</v>
      </c>
      <c r="S1070" s="178">
        <v>0</v>
      </c>
      <c r="T1070" s="179">
        <f>S1070*H1070</f>
        <v>0</v>
      </c>
      <c r="AR1070" s="24" t="s">
        <v>140</v>
      </c>
      <c r="AT1070" s="24" t="s">
        <v>135</v>
      </c>
      <c r="AU1070" s="24" t="s">
        <v>81</v>
      </c>
      <c r="AY1070" s="24" t="s">
        <v>133</v>
      </c>
      <c r="BE1070" s="180">
        <f>IF(N1070="základní",J1070,0)</f>
        <v>0</v>
      </c>
      <c r="BF1070" s="180">
        <f>IF(N1070="snížená",J1070,0)</f>
        <v>0</v>
      </c>
      <c r="BG1070" s="180">
        <f>IF(N1070="zákl. přenesená",J1070,0)</f>
        <v>0</v>
      </c>
      <c r="BH1070" s="180">
        <f>IF(N1070="sníž. přenesená",J1070,0)</f>
        <v>0</v>
      </c>
      <c r="BI1070" s="180">
        <f>IF(N1070="nulová",J1070,0)</f>
        <v>0</v>
      </c>
      <c r="BJ1070" s="24" t="s">
        <v>74</v>
      </c>
      <c r="BK1070" s="180">
        <f>ROUND(I1070*H1070,2)</f>
        <v>0</v>
      </c>
      <c r="BL1070" s="24" t="s">
        <v>140</v>
      </c>
      <c r="BM1070" s="24" t="s">
        <v>1555</v>
      </c>
    </row>
    <row r="1071" spans="2:51" s="12" customFormat="1" ht="13.5">
      <c r="B1071" s="189"/>
      <c r="D1071" s="182" t="s">
        <v>142</v>
      </c>
      <c r="E1071" s="190" t="s">
        <v>5</v>
      </c>
      <c r="F1071" s="191" t="s">
        <v>1556</v>
      </c>
      <c r="H1071" s="192">
        <v>7.6</v>
      </c>
      <c r="I1071" s="193"/>
      <c r="L1071" s="189"/>
      <c r="M1071" s="194"/>
      <c r="N1071" s="195"/>
      <c r="O1071" s="195"/>
      <c r="P1071" s="195"/>
      <c r="Q1071" s="195"/>
      <c r="R1071" s="195"/>
      <c r="S1071" s="195"/>
      <c r="T1071" s="196"/>
      <c r="AT1071" s="190" t="s">
        <v>142</v>
      </c>
      <c r="AU1071" s="190" t="s">
        <v>81</v>
      </c>
      <c r="AV1071" s="12" t="s">
        <v>81</v>
      </c>
      <c r="AW1071" s="12" t="s">
        <v>33</v>
      </c>
      <c r="AX1071" s="12" t="s">
        <v>74</v>
      </c>
      <c r="AY1071" s="190" t="s">
        <v>133</v>
      </c>
    </row>
    <row r="1072" spans="2:65" s="1" customFormat="1" ht="16.5" customHeight="1">
      <c r="B1072" s="168"/>
      <c r="C1072" s="169" t="s">
        <v>1557</v>
      </c>
      <c r="D1072" s="169" t="s">
        <v>135</v>
      </c>
      <c r="E1072" s="170" t="s">
        <v>1558</v>
      </c>
      <c r="F1072" s="171" t="s">
        <v>1559</v>
      </c>
      <c r="G1072" s="172" t="s">
        <v>477</v>
      </c>
      <c r="H1072" s="173">
        <v>33.4</v>
      </c>
      <c r="I1072" s="174"/>
      <c r="J1072" s="175">
        <f>ROUND(I1072*H1072,2)</f>
        <v>0</v>
      </c>
      <c r="K1072" s="171" t="s">
        <v>139</v>
      </c>
      <c r="L1072" s="41"/>
      <c r="M1072" s="176" t="s">
        <v>5</v>
      </c>
      <c r="N1072" s="177" t="s">
        <v>40</v>
      </c>
      <c r="O1072" s="42"/>
      <c r="P1072" s="178">
        <f>O1072*H1072</f>
        <v>0</v>
      </c>
      <c r="Q1072" s="178">
        <v>0.00174</v>
      </c>
      <c r="R1072" s="178">
        <f>Q1072*H1072</f>
        <v>0.058116</v>
      </c>
      <c r="S1072" s="178">
        <v>0</v>
      </c>
      <c r="T1072" s="179">
        <f>S1072*H1072</f>
        <v>0</v>
      </c>
      <c r="AR1072" s="24" t="s">
        <v>140</v>
      </c>
      <c r="AT1072" s="24" t="s">
        <v>135</v>
      </c>
      <c r="AU1072" s="24" t="s">
        <v>81</v>
      </c>
      <c r="AY1072" s="24" t="s">
        <v>133</v>
      </c>
      <c r="BE1072" s="180">
        <f>IF(N1072="základní",J1072,0)</f>
        <v>0</v>
      </c>
      <c r="BF1072" s="180">
        <f>IF(N1072="snížená",J1072,0)</f>
        <v>0</v>
      </c>
      <c r="BG1072" s="180">
        <f>IF(N1072="zákl. přenesená",J1072,0)</f>
        <v>0</v>
      </c>
      <c r="BH1072" s="180">
        <f>IF(N1072="sníž. přenesená",J1072,0)</f>
        <v>0</v>
      </c>
      <c r="BI1072" s="180">
        <f>IF(N1072="nulová",J1072,0)</f>
        <v>0</v>
      </c>
      <c r="BJ1072" s="24" t="s">
        <v>74</v>
      </c>
      <c r="BK1072" s="180">
        <f>ROUND(I1072*H1072,2)</f>
        <v>0</v>
      </c>
      <c r="BL1072" s="24" t="s">
        <v>140</v>
      </c>
      <c r="BM1072" s="24" t="s">
        <v>1560</v>
      </c>
    </row>
    <row r="1073" spans="2:51" s="12" customFormat="1" ht="13.5">
      <c r="B1073" s="189"/>
      <c r="D1073" s="182" t="s">
        <v>142</v>
      </c>
      <c r="E1073" s="190" t="s">
        <v>5</v>
      </c>
      <c r="F1073" s="191" t="s">
        <v>1561</v>
      </c>
      <c r="H1073" s="192">
        <v>33.4</v>
      </c>
      <c r="I1073" s="193"/>
      <c r="L1073" s="189"/>
      <c r="M1073" s="194"/>
      <c r="N1073" s="195"/>
      <c r="O1073" s="195"/>
      <c r="P1073" s="195"/>
      <c r="Q1073" s="195"/>
      <c r="R1073" s="195"/>
      <c r="S1073" s="195"/>
      <c r="T1073" s="196"/>
      <c r="AT1073" s="190" t="s">
        <v>142</v>
      </c>
      <c r="AU1073" s="190" t="s">
        <v>81</v>
      </c>
      <c r="AV1073" s="12" t="s">
        <v>81</v>
      </c>
      <c r="AW1073" s="12" t="s">
        <v>33</v>
      </c>
      <c r="AX1073" s="12" t="s">
        <v>74</v>
      </c>
      <c r="AY1073" s="190" t="s">
        <v>133</v>
      </c>
    </row>
    <row r="1074" spans="2:65" s="1" customFormat="1" ht="16.5" customHeight="1">
      <c r="B1074" s="168"/>
      <c r="C1074" s="169" t="s">
        <v>1562</v>
      </c>
      <c r="D1074" s="169" t="s">
        <v>135</v>
      </c>
      <c r="E1074" s="170" t="s">
        <v>1563</v>
      </c>
      <c r="F1074" s="171" t="s">
        <v>1564</v>
      </c>
      <c r="G1074" s="172" t="s">
        <v>477</v>
      </c>
      <c r="H1074" s="173">
        <v>89.3</v>
      </c>
      <c r="I1074" s="174"/>
      <c r="J1074" s="175">
        <f>ROUND(I1074*H1074,2)</f>
        <v>0</v>
      </c>
      <c r="K1074" s="171" t="s">
        <v>139</v>
      </c>
      <c r="L1074" s="41"/>
      <c r="M1074" s="176" t="s">
        <v>5</v>
      </c>
      <c r="N1074" s="177" t="s">
        <v>40</v>
      </c>
      <c r="O1074" s="42"/>
      <c r="P1074" s="178">
        <f>O1074*H1074</f>
        <v>0</v>
      </c>
      <c r="Q1074" s="178">
        <v>0.00209</v>
      </c>
      <c r="R1074" s="178">
        <f>Q1074*H1074</f>
        <v>0.18663699999999997</v>
      </c>
      <c r="S1074" s="178">
        <v>0</v>
      </c>
      <c r="T1074" s="179">
        <f>S1074*H1074</f>
        <v>0</v>
      </c>
      <c r="AR1074" s="24" t="s">
        <v>140</v>
      </c>
      <c r="AT1074" s="24" t="s">
        <v>135</v>
      </c>
      <c r="AU1074" s="24" t="s">
        <v>81</v>
      </c>
      <c r="AY1074" s="24" t="s">
        <v>133</v>
      </c>
      <c r="BE1074" s="180">
        <f>IF(N1074="základní",J1074,0)</f>
        <v>0</v>
      </c>
      <c r="BF1074" s="180">
        <f>IF(N1074="snížená",J1074,0)</f>
        <v>0</v>
      </c>
      <c r="BG1074" s="180">
        <f>IF(N1074="zákl. přenesená",J1074,0)</f>
        <v>0</v>
      </c>
      <c r="BH1074" s="180">
        <f>IF(N1074="sníž. přenesená",J1074,0)</f>
        <v>0</v>
      </c>
      <c r="BI1074" s="180">
        <f>IF(N1074="nulová",J1074,0)</f>
        <v>0</v>
      </c>
      <c r="BJ1074" s="24" t="s">
        <v>74</v>
      </c>
      <c r="BK1074" s="180">
        <f>ROUND(I1074*H1074,2)</f>
        <v>0</v>
      </c>
      <c r="BL1074" s="24" t="s">
        <v>140</v>
      </c>
      <c r="BM1074" s="24" t="s">
        <v>1565</v>
      </c>
    </row>
    <row r="1075" spans="2:51" s="12" customFormat="1" ht="13.5">
      <c r="B1075" s="189"/>
      <c r="D1075" s="182" t="s">
        <v>142</v>
      </c>
      <c r="E1075" s="190" t="s">
        <v>5</v>
      </c>
      <c r="F1075" s="191" t="s">
        <v>1566</v>
      </c>
      <c r="H1075" s="192">
        <v>89.3</v>
      </c>
      <c r="I1075" s="193"/>
      <c r="L1075" s="189"/>
      <c r="M1075" s="194"/>
      <c r="N1075" s="195"/>
      <c r="O1075" s="195"/>
      <c r="P1075" s="195"/>
      <c r="Q1075" s="195"/>
      <c r="R1075" s="195"/>
      <c r="S1075" s="195"/>
      <c r="T1075" s="196"/>
      <c r="AT1075" s="190" t="s">
        <v>142</v>
      </c>
      <c r="AU1075" s="190" t="s">
        <v>81</v>
      </c>
      <c r="AV1075" s="12" t="s">
        <v>81</v>
      </c>
      <c r="AW1075" s="12" t="s">
        <v>33</v>
      </c>
      <c r="AX1075" s="12" t="s">
        <v>74</v>
      </c>
      <c r="AY1075" s="190" t="s">
        <v>133</v>
      </c>
    </row>
    <row r="1076" spans="2:65" s="1" customFormat="1" ht="16.5" customHeight="1">
      <c r="B1076" s="168"/>
      <c r="C1076" s="169" t="s">
        <v>1567</v>
      </c>
      <c r="D1076" s="169" t="s">
        <v>135</v>
      </c>
      <c r="E1076" s="170" t="s">
        <v>1568</v>
      </c>
      <c r="F1076" s="171" t="s">
        <v>1569</v>
      </c>
      <c r="G1076" s="172" t="s">
        <v>477</v>
      </c>
      <c r="H1076" s="173">
        <v>6.2</v>
      </c>
      <c r="I1076" s="174"/>
      <c r="J1076" s="175">
        <f>ROUND(I1076*H1076,2)</f>
        <v>0</v>
      </c>
      <c r="K1076" s="171" t="s">
        <v>139</v>
      </c>
      <c r="L1076" s="41"/>
      <c r="M1076" s="176" t="s">
        <v>5</v>
      </c>
      <c r="N1076" s="177" t="s">
        <v>40</v>
      </c>
      <c r="O1076" s="42"/>
      <c r="P1076" s="178">
        <f>O1076*H1076</f>
        <v>0</v>
      </c>
      <c r="Q1076" s="178">
        <v>0.00163</v>
      </c>
      <c r="R1076" s="178">
        <f>Q1076*H1076</f>
        <v>0.010106</v>
      </c>
      <c r="S1076" s="178">
        <v>0</v>
      </c>
      <c r="T1076" s="179">
        <f>S1076*H1076</f>
        <v>0</v>
      </c>
      <c r="AR1076" s="24" t="s">
        <v>140</v>
      </c>
      <c r="AT1076" s="24" t="s">
        <v>135</v>
      </c>
      <c r="AU1076" s="24" t="s">
        <v>81</v>
      </c>
      <c r="AY1076" s="24" t="s">
        <v>133</v>
      </c>
      <c r="BE1076" s="180">
        <f>IF(N1076="základní",J1076,0)</f>
        <v>0</v>
      </c>
      <c r="BF1076" s="180">
        <f>IF(N1076="snížená",J1076,0)</f>
        <v>0</v>
      </c>
      <c r="BG1076" s="180">
        <f>IF(N1076="zákl. přenesená",J1076,0)</f>
        <v>0</v>
      </c>
      <c r="BH1076" s="180">
        <f>IF(N1076="sníž. přenesená",J1076,0)</f>
        <v>0</v>
      </c>
      <c r="BI1076" s="180">
        <f>IF(N1076="nulová",J1076,0)</f>
        <v>0</v>
      </c>
      <c r="BJ1076" s="24" t="s">
        <v>74</v>
      </c>
      <c r="BK1076" s="180">
        <f>ROUND(I1076*H1076,2)</f>
        <v>0</v>
      </c>
      <c r="BL1076" s="24" t="s">
        <v>140</v>
      </c>
      <c r="BM1076" s="24" t="s">
        <v>1570</v>
      </c>
    </row>
    <row r="1077" spans="2:51" s="12" customFormat="1" ht="13.5">
      <c r="B1077" s="189"/>
      <c r="D1077" s="182" t="s">
        <v>142</v>
      </c>
      <c r="E1077" s="190" t="s">
        <v>5</v>
      </c>
      <c r="F1077" s="191" t="s">
        <v>1571</v>
      </c>
      <c r="H1077" s="192">
        <v>6.2</v>
      </c>
      <c r="I1077" s="193"/>
      <c r="L1077" s="189"/>
      <c r="M1077" s="194"/>
      <c r="N1077" s="195"/>
      <c r="O1077" s="195"/>
      <c r="P1077" s="195"/>
      <c r="Q1077" s="195"/>
      <c r="R1077" s="195"/>
      <c r="S1077" s="195"/>
      <c r="T1077" s="196"/>
      <c r="AT1077" s="190" t="s">
        <v>142</v>
      </c>
      <c r="AU1077" s="190" t="s">
        <v>81</v>
      </c>
      <c r="AV1077" s="12" t="s">
        <v>81</v>
      </c>
      <c r="AW1077" s="12" t="s">
        <v>33</v>
      </c>
      <c r="AX1077" s="12" t="s">
        <v>74</v>
      </c>
      <c r="AY1077" s="190" t="s">
        <v>133</v>
      </c>
    </row>
    <row r="1078" spans="2:65" s="1" customFormat="1" ht="25.5" customHeight="1">
      <c r="B1078" s="168"/>
      <c r="C1078" s="169" t="s">
        <v>1572</v>
      </c>
      <c r="D1078" s="169" t="s">
        <v>135</v>
      </c>
      <c r="E1078" s="170" t="s">
        <v>1573</v>
      </c>
      <c r="F1078" s="171" t="s">
        <v>1574</v>
      </c>
      <c r="G1078" s="172" t="s">
        <v>309</v>
      </c>
      <c r="H1078" s="173">
        <v>1</v>
      </c>
      <c r="I1078" s="174"/>
      <c r="J1078" s="175">
        <f>ROUND(I1078*H1078,2)</f>
        <v>0</v>
      </c>
      <c r="K1078" s="171" t="s">
        <v>139</v>
      </c>
      <c r="L1078" s="41"/>
      <c r="M1078" s="176" t="s">
        <v>5</v>
      </c>
      <c r="N1078" s="177" t="s">
        <v>40</v>
      </c>
      <c r="O1078" s="42"/>
      <c r="P1078" s="178">
        <f>O1078*H1078</f>
        <v>0</v>
      </c>
      <c r="Q1078" s="178">
        <v>0.0002</v>
      </c>
      <c r="R1078" s="178">
        <f>Q1078*H1078</f>
        <v>0.0002</v>
      </c>
      <c r="S1078" s="178">
        <v>0</v>
      </c>
      <c r="T1078" s="179">
        <f>S1078*H1078</f>
        <v>0</v>
      </c>
      <c r="AR1078" s="24" t="s">
        <v>140</v>
      </c>
      <c r="AT1078" s="24" t="s">
        <v>135</v>
      </c>
      <c r="AU1078" s="24" t="s">
        <v>81</v>
      </c>
      <c r="AY1078" s="24" t="s">
        <v>133</v>
      </c>
      <c r="BE1078" s="180">
        <f>IF(N1078="základní",J1078,0)</f>
        <v>0</v>
      </c>
      <c r="BF1078" s="180">
        <f>IF(N1078="snížená",J1078,0)</f>
        <v>0</v>
      </c>
      <c r="BG1078" s="180">
        <f>IF(N1078="zákl. přenesená",J1078,0)</f>
        <v>0</v>
      </c>
      <c r="BH1078" s="180">
        <f>IF(N1078="sníž. přenesená",J1078,0)</f>
        <v>0</v>
      </c>
      <c r="BI1078" s="180">
        <f>IF(N1078="nulová",J1078,0)</f>
        <v>0</v>
      </c>
      <c r="BJ1078" s="24" t="s">
        <v>74</v>
      </c>
      <c r="BK1078" s="180">
        <f>ROUND(I1078*H1078,2)</f>
        <v>0</v>
      </c>
      <c r="BL1078" s="24" t="s">
        <v>140</v>
      </c>
      <c r="BM1078" s="24" t="s">
        <v>1575</v>
      </c>
    </row>
    <row r="1079" spans="2:51" s="12" customFormat="1" ht="13.5">
      <c r="B1079" s="189"/>
      <c r="D1079" s="182" t="s">
        <v>142</v>
      </c>
      <c r="E1079" s="190" t="s">
        <v>5</v>
      </c>
      <c r="F1079" s="191" t="s">
        <v>1576</v>
      </c>
      <c r="H1079" s="192">
        <v>1</v>
      </c>
      <c r="I1079" s="193"/>
      <c r="L1079" s="189"/>
      <c r="M1079" s="194"/>
      <c r="N1079" s="195"/>
      <c r="O1079" s="195"/>
      <c r="P1079" s="195"/>
      <c r="Q1079" s="195"/>
      <c r="R1079" s="195"/>
      <c r="S1079" s="195"/>
      <c r="T1079" s="196"/>
      <c r="AT1079" s="190" t="s">
        <v>142</v>
      </c>
      <c r="AU1079" s="190" t="s">
        <v>81</v>
      </c>
      <c r="AV1079" s="12" t="s">
        <v>81</v>
      </c>
      <c r="AW1079" s="12" t="s">
        <v>33</v>
      </c>
      <c r="AX1079" s="12" t="s">
        <v>74</v>
      </c>
      <c r="AY1079" s="190" t="s">
        <v>133</v>
      </c>
    </row>
    <row r="1080" spans="2:65" s="1" customFormat="1" ht="25.5" customHeight="1">
      <c r="B1080" s="168"/>
      <c r="C1080" s="169" t="s">
        <v>1577</v>
      </c>
      <c r="D1080" s="169" t="s">
        <v>135</v>
      </c>
      <c r="E1080" s="170" t="s">
        <v>1578</v>
      </c>
      <c r="F1080" s="171" t="s">
        <v>1579</v>
      </c>
      <c r="G1080" s="172" t="s">
        <v>309</v>
      </c>
      <c r="H1080" s="173">
        <v>1</v>
      </c>
      <c r="I1080" s="174"/>
      <c r="J1080" s="175">
        <f>ROUND(I1080*H1080,2)</f>
        <v>0</v>
      </c>
      <c r="K1080" s="171" t="s">
        <v>139</v>
      </c>
      <c r="L1080" s="41"/>
      <c r="M1080" s="176" t="s">
        <v>5</v>
      </c>
      <c r="N1080" s="177" t="s">
        <v>40</v>
      </c>
      <c r="O1080" s="42"/>
      <c r="P1080" s="178">
        <f>O1080*H1080</f>
        <v>0</v>
      </c>
      <c r="Q1080" s="178">
        <v>0.00025</v>
      </c>
      <c r="R1080" s="178">
        <f>Q1080*H1080</f>
        <v>0.00025</v>
      </c>
      <c r="S1080" s="178">
        <v>0</v>
      </c>
      <c r="T1080" s="179">
        <f>S1080*H1080</f>
        <v>0</v>
      </c>
      <c r="AR1080" s="24" t="s">
        <v>140</v>
      </c>
      <c r="AT1080" s="24" t="s">
        <v>135</v>
      </c>
      <c r="AU1080" s="24" t="s">
        <v>81</v>
      </c>
      <c r="AY1080" s="24" t="s">
        <v>133</v>
      </c>
      <c r="BE1080" s="180">
        <f>IF(N1080="základní",J1080,0)</f>
        <v>0</v>
      </c>
      <c r="BF1080" s="180">
        <f>IF(N1080="snížená",J1080,0)</f>
        <v>0</v>
      </c>
      <c r="BG1080" s="180">
        <f>IF(N1080="zákl. přenesená",J1080,0)</f>
        <v>0</v>
      </c>
      <c r="BH1080" s="180">
        <f>IF(N1080="sníž. přenesená",J1080,0)</f>
        <v>0</v>
      </c>
      <c r="BI1080" s="180">
        <f>IF(N1080="nulová",J1080,0)</f>
        <v>0</v>
      </c>
      <c r="BJ1080" s="24" t="s">
        <v>74</v>
      </c>
      <c r="BK1080" s="180">
        <f>ROUND(I1080*H1080,2)</f>
        <v>0</v>
      </c>
      <c r="BL1080" s="24" t="s">
        <v>140</v>
      </c>
      <c r="BM1080" s="24" t="s">
        <v>1580</v>
      </c>
    </row>
    <row r="1081" spans="2:51" s="12" customFormat="1" ht="13.5">
      <c r="B1081" s="189"/>
      <c r="D1081" s="182" t="s">
        <v>142</v>
      </c>
      <c r="E1081" s="190" t="s">
        <v>5</v>
      </c>
      <c r="F1081" s="191" t="s">
        <v>1581</v>
      </c>
      <c r="H1081" s="192">
        <v>1</v>
      </c>
      <c r="I1081" s="193"/>
      <c r="L1081" s="189"/>
      <c r="M1081" s="194"/>
      <c r="N1081" s="195"/>
      <c r="O1081" s="195"/>
      <c r="P1081" s="195"/>
      <c r="Q1081" s="195"/>
      <c r="R1081" s="195"/>
      <c r="S1081" s="195"/>
      <c r="T1081" s="196"/>
      <c r="AT1081" s="190" t="s">
        <v>142</v>
      </c>
      <c r="AU1081" s="190" t="s">
        <v>81</v>
      </c>
      <c r="AV1081" s="12" t="s">
        <v>81</v>
      </c>
      <c r="AW1081" s="12" t="s">
        <v>33</v>
      </c>
      <c r="AX1081" s="12" t="s">
        <v>74</v>
      </c>
      <c r="AY1081" s="190" t="s">
        <v>133</v>
      </c>
    </row>
    <row r="1082" spans="2:65" s="1" customFormat="1" ht="25.5" customHeight="1">
      <c r="B1082" s="168"/>
      <c r="C1082" s="169" t="s">
        <v>1582</v>
      </c>
      <c r="D1082" s="169" t="s">
        <v>135</v>
      </c>
      <c r="E1082" s="170" t="s">
        <v>1583</v>
      </c>
      <c r="F1082" s="171" t="s">
        <v>1584</v>
      </c>
      <c r="G1082" s="172" t="s">
        <v>309</v>
      </c>
      <c r="H1082" s="173">
        <v>2</v>
      </c>
      <c r="I1082" s="174"/>
      <c r="J1082" s="175">
        <f>ROUND(I1082*H1082,2)</f>
        <v>0</v>
      </c>
      <c r="K1082" s="171" t="s">
        <v>139</v>
      </c>
      <c r="L1082" s="41"/>
      <c r="M1082" s="176" t="s">
        <v>5</v>
      </c>
      <c r="N1082" s="177" t="s">
        <v>40</v>
      </c>
      <c r="O1082" s="42"/>
      <c r="P1082" s="178">
        <f>O1082*H1082</f>
        <v>0</v>
      </c>
      <c r="Q1082" s="178">
        <v>0.00025</v>
      </c>
      <c r="R1082" s="178">
        <f>Q1082*H1082</f>
        <v>0.0005</v>
      </c>
      <c r="S1082" s="178">
        <v>0</v>
      </c>
      <c r="T1082" s="179">
        <f>S1082*H1082</f>
        <v>0</v>
      </c>
      <c r="AR1082" s="24" t="s">
        <v>140</v>
      </c>
      <c r="AT1082" s="24" t="s">
        <v>135</v>
      </c>
      <c r="AU1082" s="24" t="s">
        <v>81</v>
      </c>
      <c r="AY1082" s="24" t="s">
        <v>133</v>
      </c>
      <c r="BE1082" s="180">
        <f>IF(N1082="základní",J1082,0)</f>
        <v>0</v>
      </c>
      <c r="BF1082" s="180">
        <f>IF(N1082="snížená",J1082,0)</f>
        <v>0</v>
      </c>
      <c r="BG1082" s="180">
        <f>IF(N1082="zákl. přenesená",J1082,0)</f>
        <v>0</v>
      </c>
      <c r="BH1082" s="180">
        <f>IF(N1082="sníž. přenesená",J1082,0)</f>
        <v>0</v>
      </c>
      <c r="BI1082" s="180">
        <f>IF(N1082="nulová",J1082,0)</f>
        <v>0</v>
      </c>
      <c r="BJ1082" s="24" t="s">
        <v>74</v>
      </c>
      <c r="BK1082" s="180">
        <f>ROUND(I1082*H1082,2)</f>
        <v>0</v>
      </c>
      <c r="BL1082" s="24" t="s">
        <v>140</v>
      </c>
      <c r="BM1082" s="24" t="s">
        <v>1585</v>
      </c>
    </row>
    <row r="1083" spans="2:51" s="12" customFormat="1" ht="13.5">
      <c r="B1083" s="189"/>
      <c r="D1083" s="182" t="s">
        <v>142</v>
      </c>
      <c r="E1083" s="190" t="s">
        <v>5</v>
      </c>
      <c r="F1083" s="191" t="s">
        <v>1586</v>
      </c>
      <c r="H1083" s="192">
        <v>2</v>
      </c>
      <c r="I1083" s="193"/>
      <c r="L1083" s="189"/>
      <c r="M1083" s="194"/>
      <c r="N1083" s="195"/>
      <c r="O1083" s="195"/>
      <c r="P1083" s="195"/>
      <c r="Q1083" s="195"/>
      <c r="R1083" s="195"/>
      <c r="S1083" s="195"/>
      <c r="T1083" s="196"/>
      <c r="AT1083" s="190" t="s">
        <v>142</v>
      </c>
      <c r="AU1083" s="190" t="s">
        <v>81</v>
      </c>
      <c r="AV1083" s="12" t="s">
        <v>81</v>
      </c>
      <c r="AW1083" s="12" t="s">
        <v>33</v>
      </c>
      <c r="AX1083" s="12" t="s">
        <v>74</v>
      </c>
      <c r="AY1083" s="190" t="s">
        <v>133</v>
      </c>
    </row>
    <row r="1084" spans="2:65" s="1" customFormat="1" ht="16.5" customHeight="1">
      <c r="B1084" s="168"/>
      <c r="C1084" s="169" t="s">
        <v>1587</v>
      </c>
      <c r="D1084" s="169" t="s">
        <v>135</v>
      </c>
      <c r="E1084" s="170" t="s">
        <v>1588</v>
      </c>
      <c r="F1084" s="171" t="s">
        <v>1589</v>
      </c>
      <c r="G1084" s="172" t="s">
        <v>309</v>
      </c>
      <c r="H1084" s="173">
        <v>1</v>
      </c>
      <c r="I1084" s="174"/>
      <c r="J1084" s="175">
        <f>ROUND(I1084*H1084,2)</f>
        <v>0</v>
      </c>
      <c r="K1084" s="171" t="s">
        <v>139</v>
      </c>
      <c r="L1084" s="41"/>
      <c r="M1084" s="176" t="s">
        <v>5</v>
      </c>
      <c r="N1084" s="177" t="s">
        <v>40</v>
      </c>
      <c r="O1084" s="42"/>
      <c r="P1084" s="178">
        <f>O1084*H1084</f>
        <v>0</v>
      </c>
      <c r="Q1084" s="178">
        <v>0.00025</v>
      </c>
      <c r="R1084" s="178">
        <f>Q1084*H1084</f>
        <v>0.00025</v>
      </c>
      <c r="S1084" s="178">
        <v>0</v>
      </c>
      <c r="T1084" s="179">
        <f>S1084*H1084</f>
        <v>0</v>
      </c>
      <c r="AR1084" s="24" t="s">
        <v>140</v>
      </c>
      <c r="AT1084" s="24" t="s">
        <v>135</v>
      </c>
      <c r="AU1084" s="24" t="s">
        <v>81</v>
      </c>
      <c r="AY1084" s="24" t="s">
        <v>133</v>
      </c>
      <c r="BE1084" s="180">
        <f>IF(N1084="základní",J1084,0)</f>
        <v>0</v>
      </c>
      <c r="BF1084" s="180">
        <f>IF(N1084="snížená",J1084,0)</f>
        <v>0</v>
      </c>
      <c r="BG1084" s="180">
        <f>IF(N1084="zákl. přenesená",J1084,0)</f>
        <v>0</v>
      </c>
      <c r="BH1084" s="180">
        <f>IF(N1084="sníž. přenesená",J1084,0)</f>
        <v>0</v>
      </c>
      <c r="BI1084" s="180">
        <f>IF(N1084="nulová",J1084,0)</f>
        <v>0</v>
      </c>
      <c r="BJ1084" s="24" t="s">
        <v>74</v>
      </c>
      <c r="BK1084" s="180">
        <f>ROUND(I1084*H1084,2)</f>
        <v>0</v>
      </c>
      <c r="BL1084" s="24" t="s">
        <v>140</v>
      </c>
      <c r="BM1084" s="24" t="s">
        <v>1590</v>
      </c>
    </row>
    <row r="1085" spans="2:51" s="12" customFormat="1" ht="13.5">
      <c r="B1085" s="189"/>
      <c r="D1085" s="182" t="s">
        <v>142</v>
      </c>
      <c r="E1085" s="190" t="s">
        <v>5</v>
      </c>
      <c r="F1085" s="191" t="s">
        <v>1591</v>
      </c>
      <c r="H1085" s="192">
        <v>1</v>
      </c>
      <c r="I1085" s="193"/>
      <c r="L1085" s="189"/>
      <c r="M1085" s="194"/>
      <c r="N1085" s="195"/>
      <c r="O1085" s="195"/>
      <c r="P1085" s="195"/>
      <c r="Q1085" s="195"/>
      <c r="R1085" s="195"/>
      <c r="S1085" s="195"/>
      <c r="T1085" s="196"/>
      <c r="AT1085" s="190" t="s">
        <v>142</v>
      </c>
      <c r="AU1085" s="190" t="s">
        <v>81</v>
      </c>
      <c r="AV1085" s="12" t="s">
        <v>81</v>
      </c>
      <c r="AW1085" s="12" t="s">
        <v>33</v>
      </c>
      <c r="AX1085" s="12" t="s">
        <v>74</v>
      </c>
      <c r="AY1085" s="190" t="s">
        <v>133</v>
      </c>
    </row>
    <row r="1086" spans="2:65" s="1" customFormat="1" ht="16.5" customHeight="1">
      <c r="B1086" s="168"/>
      <c r="C1086" s="169" t="s">
        <v>1592</v>
      </c>
      <c r="D1086" s="169" t="s">
        <v>135</v>
      </c>
      <c r="E1086" s="170" t="s">
        <v>1593</v>
      </c>
      <c r="F1086" s="171" t="s">
        <v>1594</v>
      </c>
      <c r="G1086" s="172" t="s">
        <v>309</v>
      </c>
      <c r="H1086" s="173">
        <v>4</v>
      </c>
      <c r="I1086" s="174"/>
      <c r="J1086" s="175">
        <f>ROUND(I1086*H1086,2)</f>
        <v>0</v>
      </c>
      <c r="K1086" s="171" t="s">
        <v>139</v>
      </c>
      <c r="L1086" s="41"/>
      <c r="M1086" s="176" t="s">
        <v>5</v>
      </c>
      <c r="N1086" s="177" t="s">
        <v>40</v>
      </c>
      <c r="O1086" s="42"/>
      <c r="P1086" s="178">
        <f>O1086*H1086</f>
        <v>0</v>
      </c>
      <c r="Q1086" s="178">
        <v>0.00025</v>
      </c>
      <c r="R1086" s="178">
        <f>Q1086*H1086</f>
        <v>0.001</v>
      </c>
      <c r="S1086" s="178">
        <v>0</v>
      </c>
      <c r="T1086" s="179">
        <f>S1086*H1086</f>
        <v>0</v>
      </c>
      <c r="AR1086" s="24" t="s">
        <v>140</v>
      </c>
      <c r="AT1086" s="24" t="s">
        <v>135</v>
      </c>
      <c r="AU1086" s="24" t="s">
        <v>81</v>
      </c>
      <c r="AY1086" s="24" t="s">
        <v>133</v>
      </c>
      <c r="BE1086" s="180">
        <f>IF(N1086="základní",J1086,0)</f>
        <v>0</v>
      </c>
      <c r="BF1086" s="180">
        <f>IF(N1086="snížená",J1086,0)</f>
        <v>0</v>
      </c>
      <c r="BG1086" s="180">
        <f>IF(N1086="zákl. přenesená",J1086,0)</f>
        <v>0</v>
      </c>
      <c r="BH1086" s="180">
        <f>IF(N1086="sníž. přenesená",J1086,0)</f>
        <v>0</v>
      </c>
      <c r="BI1086" s="180">
        <f>IF(N1086="nulová",J1086,0)</f>
        <v>0</v>
      </c>
      <c r="BJ1086" s="24" t="s">
        <v>74</v>
      </c>
      <c r="BK1086" s="180">
        <f>ROUND(I1086*H1086,2)</f>
        <v>0</v>
      </c>
      <c r="BL1086" s="24" t="s">
        <v>140</v>
      </c>
      <c r="BM1086" s="24" t="s">
        <v>1595</v>
      </c>
    </row>
    <row r="1087" spans="2:51" s="12" customFormat="1" ht="13.5">
      <c r="B1087" s="189"/>
      <c r="D1087" s="182" t="s">
        <v>142</v>
      </c>
      <c r="E1087" s="190" t="s">
        <v>5</v>
      </c>
      <c r="F1087" s="191" t="s">
        <v>1596</v>
      </c>
      <c r="H1087" s="192">
        <v>4</v>
      </c>
      <c r="I1087" s="193"/>
      <c r="L1087" s="189"/>
      <c r="M1087" s="194"/>
      <c r="N1087" s="195"/>
      <c r="O1087" s="195"/>
      <c r="P1087" s="195"/>
      <c r="Q1087" s="195"/>
      <c r="R1087" s="195"/>
      <c r="S1087" s="195"/>
      <c r="T1087" s="196"/>
      <c r="AT1087" s="190" t="s">
        <v>142</v>
      </c>
      <c r="AU1087" s="190" t="s">
        <v>81</v>
      </c>
      <c r="AV1087" s="12" t="s">
        <v>81</v>
      </c>
      <c r="AW1087" s="12" t="s">
        <v>33</v>
      </c>
      <c r="AX1087" s="12" t="s">
        <v>74</v>
      </c>
      <c r="AY1087" s="190" t="s">
        <v>133</v>
      </c>
    </row>
    <row r="1088" spans="2:65" s="1" customFormat="1" ht="16.5" customHeight="1">
      <c r="B1088" s="168"/>
      <c r="C1088" s="169" t="s">
        <v>1597</v>
      </c>
      <c r="D1088" s="169" t="s">
        <v>135</v>
      </c>
      <c r="E1088" s="170" t="s">
        <v>1598</v>
      </c>
      <c r="F1088" s="171" t="s">
        <v>1599</v>
      </c>
      <c r="G1088" s="172" t="s">
        <v>309</v>
      </c>
      <c r="H1088" s="173">
        <v>5</v>
      </c>
      <c r="I1088" s="174"/>
      <c r="J1088" s="175">
        <f>ROUND(I1088*H1088,2)</f>
        <v>0</v>
      </c>
      <c r="K1088" s="171" t="s">
        <v>5</v>
      </c>
      <c r="L1088" s="41"/>
      <c r="M1088" s="176" t="s">
        <v>5</v>
      </c>
      <c r="N1088" s="177" t="s">
        <v>40</v>
      </c>
      <c r="O1088" s="42"/>
      <c r="P1088" s="178">
        <f>O1088*H1088</f>
        <v>0</v>
      </c>
      <c r="Q1088" s="178">
        <v>0.00025</v>
      </c>
      <c r="R1088" s="178">
        <f>Q1088*H1088</f>
        <v>0.00125</v>
      </c>
      <c r="S1088" s="178">
        <v>0</v>
      </c>
      <c r="T1088" s="179">
        <f>S1088*H1088</f>
        <v>0</v>
      </c>
      <c r="AR1088" s="24" t="s">
        <v>140</v>
      </c>
      <c r="AT1088" s="24" t="s">
        <v>135</v>
      </c>
      <c r="AU1088" s="24" t="s">
        <v>81</v>
      </c>
      <c r="AY1088" s="24" t="s">
        <v>133</v>
      </c>
      <c r="BE1088" s="180">
        <f>IF(N1088="základní",J1088,0)</f>
        <v>0</v>
      </c>
      <c r="BF1088" s="180">
        <f>IF(N1088="snížená",J1088,0)</f>
        <v>0</v>
      </c>
      <c r="BG1088" s="180">
        <f>IF(N1088="zákl. přenesená",J1088,0)</f>
        <v>0</v>
      </c>
      <c r="BH1088" s="180">
        <f>IF(N1088="sníž. přenesená",J1088,0)</f>
        <v>0</v>
      </c>
      <c r="BI1088" s="180">
        <f>IF(N1088="nulová",J1088,0)</f>
        <v>0</v>
      </c>
      <c r="BJ1088" s="24" t="s">
        <v>74</v>
      </c>
      <c r="BK1088" s="180">
        <f>ROUND(I1088*H1088,2)</f>
        <v>0</v>
      </c>
      <c r="BL1088" s="24" t="s">
        <v>140</v>
      </c>
      <c r="BM1088" s="24" t="s">
        <v>1600</v>
      </c>
    </row>
    <row r="1089" spans="2:51" s="12" customFormat="1" ht="13.5">
      <c r="B1089" s="189"/>
      <c r="D1089" s="182" t="s">
        <v>142</v>
      </c>
      <c r="E1089" s="190" t="s">
        <v>5</v>
      </c>
      <c r="F1089" s="191" t="s">
        <v>1601</v>
      </c>
      <c r="H1089" s="192">
        <v>5</v>
      </c>
      <c r="I1089" s="193"/>
      <c r="L1089" s="189"/>
      <c r="M1089" s="194"/>
      <c r="N1089" s="195"/>
      <c r="O1089" s="195"/>
      <c r="P1089" s="195"/>
      <c r="Q1089" s="195"/>
      <c r="R1089" s="195"/>
      <c r="S1089" s="195"/>
      <c r="T1089" s="196"/>
      <c r="AT1089" s="190" t="s">
        <v>142</v>
      </c>
      <c r="AU1089" s="190" t="s">
        <v>81</v>
      </c>
      <c r="AV1089" s="12" t="s">
        <v>81</v>
      </c>
      <c r="AW1089" s="12" t="s">
        <v>33</v>
      </c>
      <c r="AX1089" s="12" t="s">
        <v>74</v>
      </c>
      <c r="AY1089" s="190" t="s">
        <v>133</v>
      </c>
    </row>
    <row r="1090" spans="2:65" s="1" customFormat="1" ht="25.5" customHeight="1">
      <c r="B1090" s="168"/>
      <c r="C1090" s="169" t="s">
        <v>1602</v>
      </c>
      <c r="D1090" s="169" t="s">
        <v>135</v>
      </c>
      <c r="E1090" s="170" t="s">
        <v>1603</v>
      </c>
      <c r="F1090" s="171" t="s">
        <v>1604</v>
      </c>
      <c r="G1090" s="172" t="s">
        <v>477</v>
      </c>
      <c r="H1090" s="173">
        <v>3.6</v>
      </c>
      <c r="I1090" s="174"/>
      <c r="J1090" s="175">
        <f>ROUND(I1090*H1090,2)</f>
        <v>0</v>
      </c>
      <c r="K1090" s="171" t="s">
        <v>139</v>
      </c>
      <c r="L1090" s="41"/>
      <c r="M1090" s="176" t="s">
        <v>5</v>
      </c>
      <c r="N1090" s="177" t="s">
        <v>40</v>
      </c>
      <c r="O1090" s="42"/>
      <c r="P1090" s="178">
        <f>O1090*H1090</f>
        <v>0</v>
      </c>
      <c r="Q1090" s="178">
        <v>0.00182</v>
      </c>
      <c r="R1090" s="178">
        <f>Q1090*H1090</f>
        <v>0.0065520000000000005</v>
      </c>
      <c r="S1090" s="178">
        <v>0</v>
      </c>
      <c r="T1090" s="179">
        <f>S1090*H1090</f>
        <v>0</v>
      </c>
      <c r="AR1090" s="24" t="s">
        <v>140</v>
      </c>
      <c r="AT1090" s="24" t="s">
        <v>135</v>
      </c>
      <c r="AU1090" s="24" t="s">
        <v>81</v>
      </c>
      <c r="AY1090" s="24" t="s">
        <v>133</v>
      </c>
      <c r="BE1090" s="180">
        <f>IF(N1090="základní",J1090,0)</f>
        <v>0</v>
      </c>
      <c r="BF1090" s="180">
        <f>IF(N1090="snížená",J1090,0)</f>
        <v>0</v>
      </c>
      <c r="BG1090" s="180">
        <f>IF(N1090="zákl. přenesená",J1090,0)</f>
        <v>0</v>
      </c>
      <c r="BH1090" s="180">
        <f>IF(N1090="sníž. přenesená",J1090,0)</f>
        <v>0</v>
      </c>
      <c r="BI1090" s="180">
        <f>IF(N1090="nulová",J1090,0)</f>
        <v>0</v>
      </c>
      <c r="BJ1090" s="24" t="s">
        <v>74</v>
      </c>
      <c r="BK1090" s="180">
        <f>ROUND(I1090*H1090,2)</f>
        <v>0</v>
      </c>
      <c r="BL1090" s="24" t="s">
        <v>140</v>
      </c>
      <c r="BM1090" s="24" t="s">
        <v>1605</v>
      </c>
    </row>
    <row r="1091" spans="2:51" s="12" customFormat="1" ht="13.5">
      <c r="B1091" s="189"/>
      <c r="D1091" s="182" t="s">
        <v>142</v>
      </c>
      <c r="E1091" s="190" t="s">
        <v>5</v>
      </c>
      <c r="F1091" s="191" t="s">
        <v>1606</v>
      </c>
      <c r="H1091" s="192">
        <v>3.6</v>
      </c>
      <c r="I1091" s="193"/>
      <c r="L1091" s="189"/>
      <c r="M1091" s="194"/>
      <c r="N1091" s="195"/>
      <c r="O1091" s="195"/>
      <c r="P1091" s="195"/>
      <c r="Q1091" s="195"/>
      <c r="R1091" s="195"/>
      <c r="S1091" s="195"/>
      <c r="T1091" s="196"/>
      <c r="AT1091" s="190" t="s">
        <v>142</v>
      </c>
      <c r="AU1091" s="190" t="s">
        <v>81</v>
      </c>
      <c r="AV1091" s="12" t="s">
        <v>81</v>
      </c>
      <c r="AW1091" s="12" t="s">
        <v>33</v>
      </c>
      <c r="AX1091" s="12" t="s">
        <v>74</v>
      </c>
      <c r="AY1091" s="190" t="s">
        <v>133</v>
      </c>
    </row>
    <row r="1092" spans="2:65" s="1" customFormat="1" ht="25.5" customHeight="1">
      <c r="B1092" s="168"/>
      <c r="C1092" s="169" t="s">
        <v>1607</v>
      </c>
      <c r="D1092" s="169" t="s">
        <v>135</v>
      </c>
      <c r="E1092" s="170" t="s">
        <v>1608</v>
      </c>
      <c r="F1092" s="171" t="s">
        <v>1609</v>
      </c>
      <c r="G1092" s="172" t="s">
        <v>477</v>
      </c>
      <c r="H1092" s="173">
        <v>6.9</v>
      </c>
      <c r="I1092" s="174"/>
      <c r="J1092" s="175">
        <f>ROUND(I1092*H1092,2)</f>
        <v>0</v>
      </c>
      <c r="K1092" s="171" t="s">
        <v>139</v>
      </c>
      <c r="L1092" s="41"/>
      <c r="M1092" s="176" t="s">
        <v>5</v>
      </c>
      <c r="N1092" s="177" t="s">
        <v>40</v>
      </c>
      <c r="O1092" s="42"/>
      <c r="P1092" s="178">
        <f>O1092*H1092</f>
        <v>0</v>
      </c>
      <c r="Q1092" s="178">
        <v>0.00212</v>
      </c>
      <c r="R1092" s="178">
        <f>Q1092*H1092</f>
        <v>0.014628</v>
      </c>
      <c r="S1092" s="178">
        <v>0</v>
      </c>
      <c r="T1092" s="179">
        <f>S1092*H1092</f>
        <v>0</v>
      </c>
      <c r="AR1092" s="24" t="s">
        <v>140</v>
      </c>
      <c r="AT1092" s="24" t="s">
        <v>135</v>
      </c>
      <c r="AU1092" s="24" t="s">
        <v>81</v>
      </c>
      <c r="AY1092" s="24" t="s">
        <v>133</v>
      </c>
      <c r="BE1092" s="180">
        <f>IF(N1092="základní",J1092,0)</f>
        <v>0</v>
      </c>
      <c r="BF1092" s="180">
        <f>IF(N1092="snížená",J1092,0)</f>
        <v>0</v>
      </c>
      <c r="BG1092" s="180">
        <f>IF(N1092="zákl. přenesená",J1092,0)</f>
        <v>0</v>
      </c>
      <c r="BH1092" s="180">
        <f>IF(N1092="sníž. přenesená",J1092,0)</f>
        <v>0</v>
      </c>
      <c r="BI1092" s="180">
        <f>IF(N1092="nulová",J1092,0)</f>
        <v>0</v>
      </c>
      <c r="BJ1092" s="24" t="s">
        <v>74</v>
      </c>
      <c r="BK1092" s="180">
        <f>ROUND(I1092*H1092,2)</f>
        <v>0</v>
      </c>
      <c r="BL1092" s="24" t="s">
        <v>140</v>
      </c>
      <c r="BM1092" s="24" t="s">
        <v>1610</v>
      </c>
    </row>
    <row r="1093" spans="2:51" s="12" customFormat="1" ht="13.5">
      <c r="B1093" s="189"/>
      <c r="D1093" s="182" t="s">
        <v>142</v>
      </c>
      <c r="E1093" s="190" t="s">
        <v>5</v>
      </c>
      <c r="F1093" s="191" t="s">
        <v>1611</v>
      </c>
      <c r="H1093" s="192">
        <v>6.9</v>
      </c>
      <c r="I1093" s="193"/>
      <c r="L1093" s="189"/>
      <c r="M1093" s="194"/>
      <c r="N1093" s="195"/>
      <c r="O1093" s="195"/>
      <c r="P1093" s="195"/>
      <c r="Q1093" s="195"/>
      <c r="R1093" s="195"/>
      <c r="S1093" s="195"/>
      <c r="T1093" s="196"/>
      <c r="AT1093" s="190" t="s">
        <v>142</v>
      </c>
      <c r="AU1093" s="190" t="s">
        <v>81</v>
      </c>
      <c r="AV1093" s="12" t="s">
        <v>81</v>
      </c>
      <c r="AW1093" s="12" t="s">
        <v>33</v>
      </c>
      <c r="AX1093" s="12" t="s">
        <v>74</v>
      </c>
      <c r="AY1093" s="190" t="s">
        <v>133</v>
      </c>
    </row>
    <row r="1094" spans="2:65" s="1" customFormat="1" ht="25.5" customHeight="1">
      <c r="B1094" s="168"/>
      <c r="C1094" s="169" t="s">
        <v>1612</v>
      </c>
      <c r="D1094" s="169" t="s">
        <v>135</v>
      </c>
      <c r="E1094" s="170" t="s">
        <v>1613</v>
      </c>
      <c r="F1094" s="171" t="s">
        <v>1614</v>
      </c>
      <c r="G1094" s="172" t="s">
        <v>477</v>
      </c>
      <c r="H1094" s="173">
        <v>59.9</v>
      </c>
      <c r="I1094" s="174"/>
      <c r="J1094" s="175">
        <f>ROUND(I1094*H1094,2)</f>
        <v>0</v>
      </c>
      <c r="K1094" s="171" t="s">
        <v>139</v>
      </c>
      <c r="L1094" s="41"/>
      <c r="M1094" s="176" t="s">
        <v>5</v>
      </c>
      <c r="N1094" s="177" t="s">
        <v>40</v>
      </c>
      <c r="O1094" s="42"/>
      <c r="P1094" s="178">
        <f>O1094*H1094</f>
        <v>0</v>
      </c>
      <c r="Q1094" s="178">
        <v>0.00286</v>
      </c>
      <c r="R1094" s="178">
        <f>Q1094*H1094</f>
        <v>0.171314</v>
      </c>
      <c r="S1094" s="178">
        <v>0</v>
      </c>
      <c r="T1094" s="179">
        <f>S1094*H1094</f>
        <v>0</v>
      </c>
      <c r="AR1094" s="24" t="s">
        <v>140</v>
      </c>
      <c r="AT1094" s="24" t="s">
        <v>135</v>
      </c>
      <c r="AU1094" s="24" t="s">
        <v>81</v>
      </c>
      <c r="AY1094" s="24" t="s">
        <v>133</v>
      </c>
      <c r="BE1094" s="180">
        <f>IF(N1094="základní",J1094,0)</f>
        <v>0</v>
      </c>
      <c r="BF1094" s="180">
        <f>IF(N1094="snížená",J1094,0)</f>
        <v>0</v>
      </c>
      <c r="BG1094" s="180">
        <f>IF(N1094="zákl. přenesená",J1094,0)</f>
        <v>0</v>
      </c>
      <c r="BH1094" s="180">
        <f>IF(N1094="sníž. přenesená",J1094,0)</f>
        <v>0</v>
      </c>
      <c r="BI1094" s="180">
        <f>IF(N1094="nulová",J1094,0)</f>
        <v>0</v>
      </c>
      <c r="BJ1094" s="24" t="s">
        <v>74</v>
      </c>
      <c r="BK1094" s="180">
        <f>ROUND(I1094*H1094,2)</f>
        <v>0</v>
      </c>
      <c r="BL1094" s="24" t="s">
        <v>140</v>
      </c>
      <c r="BM1094" s="24" t="s">
        <v>1615</v>
      </c>
    </row>
    <row r="1095" spans="2:51" s="12" customFormat="1" ht="13.5">
      <c r="B1095" s="189"/>
      <c r="D1095" s="182" t="s">
        <v>142</v>
      </c>
      <c r="E1095" s="190" t="s">
        <v>5</v>
      </c>
      <c r="F1095" s="191" t="s">
        <v>1616</v>
      </c>
      <c r="H1095" s="192">
        <v>59.9</v>
      </c>
      <c r="I1095" s="193"/>
      <c r="L1095" s="189"/>
      <c r="M1095" s="194"/>
      <c r="N1095" s="195"/>
      <c r="O1095" s="195"/>
      <c r="P1095" s="195"/>
      <c r="Q1095" s="195"/>
      <c r="R1095" s="195"/>
      <c r="S1095" s="195"/>
      <c r="T1095" s="196"/>
      <c r="AT1095" s="190" t="s">
        <v>142</v>
      </c>
      <c r="AU1095" s="190" t="s">
        <v>81</v>
      </c>
      <c r="AV1095" s="12" t="s">
        <v>81</v>
      </c>
      <c r="AW1095" s="12" t="s">
        <v>33</v>
      </c>
      <c r="AX1095" s="12" t="s">
        <v>74</v>
      </c>
      <c r="AY1095" s="190" t="s">
        <v>133</v>
      </c>
    </row>
    <row r="1096" spans="2:65" s="1" customFormat="1" ht="25.5" customHeight="1">
      <c r="B1096" s="168"/>
      <c r="C1096" s="169" t="s">
        <v>1617</v>
      </c>
      <c r="D1096" s="169" t="s">
        <v>135</v>
      </c>
      <c r="E1096" s="170" t="s">
        <v>1618</v>
      </c>
      <c r="F1096" s="171" t="s">
        <v>1619</v>
      </c>
      <c r="G1096" s="172" t="s">
        <v>477</v>
      </c>
      <c r="H1096" s="173">
        <v>92.1</v>
      </c>
      <c r="I1096" s="174"/>
      <c r="J1096" s="175">
        <f>ROUND(I1096*H1096,2)</f>
        <v>0</v>
      </c>
      <c r="K1096" s="171" t="s">
        <v>5</v>
      </c>
      <c r="L1096" s="41"/>
      <c r="M1096" s="176" t="s">
        <v>5</v>
      </c>
      <c r="N1096" s="177" t="s">
        <v>40</v>
      </c>
      <c r="O1096" s="42"/>
      <c r="P1096" s="178">
        <f>O1096*H1096</f>
        <v>0</v>
      </c>
      <c r="Q1096" s="178">
        <v>0.00286</v>
      </c>
      <c r="R1096" s="178">
        <f>Q1096*H1096</f>
        <v>0.263406</v>
      </c>
      <c r="S1096" s="178">
        <v>0</v>
      </c>
      <c r="T1096" s="179">
        <f>S1096*H1096</f>
        <v>0</v>
      </c>
      <c r="AR1096" s="24" t="s">
        <v>140</v>
      </c>
      <c r="AT1096" s="24" t="s">
        <v>135</v>
      </c>
      <c r="AU1096" s="24" t="s">
        <v>81</v>
      </c>
      <c r="AY1096" s="24" t="s">
        <v>133</v>
      </c>
      <c r="BE1096" s="180">
        <f>IF(N1096="základní",J1096,0)</f>
        <v>0</v>
      </c>
      <c r="BF1096" s="180">
        <f>IF(N1096="snížená",J1096,0)</f>
        <v>0</v>
      </c>
      <c r="BG1096" s="180">
        <f>IF(N1096="zákl. přenesená",J1096,0)</f>
        <v>0</v>
      </c>
      <c r="BH1096" s="180">
        <f>IF(N1096="sníž. přenesená",J1096,0)</f>
        <v>0</v>
      </c>
      <c r="BI1096" s="180">
        <f>IF(N1096="nulová",J1096,0)</f>
        <v>0</v>
      </c>
      <c r="BJ1096" s="24" t="s">
        <v>74</v>
      </c>
      <c r="BK1096" s="180">
        <f>ROUND(I1096*H1096,2)</f>
        <v>0</v>
      </c>
      <c r="BL1096" s="24" t="s">
        <v>140</v>
      </c>
      <c r="BM1096" s="24" t="s">
        <v>1620</v>
      </c>
    </row>
    <row r="1097" spans="2:51" s="12" customFormat="1" ht="13.5">
      <c r="B1097" s="189"/>
      <c r="D1097" s="182" t="s">
        <v>142</v>
      </c>
      <c r="E1097" s="190" t="s">
        <v>5</v>
      </c>
      <c r="F1097" s="191" t="s">
        <v>1621</v>
      </c>
      <c r="H1097" s="192">
        <v>92.1</v>
      </c>
      <c r="I1097" s="193"/>
      <c r="L1097" s="189"/>
      <c r="M1097" s="194"/>
      <c r="N1097" s="195"/>
      <c r="O1097" s="195"/>
      <c r="P1097" s="195"/>
      <c r="Q1097" s="195"/>
      <c r="R1097" s="195"/>
      <c r="S1097" s="195"/>
      <c r="T1097" s="196"/>
      <c r="AT1097" s="190" t="s">
        <v>142</v>
      </c>
      <c r="AU1097" s="190" t="s">
        <v>81</v>
      </c>
      <c r="AV1097" s="12" t="s">
        <v>81</v>
      </c>
      <c r="AW1097" s="12" t="s">
        <v>33</v>
      </c>
      <c r="AX1097" s="12" t="s">
        <v>74</v>
      </c>
      <c r="AY1097" s="190" t="s">
        <v>133</v>
      </c>
    </row>
    <row r="1098" spans="2:65" s="1" customFormat="1" ht="16.5" customHeight="1">
      <c r="B1098" s="168"/>
      <c r="C1098" s="169" t="s">
        <v>1622</v>
      </c>
      <c r="D1098" s="169" t="s">
        <v>135</v>
      </c>
      <c r="E1098" s="170" t="s">
        <v>1623</v>
      </c>
      <c r="F1098" s="171" t="s">
        <v>1624</v>
      </c>
      <c r="G1098" s="172" t="s">
        <v>251</v>
      </c>
      <c r="H1098" s="173">
        <v>2.718</v>
      </c>
      <c r="I1098" s="174"/>
      <c r="J1098" s="175">
        <f>ROUND(I1098*H1098,2)</f>
        <v>0</v>
      </c>
      <c r="K1098" s="171" t="s">
        <v>139</v>
      </c>
      <c r="L1098" s="41"/>
      <c r="M1098" s="176" t="s">
        <v>5</v>
      </c>
      <c r="N1098" s="177" t="s">
        <v>40</v>
      </c>
      <c r="O1098" s="42"/>
      <c r="P1098" s="178">
        <f>O1098*H1098</f>
        <v>0</v>
      </c>
      <c r="Q1098" s="178">
        <v>0</v>
      </c>
      <c r="R1098" s="178">
        <f>Q1098*H1098</f>
        <v>0</v>
      </c>
      <c r="S1098" s="178">
        <v>0</v>
      </c>
      <c r="T1098" s="179">
        <f>S1098*H1098</f>
        <v>0</v>
      </c>
      <c r="AR1098" s="24" t="s">
        <v>254</v>
      </c>
      <c r="AT1098" s="24" t="s">
        <v>135</v>
      </c>
      <c r="AU1098" s="24" t="s">
        <v>81</v>
      </c>
      <c r="AY1098" s="24" t="s">
        <v>133</v>
      </c>
      <c r="BE1098" s="180">
        <f>IF(N1098="základní",J1098,0)</f>
        <v>0</v>
      </c>
      <c r="BF1098" s="180">
        <f>IF(N1098="snížená",J1098,0)</f>
        <v>0</v>
      </c>
      <c r="BG1098" s="180">
        <f>IF(N1098="zákl. přenesená",J1098,0)</f>
        <v>0</v>
      </c>
      <c r="BH1098" s="180">
        <f>IF(N1098="sníž. přenesená",J1098,0)</f>
        <v>0</v>
      </c>
      <c r="BI1098" s="180">
        <f>IF(N1098="nulová",J1098,0)</f>
        <v>0</v>
      </c>
      <c r="BJ1098" s="24" t="s">
        <v>74</v>
      </c>
      <c r="BK1098" s="180">
        <f>ROUND(I1098*H1098,2)</f>
        <v>0</v>
      </c>
      <c r="BL1098" s="24" t="s">
        <v>254</v>
      </c>
      <c r="BM1098" s="24" t="s">
        <v>1625</v>
      </c>
    </row>
    <row r="1099" spans="2:65" s="1" customFormat="1" ht="16.5" customHeight="1">
      <c r="B1099" s="168"/>
      <c r="C1099" s="169" t="s">
        <v>1626</v>
      </c>
      <c r="D1099" s="169" t="s">
        <v>135</v>
      </c>
      <c r="E1099" s="170" t="s">
        <v>1627</v>
      </c>
      <c r="F1099" s="171" t="s">
        <v>1628</v>
      </c>
      <c r="G1099" s="172" t="s">
        <v>251</v>
      </c>
      <c r="H1099" s="173">
        <v>2.718</v>
      </c>
      <c r="I1099" s="174"/>
      <c r="J1099" s="175">
        <f>ROUND(I1099*H1099,2)</f>
        <v>0</v>
      </c>
      <c r="K1099" s="171" t="s">
        <v>139</v>
      </c>
      <c r="L1099" s="41"/>
      <c r="M1099" s="176" t="s">
        <v>5</v>
      </c>
      <c r="N1099" s="177" t="s">
        <v>40</v>
      </c>
      <c r="O1099" s="42"/>
      <c r="P1099" s="178">
        <f>O1099*H1099</f>
        <v>0</v>
      </c>
      <c r="Q1099" s="178">
        <v>0</v>
      </c>
      <c r="R1099" s="178">
        <f>Q1099*H1099</f>
        <v>0</v>
      </c>
      <c r="S1099" s="178">
        <v>0</v>
      </c>
      <c r="T1099" s="179">
        <f>S1099*H1099</f>
        <v>0</v>
      </c>
      <c r="AR1099" s="24" t="s">
        <v>254</v>
      </c>
      <c r="AT1099" s="24" t="s">
        <v>135</v>
      </c>
      <c r="AU1099" s="24" t="s">
        <v>81</v>
      </c>
      <c r="AY1099" s="24" t="s">
        <v>133</v>
      </c>
      <c r="BE1099" s="180">
        <f>IF(N1099="základní",J1099,0)</f>
        <v>0</v>
      </c>
      <c r="BF1099" s="180">
        <f>IF(N1099="snížená",J1099,0)</f>
        <v>0</v>
      </c>
      <c r="BG1099" s="180">
        <f>IF(N1099="zákl. přenesená",J1099,0)</f>
        <v>0</v>
      </c>
      <c r="BH1099" s="180">
        <f>IF(N1099="sníž. přenesená",J1099,0)</f>
        <v>0</v>
      </c>
      <c r="BI1099" s="180">
        <f>IF(N1099="nulová",J1099,0)</f>
        <v>0</v>
      </c>
      <c r="BJ1099" s="24" t="s">
        <v>74</v>
      </c>
      <c r="BK1099" s="180">
        <f>ROUND(I1099*H1099,2)</f>
        <v>0</v>
      </c>
      <c r="BL1099" s="24" t="s">
        <v>254</v>
      </c>
      <c r="BM1099" s="24" t="s">
        <v>1629</v>
      </c>
    </row>
    <row r="1100" spans="2:63" s="10" customFormat="1" ht="29.85" customHeight="1">
      <c r="B1100" s="155"/>
      <c r="D1100" s="156" t="s">
        <v>68</v>
      </c>
      <c r="E1100" s="166" t="s">
        <v>1630</v>
      </c>
      <c r="F1100" s="166" t="s">
        <v>1631</v>
      </c>
      <c r="I1100" s="158"/>
      <c r="J1100" s="167">
        <f>BK1100</f>
        <v>0</v>
      </c>
      <c r="L1100" s="155"/>
      <c r="M1100" s="160"/>
      <c r="N1100" s="161"/>
      <c r="O1100" s="161"/>
      <c r="P1100" s="162">
        <f>SUM(P1101:P1164)</f>
        <v>0</v>
      </c>
      <c r="Q1100" s="161"/>
      <c r="R1100" s="162">
        <f>SUM(R1101:R1164)</f>
        <v>10.747555</v>
      </c>
      <c r="S1100" s="161"/>
      <c r="T1100" s="163">
        <f>SUM(T1101:T1164)</f>
        <v>1.6219659</v>
      </c>
      <c r="AR1100" s="156" t="s">
        <v>74</v>
      </c>
      <c r="AT1100" s="164" t="s">
        <v>68</v>
      </c>
      <c r="AU1100" s="164" t="s">
        <v>74</v>
      </c>
      <c r="AY1100" s="156" t="s">
        <v>133</v>
      </c>
      <c r="BK1100" s="165">
        <f>SUM(BK1101:BK1164)</f>
        <v>0</v>
      </c>
    </row>
    <row r="1101" spans="2:65" s="1" customFormat="1" ht="16.5" customHeight="1">
      <c r="B1101" s="168"/>
      <c r="C1101" s="169" t="s">
        <v>1632</v>
      </c>
      <c r="D1101" s="169" t="s">
        <v>135</v>
      </c>
      <c r="E1101" s="170" t="s">
        <v>1633</v>
      </c>
      <c r="F1101" s="171" t="s">
        <v>1634</v>
      </c>
      <c r="G1101" s="172" t="s">
        <v>138</v>
      </c>
      <c r="H1101" s="173">
        <v>290.691</v>
      </c>
      <c r="I1101" s="174"/>
      <c r="J1101" s="175">
        <f>ROUND(I1101*H1101,2)</f>
        <v>0</v>
      </c>
      <c r="K1101" s="171" t="s">
        <v>5</v>
      </c>
      <c r="L1101" s="41"/>
      <c r="M1101" s="176" t="s">
        <v>5</v>
      </c>
      <c r="N1101" s="177" t="s">
        <v>40</v>
      </c>
      <c r="O1101" s="42"/>
      <c r="P1101" s="178">
        <f>O1101*H1101</f>
        <v>0</v>
      </c>
      <c r="Q1101" s="178">
        <v>0.032</v>
      </c>
      <c r="R1101" s="178">
        <f>Q1101*H1101</f>
        <v>9.302112</v>
      </c>
      <c r="S1101" s="178">
        <v>0</v>
      </c>
      <c r="T1101" s="179">
        <f>S1101*H1101</f>
        <v>0</v>
      </c>
      <c r="AR1101" s="24" t="s">
        <v>254</v>
      </c>
      <c r="AT1101" s="24" t="s">
        <v>135</v>
      </c>
      <c r="AU1101" s="24" t="s">
        <v>81</v>
      </c>
      <c r="AY1101" s="24" t="s">
        <v>133</v>
      </c>
      <c r="BE1101" s="180">
        <f>IF(N1101="základní",J1101,0)</f>
        <v>0</v>
      </c>
      <c r="BF1101" s="180">
        <f>IF(N1101="snížená",J1101,0)</f>
        <v>0</v>
      </c>
      <c r="BG1101" s="180">
        <f>IF(N1101="zákl. přenesená",J1101,0)</f>
        <v>0</v>
      </c>
      <c r="BH1101" s="180">
        <f>IF(N1101="sníž. přenesená",J1101,0)</f>
        <v>0</v>
      </c>
      <c r="BI1101" s="180">
        <f>IF(N1101="nulová",J1101,0)</f>
        <v>0</v>
      </c>
      <c r="BJ1101" s="24" t="s">
        <v>74</v>
      </c>
      <c r="BK1101" s="180">
        <f>ROUND(I1101*H1101,2)</f>
        <v>0</v>
      </c>
      <c r="BL1101" s="24" t="s">
        <v>254</v>
      </c>
      <c r="BM1101" s="24" t="s">
        <v>1635</v>
      </c>
    </row>
    <row r="1102" spans="2:51" s="11" customFormat="1" ht="13.5">
      <c r="B1102" s="181"/>
      <c r="D1102" s="182" t="s">
        <v>142</v>
      </c>
      <c r="E1102" s="183" t="s">
        <v>5</v>
      </c>
      <c r="F1102" s="184" t="s">
        <v>1636</v>
      </c>
      <c r="H1102" s="183" t="s">
        <v>5</v>
      </c>
      <c r="I1102" s="185"/>
      <c r="L1102" s="181"/>
      <c r="M1102" s="186"/>
      <c r="N1102" s="187"/>
      <c r="O1102" s="187"/>
      <c r="P1102" s="187"/>
      <c r="Q1102" s="187"/>
      <c r="R1102" s="187"/>
      <c r="S1102" s="187"/>
      <c r="T1102" s="188"/>
      <c r="AT1102" s="183" t="s">
        <v>142</v>
      </c>
      <c r="AU1102" s="183" t="s">
        <v>81</v>
      </c>
      <c r="AV1102" s="11" t="s">
        <v>74</v>
      </c>
      <c r="AW1102" s="11" t="s">
        <v>33</v>
      </c>
      <c r="AX1102" s="11" t="s">
        <v>69</v>
      </c>
      <c r="AY1102" s="183" t="s">
        <v>133</v>
      </c>
    </row>
    <row r="1103" spans="2:51" s="12" customFormat="1" ht="13.5">
      <c r="B1103" s="189"/>
      <c r="D1103" s="182" t="s">
        <v>142</v>
      </c>
      <c r="E1103" s="190" t="s">
        <v>5</v>
      </c>
      <c r="F1103" s="191" t="s">
        <v>1637</v>
      </c>
      <c r="H1103" s="192">
        <v>8.4</v>
      </c>
      <c r="I1103" s="193"/>
      <c r="L1103" s="189"/>
      <c r="M1103" s="194"/>
      <c r="N1103" s="195"/>
      <c r="O1103" s="195"/>
      <c r="P1103" s="195"/>
      <c r="Q1103" s="195"/>
      <c r="R1103" s="195"/>
      <c r="S1103" s="195"/>
      <c r="T1103" s="196"/>
      <c r="AT1103" s="190" t="s">
        <v>142</v>
      </c>
      <c r="AU1103" s="190" t="s">
        <v>81</v>
      </c>
      <c r="AV1103" s="12" t="s">
        <v>81</v>
      </c>
      <c r="AW1103" s="12" t="s">
        <v>33</v>
      </c>
      <c r="AX1103" s="12" t="s">
        <v>69</v>
      </c>
      <c r="AY1103" s="190" t="s">
        <v>133</v>
      </c>
    </row>
    <row r="1104" spans="2:51" s="12" customFormat="1" ht="13.5">
      <c r="B1104" s="189"/>
      <c r="D1104" s="182" t="s">
        <v>142</v>
      </c>
      <c r="E1104" s="190" t="s">
        <v>5</v>
      </c>
      <c r="F1104" s="191" t="s">
        <v>1638</v>
      </c>
      <c r="H1104" s="192">
        <v>1.92</v>
      </c>
      <c r="I1104" s="193"/>
      <c r="L1104" s="189"/>
      <c r="M1104" s="194"/>
      <c r="N1104" s="195"/>
      <c r="O1104" s="195"/>
      <c r="P1104" s="195"/>
      <c r="Q1104" s="195"/>
      <c r="R1104" s="195"/>
      <c r="S1104" s="195"/>
      <c r="T1104" s="196"/>
      <c r="AT1104" s="190" t="s">
        <v>142</v>
      </c>
      <c r="AU1104" s="190" t="s">
        <v>81</v>
      </c>
      <c r="AV1104" s="12" t="s">
        <v>81</v>
      </c>
      <c r="AW1104" s="12" t="s">
        <v>33</v>
      </c>
      <c r="AX1104" s="12" t="s">
        <v>69</v>
      </c>
      <c r="AY1104" s="190" t="s">
        <v>133</v>
      </c>
    </row>
    <row r="1105" spans="2:51" s="12" customFormat="1" ht="13.5">
      <c r="B1105" s="189"/>
      <c r="D1105" s="182" t="s">
        <v>142</v>
      </c>
      <c r="E1105" s="190" t="s">
        <v>5</v>
      </c>
      <c r="F1105" s="191" t="s">
        <v>1639</v>
      </c>
      <c r="H1105" s="192">
        <v>4.288</v>
      </c>
      <c r="I1105" s="193"/>
      <c r="L1105" s="189"/>
      <c r="M1105" s="194"/>
      <c r="N1105" s="195"/>
      <c r="O1105" s="195"/>
      <c r="P1105" s="195"/>
      <c r="Q1105" s="195"/>
      <c r="R1105" s="195"/>
      <c r="S1105" s="195"/>
      <c r="T1105" s="196"/>
      <c r="AT1105" s="190" t="s">
        <v>142</v>
      </c>
      <c r="AU1105" s="190" t="s">
        <v>81</v>
      </c>
      <c r="AV1105" s="12" t="s">
        <v>81</v>
      </c>
      <c r="AW1105" s="12" t="s">
        <v>33</v>
      </c>
      <c r="AX1105" s="12" t="s">
        <v>69</v>
      </c>
      <c r="AY1105" s="190" t="s">
        <v>133</v>
      </c>
    </row>
    <row r="1106" spans="2:51" s="12" customFormat="1" ht="13.5">
      <c r="B1106" s="189"/>
      <c r="D1106" s="182" t="s">
        <v>142</v>
      </c>
      <c r="E1106" s="190" t="s">
        <v>5</v>
      </c>
      <c r="F1106" s="191" t="s">
        <v>1640</v>
      </c>
      <c r="H1106" s="192">
        <v>8.575</v>
      </c>
      <c r="I1106" s="193"/>
      <c r="L1106" s="189"/>
      <c r="M1106" s="194"/>
      <c r="N1106" s="195"/>
      <c r="O1106" s="195"/>
      <c r="P1106" s="195"/>
      <c r="Q1106" s="195"/>
      <c r="R1106" s="195"/>
      <c r="S1106" s="195"/>
      <c r="T1106" s="196"/>
      <c r="AT1106" s="190" t="s">
        <v>142</v>
      </c>
      <c r="AU1106" s="190" t="s">
        <v>81</v>
      </c>
      <c r="AV1106" s="12" t="s">
        <v>81</v>
      </c>
      <c r="AW1106" s="12" t="s">
        <v>33</v>
      </c>
      <c r="AX1106" s="12" t="s">
        <v>69</v>
      </c>
      <c r="AY1106" s="190" t="s">
        <v>133</v>
      </c>
    </row>
    <row r="1107" spans="2:51" s="12" customFormat="1" ht="13.5">
      <c r="B1107" s="189"/>
      <c r="D1107" s="182" t="s">
        <v>142</v>
      </c>
      <c r="E1107" s="190" t="s">
        <v>5</v>
      </c>
      <c r="F1107" s="191" t="s">
        <v>1641</v>
      </c>
      <c r="H1107" s="192">
        <v>1.215</v>
      </c>
      <c r="I1107" s="193"/>
      <c r="L1107" s="189"/>
      <c r="M1107" s="194"/>
      <c r="N1107" s="195"/>
      <c r="O1107" s="195"/>
      <c r="P1107" s="195"/>
      <c r="Q1107" s="195"/>
      <c r="R1107" s="195"/>
      <c r="S1107" s="195"/>
      <c r="T1107" s="196"/>
      <c r="AT1107" s="190" t="s">
        <v>142</v>
      </c>
      <c r="AU1107" s="190" t="s">
        <v>81</v>
      </c>
      <c r="AV1107" s="12" t="s">
        <v>81</v>
      </c>
      <c r="AW1107" s="12" t="s">
        <v>33</v>
      </c>
      <c r="AX1107" s="12" t="s">
        <v>69</v>
      </c>
      <c r="AY1107" s="190" t="s">
        <v>133</v>
      </c>
    </row>
    <row r="1108" spans="2:51" s="12" customFormat="1" ht="13.5">
      <c r="B1108" s="189"/>
      <c r="D1108" s="182" t="s">
        <v>142</v>
      </c>
      <c r="E1108" s="190" t="s">
        <v>5</v>
      </c>
      <c r="F1108" s="191" t="s">
        <v>1642</v>
      </c>
      <c r="H1108" s="192">
        <v>4.5</v>
      </c>
      <c r="I1108" s="193"/>
      <c r="L1108" s="189"/>
      <c r="M1108" s="194"/>
      <c r="N1108" s="195"/>
      <c r="O1108" s="195"/>
      <c r="P1108" s="195"/>
      <c r="Q1108" s="195"/>
      <c r="R1108" s="195"/>
      <c r="S1108" s="195"/>
      <c r="T1108" s="196"/>
      <c r="AT1108" s="190" t="s">
        <v>142</v>
      </c>
      <c r="AU1108" s="190" t="s">
        <v>81</v>
      </c>
      <c r="AV1108" s="12" t="s">
        <v>81</v>
      </c>
      <c r="AW1108" s="12" t="s">
        <v>33</v>
      </c>
      <c r="AX1108" s="12" t="s">
        <v>69</v>
      </c>
      <c r="AY1108" s="190" t="s">
        <v>133</v>
      </c>
    </row>
    <row r="1109" spans="2:51" s="12" customFormat="1" ht="13.5">
      <c r="B1109" s="189"/>
      <c r="D1109" s="182" t="s">
        <v>142</v>
      </c>
      <c r="E1109" s="190" t="s">
        <v>5</v>
      </c>
      <c r="F1109" s="191" t="s">
        <v>1643</v>
      </c>
      <c r="H1109" s="192">
        <v>0.54</v>
      </c>
      <c r="I1109" s="193"/>
      <c r="L1109" s="189"/>
      <c r="M1109" s="194"/>
      <c r="N1109" s="195"/>
      <c r="O1109" s="195"/>
      <c r="P1109" s="195"/>
      <c r="Q1109" s="195"/>
      <c r="R1109" s="195"/>
      <c r="S1109" s="195"/>
      <c r="T1109" s="196"/>
      <c r="AT1109" s="190" t="s">
        <v>142</v>
      </c>
      <c r="AU1109" s="190" t="s">
        <v>81</v>
      </c>
      <c r="AV1109" s="12" t="s">
        <v>81</v>
      </c>
      <c r="AW1109" s="12" t="s">
        <v>33</v>
      </c>
      <c r="AX1109" s="12" t="s">
        <v>69</v>
      </c>
      <c r="AY1109" s="190" t="s">
        <v>133</v>
      </c>
    </row>
    <row r="1110" spans="2:51" s="12" customFormat="1" ht="13.5">
      <c r="B1110" s="189"/>
      <c r="D1110" s="182" t="s">
        <v>142</v>
      </c>
      <c r="E1110" s="190" t="s">
        <v>5</v>
      </c>
      <c r="F1110" s="191" t="s">
        <v>1644</v>
      </c>
      <c r="H1110" s="192">
        <v>2.16</v>
      </c>
      <c r="I1110" s="193"/>
      <c r="L1110" s="189"/>
      <c r="M1110" s="194"/>
      <c r="N1110" s="195"/>
      <c r="O1110" s="195"/>
      <c r="P1110" s="195"/>
      <c r="Q1110" s="195"/>
      <c r="R1110" s="195"/>
      <c r="S1110" s="195"/>
      <c r="T1110" s="196"/>
      <c r="AT1110" s="190" t="s">
        <v>142</v>
      </c>
      <c r="AU1110" s="190" t="s">
        <v>81</v>
      </c>
      <c r="AV1110" s="12" t="s">
        <v>81</v>
      </c>
      <c r="AW1110" s="12" t="s">
        <v>33</v>
      </c>
      <c r="AX1110" s="12" t="s">
        <v>69</v>
      </c>
      <c r="AY1110" s="190" t="s">
        <v>133</v>
      </c>
    </row>
    <row r="1111" spans="2:51" s="12" customFormat="1" ht="13.5">
      <c r="B1111" s="189"/>
      <c r="D1111" s="182" t="s">
        <v>142</v>
      </c>
      <c r="E1111" s="190" t="s">
        <v>5</v>
      </c>
      <c r="F1111" s="191" t="s">
        <v>1645</v>
      </c>
      <c r="H1111" s="192">
        <v>15.12</v>
      </c>
      <c r="I1111" s="193"/>
      <c r="L1111" s="189"/>
      <c r="M1111" s="194"/>
      <c r="N1111" s="195"/>
      <c r="O1111" s="195"/>
      <c r="P1111" s="195"/>
      <c r="Q1111" s="195"/>
      <c r="R1111" s="195"/>
      <c r="S1111" s="195"/>
      <c r="T1111" s="196"/>
      <c r="AT1111" s="190" t="s">
        <v>142</v>
      </c>
      <c r="AU1111" s="190" t="s">
        <v>81</v>
      </c>
      <c r="AV1111" s="12" t="s">
        <v>81</v>
      </c>
      <c r="AW1111" s="12" t="s">
        <v>33</v>
      </c>
      <c r="AX1111" s="12" t="s">
        <v>69</v>
      </c>
      <c r="AY1111" s="190" t="s">
        <v>133</v>
      </c>
    </row>
    <row r="1112" spans="2:51" s="12" customFormat="1" ht="13.5">
      <c r="B1112" s="189"/>
      <c r="D1112" s="182" t="s">
        <v>142</v>
      </c>
      <c r="E1112" s="190" t="s">
        <v>5</v>
      </c>
      <c r="F1112" s="191" t="s">
        <v>1646</v>
      </c>
      <c r="H1112" s="192">
        <v>30.24</v>
      </c>
      <c r="I1112" s="193"/>
      <c r="L1112" s="189"/>
      <c r="M1112" s="194"/>
      <c r="N1112" s="195"/>
      <c r="O1112" s="195"/>
      <c r="P1112" s="195"/>
      <c r="Q1112" s="195"/>
      <c r="R1112" s="195"/>
      <c r="S1112" s="195"/>
      <c r="T1112" s="196"/>
      <c r="AT1112" s="190" t="s">
        <v>142</v>
      </c>
      <c r="AU1112" s="190" t="s">
        <v>81</v>
      </c>
      <c r="AV1112" s="12" t="s">
        <v>81</v>
      </c>
      <c r="AW1112" s="12" t="s">
        <v>33</v>
      </c>
      <c r="AX1112" s="12" t="s">
        <v>69</v>
      </c>
      <c r="AY1112" s="190" t="s">
        <v>133</v>
      </c>
    </row>
    <row r="1113" spans="2:51" s="12" customFormat="1" ht="13.5">
      <c r="B1113" s="189"/>
      <c r="D1113" s="182" t="s">
        <v>142</v>
      </c>
      <c r="E1113" s="190" t="s">
        <v>5</v>
      </c>
      <c r="F1113" s="191" t="s">
        <v>1647</v>
      </c>
      <c r="H1113" s="192">
        <v>24.75</v>
      </c>
      <c r="I1113" s="193"/>
      <c r="L1113" s="189"/>
      <c r="M1113" s="194"/>
      <c r="N1113" s="195"/>
      <c r="O1113" s="195"/>
      <c r="P1113" s="195"/>
      <c r="Q1113" s="195"/>
      <c r="R1113" s="195"/>
      <c r="S1113" s="195"/>
      <c r="T1113" s="196"/>
      <c r="AT1113" s="190" t="s">
        <v>142</v>
      </c>
      <c r="AU1113" s="190" t="s">
        <v>81</v>
      </c>
      <c r="AV1113" s="12" t="s">
        <v>81</v>
      </c>
      <c r="AW1113" s="12" t="s">
        <v>33</v>
      </c>
      <c r="AX1113" s="12" t="s">
        <v>69</v>
      </c>
      <c r="AY1113" s="190" t="s">
        <v>133</v>
      </c>
    </row>
    <row r="1114" spans="2:51" s="12" customFormat="1" ht="13.5">
      <c r="B1114" s="189"/>
      <c r="D1114" s="182" t="s">
        <v>142</v>
      </c>
      <c r="E1114" s="190" t="s">
        <v>5</v>
      </c>
      <c r="F1114" s="191" t="s">
        <v>1648</v>
      </c>
      <c r="H1114" s="192">
        <v>2.25</v>
      </c>
      <c r="I1114" s="193"/>
      <c r="L1114" s="189"/>
      <c r="M1114" s="194"/>
      <c r="N1114" s="195"/>
      <c r="O1114" s="195"/>
      <c r="P1114" s="195"/>
      <c r="Q1114" s="195"/>
      <c r="R1114" s="195"/>
      <c r="S1114" s="195"/>
      <c r="T1114" s="196"/>
      <c r="AT1114" s="190" t="s">
        <v>142</v>
      </c>
      <c r="AU1114" s="190" t="s">
        <v>81</v>
      </c>
      <c r="AV1114" s="12" t="s">
        <v>81</v>
      </c>
      <c r="AW1114" s="12" t="s">
        <v>33</v>
      </c>
      <c r="AX1114" s="12" t="s">
        <v>69</v>
      </c>
      <c r="AY1114" s="190" t="s">
        <v>133</v>
      </c>
    </row>
    <row r="1115" spans="2:51" s="12" customFormat="1" ht="13.5">
      <c r="B1115" s="189"/>
      <c r="D1115" s="182" t="s">
        <v>142</v>
      </c>
      <c r="E1115" s="190" t="s">
        <v>5</v>
      </c>
      <c r="F1115" s="191" t="s">
        <v>1649</v>
      </c>
      <c r="H1115" s="192">
        <v>16.5</v>
      </c>
      <c r="I1115" s="193"/>
      <c r="L1115" s="189"/>
      <c r="M1115" s="194"/>
      <c r="N1115" s="195"/>
      <c r="O1115" s="195"/>
      <c r="P1115" s="195"/>
      <c r="Q1115" s="195"/>
      <c r="R1115" s="195"/>
      <c r="S1115" s="195"/>
      <c r="T1115" s="196"/>
      <c r="AT1115" s="190" t="s">
        <v>142</v>
      </c>
      <c r="AU1115" s="190" t="s">
        <v>81</v>
      </c>
      <c r="AV1115" s="12" t="s">
        <v>81</v>
      </c>
      <c r="AW1115" s="12" t="s">
        <v>33</v>
      </c>
      <c r="AX1115" s="12" t="s">
        <v>69</v>
      </c>
      <c r="AY1115" s="190" t="s">
        <v>133</v>
      </c>
    </row>
    <row r="1116" spans="2:51" s="12" customFormat="1" ht="13.5">
      <c r="B1116" s="189"/>
      <c r="D1116" s="182" t="s">
        <v>142</v>
      </c>
      <c r="E1116" s="190" t="s">
        <v>5</v>
      </c>
      <c r="F1116" s="191" t="s">
        <v>1650</v>
      </c>
      <c r="H1116" s="192">
        <v>3.6</v>
      </c>
      <c r="I1116" s="193"/>
      <c r="L1116" s="189"/>
      <c r="M1116" s="194"/>
      <c r="N1116" s="195"/>
      <c r="O1116" s="195"/>
      <c r="P1116" s="195"/>
      <c r="Q1116" s="195"/>
      <c r="R1116" s="195"/>
      <c r="S1116" s="195"/>
      <c r="T1116" s="196"/>
      <c r="AT1116" s="190" t="s">
        <v>142</v>
      </c>
      <c r="AU1116" s="190" t="s">
        <v>81</v>
      </c>
      <c r="AV1116" s="12" t="s">
        <v>81</v>
      </c>
      <c r="AW1116" s="12" t="s">
        <v>33</v>
      </c>
      <c r="AX1116" s="12" t="s">
        <v>69</v>
      </c>
      <c r="AY1116" s="190" t="s">
        <v>133</v>
      </c>
    </row>
    <row r="1117" spans="2:51" s="12" customFormat="1" ht="13.5">
      <c r="B1117" s="189"/>
      <c r="D1117" s="182" t="s">
        <v>142</v>
      </c>
      <c r="E1117" s="190" t="s">
        <v>5</v>
      </c>
      <c r="F1117" s="191" t="s">
        <v>1651</v>
      </c>
      <c r="H1117" s="192">
        <v>7.65</v>
      </c>
      <c r="I1117" s="193"/>
      <c r="L1117" s="189"/>
      <c r="M1117" s="194"/>
      <c r="N1117" s="195"/>
      <c r="O1117" s="195"/>
      <c r="P1117" s="195"/>
      <c r="Q1117" s="195"/>
      <c r="R1117" s="195"/>
      <c r="S1117" s="195"/>
      <c r="T1117" s="196"/>
      <c r="AT1117" s="190" t="s">
        <v>142</v>
      </c>
      <c r="AU1117" s="190" t="s">
        <v>81</v>
      </c>
      <c r="AV1117" s="12" t="s">
        <v>81</v>
      </c>
      <c r="AW1117" s="12" t="s">
        <v>33</v>
      </c>
      <c r="AX1117" s="12" t="s">
        <v>69</v>
      </c>
      <c r="AY1117" s="190" t="s">
        <v>133</v>
      </c>
    </row>
    <row r="1118" spans="2:51" s="12" customFormat="1" ht="13.5">
      <c r="B1118" s="189"/>
      <c r="D1118" s="182" t="s">
        <v>142</v>
      </c>
      <c r="E1118" s="190" t="s">
        <v>5</v>
      </c>
      <c r="F1118" s="191" t="s">
        <v>1652</v>
      </c>
      <c r="H1118" s="192">
        <v>28.35</v>
      </c>
      <c r="I1118" s="193"/>
      <c r="L1118" s="189"/>
      <c r="M1118" s="194"/>
      <c r="N1118" s="195"/>
      <c r="O1118" s="195"/>
      <c r="P1118" s="195"/>
      <c r="Q1118" s="195"/>
      <c r="R1118" s="195"/>
      <c r="S1118" s="195"/>
      <c r="T1118" s="196"/>
      <c r="AT1118" s="190" t="s">
        <v>142</v>
      </c>
      <c r="AU1118" s="190" t="s">
        <v>81</v>
      </c>
      <c r="AV1118" s="12" t="s">
        <v>81</v>
      </c>
      <c r="AW1118" s="12" t="s">
        <v>33</v>
      </c>
      <c r="AX1118" s="12" t="s">
        <v>69</v>
      </c>
      <c r="AY1118" s="190" t="s">
        <v>133</v>
      </c>
    </row>
    <row r="1119" spans="2:51" s="12" customFormat="1" ht="13.5">
      <c r="B1119" s="189"/>
      <c r="D1119" s="182" t="s">
        <v>142</v>
      </c>
      <c r="E1119" s="190" t="s">
        <v>5</v>
      </c>
      <c r="F1119" s="191" t="s">
        <v>1653</v>
      </c>
      <c r="H1119" s="192">
        <v>20.48</v>
      </c>
      <c r="I1119" s="193"/>
      <c r="L1119" s="189"/>
      <c r="M1119" s="194"/>
      <c r="N1119" s="195"/>
      <c r="O1119" s="195"/>
      <c r="P1119" s="195"/>
      <c r="Q1119" s="195"/>
      <c r="R1119" s="195"/>
      <c r="S1119" s="195"/>
      <c r="T1119" s="196"/>
      <c r="AT1119" s="190" t="s">
        <v>142</v>
      </c>
      <c r="AU1119" s="190" t="s">
        <v>81</v>
      </c>
      <c r="AV1119" s="12" t="s">
        <v>81</v>
      </c>
      <c r="AW1119" s="12" t="s">
        <v>33</v>
      </c>
      <c r="AX1119" s="12" t="s">
        <v>69</v>
      </c>
      <c r="AY1119" s="190" t="s">
        <v>133</v>
      </c>
    </row>
    <row r="1120" spans="2:51" s="12" customFormat="1" ht="13.5">
      <c r="B1120" s="189"/>
      <c r="D1120" s="182" t="s">
        <v>142</v>
      </c>
      <c r="E1120" s="190" t="s">
        <v>5</v>
      </c>
      <c r="F1120" s="191" t="s">
        <v>1654</v>
      </c>
      <c r="H1120" s="192">
        <v>4.2</v>
      </c>
      <c r="I1120" s="193"/>
      <c r="L1120" s="189"/>
      <c r="M1120" s="194"/>
      <c r="N1120" s="195"/>
      <c r="O1120" s="195"/>
      <c r="P1120" s="195"/>
      <c r="Q1120" s="195"/>
      <c r="R1120" s="195"/>
      <c r="S1120" s="195"/>
      <c r="T1120" s="196"/>
      <c r="AT1120" s="190" t="s">
        <v>142</v>
      </c>
      <c r="AU1120" s="190" t="s">
        <v>81</v>
      </c>
      <c r="AV1120" s="12" t="s">
        <v>81</v>
      </c>
      <c r="AW1120" s="12" t="s">
        <v>33</v>
      </c>
      <c r="AX1120" s="12" t="s">
        <v>69</v>
      </c>
      <c r="AY1120" s="190" t="s">
        <v>133</v>
      </c>
    </row>
    <row r="1121" spans="2:51" s="12" customFormat="1" ht="13.5">
      <c r="B1121" s="189"/>
      <c r="D1121" s="182" t="s">
        <v>142</v>
      </c>
      <c r="E1121" s="190" t="s">
        <v>5</v>
      </c>
      <c r="F1121" s="191" t="s">
        <v>1655</v>
      </c>
      <c r="H1121" s="192">
        <v>6.794</v>
      </c>
      <c r="I1121" s="193"/>
      <c r="L1121" s="189"/>
      <c r="M1121" s="194"/>
      <c r="N1121" s="195"/>
      <c r="O1121" s="195"/>
      <c r="P1121" s="195"/>
      <c r="Q1121" s="195"/>
      <c r="R1121" s="195"/>
      <c r="S1121" s="195"/>
      <c r="T1121" s="196"/>
      <c r="AT1121" s="190" t="s">
        <v>142</v>
      </c>
      <c r="AU1121" s="190" t="s">
        <v>81</v>
      </c>
      <c r="AV1121" s="12" t="s">
        <v>81</v>
      </c>
      <c r="AW1121" s="12" t="s">
        <v>33</v>
      </c>
      <c r="AX1121" s="12" t="s">
        <v>69</v>
      </c>
      <c r="AY1121" s="190" t="s">
        <v>133</v>
      </c>
    </row>
    <row r="1122" spans="2:51" s="12" customFormat="1" ht="13.5">
      <c r="B1122" s="189"/>
      <c r="D1122" s="182" t="s">
        <v>142</v>
      </c>
      <c r="E1122" s="190" t="s">
        <v>5</v>
      </c>
      <c r="F1122" s="191" t="s">
        <v>1656</v>
      </c>
      <c r="H1122" s="192">
        <v>8.395</v>
      </c>
      <c r="I1122" s="193"/>
      <c r="L1122" s="189"/>
      <c r="M1122" s="194"/>
      <c r="N1122" s="195"/>
      <c r="O1122" s="195"/>
      <c r="P1122" s="195"/>
      <c r="Q1122" s="195"/>
      <c r="R1122" s="195"/>
      <c r="S1122" s="195"/>
      <c r="T1122" s="196"/>
      <c r="AT1122" s="190" t="s">
        <v>142</v>
      </c>
      <c r="AU1122" s="190" t="s">
        <v>81</v>
      </c>
      <c r="AV1122" s="12" t="s">
        <v>81</v>
      </c>
      <c r="AW1122" s="12" t="s">
        <v>33</v>
      </c>
      <c r="AX1122" s="12" t="s">
        <v>69</v>
      </c>
      <c r="AY1122" s="190" t="s">
        <v>133</v>
      </c>
    </row>
    <row r="1123" spans="2:51" s="12" customFormat="1" ht="13.5">
      <c r="B1123" s="189"/>
      <c r="D1123" s="182" t="s">
        <v>142</v>
      </c>
      <c r="E1123" s="190" t="s">
        <v>5</v>
      </c>
      <c r="F1123" s="191" t="s">
        <v>1657</v>
      </c>
      <c r="H1123" s="192">
        <v>7.873</v>
      </c>
      <c r="I1123" s="193"/>
      <c r="L1123" s="189"/>
      <c r="M1123" s="194"/>
      <c r="N1123" s="195"/>
      <c r="O1123" s="195"/>
      <c r="P1123" s="195"/>
      <c r="Q1123" s="195"/>
      <c r="R1123" s="195"/>
      <c r="S1123" s="195"/>
      <c r="T1123" s="196"/>
      <c r="AT1123" s="190" t="s">
        <v>142</v>
      </c>
      <c r="AU1123" s="190" t="s">
        <v>81</v>
      </c>
      <c r="AV1123" s="12" t="s">
        <v>81</v>
      </c>
      <c r="AW1123" s="12" t="s">
        <v>33</v>
      </c>
      <c r="AX1123" s="12" t="s">
        <v>69</v>
      </c>
      <c r="AY1123" s="190" t="s">
        <v>133</v>
      </c>
    </row>
    <row r="1124" spans="2:51" s="12" customFormat="1" ht="13.5">
      <c r="B1124" s="189"/>
      <c r="D1124" s="182" t="s">
        <v>142</v>
      </c>
      <c r="E1124" s="190" t="s">
        <v>5</v>
      </c>
      <c r="F1124" s="191" t="s">
        <v>1658</v>
      </c>
      <c r="H1124" s="192">
        <v>4.92</v>
      </c>
      <c r="I1124" s="193"/>
      <c r="L1124" s="189"/>
      <c r="M1124" s="194"/>
      <c r="N1124" s="195"/>
      <c r="O1124" s="195"/>
      <c r="P1124" s="195"/>
      <c r="Q1124" s="195"/>
      <c r="R1124" s="195"/>
      <c r="S1124" s="195"/>
      <c r="T1124" s="196"/>
      <c r="AT1124" s="190" t="s">
        <v>142</v>
      </c>
      <c r="AU1124" s="190" t="s">
        <v>81</v>
      </c>
      <c r="AV1124" s="12" t="s">
        <v>81</v>
      </c>
      <c r="AW1124" s="12" t="s">
        <v>33</v>
      </c>
      <c r="AX1124" s="12" t="s">
        <v>69</v>
      </c>
      <c r="AY1124" s="190" t="s">
        <v>133</v>
      </c>
    </row>
    <row r="1125" spans="2:51" s="12" customFormat="1" ht="13.5">
      <c r="B1125" s="189"/>
      <c r="D1125" s="182" t="s">
        <v>142</v>
      </c>
      <c r="E1125" s="190" t="s">
        <v>5</v>
      </c>
      <c r="F1125" s="191" t="s">
        <v>1659</v>
      </c>
      <c r="H1125" s="192">
        <v>3.116</v>
      </c>
      <c r="I1125" s="193"/>
      <c r="L1125" s="189"/>
      <c r="M1125" s="194"/>
      <c r="N1125" s="195"/>
      <c r="O1125" s="195"/>
      <c r="P1125" s="195"/>
      <c r="Q1125" s="195"/>
      <c r="R1125" s="195"/>
      <c r="S1125" s="195"/>
      <c r="T1125" s="196"/>
      <c r="AT1125" s="190" t="s">
        <v>142</v>
      </c>
      <c r="AU1125" s="190" t="s">
        <v>81</v>
      </c>
      <c r="AV1125" s="12" t="s">
        <v>81</v>
      </c>
      <c r="AW1125" s="12" t="s">
        <v>33</v>
      </c>
      <c r="AX1125" s="12" t="s">
        <v>69</v>
      </c>
      <c r="AY1125" s="190" t="s">
        <v>133</v>
      </c>
    </row>
    <row r="1126" spans="2:51" s="12" customFormat="1" ht="13.5">
      <c r="B1126" s="189"/>
      <c r="D1126" s="182" t="s">
        <v>142</v>
      </c>
      <c r="E1126" s="190" t="s">
        <v>5</v>
      </c>
      <c r="F1126" s="191" t="s">
        <v>1660</v>
      </c>
      <c r="H1126" s="192">
        <v>2.781</v>
      </c>
      <c r="I1126" s="193"/>
      <c r="L1126" s="189"/>
      <c r="M1126" s="194"/>
      <c r="N1126" s="195"/>
      <c r="O1126" s="195"/>
      <c r="P1126" s="195"/>
      <c r="Q1126" s="195"/>
      <c r="R1126" s="195"/>
      <c r="S1126" s="195"/>
      <c r="T1126" s="196"/>
      <c r="AT1126" s="190" t="s">
        <v>142</v>
      </c>
      <c r="AU1126" s="190" t="s">
        <v>81</v>
      </c>
      <c r="AV1126" s="12" t="s">
        <v>81</v>
      </c>
      <c r="AW1126" s="12" t="s">
        <v>33</v>
      </c>
      <c r="AX1126" s="12" t="s">
        <v>69</v>
      </c>
      <c r="AY1126" s="190" t="s">
        <v>133</v>
      </c>
    </row>
    <row r="1127" spans="2:51" s="12" customFormat="1" ht="13.5">
      <c r="B1127" s="189"/>
      <c r="D1127" s="182" t="s">
        <v>142</v>
      </c>
      <c r="E1127" s="190" t="s">
        <v>5</v>
      </c>
      <c r="F1127" s="191" t="s">
        <v>1661</v>
      </c>
      <c r="H1127" s="192">
        <v>7.155</v>
      </c>
      <c r="I1127" s="193"/>
      <c r="L1127" s="189"/>
      <c r="M1127" s="194"/>
      <c r="N1127" s="195"/>
      <c r="O1127" s="195"/>
      <c r="P1127" s="195"/>
      <c r="Q1127" s="195"/>
      <c r="R1127" s="195"/>
      <c r="S1127" s="195"/>
      <c r="T1127" s="196"/>
      <c r="AT1127" s="190" t="s">
        <v>142</v>
      </c>
      <c r="AU1127" s="190" t="s">
        <v>81</v>
      </c>
      <c r="AV1127" s="12" t="s">
        <v>81</v>
      </c>
      <c r="AW1127" s="12" t="s">
        <v>33</v>
      </c>
      <c r="AX1127" s="12" t="s">
        <v>69</v>
      </c>
      <c r="AY1127" s="190" t="s">
        <v>133</v>
      </c>
    </row>
    <row r="1128" spans="2:51" s="12" customFormat="1" ht="13.5">
      <c r="B1128" s="189"/>
      <c r="D1128" s="182" t="s">
        <v>142</v>
      </c>
      <c r="E1128" s="190" t="s">
        <v>5</v>
      </c>
      <c r="F1128" s="191" t="s">
        <v>1662</v>
      </c>
      <c r="H1128" s="192">
        <v>1.944</v>
      </c>
      <c r="I1128" s="193"/>
      <c r="L1128" s="189"/>
      <c r="M1128" s="194"/>
      <c r="N1128" s="195"/>
      <c r="O1128" s="195"/>
      <c r="P1128" s="195"/>
      <c r="Q1128" s="195"/>
      <c r="R1128" s="195"/>
      <c r="S1128" s="195"/>
      <c r="T1128" s="196"/>
      <c r="AT1128" s="190" t="s">
        <v>142</v>
      </c>
      <c r="AU1128" s="190" t="s">
        <v>81</v>
      </c>
      <c r="AV1128" s="12" t="s">
        <v>81</v>
      </c>
      <c r="AW1128" s="12" t="s">
        <v>33</v>
      </c>
      <c r="AX1128" s="12" t="s">
        <v>69</v>
      </c>
      <c r="AY1128" s="190" t="s">
        <v>133</v>
      </c>
    </row>
    <row r="1129" spans="2:51" s="12" customFormat="1" ht="13.5">
      <c r="B1129" s="189"/>
      <c r="D1129" s="182" t="s">
        <v>142</v>
      </c>
      <c r="E1129" s="190" t="s">
        <v>5</v>
      </c>
      <c r="F1129" s="191" t="s">
        <v>1663</v>
      </c>
      <c r="H1129" s="192">
        <v>1.8</v>
      </c>
      <c r="I1129" s="193"/>
      <c r="L1129" s="189"/>
      <c r="M1129" s="194"/>
      <c r="N1129" s="195"/>
      <c r="O1129" s="195"/>
      <c r="P1129" s="195"/>
      <c r="Q1129" s="195"/>
      <c r="R1129" s="195"/>
      <c r="S1129" s="195"/>
      <c r="T1129" s="196"/>
      <c r="AT1129" s="190" t="s">
        <v>142</v>
      </c>
      <c r="AU1129" s="190" t="s">
        <v>81</v>
      </c>
      <c r="AV1129" s="12" t="s">
        <v>81</v>
      </c>
      <c r="AW1129" s="12" t="s">
        <v>33</v>
      </c>
      <c r="AX1129" s="12" t="s">
        <v>69</v>
      </c>
      <c r="AY1129" s="190" t="s">
        <v>133</v>
      </c>
    </row>
    <row r="1130" spans="2:51" s="12" customFormat="1" ht="13.5">
      <c r="B1130" s="189"/>
      <c r="D1130" s="182" t="s">
        <v>142</v>
      </c>
      <c r="E1130" s="190" t="s">
        <v>5</v>
      </c>
      <c r="F1130" s="191" t="s">
        <v>1664</v>
      </c>
      <c r="H1130" s="192">
        <v>2</v>
      </c>
      <c r="I1130" s="193"/>
      <c r="L1130" s="189"/>
      <c r="M1130" s="194"/>
      <c r="N1130" s="195"/>
      <c r="O1130" s="195"/>
      <c r="P1130" s="195"/>
      <c r="Q1130" s="195"/>
      <c r="R1130" s="195"/>
      <c r="S1130" s="195"/>
      <c r="T1130" s="196"/>
      <c r="AT1130" s="190" t="s">
        <v>142</v>
      </c>
      <c r="AU1130" s="190" t="s">
        <v>81</v>
      </c>
      <c r="AV1130" s="12" t="s">
        <v>81</v>
      </c>
      <c r="AW1130" s="12" t="s">
        <v>33</v>
      </c>
      <c r="AX1130" s="12" t="s">
        <v>69</v>
      </c>
      <c r="AY1130" s="190" t="s">
        <v>133</v>
      </c>
    </row>
    <row r="1131" spans="2:51" s="12" customFormat="1" ht="13.5">
      <c r="B1131" s="189"/>
      <c r="D1131" s="182" t="s">
        <v>142</v>
      </c>
      <c r="E1131" s="190" t="s">
        <v>5</v>
      </c>
      <c r="F1131" s="191" t="s">
        <v>1665</v>
      </c>
      <c r="H1131" s="192">
        <v>42</v>
      </c>
      <c r="I1131" s="193"/>
      <c r="L1131" s="189"/>
      <c r="M1131" s="194"/>
      <c r="N1131" s="195"/>
      <c r="O1131" s="195"/>
      <c r="P1131" s="195"/>
      <c r="Q1131" s="195"/>
      <c r="R1131" s="195"/>
      <c r="S1131" s="195"/>
      <c r="T1131" s="196"/>
      <c r="AT1131" s="190" t="s">
        <v>142</v>
      </c>
      <c r="AU1131" s="190" t="s">
        <v>81</v>
      </c>
      <c r="AV1131" s="12" t="s">
        <v>81</v>
      </c>
      <c r="AW1131" s="12" t="s">
        <v>33</v>
      </c>
      <c r="AX1131" s="12" t="s">
        <v>69</v>
      </c>
      <c r="AY1131" s="190" t="s">
        <v>133</v>
      </c>
    </row>
    <row r="1132" spans="2:51" s="12" customFormat="1" ht="13.5">
      <c r="B1132" s="189"/>
      <c r="D1132" s="182" t="s">
        <v>142</v>
      </c>
      <c r="E1132" s="190" t="s">
        <v>5</v>
      </c>
      <c r="F1132" s="191" t="s">
        <v>1666</v>
      </c>
      <c r="H1132" s="192">
        <v>2.775</v>
      </c>
      <c r="I1132" s="193"/>
      <c r="L1132" s="189"/>
      <c r="M1132" s="194"/>
      <c r="N1132" s="195"/>
      <c r="O1132" s="195"/>
      <c r="P1132" s="195"/>
      <c r="Q1132" s="195"/>
      <c r="R1132" s="195"/>
      <c r="S1132" s="195"/>
      <c r="T1132" s="196"/>
      <c r="AT1132" s="190" t="s">
        <v>142</v>
      </c>
      <c r="AU1132" s="190" t="s">
        <v>81</v>
      </c>
      <c r="AV1132" s="12" t="s">
        <v>81</v>
      </c>
      <c r="AW1132" s="12" t="s">
        <v>33</v>
      </c>
      <c r="AX1132" s="12" t="s">
        <v>69</v>
      </c>
      <c r="AY1132" s="190" t="s">
        <v>133</v>
      </c>
    </row>
    <row r="1133" spans="2:51" s="12" customFormat="1" ht="13.5">
      <c r="B1133" s="189"/>
      <c r="D1133" s="182" t="s">
        <v>142</v>
      </c>
      <c r="E1133" s="190" t="s">
        <v>5</v>
      </c>
      <c r="F1133" s="191" t="s">
        <v>1667</v>
      </c>
      <c r="H1133" s="192">
        <v>10.08</v>
      </c>
      <c r="I1133" s="193"/>
      <c r="L1133" s="189"/>
      <c r="M1133" s="194"/>
      <c r="N1133" s="195"/>
      <c r="O1133" s="195"/>
      <c r="P1133" s="195"/>
      <c r="Q1133" s="195"/>
      <c r="R1133" s="195"/>
      <c r="S1133" s="195"/>
      <c r="T1133" s="196"/>
      <c r="AT1133" s="190" t="s">
        <v>142</v>
      </c>
      <c r="AU1133" s="190" t="s">
        <v>81</v>
      </c>
      <c r="AV1133" s="12" t="s">
        <v>81</v>
      </c>
      <c r="AW1133" s="12" t="s">
        <v>33</v>
      </c>
      <c r="AX1133" s="12" t="s">
        <v>69</v>
      </c>
      <c r="AY1133" s="190" t="s">
        <v>133</v>
      </c>
    </row>
    <row r="1134" spans="2:51" s="12" customFormat="1" ht="13.5">
      <c r="B1134" s="189"/>
      <c r="D1134" s="182" t="s">
        <v>142</v>
      </c>
      <c r="E1134" s="190" t="s">
        <v>5</v>
      </c>
      <c r="F1134" s="191" t="s">
        <v>1668</v>
      </c>
      <c r="H1134" s="192">
        <v>4.32</v>
      </c>
      <c r="I1134" s="193"/>
      <c r="L1134" s="189"/>
      <c r="M1134" s="194"/>
      <c r="N1134" s="195"/>
      <c r="O1134" s="195"/>
      <c r="P1134" s="195"/>
      <c r="Q1134" s="195"/>
      <c r="R1134" s="195"/>
      <c r="S1134" s="195"/>
      <c r="T1134" s="196"/>
      <c r="AT1134" s="190" t="s">
        <v>142</v>
      </c>
      <c r="AU1134" s="190" t="s">
        <v>81</v>
      </c>
      <c r="AV1134" s="12" t="s">
        <v>81</v>
      </c>
      <c r="AW1134" s="12" t="s">
        <v>33</v>
      </c>
      <c r="AX1134" s="12" t="s">
        <v>69</v>
      </c>
      <c r="AY1134" s="190" t="s">
        <v>133</v>
      </c>
    </row>
    <row r="1135" spans="2:51" s="13" customFormat="1" ht="13.5">
      <c r="B1135" s="197"/>
      <c r="D1135" s="182" t="s">
        <v>142</v>
      </c>
      <c r="E1135" s="198" t="s">
        <v>5</v>
      </c>
      <c r="F1135" s="199" t="s">
        <v>154</v>
      </c>
      <c r="H1135" s="200">
        <v>290.691</v>
      </c>
      <c r="I1135" s="201"/>
      <c r="L1135" s="197"/>
      <c r="M1135" s="202"/>
      <c r="N1135" s="203"/>
      <c r="O1135" s="203"/>
      <c r="P1135" s="203"/>
      <c r="Q1135" s="203"/>
      <c r="R1135" s="203"/>
      <c r="S1135" s="203"/>
      <c r="T1135" s="204"/>
      <c r="AT1135" s="198" t="s">
        <v>142</v>
      </c>
      <c r="AU1135" s="198" t="s">
        <v>81</v>
      </c>
      <c r="AV1135" s="13" t="s">
        <v>140</v>
      </c>
      <c r="AW1135" s="13" t="s">
        <v>33</v>
      </c>
      <c r="AX1135" s="13" t="s">
        <v>74</v>
      </c>
      <c r="AY1135" s="198" t="s">
        <v>133</v>
      </c>
    </row>
    <row r="1136" spans="2:65" s="1" customFormat="1" ht="25.5" customHeight="1">
      <c r="B1136" s="168"/>
      <c r="C1136" s="169" t="s">
        <v>1669</v>
      </c>
      <c r="D1136" s="169" t="s">
        <v>135</v>
      </c>
      <c r="E1136" s="170" t="s">
        <v>1670</v>
      </c>
      <c r="F1136" s="171" t="s">
        <v>1671</v>
      </c>
      <c r="G1136" s="172" t="s">
        <v>138</v>
      </c>
      <c r="H1136" s="173">
        <v>67.568</v>
      </c>
      <c r="I1136" s="174"/>
      <c r="J1136" s="175">
        <f>ROUND(I1136*H1136,2)</f>
        <v>0</v>
      </c>
      <c r="K1136" s="171" t="s">
        <v>139</v>
      </c>
      <c r="L1136" s="41"/>
      <c r="M1136" s="176" t="s">
        <v>5</v>
      </c>
      <c r="N1136" s="177" t="s">
        <v>40</v>
      </c>
      <c r="O1136" s="42"/>
      <c r="P1136" s="178">
        <f>O1136*H1136</f>
        <v>0</v>
      </c>
      <c r="Q1136" s="178">
        <v>0</v>
      </c>
      <c r="R1136" s="178">
        <f>Q1136*H1136</f>
        <v>0</v>
      </c>
      <c r="S1136" s="178">
        <v>0</v>
      </c>
      <c r="T1136" s="179">
        <f>S1136*H1136</f>
        <v>0</v>
      </c>
      <c r="AR1136" s="24" t="s">
        <v>140</v>
      </c>
      <c r="AT1136" s="24" t="s">
        <v>135</v>
      </c>
      <c r="AU1136" s="24" t="s">
        <v>81</v>
      </c>
      <c r="AY1136" s="24" t="s">
        <v>133</v>
      </c>
      <c r="BE1136" s="180">
        <f>IF(N1136="základní",J1136,0)</f>
        <v>0</v>
      </c>
      <c r="BF1136" s="180">
        <f>IF(N1136="snížená",J1136,0)</f>
        <v>0</v>
      </c>
      <c r="BG1136" s="180">
        <f>IF(N1136="zákl. přenesená",J1136,0)</f>
        <v>0</v>
      </c>
      <c r="BH1136" s="180">
        <f>IF(N1136="sníž. přenesená",J1136,0)</f>
        <v>0</v>
      </c>
      <c r="BI1136" s="180">
        <f>IF(N1136="nulová",J1136,0)</f>
        <v>0</v>
      </c>
      <c r="BJ1136" s="24" t="s">
        <v>74</v>
      </c>
      <c r="BK1136" s="180">
        <f>ROUND(I1136*H1136,2)</f>
        <v>0</v>
      </c>
      <c r="BL1136" s="24" t="s">
        <v>140</v>
      </c>
      <c r="BM1136" s="24" t="s">
        <v>1672</v>
      </c>
    </row>
    <row r="1137" spans="2:51" s="12" customFormat="1" ht="13.5">
      <c r="B1137" s="189"/>
      <c r="D1137" s="182" t="s">
        <v>142</v>
      </c>
      <c r="E1137" s="190" t="s">
        <v>5</v>
      </c>
      <c r="F1137" s="191" t="s">
        <v>1673</v>
      </c>
      <c r="H1137" s="192">
        <v>3.84</v>
      </c>
      <c r="I1137" s="193"/>
      <c r="L1137" s="189"/>
      <c r="M1137" s="194"/>
      <c r="N1137" s="195"/>
      <c r="O1137" s="195"/>
      <c r="P1137" s="195"/>
      <c r="Q1137" s="195"/>
      <c r="R1137" s="195"/>
      <c r="S1137" s="195"/>
      <c r="T1137" s="196"/>
      <c r="AT1137" s="190" t="s">
        <v>142</v>
      </c>
      <c r="AU1137" s="190" t="s">
        <v>81</v>
      </c>
      <c r="AV1137" s="12" t="s">
        <v>81</v>
      </c>
      <c r="AW1137" s="12" t="s">
        <v>33</v>
      </c>
      <c r="AX1137" s="12" t="s">
        <v>69</v>
      </c>
      <c r="AY1137" s="190" t="s">
        <v>133</v>
      </c>
    </row>
    <row r="1138" spans="2:51" s="12" customFormat="1" ht="13.5">
      <c r="B1138" s="189"/>
      <c r="D1138" s="182" t="s">
        <v>142</v>
      </c>
      <c r="E1138" s="190" t="s">
        <v>5</v>
      </c>
      <c r="F1138" s="191" t="s">
        <v>1674</v>
      </c>
      <c r="H1138" s="192">
        <v>14.3</v>
      </c>
      <c r="I1138" s="193"/>
      <c r="L1138" s="189"/>
      <c r="M1138" s="194"/>
      <c r="N1138" s="195"/>
      <c r="O1138" s="195"/>
      <c r="P1138" s="195"/>
      <c r="Q1138" s="195"/>
      <c r="R1138" s="195"/>
      <c r="S1138" s="195"/>
      <c r="T1138" s="196"/>
      <c r="AT1138" s="190" t="s">
        <v>142</v>
      </c>
      <c r="AU1138" s="190" t="s">
        <v>81</v>
      </c>
      <c r="AV1138" s="12" t="s">
        <v>81</v>
      </c>
      <c r="AW1138" s="12" t="s">
        <v>33</v>
      </c>
      <c r="AX1138" s="12" t="s">
        <v>69</v>
      </c>
      <c r="AY1138" s="190" t="s">
        <v>133</v>
      </c>
    </row>
    <row r="1139" spans="2:51" s="12" customFormat="1" ht="13.5">
      <c r="B1139" s="189"/>
      <c r="D1139" s="182" t="s">
        <v>142</v>
      </c>
      <c r="E1139" s="190" t="s">
        <v>5</v>
      </c>
      <c r="F1139" s="191" t="s">
        <v>1675</v>
      </c>
      <c r="H1139" s="192">
        <v>14.63</v>
      </c>
      <c r="I1139" s="193"/>
      <c r="L1139" s="189"/>
      <c r="M1139" s="194"/>
      <c r="N1139" s="195"/>
      <c r="O1139" s="195"/>
      <c r="P1139" s="195"/>
      <c r="Q1139" s="195"/>
      <c r="R1139" s="195"/>
      <c r="S1139" s="195"/>
      <c r="T1139" s="196"/>
      <c r="AT1139" s="190" t="s">
        <v>142</v>
      </c>
      <c r="AU1139" s="190" t="s">
        <v>81</v>
      </c>
      <c r="AV1139" s="12" t="s">
        <v>81</v>
      </c>
      <c r="AW1139" s="12" t="s">
        <v>33</v>
      </c>
      <c r="AX1139" s="12" t="s">
        <v>69</v>
      </c>
      <c r="AY1139" s="190" t="s">
        <v>133</v>
      </c>
    </row>
    <row r="1140" spans="2:51" s="12" customFormat="1" ht="13.5">
      <c r="B1140" s="189"/>
      <c r="D1140" s="182" t="s">
        <v>142</v>
      </c>
      <c r="E1140" s="190" t="s">
        <v>5</v>
      </c>
      <c r="F1140" s="191" t="s">
        <v>1676</v>
      </c>
      <c r="H1140" s="192">
        <v>28.655</v>
      </c>
      <c r="I1140" s="193"/>
      <c r="L1140" s="189"/>
      <c r="M1140" s="194"/>
      <c r="N1140" s="195"/>
      <c r="O1140" s="195"/>
      <c r="P1140" s="195"/>
      <c r="Q1140" s="195"/>
      <c r="R1140" s="195"/>
      <c r="S1140" s="195"/>
      <c r="T1140" s="196"/>
      <c r="AT1140" s="190" t="s">
        <v>142</v>
      </c>
      <c r="AU1140" s="190" t="s">
        <v>81</v>
      </c>
      <c r="AV1140" s="12" t="s">
        <v>81</v>
      </c>
      <c r="AW1140" s="12" t="s">
        <v>33</v>
      </c>
      <c r="AX1140" s="12" t="s">
        <v>69</v>
      </c>
      <c r="AY1140" s="190" t="s">
        <v>133</v>
      </c>
    </row>
    <row r="1141" spans="2:51" s="14" customFormat="1" ht="13.5">
      <c r="B1141" s="205"/>
      <c r="D1141" s="182" t="s">
        <v>142</v>
      </c>
      <c r="E1141" s="206" t="s">
        <v>5</v>
      </c>
      <c r="F1141" s="207" t="s">
        <v>198</v>
      </c>
      <c r="H1141" s="208">
        <v>61.425</v>
      </c>
      <c r="I1141" s="209"/>
      <c r="L1141" s="205"/>
      <c r="M1141" s="210"/>
      <c r="N1141" s="211"/>
      <c r="O1141" s="211"/>
      <c r="P1141" s="211"/>
      <c r="Q1141" s="211"/>
      <c r="R1141" s="211"/>
      <c r="S1141" s="211"/>
      <c r="T1141" s="212"/>
      <c r="AT1141" s="206" t="s">
        <v>142</v>
      </c>
      <c r="AU1141" s="206" t="s">
        <v>81</v>
      </c>
      <c r="AV1141" s="14" t="s">
        <v>163</v>
      </c>
      <c r="AW1141" s="14" t="s">
        <v>33</v>
      </c>
      <c r="AX1141" s="14" t="s">
        <v>69</v>
      </c>
      <c r="AY1141" s="206" t="s">
        <v>133</v>
      </c>
    </row>
    <row r="1142" spans="2:51" s="12" customFormat="1" ht="13.5">
      <c r="B1142" s="189"/>
      <c r="D1142" s="182" t="s">
        <v>142</v>
      </c>
      <c r="E1142" s="190" t="s">
        <v>5</v>
      </c>
      <c r="F1142" s="191" t="s">
        <v>1677</v>
      </c>
      <c r="H1142" s="192">
        <v>67.568</v>
      </c>
      <c r="I1142" s="193"/>
      <c r="L1142" s="189"/>
      <c r="M1142" s="194"/>
      <c r="N1142" s="195"/>
      <c r="O1142" s="195"/>
      <c r="P1142" s="195"/>
      <c r="Q1142" s="195"/>
      <c r="R1142" s="195"/>
      <c r="S1142" s="195"/>
      <c r="T1142" s="196"/>
      <c r="AT1142" s="190" t="s">
        <v>142</v>
      </c>
      <c r="AU1142" s="190" t="s">
        <v>81</v>
      </c>
      <c r="AV1142" s="12" t="s">
        <v>81</v>
      </c>
      <c r="AW1142" s="12" t="s">
        <v>33</v>
      </c>
      <c r="AX1142" s="12" t="s">
        <v>74</v>
      </c>
      <c r="AY1142" s="190" t="s">
        <v>133</v>
      </c>
    </row>
    <row r="1143" spans="2:65" s="1" customFormat="1" ht="25.5" customHeight="1">
      <c r="B1143" s="168"/>
      <c r="C1143" s="213" t="s">
        <v>1678</v>
      </c>
      <c r="D1143" s="213" t="s">
        <v>314</v>
      </c>
      <c r="E1143" s="214" t="s">
        <v>1679</v>
      </c>
      <c r="F1143" s="215" t="s">
        <v>1680</v>
      </c>
      <c r="G1143" s="216" t="s">
        <v>138</v>
      </c>
      <c r="H1143" s="217">
        <v>84.46</v>
      </c>
      <c r="I1143" s="218"/>
      <c r="J1143" s="219">
        <f>ROUND(I1143*H1143,2)</f>
        <v>0</v>
      </c>
      <c r="K1143" s="215" t="s">
        <v>139</v>
      </c>
      <c r="L1143" s="220"/>
      <c r="M1143" s="221" t="s">
        <v>5</v>
      </c>
      <c r="N1143" s="222" t="s">
        <v>40</v>
      </c>
      <c r="O1143" s="42"/>
      <c r="P1143" s="178">
        <f>O1143*H1143</f>
        <v>0</v>
      </c>
      <c r="Q1143" s="178">
        <v>0.00705</v>
      </c>
      <c r="R1143" s="178">
        <f>Q1143*H1143</f>
        <v>0.595443</v>
      </c>
      <c r="S1143" s="178">
        <v>0</v>
      </c>
      <c r="T1143" s="179">
        <f>S1143*H1143</f>
        <v>0</v>
      </c>
      <c r="AR1143" s="24" t="s">
        <v>210</v>
      </c>
      <c r="AT1143" s="24" t="s">
        <v>314</v>
      </c>
      <c r="AU1143" s="24" t="s">
        <v>81</v>
      </c>
      <c r="AY1143" s="24" t="s">
        <v>133</v>
      </c>
      <c r="BE1143" s="180">
        <f>IF(N1143="základní",J1143,0)</f>
        <v>0</v>
      </c>
      <c r="BF1143" s="180">
        <f>IF(N1143="snížená",J1143,0)</f>
        <v>0</v>
      </c>
      <c r="BG1143" s="180">
        <f>IF(N1143="zákl. přenesená",J1143,0)</f>
        <v>0</v>
      </c>
      <c r="BH1143" s="180">
        <f>IF(N1143="sníž. přenesená",J1143,0)</f>
        <v>0</v>
      </c>
      <c r="BI1143" s="180">
        <f>IF(N1143="nulová",J1143,0)</f>
        <v>0</v>
      </c>
      <c r="BJ1143" s="24" t="s">
        <v>74</v>
      </c>
      <c r="BK1143" s="180">
        <f>ROUND(I1143*H1143,2)</f>
        <v>0</v>
      </c>
      <c r="BL1143" s="24" t="s">
        <v>140</v>
      </c>
      <c r="BM1143" s="24" t="s">
        <v>1681</v>
      </c>
    </row>
    <row r="1144" spans="2:51" s="12" customFormat="1" ht="13.5">
      <c r="B1144" s="189"/>
      <c r="D1144" s="182" t="s">
        <v>142</v>
      </c>
      <c r="E1144" s="190" t="s">
        <v>5</v>
      </c>
      <c r="F1144" s="191" t="s">
        <v>1682</v>
      </c>
      <c r="H1144" s="192">
        <v>84.46</v>
      </c>
      <c r="I1144" s="193"/>
      <c r="L1144" s="189"/>
      <c r="M1144" s="194"/>
      <c r="N1144" s="195"/>
      <c r="O1144" s="195"/>
      <c r="P1144" s="195"/>
      <c r="Q1144" s="195"/>
      <c r="R1144" s="195"/>
      <c r="S1144" s="195"/>
      <c r="T1144" s="196"/>
      <c r="AT1144" s="190" t="s">
        <v>142</v>
      </c>
      <c r="AU1144" s="190" t="s">
        <v>81</v>
      </c>
      <c r="AV1144" s="12" t="s">
        <v>81</v>
      </c>
      <c r="AW1144" s="12" t="s">
        <v>33</v>
      </c>
      <c r="AX1144" s="12" t="s">
        <v>74</v>
      </c>
      <c r="AY1144" s="190" t="s">
        <v>133</v>
      </c>
    </row>
    <row r="1145" spans="2:65" s="1" customFormat="1" ht="16.5" customHeight="1">
      <c r="B1145" s="168"/>
      <c r="C1145" s="169" t="s">
        <v>1683</v>
      </c>
      <c r="D1145" s="169" t="s">
        <v>135</v>
      </c>
      <c r="E1145" s="170" t="s">
        <v>1684</v>
      </c>
      <c r="F1145" s="171" t="s">
        <v>1685</v>
      </c>
      <c r="G1145" s="172" t="s">
        <v>138</v>
      </c>
      <c r="H1145" s="173">
        <v>86.955</v>
      </c>
      <c r="I1145" s="174"/>
      <c r="J1145" s="175">
        <f>ROUND(I1145*H1145,2)</f>
        <v>0</v>
      </c>
      <c r="K1145" s="171" t="s">
        <v>139</v>
      </c>
      <c r="L1145" s="41"/>
      <c r="M1145" s="176" t="s">
        <v>5</v>
      </c>
      <c r="N1145" s="177" t="s">
        <v>40</v>
      </c>
      <c r="O1145" s="42"/>
      <c r="P1145" s="178">
        <f>O1145*H1145</f>
        <v>0</v>
      </c>
      <c r="Q1145" s="178">
        <v>0</v>
      </c>
      <c r="R1145" s="178">
        <f>Q1145*H1145</f>
        <v>0</v>
      </c>
      <c r="S1145" s="178">
        <v>0.01098</v>
      </c>
      <c r="T1145" s="179">
        <f>S1145*H1145</f>
        <v>0.9547659</v>
      </c>
      <c r="AR1145" s="24" t="s">
        <v>140</v>
      </c>
      <c r="AT1145" s="24" t="s">
        <v>135</v>
      </c>
      <c r="AU1145" s="24" t="s">
        <v>81</v>
      </c>
      <c r="AY1145" s="24" t="s">
        <v>133</v>
      </c>
      <c r="BE1145" s="180">
        <f>IF(N1145="základní",J1145,0)</f>
        <v>0</v>
      </c>
      <c r="BF1145" s="180">
        <f>IF(N1145="snížená",J1145,0)</f>
        <v>0</v>
      </c>
      <c r="BG1145" s="180">
        <f>IF(N1145="zákl. přenesená",J1145,0)</f>
        <v>0</v>
      </c>
      <c r="BH1145" s="180">
        <f>IF(N1145="sníž. přenesená",J1145,0)</f>
        <v>0</v>
      </c>
      <c r="BI1145" s="180">
        <f>IF(N1145="nulová",J1145,0)</f>
        <v>0</v>
      </c>
      <c r="BJ1145" s="24" t="s">
        <v>74</v>
      </c>
      <c r="BK1145" s="180">
        <f>ROUND(I1145*H1145,2)</f>
        <v>0</v>
      </c>
      <c r="BL1145" s="24" t="s">
        <v>140</v>
      </c>
      <c r="BM1145" s="24" t="s">
        <v>1686</v>
      </c>
    </row>
    <row r="1146" spans="2:51" s="12" customFormat="1" ht="13.5">
      <c r="B1146" s="189"/>
      <c r="D1146" s="182" t="s">
        <v>142</v>
      </c>
      <c r="E1146" s="190" t="s">
        <v>5</v>
      </c>
      <c r="F1146" s="191" t="s">
        <v>1687</v>
      </c>
      <c r="H1146" s="192">
        <v>5.76</v>
      </c>
      <c r="I1146" s="193"/>
      <c r="L1146" s="189"/>
      <c r="M1146" s="194"/>
      <c r="N1146" s="195"/>
      <c r="O1146" s="195"/>
      <c r="P1146" s="195"/>
      <c r="Q1146" s="195"/>
      <c r="R1146" s="195"/>
      <c r="S1146" s="195"/>
      <c r="T1146" s="196"/>
      <c r="AT1146" s="190" t="s">
        <v>142</v>
      </c>
      <c r="AU1146" s="190" t="s">
        <v>81</v>
      </c>
      <c r="AV1146" s="12" t="s">
        <v>81</v>
      </c>
      <c r="AW1146" s="12" t="s">
        <v>33</v>
      </c>
      <c r="AX1146" s="12" t="s">
        <v>69</v>
      </c>
      <c r="AY1146" s="190" t="s">
        <v>133</v>
      </c>
    </row>
    <row r="1147" spans="2:51" s="12" customFormat="1" ht="13.5">
      <c r="B1147" s="189"/>
      <c r="D1147" s="182" t="s">
        <v>142</v>
      </c>
      <c r="E1147" s="190" t="s">
        <v>5</v>
      </c>
      <c r="F1147" s="191" t="s">
        <v>1688</v>
      </c>
      <c r="H1147" s="192">
        <v>18.2</v>
      </c>
      <c r="I1147" s="193"/>
      <c r="L1147" s="189"/>
      <c r="M1147" s="194"/>
      <c r="N1147" s="195"/>
      <c r="O1147" s="195"/>
      <c r="P1147" s="195"/>
      <c r="Q1147" s="195"/>
      <c r="R1147" s="195"/>
      <c r="S1147" s="195"/>
      <c r="T1147" s="196"/>
      <c r="AT1147" s="190" t="s">
        <v>142</v>
      </c>
      <c r="AU1147" s="190" t="s">
        <v>81</v>
      </c>
      <c r="AV1147" s="12" t="s">
        <v>81</v>
      </c>
      <c r="AW1147" s="12" t="s">
        <v>33</v>
      </c>
      <c r="AX1147" s="12" t="s">
        <v>69</v>
      </c>
      <c r="AY1147" s="190" t="s">
        <v>133</v>
      </c>
    </row>
    <row r="1148" spans="2:51" s="12" customFormat="1" ht="13.5">
      <c r="B1148" s="189"/>
      <c r="D1148" s="182" t="s">
        <v>142</v>
      </c>
      <c r="E1148" s="190" t="s">
        <v>5</v>
      </c>
      <c r="F1148" s="191" t="s">
        <v>1689</v>
      </c>
      <c r="H1148" s="192">
        <v>18.62</v>
      </c>
      <c r="I1148" s="193"/>
      <c r="L1148" s="189"/>
      <c r="M1148" s="194"/>
      <c r="N1148" s="195"/>
      <c r="O1148" s="195"/>
      <c r="P1148" s="195"/>
      <c r="Q1148" s="195"/>
      <c r="R1148" s="195"/>
      <c r="S1148" s="195"/>
      <c r="T1148" s="196"/>
      <c r="AT1148" s="190" t="s">
        <v>142</v>
      </c>
      <c r="AU1148" s="190" t="s">
        <v>81</v>
      </c>
      <c r="AV1148" s="12" t="s">
        <v>81</v>
      </c>
      <c r="AW1148" s="12" t="s">
        <v>33</v>
      </c>
      <c r="AX1148" s="12" t="s">
        <v>69</v>
      </c>
      <c r="AY1148" s="190" t="s">
        <v>133</v>
      </c>
    </row>
    <row r="1149" spans="2:51" s="12" customFormat="1" ht="13.5">
      <c r="B1149" s="189"/>
      <c r="D1149" s="182" t="s">
        <v>142</v>
      </c>
      <c r="E1149" s="190" t="s">
        <v>5</v>
      </c>
      <c r="F1149" s="191" t="s">
        <v>1690</v>
      </c>
      <c r="H1149" s="192">
        <v>36.47</v>
      </c>
      <c r="I1149" s="193"/>
      <c r="L1149" s="189"/>
      <c r="M1149" s="194"/>
      <c r="N1149" s="195"/>
      <c r="O1149" s="195"/>
      <c r="P1149" s="195"/>
      <c r="Q1149" s="195"/>
      <c r="R1149" s="195"/>
      <c r="S1149" s="195"/>
      <c r="T1149" s="196"/>
      <c r="AT1149" s="190" t="s">
        <v>142</v>
      </c>
      <c r="AU1149" s="190" t="s">
        <v>81</v>
      </c>
      <c r="AV1149" s="12" t="s">
        <v>81</v>
      </c>
      <c r="AW1149" s="12" t="s">
        <v>33</v>
      </c>
      <c r="AX1149" s="12" t="s">
        <v>69</v>
      </c>
      <c r="AY1149" s="190" t="s">
        <v>133</v>
      </c>
    </row>
    <row r="1150" spans="2:51" s="14" customFormat="1" ht="13.5">
      <c r="B1150" s="205"/>
      <c r="D1150" s="182" t="s">
        <v>142</v>
      </c>
      <c r="E1150" s="206" t="s">
        <v>5</v>
      </c>
      <c r="F1150" s="207" t="s">
        <v>198</v>
      </c>
      <c r="H1150" s="208">
        <v>79.05</v>
      </c>
      <c r="I1150" s="209"/>
      <c r="L1150" s="205"/>
      <c r="M1150" s="210"/>
      <c r="N1150" s="211"/>
      <c r="O1150" s="211"/>
      <c r="P1150" s="211"/>
      <c r="Q1150" s="211"/>
      <c r="R1150" s="211"/>
      <c r="S1150" s="211"/>
      <c r="T1150" s="212"/>
      <c r="AT1150" s="206" t="s">
        <v>142</v>
      </c>
      <c r="AU1150" s="206" t="s">
        <v>81</v>
      </c>
      <c r="AV1150" s="14" t="s">
        <v>163</v>
      </c>
      <c r="AW1150" s="14" t="s">
        <v>33</v>
      </c>
      <c r="AX1150" s="14" t="s">
        <v>69</v>
      </c>
      <c r="AY1150" s="206" t="s">
        <v>133</v>
      </c>
    </row>
    <row r="1151" spans="2:51" s="12" customFormat="1" ht="13.5">
      <c r="B1151" s="189"/>
      <c r="D1151" s="182" t="s">
        <v>142</v>
      </c>
      <c r="E1151" s="190" t="s">
        <v>5</v>
      </c>
      <c r="F1151" s="191" t="s">
        <v>1691</v>
      </c>
      <c r="H1151" s="192">
        <v>86.955</v>
      </c>
      <c r="I1151" s="193"/>
      <c r="L1151" s="189"/>
      <c r="M1151" s="194"/>
      <c r="N1151" s="195"/>
      <c r="O1151" s="195"/>
      <c r="P1151" s="195"/>
      <c r="Q1151" s="195"/>
      <c r="R1151" s="195"/>
      <c r="S1151" s="195"/>
      <c r="T1151" s="196"/>
      <c r="AT1151" s="190" t="s">
        <v>142</v>
      </c>
      <c r="AU1151" s="190" t="s">
        <v>81</v>
      </c>
      <c r="AV1151" s="12" t="s">
        <v>81</v>
      </c>
      <c r="AW1151" s="12" t="s">
        <v>33</v>
      </c>
      <c r="AX1151" s="12" t="s">
        <v>74</v>
      </c>
      <c r="AY1151" s="190" t="s">
        <v>133</v>
      </c>
    </row>
    <row r="1152" spans="2:65" s="1" customFormat="1" ht="25.5" customHeight="1">
      <c r="B1152" s="168"/>
      <c r="C1152" s="169" t="s">
        <v>1692</v>
      </c>
      <c r="D1152" s="169" t="s">
        <v>135</v>
      </c>
      <c r="E1152" s="170" t="s">
        <v>1693</v>
      </c>
      <c r="F1152" s="171" t="s">
        <v>1694</v>
      </c>
      <c r="G1152" s="172" t="s">
        <v>309</v>
      </c>
      <c r="H1152" s="173">
        <v>1</v>
      </c>
      <c r="I1152" s="174"/>
      <c r="J1152" s="175">
        <f>ROUND(I1152*H1152,2)</f>
        <v>0</v>
      </c>
      <c r="K1152" s="171" t="s">
        <v>139</v>
      </c>
      <c r="L1152" s="41"/>
      <c r="M1152" s="176" t="s">
        <v>5</v>
      </c>
      <c r="N1152" s="177" t="s">
        <v>40</v>
      </c>
      <c r="O1152" s="42"/>
      <c r="P1152" s="178">
        <f>O1152*H1152</f>
        <v>0</v>
      </c>
      <c r="Q1152" s="178">
        <v>0</v>
      </c>
      <c r="R1152" s="178">
        <f>Q1152*H1152</f>
        <v>0</v>
      </c>
      <c r="S1152" s="178">
        <v>0</v>
      </c>
      <c r="T1152" s="179">
        <f>S1152*H1152</f>
        <v>0</v>
      </c>
      <c r="AR1152" s="24" t="s">
        <v>140</v>
      </c>
      <c r="AT1152" s="24" t="s">
        <v>135</v>
      </c>
      <c r="AU1152" s="24" t="s">
        <v>81</v>
      </c>
      <c r="AY1152" s="24" t="s">
        <v>133</v>
      </c>
      <c r="BE1152" s="180">
        <f>IF(N1152="základní",J1152,0)</f>
        <v>0</v>
      </c>
      <c r="BF1152" s="180">
        <f>IF(N1152="snížená",J1152,0)</f>
        <v>0</v>
      </c>
      <c r="BG1152" s="180">
        <f>IF(N1152="zákl. přenesená",J1152,0)</f>
        <v>0</v>
      </c>
      <c r="BH1152" s="180">
        <f>IF(N1152="sníž. přenesená",J1152,0)</f>
        <v>0</v>
      </c>
      <c r="BI1152" s="180">
        <f>IF(N1152="nulová",J1152,0)</f>
        <v>0</v>
      </c>
      <c r="BJ1152" s="24" t="s">
        <v>74</v>
      </c>
      <c r="BK1152" s="180">
        <f>ROUND(I1152*H1152,2)</f>
        <v>0</v>
      </c>
      <c r="BL1152" s="24" t="s">
        <v>140</v>
      </c>
      <c r="BM1152" s="24" t="s">
        <v>1695</v>
      </c>
    </row>
    <row r="1153" spans="2:51" s="12" customFormat="1" ht="13.5">
      <c r="B1153" s="189"/>
      <c r="D1153" s="182" t="s">
        <v>142</v>
      </c>
      <c r="E1153" s="190" t="s">
        <v>5</v>
      </c>
      <c r="F1153" s="191" t="s">
        <v>837</v>
      </c>
      <c r="H1153" s="192">
        <v>1</v>
      </c>
      <c r="I1153" s="193"/>
      <c r="L1153" s="189"/>
      <c r="M1153" s="194"/>
      <c r="N1153" s="195"/>
      <c r="O1153" s="195"/>
      <c r="P1153" s="195"/>
      <c r="Q1153" s="195"/>
      <c r="R1153" s="195"/>
      <c r="S1153" s="195"/>
      <c r="T1153" s="196"/>
      <c r="AT1153" s="190" t="s">
        <v>142</v>
      </c>
      <c r="AU1153" s="190" t="s">
        <v>81</v>
      </c>
      <c r="AV1153" s="12" t="s">
        <v>81</v>
      </c>
      <c r="AW1153" s="12" t="s">
        <v>33</v>
      </c>
      <c r="AX1153" s="12" t="s">
        <v>74</v>
      </c>
      <c r="AY1153" s="190" t="s">
        <v>133</v>
      </c>
    </row>
    <row r="1154" spans="2:65" s="1" customFormat="1" ht="25.5" customHeight="1">
      <c r="B1154" s="168"/>
      <c r="C1154" s="169" t="s">
        <v>1696</v>
      </c>
      <c r="D1154" s="169" t="s">
        <v>135</v>
      </c>
      <c r="E1154" s="170" t="s">
        <v>1697</v>
      </c>
      <c r="F1154" s="171" t="s">
        <v>1698</v>
      </c>
      <c r="G1154" s="172" t="s">
        <v>309</v>
      </c>
      <c r="H1154" s="173">
        <v>2</v>
      </c>
      <c r="I1154" s="174"/>
      <c r="J1154" s="175">
        <f>ROUND(I1154*H1154,2)</f>
        <v>0</v>
      </c>
      <c r="K1154" s="171" t="s">
        <v>139</v>
      </c>
      <c r="L1154" s="41"/>
      <c r="M1154" s="176" t="s">
        <v>5</v>
      </c>
      <c r="N1154" s="177" t="s">
        <v>40</v>
      </c>
      <c r="O1154" s="42"/>
      <c r="P1154" s="178">
        <f>O1154*H1154</f>
        <v>0</v>
      </c>
      <c r="Q1154" s="178">
        <v>0</v>
      </c>
      <c r="R1154" s="178">
        <f>Q1154*H1154</f>
        <v>0</v>
      </c>
      <c r="S1154" s="178">
        <v>0</v>
      </c>
      <c r="T1154" s="179">
        <f>S1154*H1154</f>
        <v>0</v>
      </c>
      <c r="AR1154" s="24" t="s">
        <v>140</v>
      </c>
      <c r="AT1154" s="24" t="s">
        <v>135</v>
      </c>
      <c r="AU1154" s="24" t="s">
        <v>81</v>
      </c>
      <c r="AY1154" s="24" t="s">
        <v>133</v>
      </c>
      <c r="BE1154" s="180">
        <f>IF(N1154="základní",J1154,0)</f>
        <v>0</v>
      </c>
      <c r="BF1154" s="180">
        <f>IF(N1154="snížená",J1154,0)</f>
        <v>0</v>
      </c>
      <c r="BG1154" s="180">
        <f>IF(N1154="zákl. přenesená",J1154,0)</f>
        <v>0</v>
      </c>
      <c r="BH1154" s="180">
        <f>IF(N1154="sníž. přenesená",J1154,0)</f>
        <v>0</v>
      </c>
      <c r="BI1154" s="180">
        <f>IF(N1154="nulová",J1154,0)</f>
        <v>0</v>
      </c>
      <c r="BJ1154" s="24" t="s">
        <v>74</v>
      </c>
      <c r="BK1154" s="180">
        <f>ROUND(I1154*H1154,2)</f>
        <v>0</v>
      </c>
      <c r="BL1154" s="24" t="s">
        <v>140</v>
      </c>
      <c r="BM1154" s="24" t="s">
        <v>1699</v>
      </c>
    </row>
    <row r="1155" spans="2:51" s="12" customFormat="1" ht="13.5">
      <c r="B1155" s="189"/>
      <c r="D1155" s="182" t="s">
        <v>142</v>
      </c>
      <c r="E1155" s="190" t="s">
        <v>5</v>
      </c>
      <c r="F1155" s="191" t="s">
        <v>311</v>
      </c>
      <c r="H1155" s="192">
        <v>2</v>
      </c>
      <c r="I1155" s="193"/>
      <c r="L1155" s="189"/>
      <c r="M1155" s="194"/>
      <c r="N1155" s="195"/>
      <c r="O1155" s="195"/>
      <c r="P1155" s="195"/>
      <c r="Q1155" s="195"/>
      <c r="R1155" s="195"/>
      <c r="S1155" s="195"/>
      <c r="T1155" s="196"/>
      <c r="AT1155" s="190" t="s">
        <v>142</v>
      </c>
      <c r="AU1155" s="190" t="s">
        <v>81</v>
      </c>
      <c r="AV1155" s="12" t="s">
        <v>81</v>
      </c>
      <c r="AW1155" s="12" t="s">
        <v>33</v>
      </c>
      <c r="AX1155" s="12" t="s">
        <v>74</v>
      </c>
      <c r="AY1155" s="190" t="s">
        <v>133</v>
      </c>
    </row>
    <row r="1156" spans="2:65" s="1" customFormat="1" ht="25.5" customHeight="1">
      <c r="B1156" s="168"/>
      <c r="C1156" s="213" t="s">
        <v>1700</v>
      </c>
      <c r="D1156" s="213" t="s">
        <v>314</v>
      </c>
      <c r="E1156" s="214" t="s">
        <v>1701</v>
      </c>
      <c r="F1156" s="215" t="s">
        <v>1702</v>
      </c>
      <c r="G1156" s="216" t="s">
        <v>309</v>
      </c>
      <c r="H1156" s="217">
        <v>1</v>
      </c>
      <c r="I1156" s="218"/>
      <c r="J1156" s="219">
        <f>ROUND(I1156*H1156,2)</f>
        <v>0</v>
      </c>
      <c r="K1156" s="215" t="s">
        <v>5</v>
      </c>
      <c r="L1156" s="220"/>
      <c r="M1156" s="221" t="s">
        <v>5</v>
      </c>
      <c r="N1156" s="222" t="s">
        <v>40</v>
      </c>
      <c r="O1156" s="42"/>
      <c r="P1156" s="178">
        <f>O1156*H1156</f>
        <v>0</v>
      </c>
      <c r="Q1156" s="178">
        <v>0.025</v>
      </c>
      <c r="R1156" s="178">
        <f>Q1156*H1156</f>
        <v>0.025</v>
      </c>
      <c r="S1156" s="178">
        <v>0</v>
      </c>
      <c r="T1156" s="179">
        <f>S1156*H1156</f>
        <v>0</v>
      </c>
      <c r="AR1156" s="24" t="s">
        <v>210</v>
      </c>
      <c r="AT1156" s="24" t="s">
        <v>314</v>
      </c>
      <c r="AU1156" s="24" t="s">
        <v>81</v>
      </c>
      <c r="AY1156" s="24" t="s">
        <v>133</v>
      </c>
      <c r="BE1156" s="180">
        <f>IF(N1156="základní",J1156,0)</f>
        <v>0</v>
      </c>
      <c r="BF1156" s="180">
        <f>IF(N1156="snížená",J1156,0)</f>
        <v>0</v>
      </c>
      <c r="BG1156" s="180">
        <f>IF(N1156="zákl. přenesená",J1156,0)</f>
        <v>0</v>
      </c>
      <c r="BH1156" s="180">
        <f>IF(N1156="sníž. přenesená",J1156,0)</f>
        <v>0</v>
      </c>
      <c r="BI1156" s="180">
        <f>IF(N1156="nulová",J1156,0)</f>
        <v>0</v>
      </c>
      <c r="BJ1156" s="24" t="s">
        <v>74</v>
      </c>
      <c r="BK1156" s="180">
        <f>ROUND(I1156*H1156,2)</f>
        <v>0</v>
      </c>
      <c r="BL1156" s="24" t="s">
        <v>140</v>
      </c>
      <c r="BM1156" s="24" t="s">
        <v>1703</v>
      </c>
    </row>
    <row r="1157" spans="2:51" s="12" customFormat="1" ht="13.5">
      <c r="B1157" s="189"/>
      <c r="D1157" s="182" t="s">
        <v>142</v>
      </c>
      <c r="E1157" s="190" t="s">
        <v>5</v>
      </c>
      <c r="F1157" s="191" t="s">
        <v>837</v>
      </c>
      <c r="H1157" s="192">
        <v>1</v>
      </c>
      <c r="I1157" s="193"/>
      <c r="L1157" s="189"/>
      <c r="M1157" s="194"/>
      <c r="N1157" s="195"/>
      <c r="O1157" s="195"/>
      <c r="P1157" s="195"/>
      <c r="Q1157" s="195"/>
      <c r="R1157" s="195"/>
      <c r="S1157" s="195"/>
      <c r="T1157" s="196"/>
      <c r="AT1157" s="190" t="s">
        <v>142</v>
      </c>
      <c r="AU1157" s="190" t="s">
        <v>81</v>
      </c>
      <c r="AV1157" s="12" t="s">
        <v>81</v>
      </c>
      <c r="AW1157" s="12" t="s">
        <v>33</v>
      </c>
      <c r="AX1157" s="12" t="s">
        <v>74</v>
      </c>
      <c r="AY1157" s="190" t="s">
        <v>133</v>
      </c>
    </row>
    <row r="1158" spans="2:65" s="1" customFormat="1" ht="25.5" customHeight="1">
      <c r="B1158" s="168"/>
      <c r="C1158" s="213" t="s">
        <v>1704</v>
      </c>
      <c r="D1158" s="213" t="s">
        <v>314</v>
      </c>
      <c r="E1158" s="214" t="s">
        <v>1705</v>
      </c>
      <c r="F1158" s="215" t="s">
        <v>1706</v>
      </c>
      <c r="G1158" s="216" t="s">
        <v>309</v>
      </c>
      <c r="H1158" s="217">
        <v>1</v>
      </c>
      <c r="I1158" s="218"/>
      <c r="J1158" s="219">
        <f>ROUND(I1158*H1158,2)</f>
        <v>0</v>
      </c>
      <c r="K1158" s="215" t="s">
        <v>5</v>
      </c>
      <c r="L1158" s="220"/>
      <c r="M1158" s="221" t="s">
        <v>5</v>
      </c>
      <c r="N1158" s="222" t="s">
        <v>40</v>
      </c>
      <c r="O1158" s="42"/>
      <c r="P1158" s="178">
        <f>O1158*H1158</f>
        <v>0</v>
      </c>
      <c r="Q1158" s="178">
        <v>0.025</v>
      </c>
      <c r="R1158" s="178">
        <f>Q1158*H1158</f>
        <v>0.025</v>
      </c>
      <c r="S1158" s="178">
        <v>0</v>
      </c>
      <c r="T1158" s="179">
        <f>S1158*H1158</f>
        <v>0</v>
      </c>
      <c r="AR1158" s="24" t="s">
        <v>210</v>
      </c>
      <c r="AT1158" s="24" t="s">
        <v>314</v>
      </c>
      <c r="AU1158" s="24" t="s">
        <v>81</v>
      </c>
      <c r="AY1158" s="24" t="s">
        <v>133</v>
      </c>
      <c r="BE1158" s="180">
        <f>IF(N1158="základní",J1158,0)</f>
        <v>0</v>
      </c>
      <c r="BF1158" s="180">
        <f>IF(N1158="snížená",J1158,0)</f>
        <v>0</v>
      </c>
      <c r="BG1158" s="180">
        <f>IF(N1158="zákl. přenesená",J1158,0)</f>
        <v>0</v>
      </c>
      <c r="BH1158" s="180">
        <f>IF(N1158="sníž. přenesená",J1158,0)</f>
        <v>0</v>
      </c>
      <c r="BI1158" s="180">
        <f>IF(N1158="nulová",J1158,0)</f>
        <v>0</v>
      </c>
      <c r="BJ1158" s="24" t="s">
        <v>74</v>
      </c>
      <c r="BK1158" s="180">
        <f>ROUND(I1158*H1158,2)</f>
        <v>0</v>
      </c>
      <c r="BL1158" s="24" t="s">
        <v>140</v>
      </c>
      <c r="BM1158" s="24" t="s">
        <v>1707</v>
      </c>
    </row>
    <row r="1159" spans="2:51" s="12" customFormat="1" ht="13.5">
      <c r="B1159" s="189"/>
      <c r="D1159" s="182" t="s">
        <v>142</v>
      </c>
      <c r="E1159" s="190" t="s">
        <v>5</v>
      </c>
      <c r="F1159" s="191" t="s">
        <v>1708</v>
      </c>
      <c r="H1159" s="192">
        <v>1</v>
      </c>
      <c r="I1159" s="193"/>
      <c r="L1159" s="189"/>
      <c r="M1159" s="194"/>
      <c r="N1159" s="195"/>
      <c r="O1159" s="195"/>
      <c r="P1159" s="195"/>
      <c r="Q1159" s="195"/>
      <c r="R1159" s="195"/>
      <c r="S1159" s="195"/>
      <c r="T1159" s="196"/>
      <c r="AT1159" s="190" t="s">
        <v>142</v>
      </c>
      <c r="AU1159" s="190" t="s">
        <v>81</v>
      </c>
      <c r="AV1159" s="12" t="s">
        <v>81</v>
      </c>
      <c r="AW1159" s="12" t="s">
        <v>33</v>
      </c>
      <c r="AX1159" s="12" t="s">
        <v>74</v>
      </c>
      <c r="AY1159" s="190" t="s">
        <v>133</v>
      </c>
    </row>
    <row r="1160" spans="2:65" s="1" customFormat="1" ht="25.5" customHeight="1">
      <c r="B1160" s="168"/>
      <c r="C1160" s="169" t="s">
        <v>1709</v>
      </c>
      <c r="D1160" s="169" t="s">
        <v>135</v>
      </c>
      <c r="E1160" s="170" t="s">
        <v>1710</v>
      </c>
      <c r="F1160" s="171" t="s">
        <v>1711</v>
      </c>
      <c r="G1160" s="172" t="s">
        <v>309</v>
      </c>
      <c r="H1160" s="173">
        <v>16</v>
      </c>
      <c r="I1160" s="174"/>
      <c r="J1160" s="175">
        <f>ROUND(I1160*H1160,2)</f>
        <v>0</v>
      </c>
      <c r="K1160" s="171" t="s">
        <v>5</v>
      </c>
      <c r="L1160" s="41"/>
      <c r="M1160" s="176" t="s">
        <v>5</v>
      </c>
      <c r="N1160" s="177" t="s">
        <v>40</v>
      </c>
      <c r="O1160" s="42"/>
      <c r="P1160" s="178">
        <f>O1160*H1160</f>
        <v>0</v>
      </c>
      <c r="Q1160" s="178">
        <v>0.05</v>
      </c>
      <c r="R1160" s="178">
        <f>Q1160*H1160</f>
        <v>0.8</v>
      </c>
      <c r="S1160" s="178">
        <v>0</v>
      </c>
      <c r="T1160" s="179">
        <f>S1160*H1160</f>
        <v>0</v>
      </c>
      <c r="AR1160" s="24" t="s">
        <v>140</v>
      </c>
      <c r="AT1160" s="24" t="s">
        <v>135</v>
      </c>
      <c r="AU1160" s="24" t="s">
        <v>81</v>
      </c>
      <c r="AY1160" s="24" t="s">
        <v>133</v>
      </c>
      <c r="BE1160" s="180">
        <f>IF(N1160="základní",J1160,0)</f>
        <v>0</v>
      </c>
      <c r="BF1160" s="180">
        <f>IF(N1160="snížená",J1160,0)</f>
        <v>0</v>
      </c>
      <c r="BG1160" s="180">
        <f>IF(N1160="zákl. přenesená",J1160,0)</f>
        <v>0</v>
      </c>
      <c r="BH1160" s="180">
        <f>IF(N1160="sníž. přenesená",J1160,0)</f>
        <v>0</v>
      </c>
      <c r="BI1160" s="180">
        <f>IF(N1160="nulová",J1160,0)</f>
        <v>0</v>
      </c>
      <c r="BJ1160" s="24" t="s">
        <v>74</v>
      </c>
      <c r="BK1160" s="180">
        <f>ROUND(I1160*H1160,2)</f>
        <v>0</v>
      </c>
      <c r="BL1160" s="24" t="s">
        <v>140</v>
      </c>
      <c r="BM1160" s="24" t="s">
        <v>1712</v>
      </c>
    </row>
    <row r="1161" spans="2:65" s="1" customFormat="1" ht="16.5" customHeight="1">
      <c r="B1161" s="168"/>
      <c r="C1161" s="169" t="s">
        <v>1713</v>
      </c>
      <c r="D1161" s="169" t="s">
        <v>135</v>
      </c>
      <c r="E1161" s="170" t="s">
        <v>1714</v>
      </c>
      <c r="F1161" s="171" t="s">
        <v>1715</v>
      </c>
      <c r="G1161" s="172" t="s">
        <v>309</v>
      </c>
      <c r="H1161" s="173">
        <v>16</v>
      </c>
      <c r="I1161" s="174"/>
      <c r="J1161" s="175">
        <f>ROUND(I1161*H1161,2)</f>
        <v>0</v>
      </c>
      <c r="K1161" s="171" t="s">
        <v>139</v>
      </c>
      <c r="L1161" s="41"/>
      <c r="M1161" s="176" t="s">
        <v>5</v>
      </c>
      <c r="N1161" s="177" t="s">
        <v>40</v>
      </c>
      <c r="O1161" s="42"/>
      <c r="P1161" s="178">
        <f>O1161*H1161</f>
        <v>0</v>
      </c>
      <c r="Q1161" s="178">
        <v>0</v>
      </c>
      <c r="R1161" s="178">
        <f>Q1161*H1161</f>
        <v>0</v>
      </c>
      <c r="S1161" s="178">
        <v>0.0417</v>
      </c>
      <c r="T1161" s="179">
        <f>S1161*H1161</f>
        <v>0.6672</v>
      </c>
      <c r="AR1161" s="24" t="s">
        <v>140</v>
      </c>
      <c r="AT1161" s="24" t="s">
        <v>135</v>
      </c>
      <c r="AU1161" s="24" t="s">
        <v>81</v>
      </c>
      <c r="AY1161" s="24" t="s">
        <v>133</v>
      </c>
      <c r="BE1161" s="180">
        <f>IF(N1161="základní",J1161,0)</f>
        <v>0</v>
      </c>
      <c r="BF1161" s="180">
        <f>IF(N1161="snížená",J1161,0)</f>
        <v>0</v>
      </c>
      <c r="BG1161" s="180">
        <f>IF(N1161="zákl. přenesená",J1161,0)</f>
        <v>0</v>
      </c>
      <c r="BH1161" s="180">
        <f>IF(N1161="sníž. přenesená",J1161,0)</f>
        <v>0</v>
      </c>
      <c r="BI1161" s="180">
        <f>IF(N1161="nulová",J1161,0)</f>
        <v>0</v>
      </c>
      <c r="BJ1161" s="24" t="s">
        <v>74</v>
      </c>
      <c r="BK1161" s="180">
        <f>ROUND(I1161*H1161,2)</f>
        <v>0</v>
      </c>
      <c r="BL1161" s="24" t="s">
        <v>140</v>
      </c>
      <c r="BM1161" s="24" t="s">
        <v>1716</v>
      </c>
    </row>
    <row r="1162" spans="2:51" s="12" customFormat="1" ht="13.5">
      <c r="B1162" s="189"/>
      <c r="D1162" s="182" t="s">
        <v>142</v>
      </c>
      <c r="E1162" s="190" t="s">
        <v>5</v>
      </c>
      <c r="F1162" s="191" t="s">
        <v>1717</v>
      </c>
      <c r="H1162" s="192">
        <v>16</v>
      </c>
      <c r="I1162" s="193"/>
      <c r="L1162" s="189"/>
      <c r="M1162" s="194"/>
      <c r="N1162" s="195"/>
      <c r="O1162" s="195"/>
      <c r="P1162" s="195"/>
      <c r="Q1162" s="195"/>
      <c r="R1162" s="195"/>
      <c r="S1162" s="195"/>
      <c r="T1162" s="196"/>
      <c r="AT1162" s="190" t="s">
        <v>142</v>
      </c>
      <c r="AU1162" s="190" t="s">
        <v>81</v>
      </c>
      <c r="AV1162" s="12" t="s">
        <v>81</v>
      </c>
      <c r="AW1162" s="12" t="s">
        <v>33</v>
      </c>
      <c r="AX1162" s="12" t="s">
        <v>74</v>
      </c>
      <c r="AY1162" s="190" t="s">
        <v>133</v>
      </c>
    </row>
    <row r="1163" spans="2:65" s="1" customFormat="1" ht="16.5" customHeight="1">
      <c r="B1163" s="168"/>
      <c r="C1163" s="169" t="s">
        <v>1718</v>
      </c>
      <c r="D1163" s="169" t="s">
        <v>135</v>
      </c>
      <c r="E1163" s="170" t="s">
        <v>1719</v>
      </c>
      <c r="F1163" s="171" t="s">
        <v>1720</v>
      </c>
      <c r="G1163" s="172" t="s">
        <v>251</v>
      </c>
      <c r="H1163" s="173">
        <v>9.302</v>
      </c>
      <c r="I1163" s="174"/>
      <c r="J1163" s="175">
        <f>ROUND(I1163*H1163,2)</f>
        <v>0</v>
      </c>
      <c r="K1163" s="171" t="s">
        <v>139</v>
      </c>
      <c r="L1163" s="41"/>
      <c r="M1163" s="176" t="s">
        <v>5</v>
      </c>
      <c r="N1163" s="177" t="s">
        <v>40</v>
      </c>
      <c r="O1163" s="42"/>
      <c r="P1163" s="178">
        <f>O1163*H1163</f>
        <v>0</v>
      </c>
      <c r="Q1163" s="178">
        <v>0</v>
      </c>
      <c r="R1163" s="178">
        <f>Q1163*H1163</f>
        <v>0</v>
      </c>
      <c r="S1163" s="178">
        <v>0</v>
      </c>
      <c r="T1163" s="179">
        <f>S1163*H1163</f>
        <v>0</v>
      </c>
      <c r="AR1163" s="24" t="s">
        <v>254</v>
      </c>
      <c r="AT1163" s="24" t="s">
        <v>135</v>
      </c>
      <c r="AU1163" s="24" t="s">
        <v>81</v>
      </c>
      <c r="AY1163" s="24" t="s">
        <v>133</v>
      </c>
      <c r="BE1163" s="180">
        <f>IF(N1163="základní",J1163,0)</f>
        <v>0</v>
      </c>
      <c r="BF1163" s="180">
        <f>IF(N1163="snížená",J1163,0)</f>
        <v>0</v>
      </c>
      <c r="BG1163" s="180">
        <f>IF(N1163="zákl. přenesená",J1163,0)</f>
        <v>0</v>
      </c>
      <c r="BH1163" s="180">
        <f>IF(N1163="sníž. přenesená",J1163,0)</f>
        <v>0</v>
      </c>
      <c r="BI1163" s="180">
        <f>IF(N1163="nulová",J1163,0)</f>
        <v>0</v>
      </c>
      <c r="BJ1163" s="24" t="s">
        <v>74</v>
      </c>
      <c r="BK1163" s="180">
        <f>ROUND(I1163*H1163,2)</f>
        <v>0</v>
      </c>
      <c r="BL1163" s="24" t="s">
        <v>254</v>
      </c>
      <c r="BM1163" s="24" t="s">
        <v>1721</v>
      </c>
    </row>
    <row r="1164" spans="2:65" s="1" customFormat="1" ht="16.5" customHeight="1">
      <c r="B1164" s="168"/>
      <c r="C1164" s="169" t="s">
        <v>1722</v>
      </c>
      <c r="D1164" s="169" t="s">
        <v>135</v>
      </c>
      <c r="E1164" s="170" t="s">
        <v>1723</v>
      </c>
      <c r="F1164" s="171" t="s">
        <v>1724</v>
      </c>
      <c r="G1164" s="172" t="s">
        <v>251</v>
      </c>
      <c r="H1164" s="173">
        <v>9.302</v>
      </c>
      <c r="I1164" s="174"/>
      <c r="J1164" s="175">
        <f>ROUND(I1164*H1164,2)</f>
        <v>0</v>
      </c>
      <c r="K1164" s="171" t="s">
        <v>139</v>
      </c>
      <c r="L1164" s="41"/>
      <c r="M1164" s="176" t="s">
        <v>5</v>
      </c>
      <c r="N1164" s="177" t="s">
        <v>40</v>
      </c>
      <c r="O1164" s="42"/>
      <c r="P1164" s="178">
        <f>O1164*H1164</f>
        <v>0</v>
      </c>
      <c r="Q1164" s="178">
        <v>0</v>
      </c>
      <c r="R1164" s="178">
        <f>Q1164*H1164</f>
        <v>0</v>
      </c>
      <c r="S1164" s="178">
        <v>0</v>
      </c>
      <c r="T1164" s="179">
        <f>S1164*H1164</f>
        <v>0</v>
      </c>
      <c r="AR1164" s="24" t="s">
        <v>254</v>
      </c>
      <c r="AT1164" s="24" t="s">
        <v>135</v>
      </c>
      <c r="AU1164" s="24" t="s">
        <v>81</v>
      </c>
      <c r="AY1164" s="24" t="s">
        <v>133</v>
      </c>
      <c r="BE1164" s="180">
        <f>IF(N1164="základní",J1164,0)</f>
        <v>0</v>
      </c>
      <c r="BF1164" s="180">
        <f>IF(N1164="snížená",J1164,0)</f>
        <v>0</v>
      </c>
      <c r="BG1164" s="180">
        <f>IF(N1164="zákl. přenesená",J1164,0)</f>
        <v>0</v>
      </c>
      <c r="BH1164" s="180">
        <f>IF(N1164="sníž. přenesená",J1164,0)</f>
        <v>0</v>
      </c>
      <c r="BI1164" s="180">
        <f>IF(N1164="nulová",J1164,0)</f>
        <v>0</v>
      </c>
      <c r="BJ1164" s="24" t="s">
        <v>74</v>
      </c>
      <c r="BK1164" s="180">
        <f>ROUND(I1164*H1164,2)</f>
        <v>0</v>
      </c>
      <c r="BL1164" s="24" t="s">
        <v>254</v>
      </c>
      <c r="BM1164" s="24" t="s">
        <v>1725</v>
      </c>
    </row>
    <row r="1165" spans="2:63" s="10" customFormat="1" ht="29.85" customHeight="1">
      <c r="B1165" s="155"/>
      <c r="D1165" s="156" t="s">
        <v>68</v>
      </c>
      <c r="E1165" s="166" t="s">
        <v>1726</v>
      </c>
      <c r="F1165" s="166" t="s">
        <v>1727</v>
      </c>
      <c r="I1165" s="158"/>
      <c r="J1165" s="167">
        <f>BK1165</f>
        <v>0</v>
      </c>
      <c r="L1165" s="155"/>
      <c r="M1165" s="160"/>
      <c r="N1165" s="161"/>
      <c r="O1165" s="161"/>
      <c r="P1165" s="162">
        <f>SUM(P1166:P1228)</f>
        <v>0</v>
      </c>
      <c r="Q1165" s="161"/>
      <c r="R1165" s="162">
        <f>SUM(R1166:R1228)</f>
        <v>1.8515674000000002</v>
      </c>
      <c r="S1165" s="161"/>
      <c r="T1165" s="163">
        <f>SUM(T1166:T1228)</f>
        <v>6.676032999999999</v>
      </c>
      <c r="AR1165" s="156" t="s">
        <v>81</v>
      </c>
      <c r="AT1165" s="164" t="s">
        <v>68</v>
      </c>
      <c r="AU1165" s="164" t="s">
        <v>74</v>
      </c>
      <c r="AY1165" s="156" t="s">
        <v>133</v>
      </c>
      <c r="BK1165" s="165">
        <f>SUM(BK1166:BK1228)</f>
        <v>0</v>
      </c>
    </row>
    <row r="1166" spans="2:65" s="1" customFormat="1" ht="16.5" customHeight="1">
      <c r="B1166" s="168"/>
      <c r="C1166" s="213" t="s">
        <v>1728</v>
      </c>
      <c r="D1166" s="213" t="s">
        <v>314</v>
      </c>
      <c r="E1166" s="214" t="s">
        <v>1729</v>
      </c>
      <c r="F1166" s="215" t="s">
        <v>1730</v>
      </c>
      <c r="G1166" s="216" t="s">
        <v>138</v>
      </c>
      <c r="H1166" s="217">
        <v>0</v>
      </c>
      <c r="I1166" s="218"/>
      <c r="J1166" s="219">
        <f>ROUND(I1166*H1166,2)</f>
        <v>0</v>
      </c>
      <c r="K1166" s="215" t="s">
        <v>5</v>
      </c>
      <c r="L1166" s="220"/>
      <c r="M1166" s="221" t="s">
        <v>5</v>
      </c>
      <c r="N1166" s="222" t="s">
        <v>40</v>
      </c>
      <c r="O1166" s="42"/>
      <c r="P1166" s="178">
        <f>O1166*H1166</f>
        <v>0</v>
      </c>
      <c r="Q1166" s="178">
        <v>0.025</v>
      </c>
      <c r="R1166" s="178">
        <f>Q1166*H1166</f>
        <v>0</v>
      </c>
      <c r="S1166" s="178">
        <v>0</v>
      </c>
      <c r="T1166" s="179">
        <f>S1166*H1166</f>
        <v>0</v>
      </c>
      <c r="AR1166" s="24" t="s">
        <v>353</v>
      </c>
      <c r="AT1166" s="24" t="s">
        <v>314</v>
      </c>
      <c r="AU1166" s="24" t="s">
        <v>81</v>
      </c>
      <c r="AY1166" s="24" t="s">
        <v>133</v>
      </c>
      <c r="BE1166" s="180">
        <f>IF(N1166="základní",J1166,0)</f>
        <v>0</v>
      </c>
      <c r="BF1166" s="180">
        <f>IF(N1166="snížená",J1166,0)</f>
        <v>0</v>
      </c>
      <c r="BG1166" s="180">
        <f>IF(N1166="zákl. přenesená",J1166,0)</f>
        <v>0</v>
      </c>
      <c r="BH1166" s="180">
        <f>IF(N1166="sníž. přenesená",J1166,0)</f>
        <v>0</v>
      </c>
      <c r="BI1166" s="180">
        <f>IF(N1166="nulová",J1166,0)</f>
        <v>0</v>
      </c>
      <c r="BJ1166" s="24" t="s">
        <v>74</v>
      </c>
      <c r="BK1166" s="180">
        <f>ROUND(I1166*H1166,2)</f>
        <v>0</v>
      </c>
      <c r="BL1166" s="24" t="s">
        <v>254</v>
      </c>
      <c r="BM1166" s="24" t="s">
        <v>1731</v>
      </c>
    </row>
    <row r="1167" spans="2:65" s="1" customFormat="1" ht="16.5" customHeight="1">
      <c r="B1167" s="168"/>
      <c r="C1167" s="169" t="s">
        <v>1732</v>
      </c>
      <c r="D1167" s="169" t="s">
        <v>135</v>
      </c>
      <c r="E1167" s="170" t="s">
        <v>1733</v>
      </c>
      <c r="F1167" s="171" t="s">
        <v>1734</v>
      </c>
      <c r="G1167" s="172" t="s">
        <v>138</v>
      </c>
      <c r="H1167" s="173">
        <v>285.08</v>
      </c>
      <c r="I1167" s="174"/>
      <c r="J1167" s="175">
        <f>ROUND(I1167*H1167,2)</f>
        <v>0</v>
      </c>
      <c r="K1167" s="171" t="s">
        <v>139</v>
      </c>
      <c r="L1167" s="41"/>
      <c r="M1167" s="176" t="s">
        <v>5</v>
      </c>
      <c r="N1167" s="177" t="s">
        <v>40</v>
      </c>
      <c r="O1167" s="42"/>
      <c r="P1167" s="178">
        <f>O1167*H1167</f>
        <v>0</v>
      </c>
      <c r="Q1167" s="178">
        <v>0</v>
      </c>
      <c r="R1167" s="178">
        <f>Q1167*H1167</f>
        <v>0</v>
      </c>
      <c r="S1167" s="178">
        <v>0.021</v>
      </c>
      <c r="T1167" s="179">
        <f>S1167*H1167</f>
        <v>5.98668</v>
      </c>
      <c r="AR1167" s="24" t="s">
        <v>254</v>
      </c>
      <c r="AT1167" s="24" t="s">
        <v>135</v>
      </c>
      <c r="AU1167" s="24" t="s">
        <v>81</v>
      </c>
      <c r="AY1167" s="24" t="s">
        <v>133</v>
      </c>
      <c r="BE1167" s="180">
        <f>IF(N1167="základní",J1167,0)</f>
        <v>0</v>
      </c>
      <c r="BF1167" s="180">
        <f>IF(N1167="snížená",J1167,0)</f>
        <v>0</v>
      </c>
      <c r="BG1167" s="180">
        <f>IF(N1167="zákl. přenesená",J1167,0)</f>
        <v>0</v>
      </c>
      <c r="BH1167" s="180">
        <f>IF(N1167="sníž. přenesená",J1167,0)</f>
        <v>0</v>
      </c>
      <c r="BI1167" s="180">
        <f>IF(N1167="nulová",J1167,0)</f>
        <v>0</v>
      </c>
      <c r="BJ1167" s="24" t="s">
        <v>74</v>
      </c>
      <c r="BK1167" s="180">
        <f>ROUND(I1167*H1167,2)</f>
        <v>0</v>
      </c>
      <c r="BL1167" s="24" t="s">
        <v>254</v>
      </c>
      <c r="BM1167" s="24" t="s">
        <v>1735</v>
      </c>
    </row>
    <row r="1168" spans="2:51" s="12" customFormat="1" ht="13.5">
      <c r="B1168" s="189"/>
      <c r="D1168" s="182" t="s">
        <v>142</v>
      </c>
      <c r="E1168" s="190" t="s">
        <v>5</v>
      </c>
      <c r="F1168" s="191" t="s">
        <v>1736</v>
      </c>
      <c r="H1168" s="192">
        <v>285.08</v>
      </c>
      <c r="I1168" s="193"/>
      <c r="L1168" s="189"/>
      <c r="M1168" s="194"/>
      <c r="N1168" s="195"/>
      <c r="O1168" s="195"/>
      <c r="P1168" s="195"/>
      <c r="Q1168" s="195"/>
      <c r="R1168" s="195"/>
      <c r="S1168" s="195"/>
      <c r="T1168" s="196"/>
      <c r="AT1168" s="190" t="s">
        <v>142</v>
      </c>
      <c r="AU1168" s="190" t="s">
        <v>81</v>
      </c>
      <c r="AV1168" s="12" t="s">
        <v>81</v>
      </c>
      <c r="AW1168" s="12" t="s">
        <v>33</v>
      </c>
      <c r="AX1168" s="12" t="s">
        <v>74</v>
      </c>
      <c r="AY1168" s="190" t="s">
        <v>133</v>
      </c>
    </row>
    <row r="1169" spans="2:65" s="1" customFormat="1" ht="16.5" customHeight="1">
      <c r="B1169" s="168"/>
      <c r="C1169" s="169" t="s">
        <v>1737</v>
      </c>
      <c r="D1169" s="169" t="s">
        <v>135</v>
      </c>
      <c r="E1169" s="170" t="s">
        <v>1738</v>
      </c>
      <c r="F1169" s="171" t="s">
        <v>1739</v>
      </c>
      <c r="G1169" s="172" t="s">
        <v>138</v>
      </c>
      <c r="H1169" s="173">
        <v>31.03</v>
      </c>
      <c r="I1169" s="174"/>
      <c r="J1169" s="175">
        <f>ROUND(I1169*H1169,2)</f>
        <v>0</v>
      </c>
      <c r="K1169" s="171" t="s">
        <v>139</v>
      </c>
      <c r="L1169" s="41"/>
      <c r="M1169" s="176" t="s">
        <v>5</v>
      </c>
      <c r="N1169" s="177" t="s">
        <v>40</v>
      </c>
      <c r="O1169" s="42"/>
      <c r="P1169" s="178">
        <f>O1169*H1169</f>
        <v>0</v>
      </c>
      <c r="Q1169" s="178">
        <v>0.00028</v>
      </c>
      <c r="R1169" s="178">
        <f>Q1169*H1169</f>
        <v>0.008688399999999999</v>
      </c>
      <c r="S1169" s="178">
        <v>0</v>
      </c>
      <c r="T1169" s="179">
        <f>S1169*H1169</f>
        <v>0</v>
      </c>
      <c r="AR1169" s="24" t="s">
        <v>254</v>
      </c>
      <c r="AT1169" s="24" t="s">
        <v>135</v>
      </c>
      <c r="AU1169" s="24" t="s">
        <v>81</v>
      </c>
      <c r="AY1169" s="24" t="s">
        <v>133</v>
      </c>
      <c r="BE1169" s="180">
        <f>IF(N1169="základní",J1169,0)</f>
        <v>0</v>
      </c>
      <c r="BF1169" s="180">
        <f>IF(N1169="snížená",J1169,0)</f>
        <v>0</v>
      </c>
      <c r="BG1169" s="180">
        <f>IF(N1169="zákl. přenesená",J1169,0)</f>
        <v>0</v>
      </c>
      <c r="BH1169" s="180">
        <f>IF(N1169="sníž. přenesená",J1169,0)</f>
        <v>0</v>
      </c>
      <c r="BI1169" s="180">
        <f>IF(N1169="nulová",J1169,0)</f>
        <v>0</v>
      </c>
      <c r="BJ1169" s="24" t="s">
        <v>74</v>
      </c>
      <c r="BK1169" s="180">
        <f>ROUND(I1169*H1169,2)</f>
        <v>0</v>
      </c>
      <c r="BL1169" s="24" t="s">
        <v>254</v>
      </c>
      <c r="BM1169" s="24" t="s">
        <v>1740</v>
      </c>
    </row>
    <row r="1170" spans="2:51" s="12" customFormat="1" ht="13.5">
      <c r="B1170" s="189"/>
      <c r="D1170" s="182" t="s">
        <v>142</v>
      </c>
      <c r="E1170" s="190" t="s">
        <v>5</v>
      </c>
      <c r="F1170" s="191" t="s">
        <v>1741</v>
      </c>
      <c r="H1170" s="192">
        <v>31.03</v>
      </c>
      <c r="I1170" s="193"/>
      <c r="L1170" s="189"/>
      <c r="M1170" s="194"/>
      <c r="N1170" s="195"/>
      <c r="O1170" s="195"/>
      <c r="P1170" s="195"/>
      <c r="Q1170" s="195"/>
      <c r="R1170" s="195"/>
      <c r="S1170" s="195"/>
      <c r="T1170" s="196"/>
      <c r="AT1170" s="190" t="s">
        <v>142</v>
      </c>
      <c r="AU1170" s="190" t="s">
        <v>81</v>
      </c>
      <c r="AV1170" s="12" t="s">
        <v>81</v>
      </c>
      <c r="AW1170" s="12" t="s">
        <v>33</v>
      </c>
      <c r="AX1170" s="12" t="s">
        <v>74</v>
      </c>
      <c r="AY1170" s="190" t="s">
        <v>133</v>
      </c>
    </row>
    <row r="1171" spans="2:65" s="1" customFormat="1" ht="16.5" customHeight="1">
      <c r="B1171" s="168"/>
      <c r="C1171" s="213" t="s">
        <v>1742</v>
      </c>
      <c r="D1171" s="213" t="s">
        <v>314</v>
      </c>
      <c r="E1171" s="214" t="s">
        <v>1743</v>
      </c>
      <c r="F1171" s="215" t="s">
        <v>1744</v>
      </c>
      <c r="G1171" s="216" t="s">
        <v>138</v>
      </c>
      <c r="H1171" s="217">
        <v>37.236</v>
      </c>
      <c r="I1171" s="218"/>
      <c r="J1171" s="219">
        <f>ROUND(I1171*H1171,2)</f>
        <v>0</v>
      </c>
      <c r="K1171" s="215" t="s">
        <v>139</v>
      </c>
      <c r="L1171" s="220"/>
      <c r="M1171" s="221" t="s">
        <v>5</v>
      </c>
      <c r="N1171" s="222" t="s">
        <v>40</v>
      </c>
      <c r="O1171" s="42"/>
      <c r="P1171" s="178">
        <f>O1171*H1171</f>
        <v>0</v>
      </c>
      <c r="Q1171" s="178">
        <v>0.007</v>
      </c>
      <c r="R1171" s="178">
        <f>Q1171*H1171</f>
        <v>0.260652</v>
      </c>
      <c r="S1171" s="178">
        <v>0</v>
      </c>
      <c r="T1171" s="179">
        <f>S1171*H1171</f>
        <v>0</v>
      </c>
      <c r="AR1171" s="24" t="s">
        <v>353</v>
      </c>
      <c r="AT1171" s="24" t="s">
        <v>314</v>
      </c>
      <c r="AU1171" s="24" t="s">
        <v>81</v>
      </c>
      <c r="AY1171" s="24" t="s">
        <v>133</v>
      </c>
      <c r="BE1171" s="180">
        <f>IF(N1171="základní",J1171,0)</f>
        <v>0</v>
      </c>
      <c r="BF1171" s="180">
        <f>IF(N1171="snížená",J1171,0)</f>
        <v>0</v>
      </c>
      <c r="BG1171" s="180">
        <f>IF(N1171="zákl. přenesená",J1171,0)</f>
        <v>0</v>
      </c>
      <c r="BH1171" s="180">
        <f>IF(N1171="sníž. přenesená",J1171,0)</f>
        <v>0</v>
      </c>
      <c r="BI1171" s="180">
        <f>IF(N1171="nulová",J1171,0)</f>
        <v>0</v>
      </c>
      <c r="BJ1171" s="24" t="s">
        <v>74</v>
      </c>
      <c r="BK1171" s="180">
        <f>ROUND(I1171*H1171,2)</f>
        <v>0</v>
      </c>
      <c r="BL1171" s="24" t="s">
        <v>254</v>
      </c>
      <c r="BM1171" s="24" t="s">
        <v>1745</v>
      </c>
    </row>
    <row r="1172" spans="2:51" s="12" customFormat="1" ht="13.5">
      <c r="B1172" s="189"/>
      <c r="D1172" s="182" t="s">
        <v>142</v>
      </c>
      <c r="E1172" s="190" t="s">
        <v>5</v>
      </c>
      <c r="F1172" s="191" t="s">
        <v>1746</v>
      </c>
      <c r="H1172" s="192">
        <v>37.236</v>
      </c>
      <c r="I1172" s="193"/>
      <c r="L1172" s="189"/>
      <c r="M1172" s="194"/>
      <c r="N1172" s="195"/>
      <c r="O1172" s="195"/>
      <c r="P1172" s="195"/>
      <c r="Q1172" s="195"/>
      <c r="R1172" s="195"/>
      <c r="S1172" s="195"/>
      <c r="T1172" s="196"/>
      <c r="AT1172" s="190" t="s">
        <v>142</v>
      </c>
      <c r="AU1172" s="190" t="s">
        <v>81</v>
      </c>
      <c r="AV1172" s="12" t="s">
        <v>81</v>
      </c>
      <c r="AW1172" s="12" t="s">
        <v>33</v>
      </c>
      <c r="AX1172" s="12" t="s">
        <v>74</v>
      </c>
      <c r="AY1172" s="190" t="s">
        <v>133</v>
      </c>
    </row>
    <row r="1173" spans="2:65" s="1" customFormat="1" ht="16.5" customHeight="1">
      <c r="B1173" s="168"/>
      <c r="C1173" s="169" t="s">
        <v>1747</v>
      </c>
      <c r="D1173" s="169" t="s">
        <v>135</v>
      </c>
      <c r="E1173" s="170" t="s">
        <v>1748</v>
      </c>
      <c r="F1173" s="171" t="s">
        <v>1749</v>
      </c>
      <c r="G1173" s="172" t="s">
        <v>1750</v>
      </c>
      <c r="H1173" s="173">
        <v>203</v>
      </c>
      <c r="I1173" s="174"/>
      <c r="J1173" s="175">
        <f>ROUND(I1173*H1173,2)</f>
        <v>0</v>
      </c>
      <c r="K1173" s="171" t="s">
        <v>139</v>
      </c>
      <c r="L1173" s="41"/>
      <c r="M1173" s="176" t="s">
        <v>5</v>
      </c>
      <c r="N1173" s="177" t="s">
        <v>40</v>
      </c>
      <c r="O1173" s="42"/>
      <c r="P1173" s="178">
        <f>O1173*H1173</f>
        <v>0</v>
      </c>
      <c r="Q1173" s="178">
        <v>7E-05</v>
      </c>
      <c r="R1173" s="178">
        <f>Q1173*H1173</f>
        <v>0.014209999999999999</v>
      </c>
      <c r="S1173" s="178">
        <v>0</v>
      </c>
      <c r="T1173" s="179">
        <f>S1173*H1173</f>
        <v>0</v>
      </c>
      <c r="AR1173" s="24" t="s">
        <v>254</v>
      </c>
      <c r="AT1173" s="24" t="s">
        <v>135</v>
      </c>
      <c r="AU1173" s="24" t="s">
        <v>81</v>
      </c>
      <c r="AY1173" s="24" t="s">
        <v>133</v>
      </c>
      <c r="BE1173" s="180">
        <f>IF(N1173="základní",J1173,0)</f>
        <v>0</v>
      </c>
      <c r="BF1173" s="180">
        <f>IF(N1173="snížená",J1173,0)</f>
        <v>0</v>
      </c>
      <c r="BG1173" s="180">
        <f>IF(N1173="zákl. přenesená",J1173,0)</f>
        <v>0</v>
      </c>
      <c r="BH1173" s="180">
        <f>IF(N1173="sníž. přenesená",J1173,0)</f>
        <v>0</v>
      </c>
      <c r="BI1173" s="180">
        <f>IF(N1173="nulová",J1173,0)</f>
        <v>0</v>
      </c>
      <c r="BJ1173" s="24" t="s">
        <v>74</v>
      </c>
      <c r="BK1173" s="180">
        <f>ROUND(I1173*H1173,2)</f>
        <v>0</v>
      </c>
      <c r="BL1173" s="24" t="s">
        <v>254</v>
      </c>
      <c r="BM1173" s="24" t="s">
        <v>1751</v>
      </c>
    </row>
    <row r="1174" spans="2:51" s="11" customFormat="1" ht="13.5">
      <c r="B1174" s="181"/>
      <c r="D1174" s="182" t="s">
        <v>142</v>
      </c>
      <c r="E1174" s="183" t="s">
        <v>5</v>
      </c>
      <c r="F1174" s="184" t="s">
        <v>1752</v>
      </c>
      <c r="H1174" s="183" t="s">
        <v>5</v>
      </c>
      <c r="I1174" s="185"/>
      <c r="L1174" s="181"/>
      <c r="M1174" s="186"/>
      <c r="N1174" s="187"/>
      <c r="O1174" s="187"/>
      <c r="P1174" s="187"/>
      <c r="Q1174" s="187"/>
      <c r="R1174" s="187"/>
      <c r="S1174" s="187"/>
      <c r="T1174" s="188"/>
      <c r="AT1174" s="183" t="s">
        <v>142</v>
      </c>
      <c r="AU1174" s="183" t="s">
        <v>81</v>
      </c>
      <c r="AV1174" s="11" t="s">
        <v>74</v>
      </c>
      <c r="AW1174" s="11" t="s">
        <v>33</v>
      </c>
      <c r="AX1174" s="11" t="s">
        <v>69</v>
      </c>
      <c r="AY1174" s="183" t="s">
        <v>133</v>
      </c>
    </row>
    <row r="1175" spans="2:51" s="12" customFormat="1" ht="13.5">
      <c r="B1175" s="189"/>
      <c r="D1175" s="182" t="s">
        <v>142</v>
      </c>
      <c r="E1175" s="190" t="s">
        <v>5</v>
      </c>
      <c r="F1175" s="191" t="s">
        <v>1753</v>
      </c>
      <c r="H1175" s="192">
        <v>63.8</v>
      </c>
      <c r="I1175" s="193"/>
      <c r="L1175" s="189"/>
      <c r="M1175" s="194"/>
      <c r="N1175" s="195"/>
      <c r="O1175" s="195"/>
      <c r="P1175" s="195"/>
      <c r="Q1175" s="195"/>
      <c r="R1175" s="195"/>
      <c r="S1175" s="195"/>
      <c r="T1175" s="196"/>
      <c r="AT1175" s="190" t="s">
        <v>142</v>
      </c>
      <c r="AU1175" s="190" t="s">
        <v>81</v>
      </c>
      <c r="AV1175" s="12" t="s">
        <v>81</v>
      </c>
      <c r="AW1175" s="12" t="s">
        <v>33</v>
      </c>
      <c r="AX1175" s="12" t="s">
        <v>69</v>
      </c>
      <c r="AY1175" s="190" t="s">
        <v>133</v>
      </c>
    </row>
    <row r="1176" spans="2:51" s="11" customFormat="1" ht="13.5">
      <c r="B1176" s="181"/>
      <c r="D1176" s="182" t="s">
        <v>142</v>
      </c>
      <c r="E1176" s="183" t="s">
        <v>5</v>
      </c>
      <c r="F1176" s="184" t="s">
        <v>1754</v>
      </c>
      <c r="H1176" s="183" t="s">
        <v>5</v>
      </c>
      <c r="I1176" s="185"/>
      <c r="L1176" s="181"/>
      <c r="M1176" s="186"/>
      <c r="N1176" s="187"/>
      <c r="O1176" s="187"/>
      <c r="P1176" s="187"/>
      <c r="Q1176" s="187"/>
      <c r="R1176" s="187"/>
      <c r="S1176" s="187"/>
      <c r="T1176" s="188"/>
      <c r="AT1176" s="183" t="s">
        <v>142</v>
      </c>
      <c r="AU1176" s="183" t="s">
        <v>81</v>
      </c>
      <c r="AV1176" s="11" t="s">
        <v>74</v>
      </c>
      <c r="AW1176" s="11" t="s">
        <v>33</v>
      </c>
      <c r="AX1176" s="11" t="s">
        <v>69</v>
      </c>
      <c r="AY1176" s="183" t="s">
        <v>133</v>
      </c>
    </row>
    <row r="1177" spans="2:51" s="12" customFormat="1" ht="13.5">
      <c r="B1177" s="189"/>
      <c r="D1177" s="182" t="s">
        <v>142</v>
      </c>
      <c r="E1177" s="190" t="s">
        <v>5</v>
      </c>
      <c r="F1177" s="191" t="s">
        <v>1755</v>
      </c>
      <c r="H1177" s="192">
        <v>119.2</v>
      </c>
      <c r="I1177" s="193"/>
      <c r="L1177" s="189"/>
      <c r="M1177" s="194"/>
      <c r="N1177" s="195"/>
      <c r="O1177" s="195"/>
      <c r="P1177" s="195"/>
      <c r="Q1177" s="195"/>
      <c r="R1177" s="195"/>
      <c r="S1177" s="195"/>
      <c r="T1177" s="196"/>
      <c r="AT1177" s="190" t="s">
        <v>142</v>
      </c>
      <c r="AU1177" s="190" t="s">
        <v>81</v>
      </c>
      <c r="AV1177" s="12" t="s">
        <v>81</v>
      </c>
      <c r="AW1177" s="12" t="s">
        <v>33</v>
      </c>
      <c r="AX1177" s="12" t="s">
        <v>69</v>
      </c>
      <c r="AY1177" s="190" t="s">
        <v>133</v>
      </c>
    </row>
    <row r="1178" spans="2:51" s="12" customFormat="1" ht="13.5">
      <c r="B1178" s="189"/>
      <c r="D1178" s="182" t="s">
        <v>142</v>
      </c>
      <c r="E1178" s="190" t="s">
        <v>5</v>
      </c>
      <c r="F1178" s="191" t="s">
        <v>1756</v>
      </c>
      <c r="H1178" s="192">
        <v>20</v>
      </c>
      <c r="I1178" s="193"/>
      <c r="L1178" s="189"/>
      <c r="M1178" s="194"/>
      <c r="N1178" s="195"/>
      <c r="O1178" s="195"/>
      <c r="P1178" s="195"/>
      <c r="Q1178" s="195"/>
      <c r="R1178" s="195"/>
      <c r="S1178" s="195"/>
      <c r="T1178" s="196"/>
      <c r="AT1178" s="190" t="s">
        <v>142</v>
      </c>
      <c r="AU1178" s="190" t="s">
        <v>81</v>
      </c>
      <c r="AV1178" s="12" t="s">
        <v>81</v>
      </c>
      <c r="AW1178" s="12" t="s">
        <v>33</v>
      </c>
      <c r="AX1178" s="12" t="s">
        <v>69</v>
      </c>
      <c r="AY1178" s="190" t="s">
        <v>133</v>
      </c>
    </row>
    <row r="1179" spans="2:51" s="13" customFormat="1" ht="13.5">
      <c r="B1179" s="197"/>
      <c r="D1179" s="182" t="s">
        <v>142</v>
      </c>
      <c r="E1179" s="198" t="s">
        <v>5</v>
      </c>
      <c r="F1179" s="199" t="s">
        <v>154</v>
      </c>
      <c r="H1179" s="200">
        <v>203</v>
      </c>
      <c r="I1179" s="201"/>
      <c r="L1179" s="197"/>
      <c r="M1179" s="202"/>
      <c r="N1179" s="203"/>
      <c r="O1179" s="203"/>
      <c r="P1179" s="203"/>
      <c r="Q1179" s="203"/>
      <c r="R1179" s="203"/>
      <c r="S1179" s="203"/>
      <c r="T1179" s="204"/>
      <c r="AT1179" s="198" t="s">
        <v>142</v>
      </c>
      <c r="AU1179" s="198" t="s">
        <v>81</v>
      </c>
      <c r="AV1179" s="13" t="s">
        <v>140</v>
      </c>
      <c r="AW1179" s="13" t="s">
        <v>33</v>
      </c>
      <c r="AX1179" s="13" t="s">
        <v>74</v>
      </c>
      <c r="AY1179" s="198" t="s">
        <v>133</v>
      </c>
    </row>
    <row r="1180" spans="2:65" s="1" customFormat="1" ht="16.5" customHeight="1">
      <c r="B1180" s="168"/>
      <c r="C1180" s="169" t="s">
        <v>1757</v>
      </c>
      <c r="D1180" s="169" t="s">
        <v>135</v>
      </c>
      <c r="E1180" s="170" t="s">
        <v>1758</v>
      </c>
      <c r="F1180" s="171" t="s">
        <v>1759</v>
      </c>
      <c r="G1180" s="172" t="s">
        <v>1750</v>
      </c>
      <c r="H1180" s="173">
        <v>115</v>
      </c>
      <c r="I1180" s="174"/>
      <c r="J1180" s="175">
        <f>ROUND(I1180*H1180,2)</f>
        <v>0</v>
      </c>
      <c r="K1180" s="171" t="s">
        <v>139</v>
      </c>
      <c r="L1180" s="41"/>
      <c r="M1180" s="176" t="s">
        <v>5</v>
      </c>
      <c r="N1180" s="177" t="s">
        <v>40</v>
      </c>
      <c r="O1180" s="42"/>
      <c r="P1180" s="178">
        <f>O1180*H1180</f>
        <v>0</v>
      </c>
      <c r="Q1180" s="178">
        <v>6E-05</v>
      </c>
      <c r="R1180" s="178">
        <f>Q1180*H1180</f>
        <v>0.0069</v>
      </c>
      <c r="S1180" s="178">
        <v>0</v>
      </c>
      <c r="T1180" s="179">
        <f>S1180*H1180</f>
        <v>0</v>
      </c>
      <c r="AR1180" s="24" t="s">
        <v>254</v>
      </c>
      <c r="AT1180" s="24" t="s">
        <v>135</v>
      </c>
      <c r="AU1180" s="24" t="s">
        <v>81</v>
      </c>
      <c r="AY1180" s="24" t="s">
        <v>133</v>
      </c>
      <c r="BE1180" s="180">
        <f>IF(N1180="základní",J1180,0)</f>
        <v>0</v>
      </c>
      <c r="BF1180" s="180">
        <f>IF(N1180="snížená",J1180,0)</f>
        <v>0</v>
      </c>
      <c r="BG1180" s="180">
        <f>IF(N1180="zákl. přenesená",J1180,0)</f>
        <v>0</v>
      </c>
      <c r="BH1180" s="180">
        <f>IF(N1180="sníž. přenesená",J1180,0)</f>
        <v>0</v>
      </c>
      <c r="BI1180" s="180">
        <f>IF(N1180="nulová",J1180,0)</f>
        <v>0</v>
      </c>
      <c r="BJ1180" s="24" t="s">
        <v>74</v>
      </c>
      <c r="BK1180" s="180">
        <f>ROUND(I1180*H1180,2)</f>
        <v>0</v>
      </c>
      <c r="BL1180" s="24" t="s">
        <v>254</v>
      </c>
      <c r="BM1180" s="24" t="s">
        <v>1760</v>
      </c>
    </row>
    <row r="1181" spans="2:51" s="12" customFormat="1" ht="13.5">
      <c r="B1181" s="189"/>
      <c r="D1181" s="182" t="s">
        <v>142</v>
      </c>
      <c r="E1181" s="190" t="s">
        <v>5</v>
      </c>
      <c r="F1181" s="191" t="s">
        <v>1761</v>
      </c>
      <c r="H1181" s="192">
        <v>115</v>
      </c>
      <c r="I1181" s="193"/>
      <c r="L1181" s="189"/>
      <c r="M1181" s="194"/>
      <c r="N1181" s="195"/>
      <c r="O1181" s="195"/>
      <c r="P1181" s="195"/>
      <c r="Q1181" s="195"/>
      <c r="R1181" s="195"/>
      <c r="S1181" s="195"/>
      <c r="T1181" s="196"/>
      <c r="AT1181" s="190" t="s">
        <v>142</v>
      </c>
      <c r="AU1181" s="190" t="s">
        <v>81</v>
      </c>
      <c r="AV1181" s="12" t="s">
        <v>81</v>
      </c>
      <c r="AW1181" s="12" t="s">
        <v>33</v>
      </c>
      <c r="AX1181" s="12" t="s">
        <v>74</v>
      </c>
      <c r="AY1181" s="190" t="s">
        <v>133</v>
      </c>
    </row>
    <row r="1182" spans="2:65" s="1" customFormat="1" ht="16.5" customHeight="1">
      <c r="B1182" s="168"/>
      <c r="C1182" s="169" t="s">
        <v>1762</v>
      </c>
      <c r="D1182" s="169" t="s">
        <v>135</v>
      </c>
      <c r="E1182" s="170" t="s">
        <v>1763</v>
      </c>
      <c r="F1182" s="171" t="s">
        <v>1764</v>
      </c>
      <c r="G1182" s="172" t="s">
        <v>1750</v>
      </c>
      <c r="H1182" s="173">
        <v>116</v>
      </c>
      <c r="I1182" s="174"/>
      <c r="J1182" s="175">
        <f>ROUND(I1182*H1182,2)</f>
        <v>0</v>
      </c>
      <c r="K1182" s="171" t="s">
        <v>139</v>
      </c>
      <c r="L1182" s="41"/>
      <c r="M1182" s="176" t="s">
        <v>5</v>
      </c>
      <c r="N1182" s="177" t="s">
        <v>40</v>
      </c>
      <c r="O1182" s="42"/>
      <c r="P1182" s="178">
        <f>O1182*H1182</f>
        <v>0</v>
      </c>
      <c r="Q1182" s="178">
        <v>6E-05</v>
      </c>
      <c r="R1182" s="178">
        <f>Q1182*H1182</f>
        <v>0.00696</v>
      </c>
      <c r="S1182" s="178">
        <v>0</v>
      </c>
      <c r="T1182" s="179">
        <f>S1182*H1182</f>
        <v>0</v>
      </c>
      <c r="AR1182" s="24" t="s">
        <v>254</v>
      </c>
      <c r="AT1182" s="24" t="s">
        <v>135</v>
      </c>
      <c r="AU1182" s="24" t="s">
        <v>81</v>
      </c>
      <c r="AY1182" s="24" t="s">
        <v>133</v>
      </c>
      <c r="BE1182" s="180">
        <f>IF(N1182="základní",J1182,0)</f>
        <v>0</v>
      </c>
      <c r="BF1182" s="180">
        <f>IF(N1182="snížená",J1182,0)</f>
        <v>0</v>
      </c>
      <c r="BG1182" s="180">
        <f>IF(N1182="zákl. přenesená",J1182,0)</f>
        <v>0</v>
      </c>
      <c r="BH1182" s="180">
        <f>IF(N1182="sníž. přenesená",J1182,0)</f>
        <v>0</v>
      </c>
      <c r="BI1182" s="180">
        <f>IF(N1182="nulová",J1182,0)</f>
        <v>0</v>
      </c>
      <c r="BJ1182" s="24" t="s">
        <v>74</v>
      </c>
      <c r="BK1182" s="180">
        <f>ROUND(I1182*H1182,2)</f>
        <v>0</v>
      </c>
      <c r="BL1182" s="24" t="s">
        <v>254</v>
      </c>
      <c r="BM1182" s="24" t="s">
        <v>1765</v>
      </c>
    </row>
    <row r="1183" spans="2:51" s="12" customFormat="1" ht="13.5">
      <c r="B1183" s="189"/>
      <c r="D1183" s="182" t="s">
        <v>142</v>
      </c>
      <c r="E1183" s="190" t="s">
        <v>5</v>
      </c>
      <c r="F1183" s="191" t="s">
        <v>1766</v>
      </c>
      <c r="H1183" s="192">
        <v>71</v>
      </c>
      <c r="I1183" s="193"/>
      <c r="L1183" s="189"/>
      <c r="M1183" s="194"/>
      <c r="N1183" s="195"/>
      <c r="O1183" s="195"/>
      <c r="P1183" s="195"/>
      <c r="Q1183" s="195"/>
      <c r="R1183" s="195"/>
      <c r="S1183" s="195"/>
      <c r="T1183" s="196"/>
      <c r="AT1183" s="190" t="s">
        <v>142</v>
      </c>
      <c r="AU1183" s="190" t="s">
        <v>81</v>
      </c>
      <c r="AV1183" s="12" t="s">
        <v>81</v>
      </c>
      <c r="AW1183" s="12" t="s">
        <v>33</v>
      </c>
      <c r="AX1183" s="12" t="s">
        <v>69</v>
      </c>
      <c r="AY1183" s="190" t="s">
        <v>133</v>
      </c>
    </row>
    <row r="1184" spans="2:51" s="12" customFormat="1" ht="13.5">
      <c r="B1184" s="189"/>
      <c r="D1184" s="182" t="s">
        <v>142</v>
      </c>
      <c r="E1184" s="190" t="s">
        <v>5</v>
      </c>
      <c r="F1184" s="191" t="s">
        <v>1767</v>
      </c>
      <c r="H1184" s="192">
        <v>45</v>
      </c>
      <c r="I1184" s="193"/>
      <c r="L1184" s="189"/>
      <c r="M1184" s="194"/>
      <c r="N1184" s="195"/>
      <c r="O1184" s="195"/>
      <c r="P1184" s="195"/>
      <c r="Q1184" s="195"/>
      <c r="R1184" s="195"/>
      <c r="S1184" s="195"/>
      <c r="T1184" s="196"/>
      <c r="AT1184" s="190" t="s">
        <v>142</v>
      </c>
      <c r="AU1184" s="190" t="s">
        <v>81</v>
      </c>
      <c r="AV1184" s="12" t="s">
        <v>81</v>
      </c>
      <c r="AW1184" s="12" t="s">
        <v>33</v>
      </c>
      <c r="AX1184" s="12" t="s">
        <v>69</v>
      </c>
      <c r="AY1184" s="190" t="s">
        <v>133</v>
      </c>
    </row>
    <row r="1185" spans="2:51" s="13" customFormat="1" ht="13.5">
      <c r="B1185" s="197"/>
      <c r="D1185" s="182" t="s">
        <v>142</v>
      </c>
      <c r="E1185" s="198" t="s">
        <v>5</v>
      </c>
      <c r="F1185" s="199" t="s">
        <v>154</v>
      </c>
      <c r="H1185" s="200">
        <v>116</v>
      </c>
      <c r="I1185" s="201"/>
      <c r="L1185" s="197"/>
      <c r="M1185" s="202"/>
      <c r="N1185" s="203"/>
      <c r="O1185" s="203"/>
      <c r="P1185" s="203"/>
      <c r="Q1185" s="203"/>
      <c r="R1185" s="203"/>
      <c r="S1185" s="203"/>
      <c r="T1185" s="204"/>
      <c r="AT1185" s="198" t="s">
        <v>142</v>
      </c>
      <c r="AU1185" s="198" t="s">
        <v>81</v>
      </c>
      <c r="AV1185" s="13" t="s">
        <v>140</v>
      </c>
      <c r="AW1185" s="13" t="s">
        <v>33</v>
      </c>
      <c r="AX1185" s="13" t="s">
        <v>74</v>
      </c>
      <c r="AY1185" s="198" t="s">
        <v>133</v>
      </c>
    </row>
    <row r="1186" spans="2:65" s="1" customFormat="1" ht="16.5" customHeight="1">
      <c r="B1186" s="168"/>
      <c r="C1186" s="169" t="s">
        <v>1768</v>
      </c>
      <c r="D1186" s="169" t="s">
        <v>135</v>
      </c>
      <c r="E1186" s="170" t="s">
        <v>1769</v>
      </c>
      <c r="F1186" s="171" t="s">
        <v>1770</v>
      </c>
      <c r="G1186" s="172" t="s">
        <v>1750</v>
      </c>
      <c r="H1186" s="173">
        <v>578.6</v>
      </c>
      <c r="I1186" s="174"/>
      <c r="J1186" s="175">
        <f>ROUND(I1186*H1186,2)</f>
        <v>0</v>
      </c>
      <c r="K1186" s="171" t="s">
        <v>139</v>
      </c>
      <c r="L1186" s="41"/>
      <c r="M1186" s="176" t="s">
        <v>5</v>
      </c>
      <c r="N1186" s="177" t="s">
        <v>40</v>
      </c>
      <c r="O1186" s="42"/>
      <c r="P1186" s="178">
        <f>O1186*H1186</f>
        <v>0</v>
      </c>
      <c r="Q1186" s="178">
        <v>5E-05</v>
      </c>
      <c r="R1186" s="178">
        <f>Q1186*H1186</f>
        <v>0.02893</v>
      </c>
      <c r="S1186" s="178">
        <v>0</v>
      </c>
      <c r="T1186" s="179">
        <f>S1186*H1186</f>
        <v>0</v>
      </c>
      <c r="AR1186" s="24" t="s">
        <v>254</v>
      </c>
      <c r="AT1186" s="24" t="s">
        <v>135</v>
      </c>
      <c r="AU1186" s="24" t="s">
        <v>81</v>
      </c>
      <c r="AY1186" s="24" t="s">
        <v>133</v>
      </c>
      <c r="BE1186" s="180">
        <f>IF(N1186="základní",J1186,0)</f>
        <v>0</v>
      </c>
      <c r="BF1186" s="180">
        <f>IF(N1186="snížená",J1186,0)</f>
        <v>0</v>
      </c>
      <c r="BG1186" s="180">
        <f>IF(N1186="zákl. přenesená",J1186,0)</f>
        <v>0</v>
      </c>
      <c r="BH1186" s="180">
        <f>IF(N1186="sníž. přenesená",J1186,0)</f>
        <v>0</v>
      </c>
      <c r="BI1186" s="180">
        <f>IF(N1186="nulová",J1186,0)</f>
        <v>0</v>
      </c>
      <c r="BJ1186" s="24" t="s">
        <v>74</v>
      </c>
      <c r="BK1186" s="180">
        <f>ROUND(I1186*H1186,2)</f>
        <v>0</v>
      </c>
      <c r="BL1186" s="24" t="s">
        <v>254</v>
      </c>
      <c r="BM1186" s="24" t="s">
        <v>1771</v>
      </c>
    </row>
    <row r="1187" spans="2:51" s="11" customFormat="1" ht="13.5">
      <c r="B1187" s="181"/>
      <c r="D1187" s="182" t="s">
        <v>142</v>
      </c>
      <c r="E1187" s="183" t="s">
        <v>5</v>
      </c>
      <c r="F1187" s="184" t="s">
        <v>1752</v>
      </c>
      <c r="H1187" s="183" t="s">
        <v>5</v>
      </c>
      <c r="I1187" s="185"/>
      <c r="L1187" s="181"/>
      <c r="M1187" s="186"/>
      <c r="N1187" s="187"/>
      <c r="O1187" s="187"/>
      <c r="P1187" s="187"/>
      <c r="Q1187" s="187"/>
      <c r="R1187" s="187"/>
      <c r="S1187" s="187"/>
      <c r="T1187" s="188"/>
      <c r="AT1187" s="183" t="s">
        <v>142</v>
      </c>
      <c r="AU1187" s="183" t="s">
        <v>81</v>
      </c>
      <c r="AV1187" s="11" t="s">
        <v>74</v>
      </c>
      <c r="AW1187" s="11" t="s">
        <v>33</v>
      </c>
      <c r="AX1187" s="11" t="s">
        <v>69</v>
      </c>
      <c r="AY1187" s="183" t="s">
        <v>133</v>
      </c>
    </row>
    <row r="1188" spans="2:51" s="12" customFormat="1" ht="13.5">
      <c r="B1188" s="189"/>
      <c r="D1188" s="182" t="s">
        <v>142</v>
      </c>
      <c r="E1188" s="190" t="s">
        <v>5</v>
      </c>
      <c r="F1188" s="191" t="s">
        <v>1772</v>
      </c>
      <c r="H1188" s="192">
        <v>259.3</v>
      </c>
      <c r="I1188" s="193"/>
      <c r="L1188" s="189"/>
      <c r="M1188" s="194"/>
      <c r="N1188" s="195"/>
      <c r="O1188" s="195"/>
      <c r="P1188" s="195"/>
      <c r="Q1188" s="195"/>
      <c r="R1188" s="195"/>
      <c r="S1188" s="195"/>
      <c r="T1188" s="196"/>
      <c r="AT1188" s="190" t="s">
        <v>142</v>
      </c>
      <c r="AU1188" s="190" t="s">
        <v>81</v>
      </c>
      <c r="AV1188" s="12" t="s">
        <v>81</v>
      </c>
      <c r="AW1188" s="12" t="s">
        <v>33</v>
      </c>
      <c r="AX1188" s="12" t="s">
        <v>69</v>
      </c>
      <c r="AY1188" s="190" t="s">
        <v>133</v>
      </c>
    </row>
    <row r="1189" spans="2:51" s="11" customFormat="1" ht="13.5">
      <c r="B1189" s="181"/>
      <c r="D1189" s="182" t="s">
        <v>142</v>
      </c>
      <c r="E1189" s="183" t="s">
        <v>5</v>
      </c>
      <c r="F1189" s="184" t="s">
        <v>978</v>
      </c>
      <c r="H1189" s="183" t="s">
        <v>5</v>
      </c>
      <c r="I1189" s="185"/>
      <c r="L1189" s="181"/>
      <c r="M1189" s="186"/>
      <c r="N1189" s="187"/>
      <c r="O1189" s="187"/>
      <c r="P1189" s="187"/>
      <c r="Q1189" s="187"/>
      <c r="R1189" s="187"/>
      <c r="S1189" s="187"/>
      <c r="T1189" s="188"/>
      <c r="AT1189" s="183" t="s">
        <v>142</v>
      </c>
      <c r="AU1189" s="183" t="s">
        <v>81</v>
      </c>
      <c r="AV1189" s="11" t="s">
        <v>74</v>
      </c>
      <c r="AW1189" s="11" t="s">
        <v>33</v>
      </c>
      <c r="AX1189" s="11" t="s">
        <v>69</v>
      </c>
      <c r="AY1189" s="183" t="s">
        <v>133</v>
      </c>
    </row>
    <row r="1190" spans="2:51" s="12" customFormat="1" ht="13.5">
      <c r="B1190" s="189"/>
      <c r="D1190" s="182" t="s">
        <v>142</v>
      </c>
      <c r="E1190" s="190" t="s">
        <v>5</v>
      </c>
      <c r="F1190" s="191" t="s">
        <v>1773</v>
      </c>
      <c r="H1190" s="192">
        <v>129.4</v>
      </c>
      <c r="I1190" s="193"/>
      <c r="L1190" s="189"/>
      <c r="M1190" s="194"/>
      <c r="N1190" s="195"/>
      <c r="O1190" s="195"/>
      <c r="P1190" s="195"/>
      <c r="Q1190" s="195"/>
      <c r="R1190" s="195"/>
      <c r="S1190" s="195"/>
      <c r="T1190" s="196"/>
      <c r="AT1190" s="190" t="s">
        <v>142</v>
      </c>
      <c r="AU1190" s="190" t="s">
        <v>81</v>
      </c>
      <c r="AV1190" s="12" t="s">
        <v>81</v>
      </c>
      <c r="AW1190" s="12" t="s">
        <v>33</v>
      </c>
      <c r="AX1190" s="12" t="s">
        <v>69</v>
      </c>
      <c r="AY1190" s="190" t="s">
        <v>133</v>
      </c>
    </row>
    <row r="1191" spans="2:51" s="12" customFormat="1" ht="13.5">
      <c r="B1191" s="189"/>
      <c r="D1191" s="182" t="s">
        <v>142</v>
      </c>
      <c r="E1191" s="190" t="s">
        <v>5</v>
      </c>
      <c r="F1191" s="191" t="s">
        <v>1774</v>
      </c>
      <c r="H1191" s="192">
        <v>189.9</v>
      </c>
      <c r="I1191" s="193"/>
      <c r="L1191" s="189"/>
      <c r="M1191" s="194"/>
      <c r="N1191" s="195"/>
      <c r="O1191" s="195"/>
      <c r="P1191" s="195"/>
      <c r="Q1191" s="195"/>
      <c r="R1191" s="195"/>
      <c r="S1191" s="195"/>
      <c r="T1191" s="196"/>
      <c r="AT1191" s="190" t="s">
        <v>142</v>
      </c>
      <c r="AU1191" s="190" t="s">
        <v>81</v>
      </c>
      <c r="AV1191" s="12" t="s">
        <v>81</v>
      </c>
      <c r="AW1191" s="12" t="s">
        <v>33</v>
      </c>
      <c r="AX1191" s="12" t="s">
        <v>69</v>
      </c>
      <c r="AY1191" s="190" t="s">
        <v>133</v>
      </c>
    </row>
    <row r="1192" spans="2:51" s="13" customFormat="1" ht="13.5">
      <c r="B1192" s="197"/>
      <c r="D1192" s="182" t="s">
        <v>142</v>
      </c>
      <c r="E1192" s="198" t="s">
        <v>5</v>
      </c>
      <c r="F1192" s="199" t="s">
        <v>154</v>
      </c>
      <c r="H1192" s="200">
        <v>578.6</v>
      </c>
      <c r="I1192" s="201"/>
      <c r="L1192" s="197"/>
      <c r="M1192" s="202"/>
      <c r="N1192" s="203"/>
      <c r="O1192" s="203"/>
      <c r="P1192" s="203"/>
      <c r="Q1192" s="203"/>
      <c r="R1192" s="203"/>
      <c r="S1192" s="203"/>
      <c r="T1192" s="204"/>
      <c r="AT1192" s="198" t="s">
        <v>142</v>
      </c>
      <c r="AU1192" s="198" t="s">
        <v>81</v>
      </c>
      <c r="AV1192" s="13" t="s">
        <v>140</v>
      </c>
      <c r="AW1192" s="13" t="s">
        <v>33</v>
      </c>
      <c r="AX1192" s="13" t="s">
        <v>74</v>
      </c>
      <c r="AY1192" s="198" t="s">
        <v>133</v>
      </c>
    </row>
    <row r="1193" spans="2:65" s="1" customFormat="1" ht="16.5" customHeight="1">
      <c r="B1193" s="168"/>
      <c r="C1193" s="169" t="s">
        <v>1775</v>
      </c>
      <c r="D1193" s="169" t="s">
        <v>135</v>
      </c>
      <c r="E1193" s="170" t="s">
        <v>1776</v>
      </c>
      <c r="F1193" s="171" t="s">
        <v>1777</v>
      </c>
      <c r="G1193" s="172" t="s">
        <v>1750</v>
      </c>
      <c r="H1193" s="173">
        <v>116.3</v>
      </c>
      <c r="I1193" s="174"/>
      <c r="J1193" s="175">
        <f>ROUND(I1193*H1193,2)</f>
        <v>0</v>
      </c>
      <c r="K1193" s="171" t="s">
        <v>139</v>
      </c>
      <c r="L1193" s="41"/>
      <c r="M1193" s="176" t="s">
        <v>5</v>
      </c>
      <c r="N1193" s="177" t="s">
        <v>40</v>
      </c>
      <c r="O1193" s="42"/>
      <c r="P1193" s="178">
        <f>O1193*H1193</f>
        <v>0</v>
      </c>
      <c r="Q1193" s="178">
        <v>5E-05</v>
      </c>
      <c r="R1193" s="178">
        <f>Q1193*H1193</f>
        <v>0.005815</v>
      </c>
      <c r="S1193" s="178">
        <v>0</v>
      </c>
      <c r="T1193" s="179">
        <f>S1193*H1193</f>
        <v>0</v>
      </c>
      <c r="AR1193" s="24" t="s">
        <v>254</v>
      </c>
      <c r="AT1193" s="24" t="s">
        <v>135</v>
      </c>
      <c r="AU1193" s="24" t="s">
        <v>81</v>
      </c>
      <c r="AY1193" s="24" t="s">
        <v>133</v>
      </c>
      <c r="BE1193" s="180">
        <f>IF(N1193="základní",J1193,0)</f>
        <v>0</v>
      </c>
      <c r="BF1193" s="180">
        <f>IF(N1193="snížená",J1193,0)</f>
        <v>0</v>
      </c>
      <c r="BG1193" s="180">
        <f>IF(N1193="zákl. přenesená",J1193,0)</f>
        <v>0</v>
      </c>
      <c r="BH1193" s="180">
        <f>IF(N1193="sníž. přenesená",J1193,0)</f>
        <v>0</v>
      </c>
      <c r="BI1193" s="180">
        <f>IF(N1193="nulová",J1193,0)</f>
        <v>0</v>
      </c>
      <c r="BJ1193" s="24" t="s">
        <v>74</v>
      </c>
      <c r="BK1193" s="180">
        <f>ROUND(I1193*H1193,2)</f>
        <v>0</v>
      </c>
      <c r="BL1193" s="24" t="s">
        <v>254</v>
      </c>
      <c r="BM1193" s="24" t="s">
        <v>1778</v>
      </c>
    </row>
    <row r="1194" spans="2:51" s="11" customFormat="1" ht="13.5">
      <c r="B1194" s="181"/>
      <c r="D1194" s="182" t="s">
        <v>142</v>
      </c>
      <c r="E1194" s="183" t="s">
        <v>5</v>
      </c>
      <c r="F1194" s="184" t="s">
        <v>1752</v>
      </c>
      <c r="H1194" s="183" t="s">
        <v>5</v>
      </c>
      <c r="I1194" s="185"/>
      <c r="L1194" s="181"/>
      <c r="M1194" s="186"/>
      <c r="N1194" s="187"/>
      <c r="O1194" s="187"/>
      <c r="P1194" s="187"/>
      <c r="Q1194" s="187"/>
      <c r="R1194" s="187"/>
      <c r="S1194" s="187"/>
      <c r="T1194" s="188"/>
      <c r="AT1194" s="183" t="s">
        <v>142</v>
      </c>
      <c r="AU1194" s="183" t="s">
        <v>81</v>
      </c>
      <c r="AV1194" s="11" t="s">
        <v>74</v>
      </c>
      <c r="AW1194" s="11" t="s">
        <v>33</v>
      </c>
      <c r="AX1194" s="11" t="s">
        <v>69</v>
      </c>
      <c r="AY1194" s="183" t="s">
        <v>133</v>
      </c>
    </row>
    <row r="1195" spans="2:51" s="12" customFormat="1" ht="13.5">
      <c r="B1195" s="189"/>
      <c r="D1195" s="182" t="s">
        <v>142</v>
      </c>
      <c r="E1195" s="190" t="s">
        <v>5</v>
      </c>
      <c r="F1195" s="191" t="s">
        <v>1779</v>
      </c>
      <c r="H1195" s="192">
        <v>59.7</v>
      </c>
      <c r="I1195" s="193"/>
      <c r="L1195" s="189"/>
      <c r="M1195" s="194"/>
      <c r="N1195" s="195"/>
      <c r="O1195" s="195"/>
      <c r="P1195" s="195"/>
      <c r="Q1195" s="195"/>
      <c r="R1195" s="195"/>
      <c r="S1195" s="195"/>
      <c r="T1195" s="196"/>
      <c r="AT1195" s="190" t="s">
        <v>142</v>
      </c>
      <c r="AU1195" s="190" t="s">
        <v>81</v>
      </c>
      <c r="AV1195" s="12" t="s">
        <v>81</v>
      </c>
      <c r="AW1195" s="12" t="s">
        <v>33</v>
      </c>
      <c r="AX1195" s="12" t="s">
        <v>69</v>
      </c>
      <c r="AY1195" s="190" t="s">
        <v>133</v>
      </c>
    </row>
    <row r="1196" spans="2:51" s="11" customFormat="1" ht="13.5">
      <c r="B1196" s="181"/>
      <c r="D1196" s="182" t="s">
        <v>142</v>
      </c>
      <c r="E1196" s="183" t="s">
        <v>5</v>
      </c>
      <c r="F1196" s="184" t="s">
        <v>978</v>
      </c>
      <c r="H1196" s="183" t="s">
        <v>5</v>
      </c>
      <c r="I1196" s="185"/>
      <c r="L1196" s="181"/>
      <c r="M1196" s="186"/>
      <c r="N1196" s="187"/>
      <c r="O1196" s="187"/>
      <c r="P1196" s="187"/>
      <c r="Q1196" s="187"/>
      <c r="R1196" s="187"/>
      <c r="S1196" s="187"/>
      <c r="T1196" s="188"/>
      <c r="AT1196" s="183" t="s">
        <v>142</v>
      </c>
      <c r="AU1196" s="183" t="s">
        <v>81</v>
      </c>
      <c r="AV1196" s="11" t="s">
        <v>74</v>
      </c>
      <c r="AW1196" s="11" t="s">
        <v>33</v>
      </c>
      <c r="AX1196" s="11" t="s">
        <v>69</v>
      </c>
      <c r="AY1196" s="183" t="s">
        <v>133</v>
      </c>
    </row>
    <row r="1197" spans="2:51" s="12" customFormat="1" ht="13.5">
      <c r="B1197" s="189"/>
      <c r="D1197" s="182" t="s">
        <v>142</v>
      </c>
      <c r="E1197" s="190" t="s">
        <v>5</v>
      </c>
      <c r="F1197" s="191" t="s">
        <v>1780</v>
      </c>
      <c r="H1197" s="192">
        <v>56.6</v>
      </c>
      <c r="I1197" s="193"/>
      <c r="L1197" s="189"/>
      <c r="M1197" s="194"/>
      <c r="N1197" s="195"/>
      <c r="O1197" s="195"/>
      <c r="P1197" s="195"/>
      <c r="Q1197" s="195"/>
      <c r="R1197" s="195"/>
      <c r="S1197" s="195"/>
      <c r="T1197" s="196"/>
      <c r="AT1197" s="190" t="s">
        <v>142</v>
      </c>
      <c r="AU1197" s="190" t="s">
        <v>81</v>
      </c>
      <c r="AV1197" s="12" t="s">
        <v>81</v>
      </c>
      <c r="AW1197" s="12" t="s">
        <v>33</v>
      </c>
      <c r="AX1197" s="12" t="s">
        <v>69</v>
      </c>
      <c r="AY1197" s="190" t="s">
        <v>133</v>
      </c>
    </row>
    <row r="1198" spans="2:51" s="13" customFormat="1" ht="13.5">
      <c r="B1198" s="197"/>
      <c r="D1198" s="182" t="s">
        <v>142</v>
      </c>
      <c r="E1198" s="198" t="s">
        <v>5</v>
      </c>
      <c r="F1198" s="199" t="s">
        <v>154</v>
      </c>
      <c r="H1198" s="200">
        <v>116.3</v>
      </c>
      <c r="I1198" s="201"/>
      <c r="L1198" s="197"/>
      <c r="M1198" s="202"/>
      <c r="N1198" s="203"/>
      <c r="O1198" s="203"/>
      <c r="P1198" s="203"/>
      <c r="Q1198" s="203"/>
      <c r="R1198" s="203"/>
      <c r="S1198" s="203"/>
      <c r="T1198" s="204"/>
      <c r="AT1198" s="198" t="s">
        <v>142</v>
      </c>
      <c r="AU1198" s="198" t="s">
        <v>81</v>
      </c>
      <c r="AV1198" s="13" t="s">
        <v>140</v>
      </c>
      <c r="AW1198" s="13" t="s">
        <v>33</v>
      </c>
      <c r="AX1198" s="13" t="s">
        <v>74</v>
      </c>
      <c r="AY1198" s="198" t="s">
        <v>133</v>
      </c>
    </row>
    <row r="1199" spans="2:65" s="1" customFormat="1" ht="16.5" customHeight="1">
      <c r="B1199" s="168"/>
      <c r="C1199" s="169" t="s">
        <v>1781</v>
      </c>
      <c r="D1199" s="169" t="s">
        <v>135</v>
      </c>
      <c r="E1199" s="170" t="s">
        <v>1782</v>
      </c>
      <c r="F1199" s="171" t="s">
        <v>1783</v>
      </c>
      <c r="G1199" s="172" t="s">
        <v>1750</v>
      </c>
      <c r="H1199" s="173">
        <v>220</v>
      </c>
      <c r="I1199" s="174"/>
      <c r="J1199" s="175">
        <f>ROUND(I1199*H1199,2)</f>
        <v>0</v>
      </c>
      <c r="K1199" s="171" t="s">
        <v>139</v>
      </c>
      <c r="L1199" s="41"/>
      <c r="M1199" s="176" t="s">
        <v>5</v>
      </c>
      <c r="N1199" s="177" t="s">
        <v>40</v>
      </c>
      <c r="O1199" s="42"/>
      <c r="P1199" s="178">
        <f>O1199*H1199</f>
        <v>0</v>
      </c>
      <c r="Q1199" s="178">
        <v>5E-05</v>
      </c>
      <c r="R1199" s="178">
        <f>Q1199*H1199</f>
        <v>0.011000000000000001</v>
      </c>
      <c r="S1199" s="178">
        <v>0</v>
      </c>
      <c r="T1199" s="179">
        <f>S1199*H1199</f>
        <v>0</v>
      </c>
      <c r="AR1199" s="24" t="s">
        <v>254</v>
      </c>
      <c r="AT1199" s="24" t="s">
        <v>135</v>
      </c>
      <c r="AU1199" s="24" t="s">
        <v>81</v>
      </c>
      <c r="AY1199" s="24" t="s">
        <v>133</v>
      </c>
      <c r="BE1199" s="180">
        <f>IF(N1199="základní",J1199,0)</f>
        <v>0</v>
      </c>
      <c r="BF1199" s="180">
        <f>IF(N1199="snížená",J1199,0)</f>
        <v>0</v>
      </c>
      <c r="BG1199" s="180">
        <f>IF(N1199="zákl. přenesená",J1199,0)</f>
        <v>0</v>
      </c>
      <c r="BH1199" s="180">
        <f>IF(N1199="sníž. přenesená",J1199,0)</f>
        <v>0</v>
      </c>
      <c r="BI1199" s="180">
        <f>IF(N1199="nulová",J1199,0)</f>
        <v>0</v>
      </c>
      <c r="BJ1199" s="24" t="s">
        <v>74</v>
      </c>
      <c r="BK1199" s="180">
        <f>ROUND(I1199*H1199,2)</f>
        <v>0</v>
      </c>
      <c r="BL1199" s="24" t="s">
        <v>254</v>
      </c>
      <c r="BM1199" s="24" t="s">
        <v>1784</v>
      </c>
    </row>
    <row r="1200" spans="2:51" s="11" customFormat="1" ht="13.5">
      <c r="B1200" s="181"/>
      <c r="D1200" s="182" t="s">
        <v>142</v>
      </c>
      <c r="E1200" s="183" t="s">
        <v>5</v>
      </c>
      <c r="F1200" s="184" t="s">
        <v>978</v>
      </c>
      <c r="H1200" s="183" t="s">
        <v>5</v>
      </c>
      <c r="I1200" s="185"/>
      <c r="L1200" s="181"/>
      <c r="M1200" s="186"/>
      <c r="N1200" s="187"/>
      <c r="O1200" s="187"/>
      <c r="P1200" s="187"/>
      <c r="Q1200" s="187"/>
      <c r="R1200" s="187"/>
      <c r="S1200" s="187"/>
      <c r="T1200" s="188"/>
      <c r="AT1200" s="183" t="s">
        <v>142</v>
      </c>
      <c r="AU1200" s="183" t="s">
        <v>81</v>
      </c>
      <c r="AV1200" s="11" t="s">
        <v>74</v>
      </c>
      <c r="AW1200" s="11" t="s">
        <v>33</v>
      </c>
      <c r="AX1200" s="11" t="s">
        <v>69</v>
      </c>
      <c r="AY1200" s="183" t="s">
        <v>133</v>
      </c>
    </row>
    <row r="1201" spans="2:51" s="12" customFormat="1" ht="13.5">
      <c r="B1201" s="189"/>
      <c r="D1201" s="182" t="s">
        <v>142</v>
      </c>
      <c r="E1201" s="190" t="s">
        <v>5</v>
      </c>
      <c r="F1201" s="191" t="s">
        <v>1785</v>
      </c>
      <c r="H1201" s="192">
        <v>220</v>
      </c>
      <c r="I1201" s="193"/>
      <c r="L1201" s="189"/>
      <c r="M1201" s="194"/>
      <c r="N1201" s="195"/>
      <c r="O1201" s="195"/>
      <c r="P1201" s="195"/>
      <c r="Q1201" s="195"/>
      <c r="R1201" s="195"/>
      <c r="S1201" s="195"/>
      <c r="T1201" s="196"/>
      <c r="AT1201" s="190" t="s">
        <v>142</v>
      </c>
      <c r="AU1201" s="190" t="s">
        <v>81</v>
      </c>
      <c r="AV1201" s="12" t="s">
        <v>81</v>
      </c>
      <c r="AW1201" s="12" t="s">
        <v>33</v>
      </c>
      <c r="AX1201" s="12" t="s">
        <v>74</v>
      </c>
      <c r="AY1201" s="190" t="s">
        <v>133</v>
      </c>
    </row>
    <row r="1202" spans="2:65" s="1" customFormat="1" ht="16.5" customHeight="1">
      <c r="B1202" s="168"/>
      <c r="C1202" s="213" t="s">
        <v>1786</v>
      </c>
      <c r="D1202" s="213" t="s">
        <v>314</v>
      </c>
      <c r="E1202" s="214" t="s">
        <v>1787</v>
      </c>
      <c r="F1202" s="215" t="s">
        <v>1788</v>
      </c>
      <c r="G1202" s="216" t="s">
        <v>1750</v>
      </c>
      <c r="H1202" s="217">
        <v>655.452</v>
      </c>
      <c r="I1202" s="218"/>
      <c r="J1202" s="219">
        <f>ROUND(I1202*H1202,2)</f>
        <v>0</v>
      </c>
      <c r="K1202" s="215" t="s">
        <v>5</v>
      </c>
      <c r="L1202" s="220"/>
      <c r="M1202" s="221" t="s">
        <v>5</v>
      </c>
      <c r="N1202" s="222" t="s">
        <v>40</v>
      </c>
      <c r="O1202" s="42"/>
      <c r="P1202" s="178">
        <f>O1202*H1202</f>
        <v>0</v>
      </c>
      <c r="Q1202" s="178">
        <v>0.001</v>
      </c>
      <c r="R1202" s="178">
        <f>Q1202*H1202</f>
        <v>0.655452</v>
      </c>
      <c r="S1202" s="178">
        <v>0</v>
      </c>
      <c r="T1202" s="179">
        <f>S1202*H1202</f>
        <v>0</v>
      </c>
      <c r="AR1202" s="24" t="s">
        <v>353</v>
      </c>
      <c r="AT1202" s="24" t="s">
        <v>314</v>
      </c>
      <c r="AU1202" s="24" t="s">
        <v>81</v>
      </c>
      <c r="AY1202" s="24" t="s">
        <v>133</v>
      </c>
      <c r="BE1202" s="180">
        <f>IF(N1202="základní",J1202,0)</f>
        <v>0</v>
      </c>
      <c r="BF1202" s="180">
        <f>IF(N1202="snížená",J1202,0)</f>
        <v>0</v>
      </c>
      <c r="BG1202" s="180">
        <f>IF(N1202="zákl. přenesená",J1202,0)</f>
        <v>0</v>
      </c>
      <c r="BH1202" s="180">
        <f>IF(N1202="sníž. přenesená",J1202,0)</f>
        <v>0</v>
      </c>
      <c r="BI1202" s="180">
        <f>IF(N1202="nulová",J1202,0)</f>
        <v>0</v>
      </c>
      <c r="BJ1202" s="24" t="s">
        <v>74</v>
      </c>
      <c r="BK1202" s="180">
        <f>ROUND(I1202*H1202,2)</f>
        <v>0</v>
      </c>
      <c r="BL1202" s="24" t="s">
        <v>254</v>
      </c>
      <c r="BM1202" s="24" t="s">
        <v>1789</v>
      </c>
    </row>
    <row r="1203" spans="2:51" s="12" customFormat="1" ht="13.5">
      <c r="B1203" s="189"/>
      <c r="D1203" s="182" t="s">
        <v>142</v>
      </c>
      <c r="E1203" s="190" t="s">
        <v>5</v>
      </c>
      <c r="F1203" s="191" t="s">
        <v>1790</v>
      </c>
      <c r="H1203" s="192">
        <v>203</v>
      </c>
      <c r="I1203" s="193"/>
      <c r="L1203" s="189"/>
      <c r="M1203" s="194"/>
      <c r="N1203" s="195"/>
      <c r="O1203" s="195"/>
      <c r="P1203" s="195"/>
      <c r="Q1203" s="195"/>
      <c r="R1203" s="195"/>
      <c r="S1203" s="195"/>
      <c r="T1203" s="196"/>
      <c r="AT1203" s="190" t="s">
        <v>142</v>
      </c>
      <c r="AU1203" s="190" t="s">
        <v>81</v>
      </c>
      <c r="AV1203" s="12" t="s">
        <v>81</v>
      </c>
      <c r="AW1203" s="12" t="s">
        <v>33</v>
      </c>
      <c r="AX1203" s="12" t="s">
        <v>69</v>
      </c>
      <c r="AY1203" s="190" t="s">
        <v>133</v>
      </c>
    </row>
    <row r="1204" spans="2:51" s="12" customFormat="1" ht="13.5">
      <c r="B1204" s="189"/>
      <c r="D1204" s="182" t="s">
        <v>142</v>
      </c>
      <c r="E1204" s="190" t="s">
        <v>5</v>
      </c>
      <c r="F1204" s="191" t="s">
        <v>1791</v>
      </c>
      <c r="H1204" s="192">
        <v>115</v>
      </c>
      <c r="I1204" s="193"/>
      <c r="L1204" s="189"/>
      <c r="M1204" s="194"/>
      <c r="N1204" s="195"/>
      <c r="O1204" s="195"/>
      <c r="P1204" s="195"/>
      <c r="Q1204" s="195"/>
      <c r="R1204" s="195"/>
      <c r="S1204" s="195"/>
      <c r="T1204" s="196"/>
      <c r="AT1204" s="190" t="s">
        <v>142</v>
      </c>
      <c r="AU1204" s="190" t="s">
        <v>81</v>
      </c>
      <c r="AV1204" s="12" t="s">
        <v>81</v>
      </c>
      <c r="AW1204" s="12" t="s">
        <v>33</v>
      </c>
      <c r="AX1204" s="12" t="s">
        <v>69</v>
      </c>
      <c r="AY1204" s="190" t="s">
        <v>133</v>
      </c>
    </row>
    <row r="1205" spans="2:51" s="12" customFormat="1" ht="13.5">
      <c r="B1205" s="189"/>
      <c r="D1205" s="182" t="s">
        <v>142</v>
      </c>
      <c r="E1205" s="190" t="s">
        <v>5</v>
      </c>
      <c r="F1205" s="191" t="s">
        <v>1792</v>
      </c>
      <c r="H1205" s="192">
        <v>116</v>
      </c>
      <c r="I1205" s="193"/>
      <c r="L1205" s="189"/>
      <c r="M1205" s="194"/>
      <c r="N1205" s="195"/>
      <c r="O1205" s="195"/>
      <c r="P1205" s="195"/>
      <c r="Q1205" s="195"/>
      <c r="R1205" s="195"/>
      <c r="S1205" s="195"/>
      <c r="T1205" s="196"/>
      <c r="AT1205" s="190" t="s">
        <v>142</v>
      </c>
      <c r="AU1205" s="190" t="s">
        <v>81</v>
      </c>
      <c r="AV1205" s="12" t="s">
        <v>81</v>
      </c>
      <c r="AW1205" s="12" t="s">
        <v>33</v>
      </c>
      <c r="AX1205" s="12" t="s">
        <v>69</v>
      </c>
      <c r="AY1205" s="190" t="s">
        <v>133</v>
      </c>
    </row>
    <row r="1206" spans="2:51" s="12" customFormat="1" ht="13.5">
      <c r="B1206" s="189"/>
      <c r="D1206" s="182" t="s">
        <v>142</v>
      </c>
      <c r="E1206" s="190" t="s">
        <v>5</v>
      </c>
      <c r="F1206" s="191" t="s">
        <v>1793</v>
      </c>
      <c r="H1206" s="192">
        <v>578.6</v>
      </c>
      <c r="I1206" s="193"/>
      <c r="L1206" s="189"/>
      <c r="M1206" s="194"/>
      <c r="N1206" s="195"/>
      <c r="O1206" s="195"/>
      <c r="P1206" s="195"/>
      <c r="Q1206" s="195"/>
      <c r="R1206" s="195"/>
      <c r="S1206" s="195"/>
      <c r="T1206" s="196"/>
      <c r="AT1206" s="190" t="s">
        <v>142</v>
      </c>
      <c r="AU1206" s="190" t="s">
        <v>81</v>
      </c>
      <c r="AV1206" s="12" t="s">
        <v>81</v>
      </c>
      <c r="AW1206" s="12" t="s">
        <v>33</v>
      </c>
      <c r="AX1206" s="12" t="s">
        <v>69</v>
      </c>
      <c r="AY1206" s="190" t="s">
        <v>133</v>
      </c>
    </row>
    <row r="1207" spans="2:51" s="12" customFormat="1" ht="13.5">
      <c r="B1207" s="189"/>
      <c r="D1207" s="182" t="s">
        <v>142</v>
      </c>
      <c r="E1207" s="190" t="s">
        <v>5</v>
      </c>
      <c r="F1207" s="191" t="s">
        <v>1794</v>
      </c>
      <c r="H1207" s="192">
        <v>116.3</v>
      </c>
      <c r="I1207" s="193"/>
      <c r="L1207" s="189"/>
      <c r="M1207" s="194"/>
      <c r="N1207" s="195"/>
      <c r="O1207" s="195"/>
      <c r="P1207" s="195"/>
      <c r="Q1207" s="195"/>
      <c r="R1207" s="195"/>
      <c r="S1207" s="195"/>
      <c r="T1207" s="196"/>
      <c r="AT1207" s="190" t="s">
        <v>142</v>
      </c>
      <c r="AU1207" s="190" t="s">
        <v>81</v>
      </c>
      <c r="AV1207" s="12" t="s">
        <v>81</v>
      </c>
      <c r="AW1207" s="12" t="s">
        <v>33</v>
      </c>
      <c r="AX1207" s="12" t="s">
        <v>69</v>
      </c>
      <c r="AY1207" s="190" t="s">
        <v>133</v>
      </c>
    </row>
    <row r="1208" spans="2:51" s="12" customFormat="1" ht="13.5">
      <c r="B1208" s="189"/>
      <c r="D1208" s="182" t="s">
        <v>142</v>
      </c>
      <c r="E1208" s="190" t="s">
        <v>5</v>
      </c>
      <c r="F1208" s="191" t="s">
        <v>1795</v>
      </c>
      <c r="H1208" s="192">
        <v>220</v>
      </c>
      <c r="I1208" s="193"/>
      <c r="L1208" s="189"/>
      <c r="M1208" s="194"/>
      <c r="N1208" s="195"/>
      <c r="O1208" s="195"/>
      <c r="P1208" s="195"/>
      <c r="Q1208" s="195"/>
      <c r="R1208" s="195"/>
      <c r="S1208" s="195"/>
      <c r="T1208" s="196"/>
      <c r="AT1208" s="190" t="s">
        <v>142</v>
      </c>
      <c r="AU1208" s="190" t="s">
        <v>81</v>
      </c>
      <c r="AV1208" s="12" t="s">
        <v>81</v>
      </c>
      <c r="AW1208" s="12" t="s">
        <v>33</v>
      </c>
      <c r="AX1208" s="12" t="s">
        <v>69</v>
      </c>
      <c r="AY1208" s="190" t="s">
        <v>133</v>
      </c>
    </row>
    <row r="1209" spans="2:51" s="12" customFormat="1" ht="13.5">
      <c r="B1209" s="189"/>
      <c r="D1209" s="182" t="s">
        <v>142</v>
      </c>
      <c r="E1209" s="190" t="s">
        <v>5</v>
      </c>
      <c r="F1209" s="191" t="s">
        <v>1796</v>
      </c>
      <c r="H1209" s="192">
        <v>-742</v>
      </c>
      <c r="I1209" s="193"/>
      <c r="L1209" s="189"/>
      <c r="M1209" s="194"/>
      <c r="N1209" s="195"/>
      <c r="O1209" s="195"/>
      <c r="P1209" s="195"/>
      <c r="Q1209" s="195"/>
      <c r="R1209" s="195"/>
      <c r="S1209" s="195"/>
      <c r="T1209" s="196"/>
      <c r="AT1209" s="190" t="s">
        <v>142</v>
      </c>
      <c r="AU1209" s="190" t="s">
        <v>81</v>
      </c>
      <c r="AV1209" s="12" t="s">
        <v>81</v>
      </c>
      <c r="AW1209" s="12" t="s">
        <v>33</v>
      </c>
      <c r="AX1209" s="12" t="s">
        <v>69</v>
      </c>
      <c r="AY1209" s="190" t="s">
        <v>133</v>
      </c>
    </row>
    <row r="1210" spans="2:51" s="14" customFormat="1" ht="13.5">
      <c r="B1210" s="205"/>
      <c r="D1210" s="182" t="s">
        <v>142</v>
      </c>
      <c r="E1210" s="206" t="s">
        <v>5</v>
      </c>
      <c r="F1210" s="207" t="s">
        <v>198</v>
      </c>
      <c r="H1210" s="208">
        <v>606.9</v>
      </c>
      <c r="I1210" s="209"/>
      <c r="L1210" s="205"/>
      <c r="M1210" s="210"/>
      <c r="N1210" s="211"/>
      <c r="O1210" s="211"/>
      <c r="P1210" s="211"/>
      <c r="Q1210" s="211"/>
      <c r="R1210" s="211"/>
      <c r="S1210" s="211"/>
      <c r="T1210" s="212"/>
      <c r="AT1210" s="206" t="s">
        <v>142</v>
      </c>
      <c r="AU1210" s="206" t="s">
        <v>81</v>
      </c>
      <c r="AV1210" s="14" t="s">
        <v>163</v>
      </c>
      <c r="AW1210" s="14" t="s">
        <v>33</v>
      </c>
      <c r="AX1210" s="14" t="s">
        <v>69</v>
      </c>
      <c r="AY1210" s="206" t="s">
        <v>133</v>
      </c>
    </row>
    <row r="1211" spans="2:51" s="12" customFormat="1" ht="13.5">
      <c r="B1211" s="189"/>
      <c r="D1211" s="182" t="s">
        <v>142</v>
      </c>
      <c r="E1211" s="190" t="s">
        <v>5</v>
      </c>
      <c r="F1211" s="191" t="s">
        <v>1797</v>
      </c>
      <c r="H1211" s="192">
        <v>655.452</v>
      </c>
      <c r="I1211" s="193"/>
      <c r="L1211" s="189"/>
      <c r="M1211" s="194"/>
      <c r="N1211" s="195"/>
      <c r="O1211" s="195"/>
      <c r="P1211" s="195"/>
      <c r="Q1211" s="195"/>
      <c r="R1211" s="195"/>
      <c r="S1211" s="195"/>
      <c r="T1211" s="196"/>
      <c r="AT1211" s="190" t="s">
        <v>142</v>
      </c>
      <c r="AU1211" s="190" t="s">
        <v>81</v>
      </c>
      <c r="AV1211" s="12" t="s">
        <v>81</v>
      </c>
      <c r="AW1211" s="12" t="s">
        <v>33</v>
      </c>
      <c r="AX1211" s="12" t="s">
        <v>74</v>
      </c>
      <c r="AY1211" s="190" t="s">
        <v>133</v>
      </c>
    </row>
    <row r="1212" spans="2:65" s="1" customFormat="1" ht="16.5" customHeight="1">
      <c r="B1212" s="168"/>
      <c r="C1212" s="213" t="s">
        <v>1798</v>
      </c>
      <c r="D1212" s="213" t="s">
        <v>314</v>
      </c>
      <c r="E1212" s="214" t="s">
        <v>1799</v>
      </c>
      <c r="F1212" s="215" t="s">
        <v>1800</v>
      </c>
      <c r="G1212" s="216" t="s">
        <v>1750</v>
      </c>
      <c r="H1212" s="217">
        <v>801.36</v>
      </c>
      <c r="I1212" s="218"/>
      <c r="J1212" s="219">
        <f>ROUND(I1212*H1212,2)</f>
        <v>0</v>
      </c>
      <c r="K1212" s="215" t="s">
        <v>5</v>
      </c>
      <c r="L1212" s="220"/>
      <c r="M1212" s="221" t="s">
        <v>5</v>
      </c>
      <c r="N1212" s="222" t="s">
        <v>40</v>
      </c>
      <c r="O1212" s="42"/>
      <c r="P1212" s="178">
        <f>O1212*H1212</f>
        <v>0</v>
      </c>
      <c r="Q1212" s="178">
        <v>0.001</v>
      </c>
      <c r="R1212" s="178">
        <f>Q1212*H1212</f>
        <v>0.8013600000000001</v>
      </c>
      <c r="S1212" s="178">
        <v>0</v>
      </c>
      <c r="T1212" s="179">
        <f>S1212*H1212</f>
        <v>0</v>
      </c>
      <c r="AR1212" s="24" t="s">
        <v>353</v>
      </c>
      <c r="AT1212" s="24" t="s">
        <v>314</v>
      </c>
      <c r="AU1212" s="24" t="s">
        <v>81</v>
      </c>
      <c r="AY1212" s="24" t="s">
        <v>133</v>
      </c>
      <c r="BE1212" s="180">
        <f>IF(N1212="základní",J1212,0)</f>
        <v>0</v>
      </c>
      <c r="BF1212" s="180">
        <f>IF(N1212="snížená",J1212,0)</f>
        <v>0</v>
      </c>
      <c r="BG1212" s="180">
        <f>IF(N1212="zákl. přenesená",J1212,0)</f>
        <v>0</v>
      </c>
      <c r="BH1212" s="180">
        <f>IF(N1212="sníž. přenesená",J1212,0)</f>
        <v>0</v>
      </c>
      <c r="BI1212" s="180">
        <f>IF(N1212="nulová",J1212,0)</f>
        <v>0</v>
      </c>
      <c r="BJ1212" s="24" t="s">
        <v>74</v>
      </c>
      <c r="BK1212" s="180">
        <f>ROUND(I1212*H1212,2)</f>
        <v>0</v>
      </c>
      <c r="BL1212" s="24" t="s">
        <v>254</v>
      </c>
      <c r="BM1212" s="24" t="s">
        <v>1801</v>
      </c>
    </row>
    <row r="1213" spans="2:51" s="11" customFormat="1" ht="13.5">
      <c r="B1213" s="181"/>
      <c r="D1213" s="182" t="s">
        <v>142</v>
      </c>
      <c r="E1213" s="183" t="s">
        <v>5</v>
      </c>
      <c r="F1213" s="184" t="s">
        <v>1752</v>
      </c>
      <c r="H1213" s="183" t="s">
        <v>5</v>
      </c>
      <c r="I1213" s="185"/>
      <c r="L1213" s="181"/>
      <c r="M1213" s="186"/>
      <c r="N1213" s="187"/>
      <c r="O1213" s="187"/>
      <c r="P1213" s="187"/>
      <c r="Q1213" s="187"/>
      <c r="R1213" s="187"/>
      <c r="S1213" s="187"/>
      <c r="T1213" s="188"/>
      <c r="AT1213" s="183" t="s">
        <v>142</v>
      </c>
      <c r="AU1213" s="183" t="s">
        <v>81</v>
      </c>
      <c r="AV1213" s="11" t="s">
        <v>74</v>
      </c>
      <c r="AW1213" s="11" t="s">
        <v>33</v>
      </c>
      <c r="AX1213" s="11" t="s">
        <v>69</v>
      </c>
      <c r="AY1213" s="183" t="s">
        <v>133</v>
      </c>
    </row>
    <row r="1214" spans="2:51" s="12" customFormat="1" ht="13.5">
      <c r="B1214" s="189"/>
      <c r="D1214" s="182" t="s">
        <v>142</v>
      </c>
      <c r="E1214" s="190" t="s">
        <v>5</v>
      </c>
      <c r="F1214" s="191" t="s">
        <v>1753</v>
      </c>
      <c r="H1214" s="192">
        <v>63.8</v>
      </c>
      <c r="I1214" s="193"/>
      <c r="L1214" s="189"/>
      <c r="M1214" s="194"/>
      <c r="N1214" s="195"/>
      <c r="O1214" s="195"/>
      <c r="P1214" s="195"/>
      <c r="Q1214" s="195"/>
      <c r="R1214" s="195"/>
      <c r="S1214" s="195"/>
      <c r="T1214" s="196"/>
      <c r="AT1214" s="190" t="s">
        <v>142</v>
      </c>
      <c r="AU1214" s="190" t="s">
        <v>81</v>
      </c>
      <c r="AV1214" s="12" t="s">
        <v>81</v>
      </c>
      <c r="AW1214" s="12" t="s">
        <v>33</v>
      </c>
      <c r="AX1214" s="12" t="s">
        <v>69</v>
      </c>
      <c r="AY1214" s="190" t="s">
        <v>133</v>
      </c>
    </row>
    <row r="1215" spans="2:51" s="12" customFormat="1" ht="13.5">
      <c r="B1215" s="189"/>
      <c r="D1215" s="182" t="s">
        <v>142</v>
      </c>
      <c r="E1215" s="190" t="s">
        <v>5</v>
      </c>
      <c r="F1215" s="191" t="s">
        <v>1772</v>
      </c>
      <c r="H1215" s="192">
        <v>259.3</v>
      </c>
      <c r="I1215" s="193"/>
      <c r="L1215" s="189"/>
      <c r="M1215" s="194"/>
      <c r="N1215" s="195"/>
      <c r="O1215" s="195"/>
      <c r="P1215" s="195"/>
      <c r="Q1215" s="195"/>
      <c r="R1215" s="195"/>
      <c r="S1215" s="195"/>
      <c r="T1215" s="196"/>
      <c r="AT1215" s="190" t="s">
        <v>142</v>
      </c>
      <c r="AU1215" s="190" t="s">
        <v>81</v>
      </c>
      <c r="AV1215" s="12" t="s">
        <v>81</v>
      </c>
      <c r="AW1215" s="12" t="s">
        <v>33</v>
      </c>
      <c r="AX1215" s="12" t="s">
        <v>69</v>
      </c>
      <c r="AY1215" s="190" t="s">
        <v>133</v>
      </c>
    </row>
    <row r="1216" spans="2:51" s="12" customFormat="1" ht="13.5">
      <c r="B1216" s="189"/>
      <c r="D1216" s="182" t="s">
        <v>142</v>
      </c>
      <c r="E1216" s="190" t="s">
        <v>5</v>
      </c>
      <c r="F1216" s="191" t="s">
        <v>1779</v>
      </c>
      <c r="H1216" s="192">
        <v>59.7</v>
      </c>
      <c r="I1216" s="193"/>
      <c r="L1216" s="189"/>
      <c r="M1216" s="194"/>
      <c r="N1216" s="195"/>
      <c r="O1216" s="195"/>
      <c r="P1216" s="195"/>
      <c r="Q1216" s="195"/>
      <c r="R1216" s="195"/>
      <c r="S1216" s="195"/>
      <c r="T1216" s="196"/>
      <c r="AT1216" s="190" t="s">
        <v>142</v>
      </c>
      <c r="AU1216" s="190" t="s">
        <v>81</v>
      </c>
      <c r="AV1216" s="12" t="s">
        <v>81</v>
      </c>
      <c r="AW1216" s="12" t="s">
        <v>33</v>
      </c>
      <c r="AX1216" s="12" t="s">
        <v>69</v>
      </c>
      <c r="AY1216" s="190" t="s">
        <v>133</v>
      </c>
    </row>
    <row r="1217" spans="2:51" s="11" customFormat="1" ht="13.5">
      <c r="B1217" s="181"/>
      <c r="D1217" s="182" t="s">
        <v>142</v>
      </c>
      <c r="E1217" s="183" t="s">
        <v>5</v>
      </c>
      <c r="F1217" s="184" t="s">
        <v>1754</v>
      </c>
      <c r="H1217" s="183" t="s">
        <v>5</v>
      </c>
      <c r="I1217" s="185"/>
      <c r="L1217" s="181"/>
      <c r="M1217" s="186"/>
      <c r="N1217" s="187"/>
      <c r="O1217" s="187"/>
      <c r="P1217" s="187"/>
      <c r="Q1217" s="187"/>
      <c r="R1217" s="187"/>
      <c r="S1217" s="187"/>
      <c r="T1217" s="188"/>
      <c r="AT1217" s="183" t="s">
        <v>142</v>
      </c>
      <c r="AU1217" s="183" t="s">
        <v>81</v>
      </c>
      <c r="AV1217" s="11" t="s">
        <v>74</v>
      </c>
      <c r="AW1217" s="11" t="s">
        <v>33</v>
      </c>
      <c r="AX1217" s="11" t="s">
        <v>69</v>
      </c>
      <c r="AY1217" s="183" t="s">
        <v>133</v>
      </c>
    </row>
    <row r="1218" spans="2:51" s="12" customFormat="1" ht="13.5">
      <c r="B1218" s="189"/>
      <c r="D1218" s="182" t="s">
        <v>142</v>
      </c>
      <c r="E1218" s="190" t="s">
        <v>5</v>
      </c>
      <c r="F1218" s="191" t="s">
        <v>1755</v>
      </c>
      <c r="H1218" s="192">
        <v>119.2</v>
      </c>
      <c r="I1218" s="193"/>
      <c r="L1218" s="189"/>
      <c r="M1218" s="194"/>
      <c r="N1218" s="195"/>
      <c r="O1218" s="195"/>
      <c r="P1218" s="195"/>
      <c r="Q1218" s="195"/>
      <c r="R1218" s="195"/>
      <c r="S1218" s="195"/>
      <c r="T1218" s="196"/>
      <c r="AT1218" s="190" t="s">
        <v>142</v>
      </c>
      <c r="AU1218" s="190" t="s">
        <v>81</v>
      </c>
      <c r="AV1218" s="12" t="s">
        <v>81</v>
      </c>
      <c r="AW1218" s="12" t="s">
        <v>33</v>
      </c>
      <c r="AX1218" s="12" t="s">
        <v>69</v>
      </c>
      <c r="AY1218" s="190" t="s">
        <v>133</v>
      </c>
    </row>
    <row r="1219" spans="2:51" s="12" customFormat="1" ht="13.5">
      <c r="B1219" s="189"/>
      <c r="D1219" s="182" t="s">
        <v>142</v>
      </c>
      <c r="E1219" s="190" t="s">
        <v>5</v>
      </c>
      <c r="F1219" s="191" t="s">
        <v>1756</v>
      </c>
      <c r="H1219" s="192">
        <v>20</v>
      </c>
      <c r="I1219" s="193"/>
      <c r="L1219" s="189"/>
      <c r="M1219" s="194"/>
      <c r="N1219" s="195"/>
      <c r="O1219" s="195"/>
      <c r="P1219" s="195"/>
      <c r="Q1219" s="195"/>
      <c r="R1219" s="195"/>
      <c r="S1219" s="195"/>
      <c r="T1219" s="196"/>
      <c r="AT1219" s="190" t="s">
        <v>142</v>
      </c>
      <c r="AU1219" s="190" t="s">
        <v>81</v>
      </c>
      <c r="AV1219" s="12" t="s">
        <v>81</v>
      </c>
      <c r="AW1219" s="12" t="s">
        <v>33</v>
      </c>
      <c r="AX1219" s="12" t="s">
        <v>69</v>
      </c>
      <c r="AY1219" s="190" t="s">
        <v>133</v>
      </c>
    </row>
    <row r="1220" spans="2:51" s="11" customFormat="1" ht="13.5">
      <c r="B1220" s="181"/>
      <c r="D1220" s="182" t="s">
        <v>142</v>
      </c>
      <c r="E1220" s="183" t="s">
        <v>5</v>
      </c>
      <c r="F1220" s="184" t="s">
        <v>978</v>
      </c>
      <c r="H1220" s="183" t="s">
        <v>5</v>
      </c>
      <c r="I1220" s="185"/>
      <c r="L1220" s="181"/>
      <c r="M1220" s="186"/>
      <c r="N1220" s="187"/>
      <c r="O1220" s="187"/>
      <c r="P1220" s="187"/>
      <c r="Q1220" s="187"/>
      <c r="R1220" s="187"/>
      <c r="S1220" s="187"/>
      <c r="T1220" s="188"/>
      <c r="AT1220" s="183" t="s">
        <v>142</v>
      </c>
      <c r="AU1220" s="183" t="s">
        <v>81</v>
      </c>
      <c r="AV1220" s="11" t="s">
        <v>74</v>
      </c>
      <c r="AW1220" s="11" t="s">
        <v>33</v>
      </c>
      <c r="AX1220" s="11" t="s">
        <v>69</v>
      </c>
      <c r="AY1220" s="183" t="s">
        <v>133</v>
      </c>
    </row>
    <row r="1221" spans="2:51" s="12" customFormat="1" ht="13.5">
      <c r="B1221" s="189"/>
      <c r="D1221" s="182" t="s">
        <v>142</v>
      </c>
      <c r="E1221" s="190" t="s">
        <v>5</v>
      </c>
      <c r="F1221" s="191" t="s">
        <v>1785</v>
      </c>
      <c r="H1221" s="192">
        <v>220</v>
      </c>
      <c r="I1221" s="193"/>
      <c r="L1221" s="189"/>
      <c r="M1221" s="194"/>
      <c r="N1221" s="195"/>
      <c r="O1221" s="195"/>
      <c r="P1221" s="195"/>
      <c r="Q1221" s="195"/>
      <c r="R1221" s="195"/>
      <c r="S1221" s="195"/>
      <c r="T1221" s="196"/>
      <c r="AT1221" s="190" t="s">
        <v>142</v>
      </c>
      <c r="AU1221" s="190" t="s">
        <v>81</v>
      </c>
      <c r="AV1221" s="12" t="s">
        <v>81</v>
      </c>
      <c r="AW1221" s="12" t="s">
        <v>33</v>
      </c>
      <c r="AX1221" s="12" t="s">
        <v>69</v>
      </c>
      <c r="AY1221" s="190" t="s">
        <v>133</v>
      </c>
    </row>
    <row r="1222" spans="2:51" s="14" customFormat="1" ht="13.5">
      <c r="B1222" s="205"/>
      <c r="D1222" s="182" t="s">
        <v>142</v>
      </c>
      <c r="E1222" s="206" t="s">
        <v>5</v>
      </c>
      <c r="F1222" s="207" t="s">
        <v>198</v>
      </c>
      <c r="H1222" s="208">
        <v>742</v>
      </c>
      <c r="I1222" s="209"/>
      <c r="L1222" s="205"/>
      <c r="M1222" s="210"/>
      <c r="N1222" s="211"/>
      <c r="O1222" s="211"/>
      <c r="P1222" s="211"/>
      <c r="Q1222" s="211"/>
      <c r="R1222" s="211"/>
      <c r="S1222" s="211"/>
      <c r="T1222" s="212"/>
      <c r="AT1222" s="206" t="s">
        <v>142</v>
      </c>
      <c r="AU1222" s="206" t="s">
        <v>81</v>
      </c>
      <c r="AV1222" s="14" t="s">
        <v>163</v>
      </c>
      <c r="AW1222" s="14" t="s">
        <v>33</v>
      </c>
      <c r="AX1222" s="14" t="s">
        <v>69</v>
      </c>
      <c r="AY1222" s="206" t="s">
        <v>133</v>
      </c>
    </row>
    <row r="1223" spans="2:51" s="12" customFormat="1" ht="13.5">
      <c r="B1223" s="189"/>
      <c r="D1223" s="182" t="s">
        <v>142</v>
      </c>
      <c r="E1223" s="190" t="s">
        <v>5</v>
      </c>
      <c r="F1223" s="191" t="s">
        <v>1802</v>
      </c>
      <c r="H1223" s="192">
        <v>801.36</v>
      </c>
      <c r="I1223" s="193"/>
      <c r="L1223" s="189"/>
      <c r="M1223" s="194"/>
      <c r="N1223" s="195"/>
      <c r="O1223" s="195"/>
      <c r="P1223" s="195"/>
      <c r="Q1223" s="195"/>
      <c r="R1223" s="195"/>
      <c r="S1223" s="195"/>
      <c r="T1223" s="196"/>
      <c r="AT1223" s="190" t="s">
        <v>142</v>
      </c>
      <c r="AU1223" s="190" t="s">
        <v>81</v>
      </c>
      <c r="AV1223" s="12" t="s">
        <v>81</v>
      </c>
      <c r="AW1223" s="12" t="s">
        <v>33</v>
      </c>
      <c r="AX1223" s="12" t="s">
        <v>74</v>
      </c>
      <c r="AY1223" s="190" t="s">
        <v>133</v>
      </c>
    </row>
    <row r="1224" spans="2:65" s="1" customFormat="1" ht="25.5" customHeight="1">
      <c r="B1224" s="168"/>
      <c r="C1224" s="169" t="s">
        <v>1803</v>
      </c>
      <c r="D1224" s="169" t="s">
        <v>135</v>
      </c>
      <c r="E1224" s="170" t="s">
        <v>1804</v>
      </c>
      <c r="F1224" s="171" t="s">
        <v>1805</v>
      </c>
      <c r="G1224" s="172" t="s">
        <v>1806</v>
      </c>
      <c r="H1224" s="173">
        <v>6</v>
      </c>
      <c r="I1224" s="174"/>
      <c r="J1224" s="175">
        <f>ROUND(I1224*H1224,2)</f>
        <v>0</v>
      </c>
      <c r="K1224" s="171" t="s">
        <v>5</v>
      </c>
      <c r="L1224" s="41"/>
      <c r="M1224" s="176" t="s">
        <v>5</v>
      </c>
      <c r="N1224" s="177" t="s">
        <v>40</v>
      </c>
      <c r="O1224" s="42"/>
      <c r="P1224" s="178">
        <f>O1224*H1224</f>
        <v>0</v>
      </c>
      <c r="Q1224" s="178">
        <v>0.0086</v>
      </c>
      <c r="R1224" s="178">
        <f>Q1224*H1224</f>
        <v>0.0516</v>
      </c>
      <c r="S1224" s="178">
        <v>0</v>
      </c>
      <c r="T1224" s="179">
        <f>S1224*H1224</f>
        <v>0</v>
      </c>
      <c r="AR1224" s="24" t="s">
        <v>254</v>
      </c>
      <c r="AT1224" s="24" t="s">
        <v>135</v>
      </c>
      <c r="AU1224" s="24" t="s">
        <v>81</v>
      </c>
      <c r="AY1224" s="24" t="s">
        <v>133</v>
      </c>
      <c r="BE1224" s="180">
        <f>IF(N1224="základní",J1224,0)</f>
        <v>0</v>
      </c>
      <c r="BF1224" s="180">
        <f>IF(N1224="snížená",J1224,0)</f>
        <v>0</v>
      </c>
      <c r="BG1224" s="180">
        <f>IF(N1224="zákl. přenesená",J1224,0)</f>
        <v>0</v>
      </c>
      <c r="BH1224" s="180">
        <f>IF(N1224="sníž. přenesená",J1224,0)</f>
        <v>0</v>
      </c>
      <c r="BI1224" s="180">
        <f>IF(N1224="nulová",J1224,0)</f>
        <v>0</v>
      </c>
      <c r="BJ1224" s="24" t="s">
        <v>74</v>
      </c>
      <c r="BK1224" s="180">
        <f>ROUND(I1224*H1224,2)</f>
        <v>0</v>
      </c>
      <c r="BL1224" s="24" t="s">
        <v>254</v>
      </c>
      <c r="BM1224" s="24" t="s">
        <v>1807</v>
      </c>
    </row>
    <row r="1225" spans="2:51" s="12" customFormat="1" ht="13.5">
      <c r="B1225" s="189"/>
      <c r="D1225" s="182" t="s">
        <v>142</v>
      </c>
      <c r="E1225" s="190" t="s">
        <v>5</v>
      </c>
      <c r="F1225" s="191" t="s">
        <v>1808</v>
      </c>
      <c r="H1225" s="192">
        <v>6</v>
      </c>
      <c r="I1225" s="193"/>
      <c r="L1225" s="189"/>
      <c r="M1225" s="194"/>
      <c r="N1225" s="195"/>
      <c r="O1225" s="195"/>
      <c r="P1225" s="195"/>
      <c r="Q1225" s="195"/>
      <c r="R1225" s="195"/>
      <c r="S1225" s="195"/>
      <c r="T1225" s="196"/>
      <c r="AT1225" s="190" t="s">
        <v>142</v>
      </c>
      <c r="AU1225" s="190" t="s">
        <v>81</v>
      </c>
      <c r="AV1225" s="12" t="s">
        <v>81</v>
      </c>
      <c r="AW1225" s="12" t="s">
        <v>33</v>
      </c>
      <c r="AX1225" s="12" t="s">
        <v>74</v>
      </c>
      <c r="AY1225" s="190" t="s">
        <v>133</v>
      </c>
    </row>
    <row r="1226" spans="2:65" s="1" customFormat="1" ht="25.5" customHeight="1">
      <c r="B1226" s="168"/>
      <c r="C1226" s="169" t="s">
        <v>1809</v>
      </c>
      <c r="D1226" s="169" t="s">
        <v>135</v>
      </c>
      <c r="E1226" s="170" t="s">
        <v>1810</v>
      </c>
      <c r="F1226" s="171" t="s">
        <v>1811</v>
      </c>
      <c r="G1226" s="172" t="s">
        <v>1750</v>
      </c>
      <c r="H1226" s="173">
        <v>689.353</v>
      </c>
      <c r="I1226" s="174"/>
      <c r="J1226" s="175">
        <f>ROUND(I1226*H1226,2)</f>
        <v>0</v>
      </c>
      <c r="K1226" s="171" t="s">
        <v>139</v>
      </c>
      <c r="L1226" s="41"/>
      <c r="M1226" s="176" t="s">
        <v>5</v>
      </c>
      <c r="N1226" s="177" t="s">
        <v>40</v>
      </c>
      <c r="O1226" s="42"/>
      <c r="P1226" s="178">
        <f>O1226*H1226</f>
        <v>0</v>
      </c>
      <c r="Q1226" s="178">
        <v>0</v>
      </c>
      <c r="R1226" s="178">
        <f>Q1226*H1226</f>
        <v>0</v>
      </c>
      <c r="S1226" s="178">
        <v>0.001</v>
      </c>
      <c r="T1226" s="179">
        <f>S1226*H1226</f>
        <v>0.689353</v>
      </c>
      <c r="AR1226" s="24" t="s">
        <v>254</v>
      </c>
      <c r="AT1226" s="24" t="s">
        <v>135</v>
      </c>
      <c r="AU1226" s="24" t="s">
        <v>81</v>
      </c>
      <c r="AY1226" s="24" t="s">
        <v>133</v>
      </c>
      <c r="BE1226" s="180">
        <f>IF(N1226="základní",J1226,0)</f>
        <v>0</v>
      </c>
      <c r="BF1226" s="180">
        <f>IF(N1226="snížená",J1226,0)</f>
        <v>0</v>
      </c>
      <c r="BG1226" s="180">
        <f>IF(N1226="zákl. přenesená",J1226,0)</f>
        <v>0</v>
      </c>
      <c r="BH1226" s="180">
        <f>IF(N1226="sníž. přenesená",J1226,0)</f>
        <v>0</v>
      </c>
      <c r="BI1226" s="180">
        <f>IF(N1226="nulová",J1226,0)</f>
        <v>0</v>
      </c>
      <c r="BJ1226" s="24" t="s">
        <v>74</v>
      </c>
      <c r="BK1226" s="180">
        <f>ROUND(I1226*H1226,2)</f>
        <v>0</v>
      </c>
      <c r="BL1226" s="24" t="s">
        <v>254</v>
      </c>
      <c r="BM1226" s="24" t="s">
        <v>1812</v>
      </c>
    </row>
    <row r="1227" spans="2:65" s="1" customFormat="1" ht="16.5" customHeight="1">
      <c r="B1227" s="168"/>
      <c r="C1227" s="169" t="s">
        <v>1813</v>
      </c>
      <c r="D1227" s="169" t="s">
        <v>135</v>
      </c>
      <c r="E1227" s="170" t="s">
        <v>1814</v>
      </c>
      <c r="F1227" s="171" t="s">
        <v>1815</v>
      </c>
      <c r="G1227" s="172" t="s">
        <v>251</v>
      </c>
      <c r="H1227" s="173">
        <v>2.405</v>
      </c>
      <c r="I1227" s="174"/>
      <c r="J1227" s="175">
        <f>ROUND(I1227*H1227,2)</f>
        <v>0</v>
      </c>
      <c r="K1227" s="171" t="s">
        <v>139</v>
      </c>
      <c r="L1227" s="41"/>
      <c r="M1227" s="176" t="s">
        <v>5</v>
      </c>
      <c r="N1227" s="177" t="s">
        <v>40</v>
      </c>
      <c r="O1227" s="42"/>
      <c r="P1227" s="178">
        <f>O1227*H1227</f>
        <v>0</v>
      </c>
      <c r="Q1227" s="178">
        <v>0</v>
      </c>
      <c r="R1227" s="178">
        <f>Q1227*H1227</f>
        <v>0</v>
      </c>
      <c r="S1227" s="178">
        <v>0</v>
      </c>
      <c r="T1227" s="179">
        <f>S1227*H1227</f>
        <v>0</v>
      </c>
      <c r="AR1227" s="24" t="s">
        <v>254</v>
      </c>
      <c r="AT1227" s="24" t="s">
        <v>135</v>
      </c>
      <c r="AU1227" s="24" t="s">
        <v>81</v>
      </c>
      <c r="AY1227" s="24" t="s">
        <v>133</v>
      </c>
      <c r="BE1227" s="180">
        <f>IF(N1227="základní",J1227,0)</f>
        <v>0</v>
      </c>
      <c r="BF1227" s="180">
        <f>IF(N1227="snížená",J1227,0)</f>
        <v>0</v>
      </c>
      <c r="BG1227" s="180">
        <f>IF(N1227="zákl. přenesená",J1227,0)</f>
        <v>0</v>
      </c>
      <c r="BH1227" s="180">
        <f>IF(N1227="sníž. přenesená",J1227,0)</f>
        <v>0</v>
      </c>
      <c r="BI1227" s="180">
        <f>IF(N1227="nulová",J1227,0)</f>
        <v>0</v>
      </c>
      <c r="BJ1227" s="24" t="s">
        <v>74</v>
      </c>
      <c r="BK1227" s="180">
        <f>ROUND(I1227*H1227,2)</f>
        <v>0</v>
      </c>
      <c r="BL1227" s="24" t="s">
        <v>254</v>
      </c>
      <c r="BM1227" s="24" t="s">
        <v>1816</v>
      </c>
    </row>
    <row r="1228" spans="2:65" s="1" customFormat="1" ht="16.5" customHeight="1">
      <c r="B1228" s="168"/>
      <c r="C1228" s="169" t="s">
        <v>1817</v>
      </c>
      <c r="D1228" s="169" t="s">
        <v>135</v>
      </c>
      <c r="E1228" s="170" t="s">
        <v>1818</v>
      </c>
      <c r="F1228" s="171" t="s">
        <v>1819</v>
      </c>
      <c r="G1228" s="172" t="s">
        <v>251</v>
      </c>
      <c r="H1228" s="173">
        <v>2.405</v>
      </c>
      <c r="I1228" s="174"/>
      <c r="J1228" s="175">
        <f>ROUND(I1228*H1228,2)</f>
        <v>0</v>
      </c>
      <c r="K1228" s="171" t="s">
        <v>139</v>
      </c>
      <c r="L1228" s="41"/>
      <c r="M1228" s="176" t="s">
        <v>5</v>
      </c>
      <c r="N1228" s="177" t="s">
        <v>40</v>
      </c>
      <c r="O1228" s="42"/>
      <c r="P1228" s="178">
        <f>O1228*H1228</f>
        <v>0</v>
      </c>
      <c r="Q1228" s="178">
        <v>0</v>
      </c>
      <c r="R1228" s="178">
        <f>Q1228*H1228</f>
        <v>0</v>
      </c>
      <c r="S1228" s="178">
        <v>0</v>
      </c>
      <c r="T1228" s="179">
        <f>S1228*H1228</f>
        <v>0</v>
      </c>
      <c r="AR1228" s="24" t="s">
        <v>254</v>
      </c>
      <c r="AT1228" s="24" t="s">
        <v>135</v>
      </c>
      <c r="AU1228" s="24" t="s">
        <v>81</v>
      </c>
      <c r="AY1228" s="24" t="s">
        <v>133</v>
      </c>
      <c r="BE1228" s="180">
        <f>IF(N1228="základní",J1228,0)</f>
        <v>0</v>
      </c>
      <c r="BF1228" s="180">
        <f>IF(N1228="snížená",J1228,0)</f>
        <v>0</v>
      </c>
      <c r="BG1228" s="180">
        <f>IF(N1228="zákl. přenesená",J1228,0)</f>
        <v>0</v>
      </c>
      <c r="BH1228" s="180">
        <f>IF(N1228="sníž. přenesená",J1228,0)</f>
        <v>0</v>
      </c>
      <c r="BI1228" s="180">
        <f>IF(N1228="nulová",J1228,0)</f>
        <v>0</v>
      </c>
      <c r="BJ1228" s="24" t="s">
        <v>74</v>
      </c>
      <c r="BK1228" s="180">
        <f>ROUND(I1228*H1228,2)</f>
        <v>0</v>
      </c>
      <c r="BL1228" s="24" t="s">
        <v>254</v>
      </c>
      <c r="BM1228" s="24" t="s">
        <v>1820</v>
      </c>
    </row>
    <row r="1229" spans="2:63" s="10" customFormat="1" ht="29.85" customHeight="1">
      <c r="B1229" s="155"/>
      <c r="D1229" s="156" t="s">
        <v>68</v>
      </c>
      <c r="E1229" s="166" t="s">
        <v>1821</v>
      </c>
      <c r="F1229" s="166" t="s">
        <v>1822</v>
      </c>
      <c r="I1229" s="158"/>
      <c r="J1229" s="167">
        <f>BK1229</f>
        <v>0</v>
      </c>
      <c r="L1229" s="155"/>
      <c r="M1229" s="160"/>
      <c r="N1229" s="161"/>
      <c r="O1229" s="161"/>
      <c r="P1229" s="162">
        <f>SUM(P1230:P1251)</f>
        <v>0</v>
      </c>
      <c r="Q1229" s="161"/>
      <c r="R1229" s="162">
        <f>SUM(R1230:R1251)</f>
        <v>0.06250399999999999</v>
      </c>
      <c r="S1229" s="161"/>
      <c r="T1229" s="163">
        <f>SUM(T1230:T1251)</f>
        <v>0.12475499999999999</v>
      </c>
      <c r="AR1229" s="156" t="s">
        <v>81</v>
      </c>
      <c r="AT1229" s="164" t="s">
        <v>68</v>
      </c>
      <c r="AU1229" s="164" t="s">
        <v>74</v>
      </c>
      <c r="AY1229" s="156" t="s">
        <v>133</v>
      </c>
      <c r="BK1229" s="165">
        <f>SUM(BK1230:BK1251)</f>
        <v>0</v>
      </c>
    </row>
    <row r="1230" spans="2:65" s="1" customFormat="1" ht="16.5" customHeight="1">
      <c r="B1230" s="168"/>
      <c r="C1230" s="169" t="s">
        <v>1823</v>
      </c>
      <c r="D1230" s="169" t="s">
        <v>135</v>
      </c>
      <c r="E1230" s="170" t="s">
        <v>1824</v>
      </c>
      <c r="F1230" s="171" t="s">
        <v>1825</v>
      </c>
      <c r="G1230" s="172" t="s">
        <v>477</v>
      </c>
      <c r="H1230" s="173">
        <v>4</v>
      </c>
      <c r="I1230" s="174"/>
      <c r="J1230" s="175">
        <f>ROUND(I1230*H1230,2)</f>
        <v>0</v>
      </c>
      <c r="K1230" s="171" t="s">
        <v>139</v>
      </c>
      <c r="L1230" s="41"/>
      <c r="M1230" s="176" t="s">
        <v>5</v>
      </c>
      <c r="N1230" s="177" t="s">
        <v>40</v>
      </c>
      <c r="O1230" s="42"/>
      <c r="P1230" s="178">
        <f>O1230*H1230</f>
        <v>0</v>
      </c>
      <c r="Q1230" s="178">
        <v>0.00147</v>
      </c>
      <c r="R1230" s="178">
        <f>Q1230*H1230</f>
        <v>0.00588</v>
      </c>
      <c r="S1230" s="178">
        <v>0</v>
      </c>
      <c r="T1230" s="179">
        <f>S1230*H1230</f>
        <v>0</v>
      </c>
      <c r="AR1230" s="24" t="s">
        <v>254</v>
      </c>
      <c r="AT1230" s="24" t="s">
        <v>135</v>
      </c>
      <c r="AU1230" s="24" t="s">
        <v>81</v>
      </c>
      <c r="AY1230" s="24" t="s">
        <v>133</v>
      </c>
      <c r="BE1230" s="180">
        <f>IF(N1230="základní",J1230,0)</f>
        <v>0</v>
      </c>
      <c r="BF1230" s="180">
        <f>IF(N1230="snížená",J1230,0)</f>
        <v>0</v>
      </c>
      <c r="BG1230" s="180">
        <f>IF(N1230="zákl. přenesená",J1230,0)</f>
        <v>0</v>
      </c>
      <c r="BH1230" s="180">
        <f>IF(N1230="sníž. přenesená",J1230,0)</f>
        <v>0</v>
      </c>
      <c r="BI1230" s="180">
        <f>IF(N1230="nulová",J1230,0)</f>
        <v>0</v>
      </c>
      <c r="BJ1230" s="24" t="s">
        <v>74</v>
      </c>
      <c r="BK1230" s="180">
        <f>ROUND(I1230*H1230,2)</f>
        <v>0</v>
      </c>
      <c r="BL1230" s="24" t="s">
        <v>254</v>
      </c>
      <c r="BM1230" s="24" t="s">
        <v>1826</v>
      </c>
    </row>
    <row r="1231" spans="2:51" s="12" customFormat="1" ht="13.5">
      <c r="B1231" s="189"/>
      <c r="D1231" s="182" t="s">
        <v>142</v>
      </c>
      <c r="E1231" s="190" t="s">
        <v>5</v>
      </c>
      <c r="F1231" s="191" t="s">
        <v>1827</v>
      </c>
      <c r="H1231" s="192">
        <v>2</v>
      </c>
      <c r="I1231" s="193"/>
      <c r="L1231" s="189"/>
      <c r="M1231" s="194"/>
      <c r="N1231" s="195"/>
      <c r="O1231" s="195"/>
      <c r="P1231" s="195"/>
      <c r="Q1231" s="195"/>
      <c r="R1231" s="195"/>
      <c r="S1231" s="195"/>
      <c r="T1231" s="196"/>
      <c r="AT1231" s="190" t="s">
        <v>142</v>
      </c>
      <c r="AU1231" s="190" t="s">
        <v>81</v>
      </c>
      <c r="AV1231" s="12" t="s">
        <v>81</v>
      </c>
      <c r="AW1231" s="12" t="s">
        <v>33</v>
      </c>
      <c r="AX1231" s="12" t="s">
        <v>69</v>
      </c>
      <c r="AY1231" s="190" t="s">
        <v>133</v>
      </c>
    </row>
    <row r="1232" spans="2:51" s="12" customFormat="1" ht="13.5">
      <c r="B1232" s="189"/>
      <c r="D1232" s="182" t="s">
        <v>142</v>
      </c>
      <c r="E1232" s="190" t="s">
        <v>5</v>
      </c>
      <c r="F1232" s="191" t="s">
        <v>1828</v>
      </c>
      <c r="H1232" s="192">
        <v>2</v>
      </c>
      <c r="I1232" s="193"/>
      <c r="L1232" s="189"/>
      <c r="M1232" s="194"/>
      <c r="N1232" s="195"/>
      <c r="O1232" s="195"/>
      <c r="P1232" s="195"/>
      <c r="Q1232" s="195"/>
      <c r="R1232" s="195"/>
      <c r="S1232" s="195"/>
      <c r="T1232" s="196"/>
      <c r="AT1232" s="190" t="s">
        <v>142</v>
      </c>
      <c r="AU1232" s="190" t="s">
        <v>81</v>
      </c>
      <c r="AV1232" s="12" t="s">
        <v>81</v>
      </c>
      <c r="AW1232" s="12" t="s">
        <v>33</v>
      </c>
      <c r="AX1232" s="12" t="s">
        <v>69</v>
      </c>
      <c r="AY1232" s="190" t="s">
        <v>133</v>
      </c>
    </row>
    <row r="1233" spans="2:51" s="13" customFormat="1" ht="13.5">
      <c r="B1233" s="197"/>
      <c r="D1233" s="182" t="s">
        <v>142</v>
      </c>
      <c r="E1233" s="198" t="s">
        <v>5</v>
      </c>
      <c r="F1233" s="199" t="s">
        <v>154</v>
      </c>
      <c r="H1233" s="200">
        <v>4</v>
      </c>
      <c r="I1233" s="201"/>
      <c r="L1233" s="197"/>
      <c r="M1233" s="202"/>
      <c r="N1233" s="203"/>
      <c r="O1233" s="203"/>
      <c r="P1233" s="203"/>
      <c r="Q1233" s="203"/>
      <c r="R1233" s="203"/>
      <c r="S1233" s="203"/>
      <c r="T1233" s="204"/>
      <c r="AT1233" s="198" t="s">
        <v>142</v>
      </c>
      <c r="AU1233" s="198" t="s">
        <v>81</v>
      </c>
      <c r="AV1233" s="13" t="s">
        <v>140</v>
      </c>
      <c r="AW1233" s="13" t="s">
        <v>33</v>
      </c>
      <c r="AX1233" s="13" t="s">
        <v>74</v>
      </c>
      <c r="AY1233" s="198" t="s">
        <v>133</v>
      </c>
    </row>
    <row r="1234" spans="2:65" s="1" customFormat="1" ht="25.5" customHeight="1">
      <c r="B1234" s="168"/>
      <c r="C1234" s="169" t="s">
        <v>1829</v>
      </c>
      <c r="D1234" s="169" t="s">
        <v>135</v>
      </c>
      <c r="E1234" s="170" t="s">
        <v>1830</v>
      </c>
      <c r="F1234" s="171" t="s">
        <v>1831</v>
      </c>
      <c r="G1234" s="172" t="s">
        <v>477</v>
      </c>
      <c r="H1234" s="173">
        <v>4</v>
      </c>
      <c r="I1234" s="174"/>
      <c r="J1234" s="175">
        <f>ROUND(I1234*H1234,2)</f>
        <v>0</v>
      </c>
      <c r="K1234" s="171" t="s">
        <v>139</v>
      </c>
      <c r="L1234" s="41"/>
      <c r="M1234" s="176" t="s">
        <v>5</v>
      </c>
      <c r="N1234" s="177" t="s">
        <v>40</v>
      </c>
      <c r="O1234" s="42"/>
      <c r="P1234" s="178">
        <f>O1234*H1234</f>
        <v>0</v>
      </c>
      <c r="Q1234" s="178">
        <v>0.00098</v>
      </c>
      <c r="R1234" s="178">
        <f>Q1234*H1234</f>
        <v>0.00392</v>
      </c>
      <c r="S1234" s="178">
        <v>0</v>
      </c>
      <c r="T1234" s="179">
        <f>S1234*H1234</f>
        <v>0</v>
      </c>
      <c r="AR1234" s="24" t="s">
        <v>254</v>
      </c>
      <c r="AT1234" s="24" t="s">
        <v>135</v>
      </c>
      <c r="AU1234" s="24" t="s">
        <v>81</v>
      </c>
      <c r="AY1234" s="24" t="s">
        <v>133</v>
      </c>
      <c r="BE1234" s="180">
        <f>IF(N1234="základní",J1234,0)</f>
        <v>0</v>
      </c>
      <c r="BF1234" s="180">
        <f>IF(N1234="snížená",J1234,0)</f>
        <v>0</v>
      </c>
      <c r="BG1234" s="180">
        <f>IF(N1234="zákl. přenesená",J1234,0)</f>
        <v>0</v>
      </c>
      <c r="BH1234" s="180">
        <f>IF(N1234="sníž. přenesená",J1234,0)</f>
        <v>0</v>
      </c>
      <c r="BI1234" s="180">
        <f>IF(N1234="nulová",J1234,0)</f>
        <v>0</v>
      </c>
      <c r="BJ1234" s="24" t="s">
        <v>74</v>
      </c>
      <c r="BK1234" s="180">
        <f>ROUND(I1234*H1234,2)</f>
        <v>0</v>
      </c>
      <c r="BL1234" s="24" t="s">
        <v>254</v>
      </c>
      <c r="BM1234" s="24" t="s">
        <v>1832</v>
      </c>
    </row>
    <row r="1235" spans="2:51" s="12" customFormat="1" ht="13.5">
      <c r="B1235" s="189"/>
      <c r="D1235" s="182" t="s">
        <v>142</v>
      </c>
      <c r="E1235" s="190" t="s">
        <v>5</v>
      </c>
      <c r="F1235" s="191" t="s">
        <v>1827</v>
      </c>
      <c r="H1235" s="192">
        <v>2</v>
      </c>
      <c r="I1235" s="193"/>
      <c r="L1235" s="189"/>
      <c r="M1235" s="194"/>
      <c r="N1235" s="195"/>
      <c r="O1235" s="195"/>
      <c r="P1235" s="195"/>
      <c r="Q1235" s="195"/>
      <c r="R1235" s="195"/>
      <c r="S1235" s="195"/>
      <c r="T1235" s="196"/>
      <c r="AT1235" s="190" t="s">
        <v>142</v>
      </c>
      <c r="AU1235" s="190" t="s">
        <v>81</v>
      </c>
      <c r="AV1235" s="12" t="s">
        <v>81</v>
      </c>
      <c r="AW1235" s="12" t="s">
        <v>33</v>
      </c>
      <c r="AX1235" s="12" t="s">
        <v>69</v>
      </c>
      <c r="AY1235" s="190" t="s">
        <v>133</v>
      </c>
    </row>
    <row r="1236" spans="2:51" s="12" customFormat="1" ht="13.5">
      <c r="B1236" s="189"/>
      <c r="D1236" s="182" t="s">
        <v>142</v>
      </c>
      <c r="E1236" s="190" t="s">
        <v>5</v>
      </c>
      <c r="F1236" s="191" t="s">
        <v>1828</v>
      </c>
      <c r="H1236" s="192">
        <v>2</v>
      </c>
      <c r="I1236" s="193"/>
      <c r="L1236" s="189"/>
      <c r="M1236" s="194"/>
      <c r="N1236" s="195"/>
      <c r="O1236" s="195"/>
      <c r="P1236" s="195"/>
      <c r="Q1236" s="195"/>
      <c r="R1236" s="195"/>
      <c r="S1236" s="195"/>
      <c r="T1236" s="196"/>
      <c r="AT1236" s="190" t="s">
        <v>142</v>
      </c>
      <c r="AU1236" s="190" t="s">
        <v>81</v>
      </c>
      <c r="AV1236" s="12" t="s">
        <v>81</v>
      </c>
      <c r="AW1236" s="12" t="s">
        <v>33</v>
      </c>
      <c r="AX1236" s="12" t="s">
        <v>69</v>
      </c>
      <c r="AY1236" s="190" t="s">
        <v>133</v>
      </c>
    </row>
    <row r="1237" spans="2:51" s="13" customFormat="1" ht="13.5">
      <c r="B1237" s="197"/>
      <c r="D1237" s="182" t="s">
        <v>142</v>
      </c>
      <c r="E1237" s="198" t="s">
        <v>5</v>
      </c>
      <c r="F1237" s="199" t="s">
        <v>154</v>
      </c>
      <c r="H1237" s="200">
        <v>4</v>
      </c>
      <c r="I1237" s="201"/>
      <c r="L1237" s="197"/>
      <c r="M1237" s="202"/>
      <c r="N1237" s="203"/>
      <c r="O1237" s="203"/>
      <c r="P1237" s="203"/>
      <c r="Q1237" s="203"/>
      <c r="R1237" s="203"/>
      <c r="S1237" s="203"/>
      <c r="T1237" s="204"/>
      <c r="AT1237" s="198" t="s">
        <v>142</v>
      </c>
      <c r="AU1237" s="198" t="s">
        <v>81</v>
      </c>
      <c r="AV1237" s="13" t="s">
        <v>140</v>
      </c>
      <c r="AW1237" s="13" t="s">
        <v>33</v>
      </c>
      <c r="AX1237" s="13" t="s">
        <v>74</v>
      </c>
      <c r="AY1237" s="198" t="s">
        <v>133</v>
      </c>
    </row>
    <row r="1238" spans="2:65" s="1" customFormat="1" ht="16.5" customHeight="1">
      <c r="B1238" s="168"/>
      <c r="C1238" s="213" t="s">
        <v>1833</v>
      </c>
      <c r="D1238" s="213" t="s">
        <v>314</v>
      </c>
      <c r="E1238" s="214" t="s">
        <v>1834</v>
      </c>
      <c r="F1238" s="215" t="s">
        <v>1835</v>
      </c>
      <c r="G1238" s="216" t="s">
        <v>138</v>
      </c>
      <c r="H1238" s="217">
        <v>2</v>
      </c>
      <c r="I1238" s="218"/>
      <c r="J1238" s="219">
        <f>ROUND(I1238*H1238,2)</f>
        <v>0</v>
      </c>
      <c r="K1238" s="215" t="s">
        <v>139</v>
      </c>
      <c r="L1238" s="220"/>
      <c r="M1238" s="221" t="s">
        <v>5</v>
      </c>
      <c r="N1238" s="222" t="s">
        <v>40</v>
      </c>
      <c r="O1238" s="42"/>
      <c r="P1238" s="178">
        <f>O1238*H1238</f>
        <v>0</v>
      </c>
      <c r="Q1238" s="178">
        <v>0.0192</v>
      </c>
      <c r="R1238" s="178">
        <f>Q1238*H1238</f>
        <v>0.0384</v>
      </c>
      <c r="S1238" s="178">
        <v>0</v>
      </c>
      <c r="T1238" s="179">
        <f>S1238*H1238</f>
        <v>0</v>
      </c>
      <c r="AR1238" s="24" t="s">
        <v>353</v>
      </c>
      <c r="AT1238" s="24" t="s">
        <v>314</v>
      </c>
      <c r="AU1238" s="24" t="s">
        <v>81</v>
      </c>
      <c r="AY1238" s="24" t="s">
        <v>133</v>
      </c>
      <c r="BE1238" s="180">
        <f>IF(N1238="základní",J1238,0)</f>
        <v>0</v>
      </c>
      <c r="BF1238" s="180">
        <f>IF(N1238="snížená",J1238,0)</f>
        <v>0</v>
      </c>
      <c r="BG1238" s="180">
        <f>IF(N1238="zákl. přenesená",J1238,0)</f>
        <v>0</v>
      </c>
      <c r="BH1238" s="180">
        <f>IF(N1238="sníž. přenesená",J1238,0)</f>
        <v>0</v>
      </c>
      <c r="BI1238" s="180">
        <f>IF(N1238="nulová",J1238,0)</f>
        <v>0</v>
      </c>
      <c r="BJ1238" s="24" t="s">
        <v>74</v>
      </c>
      <c r="BK1238" s="180">
        <f>ROUND(I1238*H1238,2)</f>
        <v>0</v>
      </c>
      <c r="BL1238" s="24" t="s">
        <v>254</v>
      </c>
      <c r="BM1238" s="24" t="s">
        <v>1836</v>
      </c>
    </row>
    <row r="1239" spans="2:65" s="1" customFormat="1" ht="16.5" customHeight="1">
      <c r="B1239" s="168"/>
      <c r="C1239" s="169" t="s">
        <v>1837</v>
      </c>
      <c r="D1239" s="169" t="s">
        <v>135</v>
      </c>
      <c r="E1239" s="170" t="s">
        <v>1838</v>
      </c>
      <c r="F1239" s="171" t="s">
        <v>1839</v>
      </c>
      <c r="G1239" s="172" t="s">
        <v>138</v>
      </c>
      <c r="H1239" s="173">
        <v>1.5</v>
      </c>
      <c r="I1239" s="174"/>
      <c r="J1239" s="175">
        <f>ROUND(I1239*H1239,2)</f>
        <v>0</v>
      </c>
      <c r="K1239" s="171" t="s">
        <v>139</v>
      </c>
      <c r="L1239" s="41"/>
      <c r="M1239" s="176" t="s">
        <v>5</v>
      </c>
      <c r="N1239" s="177" t="s">
        <v>40</v>
      </c>
      <c r="O1239" s="42"/>
      <c r="P1239" s="178">
        <f>O1239*H1239</f>
        <v>0</v>
      </c>
      <c r="Q1239" s="178">
        <v>0</v>
      </c>
      <c r="R1239" s="178">
        <f>Q1239*H1239</f>
        <v>0</v>
      </c>
      <c r="S1239" s="178">
        <v>0.08317</v>
      </c>
      <c r="T1239" s="179">
        <f>S1239*H1239</f>
        <v>0.12475499999999999</v>
      </c>
      <c r="AR1239" s="24" t="s">
        <v>254</v>
      </c>
      <c r="AT1239" s="24" t="s">
        <v>135</v>
      </c>
      <c r="AU1239" s="24" t="s">
        <v>81</v>
      </c>
      <c r="AY1239" s="24" t="s">
        <v>133</v>
      </c>
      <c r="BE1239" s="180">
        <f>IF(N1239="základní",J1239,0)</f>
        <v>0</v>
      </c>
      <c r="BF1239" s="180">
        <f>IF(N1239="snížená",J1239,0)</f>
        <v>0</v>
      </c>
      <c r="BG1239" s="180">
        <f>IF(N1239="zákl. přenesená",J1239,0)</f>
        <v>0</v>
      </c>
      <c r="BH1239" s="180">
        <f>IF(N1239="sníž. přenesená",J1239,0)</f>
        <v>0</v>
      </c>
      <c r="BI1239" s="180">
        <f>IF(N1239="nulová",J1239,0)</f>
        <v>0</v>
      </c>
      <c r="BJ1239" s="24" t="s">
        <v>74</v>
      </c>
      <c r="BK1239" s="180">
        <f>ROUND(I1239*H1239,2)</f>
        <v>0</v>
      </c>
      <c r="BL1239" s="24" t="s">
        <v>254</v>
      </c>
      <c r="BM1239" s="24" t="s">
        <v>1840</v>
      </c>
    </row>
    <row r="1240" spans="2:51" s="12" customFormat="1" ht="13.5">
      <c r="B1240" s="189"/>
      <c r="D1240" s="182" t="s">
        <v>142</v>
      </c>
      <c r="E1240" s="190" t="s">
        <v>5</v>
      </c>
      <c r="F1240" s="191" t="s">
        <v>1841</v>
      </c>
      <c r="H1240" s="192">
        <v>1.5</v>
      </c>
      <c r="I1240" s="193"/>
      <c r="L1240" s="189"/>
      <c r="M1240" s="194"/>
      <c r="N1240" s="195"/>
      <c r="O1240" s="195"/>
      <c r="P1240" s="195"/>
      <c r="Q1240" s="195"/>
      <c r="R1240" s="195"/>
      <c r="S1240" s="195"/>
      <c r="T1240" s="196"/>
      <c r="AT1240" s="190" t="s">
        <v>142</v>
      </c>
      <c r="AU1240" s="190" t="s">
        <v>81</v>
      </c>
      <c r="AV1240" s="12" t="s">
        <v>81</v>
      </c>
      <c r="AW1240" s="12" t="s">
        <v>33</v>
      </c>
      <c r="AX1240" s="12" t="s">
        <v>74</v>
      </c>
      <c r="AY1240" s="190" t="s">
        <v>133</v>
      </c>
    </row>
    <row r="1241" spans="2:65" s="1" customFormat="1" ht="16.5" customHeight="1">
      <c r="B1241" s="168"/>
      <c r="C1241" s="169" t="s">
        <v>1842</v>
      </c>
      <c r="D1241" s="169" t="s">
        <v>135</v>
      </c>
      <c r="E1241" s="170" t="s">
        <v>1843</v>
      </c>
      <c r="F1241" s="171" t="s">
        <v>1844</v>
      </c>
      <c r="G1241" s="172" t="s">
        <v>138</v>
      </c>
      <c r="H1241" s="173">
        <v>1.92</v>
      </c>
      <c r="I1241" s="174"/>
      <c r="J1241" s="175">
        <f>ROUND(I1241*H1241,2)</f>
        <v>0</v>
      </c>
      <c r="K1241" s="171" t="s">
        <v>1091</v>
      </c>
      <c r="L1241" s="41"/>
      <c r="M1241" s="176" t="s">
        <v>5</v>
      </c>
      <c r="N1241" s="177" t="s">
        <v>40</v>
      </c>
      <c r="O1241" s="42"/>
      <c r="P1241" s="178">
        <f>O1241*H1241</f>
        <v>0</v>
      </c>
      <c r="Q1241" s="178">
        <v>0.0003</v>
      </c>
      <c r="R1241" s="178">
        <f>Q1241*H1241</f>
        <v>0.0005759999999999999</v>
      </c>
      <c r="S1241" s="178">
        <v>0</v>
      </c>
      <c r="T1241" s="179">
        <f>S1241*H1241</f>
        <v>0</v>
      </c>
      <c r="AR1241" s="24" t="s">
        <v>254</v>
      </c>
      <c r="AT1241" s="24" t="s">
        <v>135</v>
      </c>
      <c r="AU1241" s="24" t="s">
        <v>81</v>
      </c>
      <c r="AY1241" s="24" t="s">
        <v>133</v>
      </c>
      <c r="BE1241" s="180">
        <f>IF(N1241="základní",J1241,0)</f>
        <v>0</v>
      </c>
      <c r="BF1241" s="180">
        <f>IF(N1241="snížená",J1241,0)</f>
        <v>0</v>
      </c>
      <c r="BG1241" s="180">
        <f>IF(N1241="zákl. přenesená",J1241,0)</f>
        <v>0</v>
      </c>
      <c r="BH1241" s="180">
        <f>IF(N1241="sníž. přenesená",J1241,0)</f>
        <v>0</v>
      </c>
      <c r="BI1241" s="180">
        <f>IF(N1241="nulová",J1241,0)</f>
        <v>0</v>
      </c>
      <c r="BJ1241" s="24" t="s">
        <v>74</v>
      </c>
      <c r="BK1241" s="180">
        <f>ROUND(I1241*H1241,2)</f>
        <v>0</v>
      </c>
      <c r="BL1241" s="24" t="s">
        <v>254</v>
      </c>
      <c r="BM1241" s="24" t="s">
        <v>1845</v>
      </c>
    </row>
    <row r="1242" spans="2:51" s="11" customFormat="1" ht="13.5">
      <c r="B1242" s="181"/>
      <c r="D1242" s="182" t="s">
        <v>142</v>
      </c>
      <c r="E1242" s="183" t="s">
        <v>5</v>
      </c>
      <c r="F1242" s="184" t="s">
        <v>1846</v>
      </c>
      <c r="H1242" s="183" t="s">
        <v>5</v>
      </c>
      <c r="I1242" s="185"/>
      <c r="L1242" s="181"/>
      <c r="M1242" s="186"/>
      <c r="N1242" s="187"/>
      <c r="O1242" s="187"/>
      <c r="P1242" s="187"/>
      <c r="Q1242" s="187"/>
      <c r="R1242" s="187"/>
      <c r="S1242" s="187"/>
      <c r="T1242" s="188"/>
      <c r="AT1242" s="183" t="s">
        <v>142</v>
      </c>
      <c r="AU1242" s="183" t="s">
        <v>81</v>
      </c>
      <c r="AV1242" s="11" t="s">
        <v>74</v>
      </c>
      <c r="AW1242" s="11" t="s">
        <v>33</v>
      </c>
      <c r="AX1242" s="11" t="s">
        <v>69</v>
      </c>
      <c r="AY1242" s="183" t="s">
        <v>133</v>
      </c>
    </row>
    <row r="1243" spans="2:51" s="12" customFormat="1" ht="13.5">
      <c r="B1243" s="189"/>
      <c r="D1243" s="182" t="s">
        <v>142</v>
      </c>
      <c r="E1243" s="190" t="s">
        <v>5</v>
      </c>
      <c r="F1243" s="191" t="s">
        <v>1847</v>
      </c>
      <c r="H1243" s="192">
        <v>0.6</v>
      </c>
      <c r="I1243" s="193"/>
      <c r="L1243" s="189"/>
      <c r="M1243" s="194"/>
      <c r="N1243" s="195"/>
      <c r="O1243" s="195"/>
      <c r="P1243" s="195"/>
      <c r="Q1243" s="195"/>
      <c r="R1243" s="195"/>
      <c r="S1243" s="195"/>
      <c r="T1243" s="196"/>
      <c r="AT1243" s="190" t="s">
        <v>142</v>
      </c>
      <c r="AU1243" s="190" t="s">
        <v>81</v>
      </c>
      <c r="AV1243" s="12" t="s">
        <v>81</v>
      </c>
      <c r="AW1243" s="12" t="s">
        <v>33</v>
      </c>
      <c r="AX1243" s="12" t="s">
        <v>69</v>
      </c>
      <c r="AY1243" s="190" t="s">
        <v>133</v>
      </c>
    </row>
    <row r="1244" spans="2:51" s="12" customFormat="1" ht="13.5">
      <c r="B1244" s="189"/>
      <c r="D1244" s="182" t="s">
        <v>142</v>
      </c>
      <c r="E1244" s="190" t="s">
        <v>5</v>
      </c>
      <c r="F1244" s="191" t="s">
        <v>1848</v>
      </c>
      <c r="H1244" s="192">
        <v>0.6</v>
      </c>
      <c r="I1244" s="193"/>
      <c r="L1244" s="189"/>
      <c r="M1244" s="194"/>
      <c r="N1244" s="195"/>
      <c r="O1244" s="195"/>
      <c r="P1244" s="195"/>
      <c r="Q1244" s="195"/>
      <c r="R1244" s="195"/>
      <c r="S1244" s="195"/>
      <c r="T1244" s="196"/>
      <c r="AT1244" s="190" t="s">
        <v>142</v>
      </c>
      <c r="AU1244" s="190" t="s">
        <v>81</v>
      </c>
      <c r="AV1244" s="12" t="s">
        <v>81</v>
      </c>
      <c r="AW1244" s="12" t="s">
        <v>33</v>
      </c>
      <c r="AX1244" s="12" t="s">
        <v>69</v>
      </c>
      <c r="AY1244" s="190" t="s">
        <v>133</v>
      </c>
    </row>
    <row r="1245" spans="2:51" s="11" customFormat="1" ht="13.5">
      <c r="B1245" s="181"/>
      <c r="D1245" s="182" t="s">
        <v>142</v>
      </c>
      <c r="E1245" s="183" t="s">
        <v>5</v>
      </c>
      <c r="F1245" s="184" t="s">
        <v>1849</v>
      </c>
      <c r="H1245" s="183" t="s">
        <v>5</v>
      </c>
      <c r="I1245" s="185"/>
      <c r="L1245" s="181"/>
      <c r="M1245" s="186"/>
      <c r="N1245" s="187"/>
      <c r="O1245" s="187"/>
      <c r="P1245" s="187"/>
      <c r="Q1245" s="187"/>
      <c r="R1245" s="187"/>
      <c r="S1245" s="187"/>
      <c r="T1245" s="188"/>
      <c r="AT1245" s="183" t="s">
        <v>142</v>
      </c>
      <c r="AU1245" s="183" t="s">
        <v>81</v>
      </c>
      <c r="AV1245" s="11" t="s">
        <v>74</v>
      </c>
      <c r="AW1245" s="11" t="s">
        <v>33</v>
      </c>
      <c r="AX1245" s="11" t="s">
        <v>69</v>
      </c>
      <c r="AY1245" s="183" t="s">
        <v>133</v>
      </c>
    </row>
    <row r="1246" spans="2:51" s="12" customFormat="1" ht="13.5">
      <c r="B1246" s="189"/>
      <c r="D1246" s="182" t="s">
        <v>142</v>
      </c>
      <c r="E1246" s="190" t="s">
        <v>5</v>
      </c>
      <c r="F1246" s="191" t="s">
        <v>1850</v>
      </c>
      <c r="H1246" s="192">
        <v>0.36</v>
      </c>
      <c r="I1246" s="193"/>
      <c r="L1246" s="189"/>
      <c r="M1246" s="194"/>
      <c r="N1246" s="195"/>
      <c r="O1246" s="195"/>
      <c r="P1246" s="195"/>
      <c r="Q1246" s="195"/>
      <c r="R1246" s="195"/>
      <c r="S1246" s="195"/>
      <c r="T1246" s="196"/>
      <c r="AT1246" s="190" t="s">
        <v>142</v>
      </c>
      <c r="AU1246" s="190" t="s">
        <v>81</v>
      </c>
      <c r="AV1246" s="12" t="s">
        <v>81</v>
      </c>
      <c r="AW1246" s="12" t="s">
        <v>33</v>
      </c>
      <c r="AX1246" s="12" t="s">
        <v>69</v>
      </c>
      <c r="AY1246" s="190" t="s">
        <v>133</v>
      </c>
    </row>
    <row r="1247" spans="2:51" s="12" customFormat="1" ht="13.5">
      <c r="B1247" s="189"/>
      <c r="D1247" s="182" t="s">
        <v>142</v>
      </c>
      <c r="E1247" s="190" t="s">
        <v>5</v>
      </c>
      <c r="F1247" s="191" t="s">
        <v>1851</v>
      </c>
      <c r="H1247" s="192">
        <v>0.36</v>
      </c>
      <c r="I1247" s="193"/>
      <c r="L1247" s="189"/>
      <c r="M1247" s="194"/>
      <c r="N1247" s="195"/>
      <c r="O1247" s="195"/>
      <c r="P1247" s="195"/>
      <c r="Q1247" s="195"/>
      <c r="R1247" s="195"/>
      <c r="S1247" s="195"/>
      <c r="T1247" s="196"/>
      <c r="AT1247" s="190" t="s">
        <v>142</v>
      </c>
      <c r="AU1247" s="190" t="s">
        <v>81</v>
      </c>
      <c r="AV1247" s="12" t="s">
        <v>81</v>
      </c>
      <c r="AW1247" s="12" t="s">
        <v>33</v>
      </c>
      <c r="AX1247" s="12" t="s">
        <v>69</v>
      </c>
      <c r="AY1247" s="190" t="s">
        <v>133</v>
      </c>
    </row>
    <row r="1248" spans="2:51" s="13" customFormat="1" ht="13.5">
      <c r="B1248" s="197"/>
      <c r="D1248" s="182" t="s">
        <v>142</v>
      </c>
      <c r="E1248" s="198" t="s">
        <v>5</v>
      </c>
      <c r="F1248" s="199" t="s">
        <v>154</v>
      </c>
      <c r="H1248" s="200">
        <v>1.92</v>
      </c>
      <c r="I1248" s="201"/>
      <c r="L1248" s="197"/>
      <c r="M1248" s="202"/>
      <c r="N1248" s="203"/>
      <c r="O1248" s="203"/>
      <c r="P1248" s="203"/>
      <c r="Q1248" s="203"/>
      <c r="R1248" s="203"/>
      <c r="S1248" s="203"/>
      <c r="T1248" s="204"/>
      <c r="AT1248" s="198" t="s">
        <v>142</v>
      </c>
      <c r="AU1248" s="198" t="s">
        <v>81</v>
      </c>
      <c r="AV1248" s="13" t="s">
        <v>140</v>
      </c>
      <c r="AW1248" s="13" t="s">
        <v>33</v>
      </c>
      <c r="AX1248" s="13" t="s">
        <v>74</v>
      </c>
      <c r="AY1248" s="198" t="s">
        <v>133</v>
      </c>
    </row>
    <row r="1249" spans="2:65" s="1" customFormat="1" ht="16.5" customHeight="1">
      <c r="B1249" s="168"/>
      <c r="C1249" s="169" t="s">
        <v>1852</v>
      </c>
      <c r="D1249" s="169" t="s">
        <v>135</v>
      </c>
      <c r="E1249" s="170" t="s">
        <v>1853</v>
      </c>
      <c r="F1249" s="171" t="s">
        <v>1854</v>
      </c>
      <c r="G1249" s="172" t="s">
        <v>138</v>
      </c>
      <c r="H1249" s="173">
        <v>1.92</v>
      </c>
      <c r="I1249" s="174"/>
      <c r="J1249" s="175">
        <f>ROUND(I1249*H1249,2)</f>
        <v>0</v>
      </c>
      <c r="K1249" s="171" t="s">
        <v>1091</v>
      </c>
      <c r="L1249" s="41"/>
      <c r="M1249" s="176" t="s">
        <v>5</v>
      </c>
      <c r="N1249" s="177" t="s">
        <v>40</v>
      </c>
      <c r="O1249" s="42"/>
      <c r="P1249" s="178">
        <f>O1249*H1249</f>
        <v>0</v>
      </c>
      <c r="Q1249" s="178">
        <v>0.00715</v>
      </c>
      <c r="R1249" s="178">
        <f>Q1249*H1249</f>
        <v>0.013727999999999999</v>
      </c>
      <c r="S1249" s="178">
        <v>0</v>
      </c>
      <c r="T1249" s="179">
        <f>S1249*H1249</f>
        <v>0</v>
      </c>
      <c r="AR1249" s="24" t="s">
        <v>254</v>
      </c>
      <c r="AT1249" s="24" t="s">
        <v>135</v>
      </c>
      <c r="AU1249" s="24" t="s">
        <v>81</v>
      </c>
      <c r="AY1249" s="24" t="s">
        <v>133</v>
      </c>
      <c r="BE1249" s="180">
        <f>IF(N1249="základní",J1249,0)</f>
        <v>0</v>
      </c>
      <c r="BF1249" s="180">
        <f>IF(N1249="snížená",J1249,0)</f>
        <v>0</v>
      </c>
      <c r="BG1249" s="180">
        <f>IF(N1249="zákl. přenesená",J1249,0)</f>
        <v>0</v>
      </c>
      <c r="BH1249" s="180">
        <f>IF(N1249="sníž. přenesená",J1249,0)</f>
        <v>0</v>
      </c>
      <c r="BI1249" s="180">
        <f>IF(N1249="nulová",J1249,0)</f>
        <v>0</v>
      </c>
      <c r="BJ1249" s="24" t="s">
        <v>74</v>
      </c>
      <c r="BK1249" s="180">
        <f>ROUND(I1249*H1249,2)</f>
        <v>0</v>
      </c>
      <c r="BL1249" s="24" t="s">
        <v>254</v>
      </c>
      <c r="BM1249" s="24" t="s">
        <v>1855</v>
      </c>
    </row>
    <row r="1250" spans="2:65" s="1" customFormat="1" ht="16.5" customHeight="1">
      <c r="B1250" s="168"/>
      <c r="C1250" s="169" t="s">
        <v>1856</v>
      </c>
      <c r="D1250" s="169" t="s">
        <v>135</v>
      </c>
      <c r="E1250" s="170" t="s">
        <v>1857</v>
      </c>
      <c r="F1250" s="171" t="s">
        <v>1858</v>
      </c>
      <c r="G1250" s="172" t="s">
        <v>251</v>
      </c>
      <c r="H1250" s="173">
        <v>0.063</v>
      </c>
      <c r="I1250" s="174"/>
      <c r="J1250" s="175">
        <f>ROUND(I1250*H1250,2)</f>
        <v>0</v>
      </c>
      <c r="K1250" s="171" t="s">
        <v>139</v>
      </c>
      <c r="L1250" s="41"/>
      <c r="M1250" s="176" t="s">
        <v>5</v>
      </c>
      <c r="N1250" s="177" t="s">
        <v>40</v>
      </c>
      <c r="O1250" s="42"/>
      <c r="P1250" s="178">
        <f>O1250*H1250</f>
        <v>0</v>
      </c>
      <c r="Q1250" s="178">
        <v>0</v>
      </c>
      <c r="R1250" s="178">
        <f>Q1250*H1250</f>
        <v>0</v>
      </c>
      <c r="S1250" s="178">
        <v>0</v>
      </c>
      <c r="T1250" s="179">
        <f>S1250*H1250</f>
        <v>0</v>
      </c>
      <c r="AR1250" s="24" t="s">
        <v>254</v>
      </c>
      <c r="AT1250" s="24" t="s">
        <v>135</v>
      </c>
      <c r="AU1250" s="24" t="s">
        <v>81</v>
      </c>
      <c r="AY1250" s="24" t="s">
        <v>133</v>
      </c>
      <c r="BE1250" s="180">
        <f>IF(N1250="základní",J1250,0)</f>
        <v>0</v>
      </c>
      <c r="BF1250" s="180">
        <f>IF(N1250="snížená",J1250,0)</f>
        <v>0</v>
      </c>
      <c r="BG1250" s="180">
        <f>IF(N1250="zákl. přenesená",J1250,0)</f>
        <v>0</v>
      </c>
      <c r="BH1250" s="180">
        <f>IF(N1250="sníž. přenesená",J1250,0)</f>
        <v>0</v>
      </c>
      <c r="BI1250" s="180">
        <f>IF(N1250="nulová",J1250,0)</f>
        <v>0</v>
      </c>
      <c r="BJ1250" s="24" t="s">
        <v>74</v>
      </c>
      <c r="BK1250" s="180">
        <f>ROUND(I1250*H1250,2)</f>
        <v>0</v>
      </c>
      <c r="BL1250" s="24" t="s">
        <v>254</v>
      </c>
      <c r="BM1250" s="24" t="s">
        <v>1859</v>
      </c>
    </row>
    <row r="1251" spans="2:65" s="1" customFormat="1" ht="16.5" customHeight="1">
      <c r="B1251" s="168"/>
      <c r="C1251" s="169" t="s">
        <v>1860</v>
      </c>
      <c r="D1251" s="169" t="s">
        <v>135</v>
      </c>
      <c r="E1251" s="170" t="s">
        <v>1861</v>
      </c>
      <c r="F1251" s="171" t="s">
        <v>1862</v>
      </c>
      <c r="G1251" s="172" t="s">
        <v>251</v>
      </c>
      <c r="H1251" s="173">
        <v>0.063</v>
      </c>
      <c r="I1251" s="174"/>
      <c r="J1251" s="175">
        <f>ROUND(I1251*H1251,2)</f>
        <v>0</v>
      </c>
      <c r="K1251" s="171" t="s">
        <v>1091</v>
      </c>
      <c r="L1251" s="41"/>
      <c r="M1251" s="176" t="s">
        <v>5</v>
      </c>
      <c r="N1251" s="177" t="s">
        <v>40</v>
      </c>
      <c r="O1251" s="42"/>
      <c r="P1251" s="178">
        <f>O1251*H1251</f>
        <v>0</v>
      </c>
      <c r="Q1251" s="178">
        <v>0</v>
      </c>
      <c r="R1251" s="178">
        <f>Q1251*H1251</f>
        <v>0</v>
      </c>
      <c r="S1251" s="178">
        <v>0</v>
      </c>
      <c r="T1251" s="179">
        <f>S1251*H1251</f>
        <v>0</v>
      </c>
      <c r="AR1251" s="24" t="s">
        <v>254</v>
      </c>
      <c r="AT1251" s="24" t="s">
        <v>135</v>
      </c>
      <c r="AU1251" s="24" t="s">
        <v>81</v>
      </c>
      <c r="AY1251" s="24" t="s">
        <v>133</v>
      </c>
      <c r="BE1251" s="180">
        <f>IF(N1251="základní",J1251,0)</f>
        <v>0</v>
      </c>
      <c r="BF1251" s="180">
        <f>IF(N1251="snížená",J1251,0)</f>
        <v>0</v>
      </c>
      <c r="BG1251" s="180">
        <f>IF(N1251="zákl. přenesená",J1251,0)</f>
        <v>0</v>
      </c>
      <c r="BH1251" s="180">
        <f>IF(N1251="sníž. přenesená",J1251,0)</f>
        <v>0</v>
      </c>
      <c r="BI1251" s="180">
        <f>IF(N1251="nulová",J1251,0)</f>
        <v>0</v>
      </c>
      <c r="BJ1251" s="24" t="s">
        <v>74</v>
      </c>
      <c r="BK1251" s="180">
        <f>ROUND(I1251*H1251,2)</f>
        <v>0</v>
      </c>
      <c r="BL1251" s="24" t="s">
        <v>254</v>
      </c>
      <c r="BM1251" s="24" t="s">
        <v>1863</v>
      </c>
    </row>
    <row r="1252" spans="2:63" s="10" customFormat="1" ht="29.85" customHeight="1">
      <c r="B1252" s="155"/>
      <c r="D1252" s="156" t="s">
        <v>68</v>
      </c>
      <c r="E1252" s="166" t="s">
        <v>1864</v>
      </c>
      <c r="F1252" s="166" t="s">
        <v>1865</v>
      </c>
      <c r="I1252" s="158"/>
      <c r="J1252" s="167">
        <f>BK1252</f>
        <v>0</v>
      </c>
      <c r="L1252" s="155"/>
      <c r="M1252" s="160"/>
      <c r="N1252" s="161"/>
      <c r="O1252" s="161"/>
      <c r="P1252" s="162">
        <f>SUM(P1253:P1277)</f>
        <v>0</v>
      </c>
      <c r="Q1252" s="161"/>
      <c r="R1252" s="162">
        <f>SUM(R1253:R1277)</f>
        <v>0.09711068</v>
      </c>
      <c r="S1252" s="161"/>
      <c r="T1252" s="163">
        <f>SUM(T1253:T1277)</f>
        <v>0</v>
      </c>
      <c r="AR1252" s="156" t="s">
        <v>81</v>
      </c>
      <c r="AT1252" s="164" t="s">
        <v>68</v>
      </c>
      <c r="AU1252" s="164" t="s">
        <v>74</v>
      </c>
      <c r="AY1252" s="156" t="s">
        <v>133</v>
      </c>
      <c r="BK1252" s="165">
        <f>SUM(BK1253:BK1277)</f>
        <v>0</v>
      </c>
    </row>
    <row r="1253" spans="2:65" s="1" customFormat="1" ht="16.5" customHeight="1">
      <c r="B1253" s="168"/>
      <c r="C1253" s="169" t="s">
        <v>1866</v>
      </c>
      <c r="D1253" s="169" t="s">
        <v>135</v>
      </c>
      <c r="E1253" s="170" t="s">
        <v>1867</v>
      </c>
      <c r="F1253" s="171" t="s">
        <v>1868</v>
      </c>
      <c r="G1253" s="172" t="s">
        <v>138</v>
      </c>
      <c r="H1253" s="173">
        <v>67.568</v>
      </c>
      <c r="I1253" s="174"/>
      <c r="J1253" s="175">
        <f>ROUND(I1253*H1253,2)</f>
        <v>0</v>
      </c>
      <c r="K1253" s="171" t="s">
        <v>139</v>
      </c>
      <c r="L1253" s="41"/>
      <c r="M1253" s="176" t="s">
        <v>5</v>
      </c>
      <c r="N1253" s="177" t="s">
        <v>40</v>
      </c>
      <c r="O1253" s="42"/>
      <c r="P1253" s="178">
        <f>O1253*H1253</f>
        <v>0</v>
      </c>
      <c r="Q1253" s="178">
        <v>2E-05</v>
      </c>
      <c r="R1253" s="178">
        <f>Q1253*H1253</f>
        <v>0.00135136</v>
      </c>
      <c r="S1253" s="178">
        <v>0</v>
      </c>
      <c r="T1253" s="179">
        <f>S1253*H1253</f>
        <v>0</v>
      </c>
      <c r="AR1253" s="24" t="s">
        <v>254</v>
      </c>
      <c r="AT1253" s="24" t="s">
        <v>135</v>
      </c>
      <c r="AU1253" s="24" t="s">
        <v>81</v>
      </c>
      <c r="AY1253" s="24" t="s">
        <v>133</v>
      </c>
      <c r="BE1253" s="180">
        <f>IF(N1253="základní",J1253,0)</f>
        <v>0</v>
      </c>
      <c r="BF1253" s="180">
        <f>IF(N1253="snížená",J1253,0)</f>
        <v>0</v>
      </c>
      <c r="BG1253" s="180">
        <f>IF(N1253="zákl. přenesená",J1253,0)</f>
        <v>0</v>
      </c>
      <c r="BH1253" s="180">
        <f>IF(N1253="sníž. přenesená",J1253,0)</f>
        <v>0</v>
      </c>
      <c r="BI1253" s="180">
        <f>IF(N1253="nulová",J1253,0)</f>
        <v>0</v>
      </c>
      <c r="BJ1253" s="24" t="s">
        <v>74</v>
      </c>
      <c r="BK1253" s="180">
        <f>ROUND(I1253*H1253,2)</f>
        <v>0</v>
      </c>
      <c r="BL1253" s="24" t="s">
        <v>254</v>
      </c>
      <c r="BM1253" s="24" t="s">
        <v>1869</v>
      </c>
    </row>
    <row r="1254" spans="2:51" s="12" customFormat="1" ht="13.5">
      <c r="B1254" s="189"/>
      <c r="D1254" s="182" t="s">
        <v>142</v>
      </c>
      <c r="E1254" s="190" t="s">
        <v>5</v>
      </c>
      <c r="F1254" s="191" t="s">
        <v>1673</v>
      </c>
      <c r="H1254" s="192">
        <v>3.84</v>
      </c>
      <c r="I1254" s="193"/>
      <c r="L1254" s="189"/>
      <c r="M1254" s="194"/>
      <c r="N1254" s="195"/>
      <c r="O1254" s="195"/>
      <c r="P1254" s="195"/>
      <c r="Q1254" s="195"/>
      <c r="R1254" s="195"/>
      <c r="S1254" s="195"/>
      <c r="T1254" s="196"/>
      <c r="AT1254" s="190" t="s">
        <v>142</v>
      </c>
      <c r="AU1254" s="190" t="s">
        <v>81</v>
      </c>
      <c r="AV1254" s="12" t="s">
        <v>81</v>
      </c>
      <c r="AW1254" s="12" t="s">
        <v>33</v>
      </c>
      <c r="AX1254" s="12" t="s">
        <v>69</v>
      </c>
      <c r="AY1254" s="190" t="s">
        <v>133</v>
      </c>
    </row>
    <row r="1255" spans="2:51" s="12" customFormat="1" ht="13.5">
      <c r="B1255" s="189"/>
      <c r="D1255" s="182" t="s">
        <v>142</v>
      </c>
      <c r="E1255" s="190" t="s">
        <v>5</v>
      </c>
      <c r="F1255" s="191" t="s">
        <v>1674</v>
      </c>
      <c r="H1255" s="192">
        <v>14.3</v>
      </c>
      <c r="I1255" s="193"/>
      <c r="L1255" s="189"/>
      <c r="M1255" s="194"/>
      <c r="N1255" s="195"/>
      <c r="O1255" s="195"/>
      <c r="P1255" s="195"/>
      <c r="Q1255" s="195"/>
      <c r="R1255" s="195"/>
      <c r="S1255" s="195"/>
      <c r="T1255" s="196"/>
      <c r="AT1255" s="190" t="s">
        <v>142</v>
      </c>
      <c r="AU1255" s="190" t="s">
        <v>81</v>
      </c>
      <c r="AV1255" s="12" t="s">
        <v>81</v>
      </c>
      <c r="AW1255" s="12" t="s">
        <v>33</v>
      </c>
      <c r="AX1255" s="12" t="s">
        <v>69</v>
      </c>
      <c r="AY1255" s="190" t="s">
        <v>133</v>
      </c>
    </row>
    <row r="1256" spans="2:51" s="12" customFormat="1" ht="13.5">
      <c r="B1256" s="189"/>
      <c r="D1256" s="182" t="s">
        <v>142</v>
      </c>
      <c r="E1256" s="190" t="s">
        <v>5</v>
      </c>
      <c r="F1256" s="191" t="s">
        <v>1675</v>
      </c>
      <c r="H1256" s="192">
        <v>14.63</v>
      </c>
      <c r="I1256" s="193"/>
      <c r="L1256" s="189"/>
      <c r="M1256" s="194"/>
      <c r="N1256" s="195"/>
      <c r="O1256" s="195"/>
      <c r="P1256" s="195"/>
      <c r="Q1256" s="195"/>
      <c r="R1256" s="195"/>
      <c r="S1256" s="195"/>
      <c r="T1256" s="196"/>
      <c r="AT1256" s="190" t="s">
        <v>142</v>
      </c>
      <c r="AU1256" s="190" t="s">
        <v>81</v>
      </c>
      <c r="AV1256" s="12" t="s">
        <v>81</v>
      </c>
      <c r="AW1256" s="12" t="s">
        <v>33</v>
      </c>
      <c r="AX1256" s="12" t="s">
        <v>69</v>
      </c>
      <c r="AY1256" s="190" t="s">
        <v>133</v>
      </c>
    </row>
    <row r="1257" spans="2:51" s="12" customFormat="1" ht="13.5">
      <c r="B1257" s="189"/>
      <c r="D1257" s="182" t="s">
        <v>142</v>
      </c>
      <c r="E1257" s="190" t="s">
        <v>5</v>
      </c>
      <c r="F1257" s="191" t="s">
        <v>1676</v>
      </c>
      <c r="H1257" s="192">
        <v>28.655</v>
      </c>
      <c r="I1257" s="193"/>
      <c r="L1257" s="189"/>
      <c r="M1257" s="194"/>
      <c r="N1257" s="195"/>
      <c r="O1257" s="195"/>
      <c r="P1257" s="195"/>
      <c r="Q1257" s="195"/>
      <c r="R1257" s="195"/>
      <c r="S1257" s="195"/>
      <c r="T1257" s="196"/>
      <c r="AT1257" s="190" t="s">
        <v>142</v>
      </c>
      <c r="AU1257" s="190" t="s">
        <v>81</v>
      </c>
      <c r="AV1257" s="12" t="s">
        <v>81</v>
      </c>
      <c r="AW1257" s="12" t="s">
        <v>33</v>
      </c>
      <c r="AX1257" s="12" t="s">
        <v>69</v>
      </c>
      <c r="AY1257" s="190" t="s">
        <v>133</v>
      </c>
    </row>
    <row r="1258" spans="2:51" s="14" customFormat="1" ht="13.5">
      <c r="B1258" s="205"/>
      <c r="D1258" s="182" t="s">
        <v>142</v>
      </c>
      <c r="E1258" s="206" t="s">
        <v>5</v>
      </c>
      <c r="F1258" s="207" t="s">
        <v>198</v>
      </c>
      <c r="H1258" s="208">
        <v>61.425</v>
      </c>
      <c r="I1258" s="209"/>
      <c r="L1258" s="205"/>
      <c r="M1258" s="210"/>
      <c r="N1258" s="211"/>
      <c r="O1258" s="211"/>
      <c r="P1258" s="211"/>
      <c r="Q1258" s="211"/>
      <c r="R1258" s="211"/>
      <c r="S1258" s="211"/>
      <c r="T1258" s="212"/>
      <c r="AT1258" s="206" t="s">
        <v>142</v>
      </c>
      <c r="AU1258" s="206" t="s">
        <v>81</v>
      </c>
      <c r="AV1258" s="14" t="s">
        <v>163</v>
      </c>
      <c r="AW1258" s="14" t="s">
        <v>33</v>
      </c>
      <c r="AX1258" s="14" t="s">
        <v>69</v>
      </c>
      <c r="AY1258" s="206" t="s">
        <v>133</v>
      </c>
    </row>
    <row r="1259" spans="2:51" s="12" customFormat="1" ht="13.5">
      <c r="B1259" s="189"/>
      <c r="D1259" s="182" t="s">
        <v>142</v>
      </c>
      <c r="E1259" s="190" t="s">
        <v>5</v>
      </c>
      <c r="F1259" s="191" t="s">
        <v>1677</v>
      </c>
      <c r="H1259" s="192">
        <v>67.568</v>
      </c>
      <c r="I1259" s="193"/>
      <c r="L1259" s="189"/>
      <c r="M1259" s="194"/>
      <c r="N1259" s="195"/>
      <c r="O1259" s="195"/>
      <c r="P1259" s="195"/>
      <c r="Q1259" s="195"/>
      <c r="R1259" s="195"/>
      <c r="S1259" s="195"/>
      <c r="T1259" s="196"/>
      <c r="AT1259" s="190" t="s">
        <v>142</v>
      </c>
      <c r="AU1259" s="190" t="s">
        <v>81</v>
      </c>
      <c r="AV1259" s="12" t="s">
        <v>81</v>
      </c>
      <c r="AW1259" s="12" t="s">
        <v>33</v>
      </c>
      <c r="AX1259" s="12" t="s">
        <v>74</v>
      </c>
      <c r="AY1259" s="190" t="s">
        <v>133</v>
      </c>
    </row>
    <row r="1260" spans="2:65" s="1" customFormat="1" ht="16.5" customHeight="1">
      <c r="B1260" s="168"/>
      <c r="C1260" s="169" t="s">
        <v>1870</v>
      </c>
      <c r="D1260" s="169" t="s">
        <v>135</v>
      </c>
      <c r="E1260" s="170" t="s">
        <v>1871</v>
      </c>
      <c r="F1260" s="171" t="s">
        <v>1872</v>
      </c>
      <c r="G1260" s="172" t="s">
        <v>138</v>
      </c>
      <c r="H1260" s="173">
        <v>67.568</v>
      </c>
      <c r="I1260" s="174"/>
      <c r="J1260" s="175">
        <f>ROUND(I1260*H1260,2)</f>
        <v>0</v>
      </c>
      <c r="K1260" s="171" t="s">
        <v>139</v>
      </c>
      <c r="L1260" s="41"/>
      <c r="M1260" s="176" t="s">
        <v>5</v>
      </c>
      <c r="N1260" s="177" t="s">
        <v>40</v>
      </c>
      <c r="O1260" s="42"/>
      <c r="P1260" s="178">
        <f>O1260*H1260</f>
        <v>0</v>
      </c>
      <c r="Q1260" s="178">
        <v>2E-05</v>
      </c>
      <c r="R1260" s="178">
        <f>Q1260*H1260</f>
        <v>0.00135136</v>
      </c>
      <c r="S1260" s="178">
        <v>0</v>
      </c>
      <c r="T1260" s="179">
        <f>S1260*H1260</f>
        <v>0</v>
      </c>
      <c r="AR1260" s="24" t="s">
        <v>254</v>
      </c>
      <c r="AT1260" s="24" t="s">
        <v>135</v>
      </c>
      <c r="AU1260" s="24" t="s">
        <v>81</v>
      </c>
      <c r="AY1260" s="24" t="s">
        <v>133</v>
      </c>
      <c r="BE1260" s="180">
        <f>IF(N1260="základní",J1260,0)</f>
        <v>0</v>
      </c>
      <c r="BF1260" s="180">
        <f>IF(N1260="snížená",J1260,0)</f>
        <v>0</v>
      </c>
      <c r="BG1260" s="180">
        <f>IF(N1260="zákl. přenesená",J1260,0)</f>
        <v>0</v>
      </c>
      <c r="BH1260" s="180">
        <f>IF(N1260="sníž. přenesená",J1260,0)</f>
        <v>0</v>
      </c>
      <c r="BI1260" s="180">
        <f>IF(N1260="nulová",J1260,0)</f>
        <v>0</v>
      </c>
      <c r="BJ1260" s="24" t="s">
        <v>74</v>
      </c>
      <c r="BK1260" s="180">
        <f>ROUND(I1260*H1260,2)</f>
        <v>0</v>
      </c>
      <c r="BL1260" s="24" t="s">
        <v>254</v>
      </c>
      <c r="BM1260" s="24" t="s">
        <v>1873</v>
      </c>
    </row>
    <row r="1261" spans="2:65" s="1" customFormat="1" ht="16.5" customHeight="1">
      <c r="B1261" s="168"/>
      <c r="C1261" s="169" t="s">
        <v>1874</v>
      </c>
      <c r="D1261" s="169" t="s">
        <v>135</v>
      </c>
      <c r="E1261" s="170" t="s">
        <v>1875</v>
      </c>
      <c r="F1261" s="171" t="s">
        <v>1876</v>
      </c>
      <c r="G1261" s="172" t="s">
        <v>138</v>
      </c>
      <c r="H1261" s="173">
        <v>67.568</v>
      </c>
      <c r="I1261" s="174"/>
      <c r="J1261" s="175">
        <f>ROUND(I1261*H1261,2)</f>
        <v>0</v>
      </c>
      <c r="K1261" s="171" t="s">
        <v>139</v>
      </c>
      <c r="L1261" s="41"/>
      <c r="M1261" s="176" t="s">
        <v>5</v>
      </c>
      <c r="N1261" s="177" t="s">
        <v>40</v>
      </c>
      <c r="O1261" s="42"/>
      <c r="P1261" s="178">
        <f>O1261*H1261</f>
        <v>0</v>
      </c>
      <c r="Q1261" s="178">
        <v>0</v>
      </c>
      <c r="R1261" s="178">
        <f>Q1261*H1261</f>
        <v>0</v>
      </c>
      <c r="S1261" s="178">
        <v>0</v>
      </c>
      <c r="T1261" s="179">
        <f>S1261*H1261</f>
        <v>0</v>
      </c>
      <c r="AR1261" s="24" t="s">
        <v>254</v>
      </c>
      <c r="AT1261" s="24" t="s">
        <v>135</v>
      </c>
      <c r="AU1261" s="24" t="s">
        <v>81</v>
      </c>
      <c r="AY1261" s="24" t="s">
        <v>133</v>
      </c>
      <c r="BE1261" s="180">
        <f>IF(N1261="základní",J1261,0)</f>
        <v>0</v>
      </c>
      <c r="BF1261" s="180">
        <f>IF(N1261="snížená",J1261,0)</f>
        <v>0</v>
      </c>
      <c r="BG1261" s="180">
        <f>IF(N1261="zákl. přenesená",J1261,0)</f>
        <v>0</v>
      </c>
      <c r="BH1261" s="180">
        <f>IF(N1261="sníž. přenesená",J1261,0)</f>
        <v>0</v>
      </c>
      <c r="BI1261" s="180">
        <f>IF(N1261="nulová",J1261,0)</f>
        <v>0</v>
      </c>
      <c r="BJ1261" s="24" t="s">
        <v>74</v>
      </c>
      <c r="BK1261" s="180">
        <f>ROUND(I1261*H1261,2)</f>
        <v>0</v>
      </c>
      <c r="BL1261" s="24" t="s">
        <v>254</v>
      </c>
      <c r="BM1261" s="24" t="s">
        <v>1877</v>
      </c>
    </row>
    <row r="1262" spans="2:65" s="1" customFormat="1" ht="25.5" customHeight="1">
      <c r="B1262" s="168"/>
      <c r="C1262" s="169" t="s">
        <v>1878</v>
      </c>
      <c r="D1262" s="169" t="s">
        <v>135</v>
      </c>
      <c r="E1262" s="170" t="s">
        <v>1879</v>
      </c>
      <c r="F1262" s="171" t="s">
        <v>1880</v>
      </c>
      <c r="G1262" s="172" t="s">
        <v>138</v>
      </c>
      <c r="H1262" s="173">
        <v>67.568</v>
      </c>
      <c r="I1262" s="174"/>
      <c r="J1262" s="175">
        <f>ROUND(I1262*H1262,2)</f>
        <v>0</v>
      </c>
      <c r="K1262" s="171" t="s">
        <v>139</v>
      </c>
      <c r="L1262" s="41"/>
      <c r="M1262" s="176" t="s">
        <v>5</v>
      </c>
      <c r="N1262" s="177" t="s">
        <v>40</v>
      </c>
      <c r="O1262" s="42"/>
      <c r="P1262" s="178">
        <f>O1262*H1262</f>
        <v>0</v>
      </c>
      <c r="Q1262" s="178">
        <v>0.00035</v>
      </c>
      <c r="R1262" s="178">
        <f>Q1262*H1262</f>
        <v>0.023648799999999998</v>
      </c>
      <c r="S1262" s="178">
        <v>0</v>
      </c>
      <c r="T1262" s="179">
        <f>S1262*H1262</f>
        <v>0</v>
      </c>
      <c r="AR1262" s="24" t="s">
        <v>254</v>
      </c>
      <c r="AT1262" s="24" t="s">
        <v>135</v>
      </c>
      <c r="AU1262" s="24" t="s">
        <v>81</v>
      </c>
      <c r="AY1262" s="24" t="s">
        <v>133</v>
      </c>
      <c r="BE1262" s="180">
        <f>IF(N1262="základní",J1262,0)</f>
        <v>0</v>
      </c>
      <c r="BF1262" s="180">
        <f>IF(N1262="snížená",J1262,0)</f>
        <v>0</v>
      </c>
      <c r="BG1262" s="180">
        <f>IF(N1262="zákl. přenesená",J1262,0)</f>
        <v>0</v>
      </c>
      <c r="BH1262" s="180">
        <f>IF(N1262="sníž. přenesená",J1262,0)</f>
        <v>0</v>
      </c>
      <c r="BI1262" s="180">
        <f>IF(N1262="nulová",J1262,0)</f>
        <v>0</v>
      </c>
      <c r="BJ1262" s="24" t="s">
        <v>74</v>
      </c>
      <c r="BK1262" s="180">
        <f>ROUND(I1262*H1262,2)</f>
        <v>0</v>
      </c>
      <c r="BL1262" s="24" t="s">
        <v>254</v>
      </c>
      <c r="BM1262" s="24" t="s">
        <v>1881</v>
      </c>
    </row>
    <row r="1263" spans="2:65" s="1" customFormat="1" ht="16.5" customHeight="1">
      <c r="B1263" s="168"/>
      <c r="C1263" s="169" t="s">
        <v>1882</v>
      </c>
      <c r="D1263" s="169" t="s">
        <v>135</v>
      </c>
      <c r="E1263" s="170" t="s">
        <v>1883</v>
      </c>
      <c r="F1263" s="171" t="s">
        <v>1884</v>
      </c>
      <c r="G1263" s="172" t="s">
        <v>138</v>
      </c>
      <c r="H1263" s="173">
        <v>67.568</v>
      </c>
      <c r="I1263" s="174"/>
      <c r="J1263" s="175">
        <f>ROUND(I1263*H1263,2)</f>
        <v>0</v>
      </c>
      <c r="K1263" s="171" t="s">
        <v>139</v>
      </c>
      <c r="L1263" s="41"/>
      <c r="M1263" s="176" t="s">
        <v>5</v>
      </c>
      <c r="N1263" s="177" t="s">
        <v>40</v>
      </c>
      <c r="O1263" s="42"/>
      <c r="P1263" s="178">
        <f>O1263*H1263</f>
        <v>0</v>
      </c>
      <c r="Q1263" s="178">
        <v>0.00015</v>
      </c>
      <c r="R1263" s="178">
        <f>Q1263*H1263</f>
        <v>0.010135199999999999</v>
      </c>
      <c r="S1263" s="178">
        <v>0</v>
      </c>
      <c r="T1263" s="179">
        <f>S1263*H1263</f>
        <v>0</v>
      </c>
      <c r="AR1263" s="24" t="s">
        <v>254</v>
      </c>
      <c r="AT1263" s="24" t="s">
        <v>135</v>
      </c>
      <c r="AU1263" s="24" t="s">
        <v>81</v>
      </c>
      <c r="AY1263" s="24" t="s">
        <v>133</v>
      </c>
      <c r="BE1263" s="180">
        <f>IF(N1263="základní",J1263,0)</f>
        <v>0</v>
      </c>
      <c r="BF1263" s="180">
        <f>IF(N1263="snížená",J1263,0)</f>
        <v>0</v>
      </c>
      <c r="BG1263" s="180">
        <f>IF(N1263="zákl. přenesená",J1263,0)</f>
        <v>0</v>
      </c>
      <c r="BH1263" s="180">
        <f>IF(N1263="sníž. přenesená",J1263,0)</f>
        <v>0</v>
      </c>
      <c r="BI1263" s="180">
        <f>IF(N1263="nulová",J1263,0)</f>
        <v>0</v>
      </c>
      <c r="BJ1263" s="24" t="s">
        <v>74</v>
      </c>
      <c r="BK1263" s="180">
        <f>ROUND(I1263*H1263,2)</f>
        <v>0</v>
      </c>
      <c r="BL1263" s="24" t="s">
        <v>254</v>
      </c>
      <c r="BM1263" s="24" t="s">
        <v>1885</v>
      </c>
    </row>
    <row r="1264" spans="2:65" s="1" customFormat="1" ht="16.5" customHeight="1">
      <c r="B1264" s="168"/>
      <c r="C1264" s="169" t="s">
        <v>1886</v>
      </c>
      <c r="D1264" s="169" t="s">
        <v>135</v>
      </c>
      <c r="E1264" s="170" t="s">
        <v>1887</v>
      </c>
      <c r="F1264" s="171" t="s">
        <v>1888</v>
      </c>
      <c r="G1264" s="172" t="s">
        <v>138</v>
      </c>
      <c r="H1264" s="173">
        <v>135.136</v>
      </c>
      <c r="I1264" s="174"/>
      <c r="J1264" s="175">
        <f>ROUND(I1264*H1264,2)</f>
        <v>0</v>
      </c>
      <c r="K1264" s="171" t="s">
        <v>139</v>
      </c>
      <c r="L1264" s="41"/>
      <c r="M1264" s="176" t="s">
        <v>5</v>
      </c>
      <c r="N1264" s="177" t="s">
        <v>40</v>
      </c>
      <c r="O1264" s="42"/>
      <c r="P1264" s="178">
        <f>O1264*H1264</f>
        <v>0</v>
      </c>
      <c r="Q1264" s="178">
        <v>0.00012</v>
      </c>
      <c r="R1264" s="178">
        <f>Q1264*H1264</f>
        <v>0.01621632</v>
      </c>
      <c r="S1264" s="178">
        <v>0</v>
      </c>
      <c r="T1264" s="179">
        <f>S1264*H1264</f>
        <v>0</v>
      </c>
      <c r="AR1264" s="24" t="s">
        <v>254</v>
      </c>
      <c r="AT1264" s="24" t="s">
        <v>135</v>
      </c>
      <c r="AU1264" s="24" t="s">
        <v>81</v>
      </c>
      <c r="AY1264" s="24" t="s">
        <v>133</v>
      </c>
      <c r="BE1264" s="180">
        <f>IF(N1264="základní",J1264,0)</f>
        <v>0</v>
      </c>
      <c r="BF1264" s="180">
        <f>IF(N1264="snížená",J1264,0)</f>
        <v>0</v>
      </c>
      <c r="BG1264" s="180">
        <f>IF(N1264="zákl. přenesená",J1264,0)</f>
        <v>0</v>
      </c>
      <c r="BH1264" s="180">
        <f>IF(N1264="sníž. přenesená",J1264,0)</f>
        <v>0</v>
      </c>
      <c r="BI1264" s="180">
        <f>IF(N1264="nulová",J1264,0)</f>
        <v>0</v>
      </c>
      <c r="BJ1264" s="24" t="s">
        <v>74</v>
      </c>
      <c r="BK1264" s="180">
        <f>ROUND(I1264*H1264,2)</f>
        <v>0</v>
      </c>
      <c r="BL1264" s="24" t="s">
        <v>254</v>
      </c>
      <c r="BM1264" s="24" t="s">
        <v>1889</v>
      </c>
    </row>
    <row r="1265" spans="2:51" s="12" customFormat="1" ht="13.5">
      <c r="B1265" s="189"/>
      <c r="D1265" s="182" t="s">
        <v>142</v>
      </c>
      <c r="E1265" s="190" t="s">
        <v>5</v>
      </c>
      <c r="F1265" s="191" t="s">
        <v>1890</v>
      </c>
      <c r="H1265" s="192">
        <v>135.136</v>
      </c>
      <c r="I1265" s="193"/>
      <c r="L1265" s="189"/>
      <c r="M1265" s="194"/>
      <c r="N1265" s="195"/>
      <c r="O1265" s="195"/>
      <c r="P1265" s="195"/>
      <c r="Q1265" s="195"/>
      <c r="R1265" s="195"/>
      <c r="S1265" s="195"/>
      <c r="T1265" s="196"/>
      <c r="AT1265" s="190" t="s">
        <v>142</v>
      </c>
      <c r="AU1265" s="190" t="s">
        <v>81</v>
      </c>
      <c r="AV1265" s="12" t="s">
        <v>81</v>
      </c>
      <c r="AW1265" s="12" t="s">
        <v>33</v>
      </c>
      <c r="AX1265" s="12" t="s">
        <v>74</v>
      </c>
      <c r="AY1265" s="190" t="s">
        <v>133</v>
      </c>
    </row>
    <row r="1266" spans="2:65" s="1" customFormat="1" ht="16.5" customHeight="1">
      <c r="B1266" s="168"/>
      <c r="C1266" s="169" t="s">
        <v>1891</v>
      </c>
      <c r="D1266" s="169" t="s">
        <v>135</v>
      </c>
      <c r="E1266" s="170" t="s">
        <v>1892</v>
      </c>
      <c r="F1266" s="171" t="s">
        <v>1893</v>
      </c>
      <c r="G1266" s="172" t="s">
        <v>138</v>
      </c>
      <c r="H1266" s="173">
        <v>83.788</v>
      </c>
      <c r="I1266" s="174"/>
      <c r="J1266" s="175">
        <f>ROUND(I1266*H1266,2)</f>
        <v>0</v>
      </c>
      <c r="K1266" s="171" t="s">
        <v>139</v>
      </c>
      <c r="L1266" s="41"/>
      <c r="M1266" s="176" t="s">
        <v>5</v>
      </c>
      <c r="N1266" s="177" t="s">
        <v>40</v>
      </c>
      <c r="O1266" s="42"/>
      <c r="P1266" s="178">
        <f>O1266*H1266</f>
        <v>0</v>
      </c>
      <c r="Q1266" s="178">
        <v>0.00017</v>
      </c>
      <c r="R1266" s="178">
        <f>Q1266*H1266</f>
        <v>0.01424396</v>
      </c>
      <c r="S1266" s="178">
        <v>0</v>
      </c>
      <c r="T1266" s="179">
        <f>S1266*H1266</f>
        <v>0</v>
      </c>
      <c r="AR1266" s="24" t="s">
        <v>254</v>
      </c>
      <c r="AT1266" s="24" t="s">
        <v>135</v>
      </c>
      <c r="AU1266" s="24" t="s">
        <v>81</v>
      </c>
      <c r="AY1266" s="24" t="s">
        <v>133</v>
      </c>
      <c r="BE1266" s="180">
        <f>IF(N1266="základní",J1266,0)</f>
        <v>0</v>
      </c>
      <c r="BF1266" s="180">
        <f>IF(N1266="snížená",J1266,0)</f>
        <v>0</v>
      </c>
      <c r="BG1266" s="180">
        <f>IF(N1266="zákl. přenesená",J1266,0)</f>
        <v>0</v>
      </c>
      <c r="BH1266" s="180">
        <f>IF(N1266="sníž. přenesená",J1266,0)</f>
        <v>0</v>
      </c>
      <c r="BI1266" s="180">
        <f>IF(N1266="nulová",J1266,0)</f>
        <v>0</v>
      </c>
      <c r="BJ1266" s="24" t="s">
        <v>74</v>
      </c>
      <c r="BK1266" s="180">
        <f>ROUND(I1266*H1266,2)</f>
        <v>0</v>
      </c>
      <c r="BL1266" s="24" t="s">
        <v>254</v>
      </c>
      <c r="BM1266" s="24" t="s">
        <v>1894</v>
      </c>
    </row>
    <row r="1267" spans="2:51" s="11" customFormat="1" ht="13.5">
      <c r="B1267" s="181"/>
      <c r="D1267" s="182" t="s">
        <v>142</v>
      </c>
      <c r="E1267" s="183" t="s">
        <v>5</v>
      </c>
      <c r="F1267" s="184" t="s">
        <v>1895</v>
      </c>
      <c r="H1267" s="183" t="s">
        <v>5</v>
      </c>
      <c r="I1267" s="185"/>
      <c r="L1267" s="181"/>
      <c r="M1267" s="186"/>
      <c r="N1267" s="187"/>
      <c r="O1267" s="187"/>
      <c r="P1267" s="187"/>
      <c r="Q1267" s="187"/>
      <c r="R1267" s="187"/>
      <c r="S1267" s="187"/>
      <c r="T1267" s="188"/>
      <c r="AT1267" s="183" t="s">
        <v>142</v>
      </c>
      <c r="AU1267" s="183" t="s">
        <v>81</v>
      </c>
      <c r="AV1267" s="11" t="s">
        <v>74</v>
      </c>
      <c r="AW1267" s="11" t="s">
        <v>33</v>
      </c>
      <c r="AX1267" s="11" t="s">
        <v>69</v>
      </c>
      <c r="AY1267" s="183" t="s">
        <v>133</v>
      </c>
    </row>
    <row r="1268" spans="2:51" s="12" customFormat="1" ht="13.5">
      <c r="B1268" s="189"/>
      <c r="D1268" s="182" t="s">
        <v>142</v>
      </c>
      <c r="E1268" s="190" t="s">
        <v>5</v>
      </c>
      <c r="F1268" s="191" t="s">
        <v>1896</v>
      </c>
      <c r="H1268" s="192">
        <v>45</v>
      </c>
      <c r="I1268" s="193"/>
      <c r="L1268" s="189"/>
      <c r="M1268" s="194"/>
      <c r="N1268" s="195"/>
      <c r="O1268" s="195"/>
      <c r="P1268" s="195"/>
      <c r="Q1268" s="195"/>
      <c r="R1268" s="195"/>
      <c r="S1268" s="195"/>
      <c r="T1268" s="196"/>
      <c r="AT1268" s="190" t="s">
        <v>142</v>
      </c>
      <c r="AU1268" s="190" t="s">
        <v>81</v>
      </c>
      <c r="AV1268" s="12" t="s">
        <v>81</v>
      </c>
      <c r="AW1268" s="12" t="s">
        <v>33</v>
      </c>
      <c r="AX1268" s="12" t="s">
        <v>69</v>
      </c>
      <c r="AY1268" s="190" t="s">
        <v>133</v>
      </c>
    </row>
    <row r="1269" spans="2:51" s="12" customFormat="1" ht="13.5">
      <c r="B1269" s="189"/>
      <c r="D1269" s="182" t="s">
        <v>142</v>
      </c>
      <c r="E1269" s="190" t="s">
        <v>5</v>
      </c>
      <c r="F1269" s="191" t="s">
        <v>1897</v>
      </c>
      <c r="H1269" s="192">
        <v>38.788</v>
      </c>
      <c r="I1269" s="193"/>
      <c r="L1269" s="189"/>
      <c r="M1269" s="194"/>
      <c r="N1269" s="195"/>
      <c r="O1269" s="195"/>
      <c r="P1269" s="195"/>
      <c r="Q1269" s="195"/>
      <c r="R1269" s="195"/>
      <c r="S1269" s="195"/>
      <c r="T1269" s="196"/>
      <c r="AT1269" s="190" t="s">
        <v>142</v>
      </c>
      <c r="AU1269" s="190" t="s">
        <v>81</v>
      </c>
      <c r="AV1269" s="12" t="s">
        <v>81</v>
      </c>
      <c r="AW1269" s="12" t="s">
        <v>33</v>
      </c>
      <c r="AX1269" s="12" t="s">
        <v>69</v>
      </c>
      <c r="AY1269" s="190" t="s">
        <v>133</v>
      </c>
    </row>
    <row r="1270" spans="2:51" s="13" customFormat="1" ht="13.5">
      <c r="B1270" s="197"/>
      <c r="D1270" s="182" t="s">
        <v>142</v>
      </c>
      <c r="E1270" s="198" t="s">
        <v>5</v>
      </c>
      <c r="F1270" s="199" t="s">
        <v>154</v>
      </c>
      <c r="H1270" s="200">
        <v>83.788</v>
      </c>
      <c r="I1270" s="201"/>
      <c r="L1270" s="197"/>
      <c r="M1270" s="202"/>
      <c r="N1270" s="203"/>
      <c r="O1270" s="203"/>
      <c r="P1270" s="203"/>
      <c r="Q1270" s="203"/>
      <c r="R1270" s="203"/>
      <c r="S1270" s="203"/>
      <c r="T1270" s="204"/>
      <c r="AT1270" s="198" t="s">
        <v>142</v>
      </c>
      <c r="AU1270" s="198" t="s">
        <v>81</v>
      </c>
      <c r="AV1270" s="13" t="s">
        <v>140</v>
      </c>
      <c r="AW1270" s="13" t="s">
        <v>33</v>
      </c>
      <c r="AX1270" s="13" t="s">
        <v>74</v>
      </c>
      <c r="AY1270" s="198" t="s">
        <v>133</v>
      </c>
    </row>
    <row r="1271" spans="2:65" s="1" customFormat="1" ht="16.5" customHeight="1">
      <c r="B1271" s="168"/>
      <c r="C1271" s="169" t="s">
        <v>1898</v>
      </c>
      <c r="D1271" s="169" t="s">
        <v>135</v>
      </c>
      <c r="E1271" s="170" t="s">
        <v>1899</v>
      </c>
      <c r="F1271" s="171" t="s">
        <v>1900</v>
      </c>
      <c r="G1271" s="172" t="s">
        <v>138</v>
      </c>
      <c r="H1271" s="173">
        <v>83.788</v>
      </c>
      <c r="I1271" s="174"/>
      <c r="J1271" s="175">
        <f>ROUND(I1271*H1271,2)</f>
        <v>0</v>
      </c>
      <c r="K1271" s="171" t="s">
        <v>139</v>
      </c>
      <c r="L1271" s="41"/>
      <c r="M1271" s="176" t="s">
        <v>5</v>
      </c>
      <c r="N1271" s="177" t="s">
        <v>40</v>
      </c>
      <c r="O1271" s="42"/>
      <c r="P1271" s="178">
        <f>O1271*H1271</f>
        <v>0</v>
      </c>
      <c r="Q1271" s="178">
        <v>0.00012</v>
      </c>
      <c r="R1271" s="178">
        <f>Q1271*H1271</f>
        <v>0.01005456</v>
      </c>
      <c r="S1271" s="178">
        <v>0</v>
      </c>
      <c r="T1271" s="179">
        <f>S1271*H1271</f>
        <v>0</v>
      </c>
      <c r="AR1271" s="24" t="s">
        <v>254</v>
      </c>
      <c r="AT1271" s="24" t="s">
        <v>135</v>
      </c>
      <c r="AU1271" s="24" t="s">
        <v>81</v>
      </c>
      <c r="AY1271" s="24" t="s">
        <v>133</v>
      </c>
      <c r="BE1271" s="180">
        <f>IF(N1271="základní",J1271,0)</f>
        <v>0</v>
      </c>
      <c r="BF1271" s="180">
        <f>IF(N1271="snížená",J1271,0)</f>
        <v>0</v>
      </c>
      <c r="BG1271" s="180">
        <f>IF(N1271="zákl. přenesená",J1271,0)</f>
        <v>0</v>
      </c>
      <c r="BH1271" s="180">
        <f>IF(N1271="sníž. přenesená",J1271,0)</f>
        <v>0</v>
      </c>
      <c r="BI1271" s="180">
        <f>IF(N1271="nulová",J1271,0)</f>
        <v>0</v>
      </c>
      <c r="BJ1271" s="24" t="s">
        <v>74</v>
      </c>
      <c r="BK1271" s="180">
        <f>ROUND(I1271*H1271,2)</f>
        <v>0</v>
      </c>
      <c r="BL1271" s="24" t="s">
        <v>254</v>
      </c>
      <c r="BM1271" s="24" t="s">
        <v>1901</v>
      </c>
    </row>
    <row r="1272" spans="2:65" s="1" customFormat="1" ht="16.5" customHeight="1">
      <c r="B1272" s="168"/>
      <c r="C1272" s="169" t="s">
        <v>1902</v>
      </c>
      <c r="D1272" s="169" t="s">
        <v>135</v>
      </c>
      <c r="E1272" s="170" t="s">
        <v>1903</v>
      </c>
      <c r="F1272" s="171" t="s">
        <v>1904</v>
      </c>
      <c r="G1272" s="172" t="s">
        <v>138</v>
      </c>
      <c r="H1272" s="173">
        <v>167.576</v>
      </c>
      <c r="I1272" s="174"/>
      <c r="J1272" s="175">
        <f>ROUND(I1272*H1272,2)</f>
        <v>0</v>
      </c>
      <c r="K1272" s="171" t="s">
        <v>139</v>
      </c>
      <c r="L1272" s="41"/>
      <c r="M1272" s="176" t="s">
        <v>5</v>
      </c>
      <c r="N1272" s="177" t="s">
        <v>40</v>
      </c>
      <c r="O1272" s="42"/>
      <c r="P1272" s="178">
        <f>O1272*H1272</f>
        <v>0</v>
      </c>
      <c r="Q1272" s="178">
        <v>0.00012</v>
      </c>
      <c r="R1272" s="178">
        <f>Q1272*H1272</f>
        <v>0.02010912</v>
      </c>
      <c r="S1272" s="178">
        <v>0</v>
      </c>
      <c r="T1272" s="179">
        <f>S1272*H1272</f>
        <v>0</v>
      </c>
      <c r="AR1272" s="24" t="s">
        <v>254</v>
      </c>
      <c r="AT1272" s="24" t="s">
        <v>135</v>
      </c>
      <c r="AU1272" s="24" t="s">
        <v>81</v>
      </c>
      <c r="AY1272" s="24" t="s">
        <v>133</v>
      </c>
      <c r="BE1272" s="180">
        <f>IF(N1272="základní",J1272,0)</f>
        <v>0</v>
      </c>
      <c r="BF1272" s="180">
        <f>IF(N1272="snížená",J1272,0)</f>
        <v>0</v>
      </c>
      <c r="BG1272" s="180">
        <f>IF(N1272="zákl. přenesená",J1272,0)</f>
        <v>0</v>
      </c>
      <c r="BH1272" s="180">
        <f>IF(N1272="sníž. přenesená",J1272,0)</f>
        <v>0</v>
      </c>
      <c r="BI1272" s="180">
        <f>IF(N1272="nulová",J1272,0)</f>
        <v>0</v>
      </c>
      <c r="BJ1272" s="24" t="s">
        <v>74</v>
      </c>
      <c r="BK1272" s="180">
        <f>ROUND(I1272*H1272,2)</f>
        <v>0</v>
      </c>
      <c r="BL1272" s="24" t="s">
        <v>254</v>
      </c>
      <c r="BM1272" s="24" t="s">
        <v>1905</v>
      </c>
    </row>
    <row r="1273" spans="2:51" s="11" customFormat="1" ht="13.5">
      <c r="B1273" s="181"/>
      <c r="D1273" s="182" t="s">
        <v>142</v>
      </c>
      <c r="E1273" s="183" t="s">
        <v>5</v>
      </c>
      <c r="F1273" s="184" t="s">
        <v>1895</v>
      </c>
      <c r="H1273" s="183" t="s">
        <v>5</v>
      </c>
      <c r="I1273" s="185"/>
      <c r="L1273" s="181"/>
      <c r="M1273" s="186"/>
      <c r="N1273" s="187"/>
      <c r="O1273" s="187"/>
      <c r="P1273" s="187"/>
      <c r="Q1273" s="187"/>
      <c r="R1273" s="187"/>
      <c r="S1273" s="187"/>
      <c r="T1273" s="188"/>
      <c r="AT1273" s="183" t="s">
        <v>142</v>
      </c>
      <c r="AU1273" s="183" t="s">
        <v>81</v>
      </c>
      <c r="AV1273" s="11" t="s">
        <v>74</v>
      </c>
      <c r="AW1273" s="11" t="s">
        <v>33</v>
      </c>
      <c r="AX1273" s="11" t="s">
        <v>69</v>
      </c>
      <c r="AY1273" s="183" t="s">
        <v>133</v>
      </c>
    </row>
    <row r="1274" spans="2:51" s="12" customFormat="1" ht="13.5">
      <c r="B1274" s="189"/>
      <c r="D1274" s="182" t="s">
        <v>142</v>
      </c>
      <c r="E1274" s="190" t="s">
        <v>5</v>
      </c>
      <c r="F1274" s="191" t="s">
        <v>1896</v>
      </c>
      <c r="H1274" s="192">
        <v>45</v>
      </c>
      <c r="I1274" s="193"/>
      <c r="L1274" s="189"/>
      <c r="M1274" s="194"/>
      <c r="N1274" s="195"/>
      <c r="O1274" s="195"/>
      <c r="P1274" s="195"/>
      <c r="Q1274" s="195"/>
      <c r="R1274" s="195"/>
      <c r="S1274" s="195"/>
      <c r="T1274" s="196"/>
      <c r="AT1274" s="190" t="s">
        <v>142</v>
      </c>
      <c r="AU1274" s="190" t="s">
        <v>81</v>
      </c>
      <c r="AV1274" s="12" t="s">
        <v>81</v>
      </c>
      <c r="AW1274" s="12" t="s">
        <v>33</v>
      </c>
      <c r="AX1274" s="12" t="s">
        <v>69</v>
      </c>
      <c r="AY1274" s="190" t="s">
        <v>133</v>
      </c>
    </row>
    <row r="1275" spans="2:51" s="12" customFormat="1" ht="13.5">
      <c r="B1275" s="189"/>
      <c r="D1275" s="182" t="s">
        <v>142</v>
      </c>
      <c r="E1275" s="190" t="s">
        <v>5</v>
      </c>
      <c r="F1275" s="191" t="s">
        <v>1897</v>
      </c>
      <c r="H1275" s="192">
        <v>38.788</v>
      </c>
      <c r="I1275" s="193"/>
      <c r="L1275" s="189"/>
      <c r="M1275" s="194"/>
      <c r="N1275" s="195"/>
      <c r="O1275" s="195"/>
      <c r="P1275" s="195"/>
      <c r="Q1275" s="195"/>
      <c r="R1275" s="195"/>
      <c r="S1275" s="195"/>
      <c r="T1275" s="196"/>
      <c r="AT1275" s="190" t="s">
        <v>142</v>
      </c>
      <c r="AU1275" s="190" t="s">
        <v>81</v>
      </c>
      <c r="AV1275" s="12" t="s">
        <v>81</v>
      </c>
      <c r="AW1275" s="12" t="s">
        <v>33</v>
      </c>
      <c r="AX1275" s="12" t="s">
        <v>69</v>
      </c>
      <c r="AY1275" s="190" t="s">
        <v>133</v>
      </c>
    </row>
    <row r="1276" spans="2:51" s="14" customFormat="1" ht="13.5">
      <c r="B1276" s="205"/>
      <c r="D1276" s="182" t="s">
        <v>142</v>
      </c>
      <c r="E1276" s="206" t="s">
        <v>5</v>
      </c>
      <c r="F1276" s="207" t="s">
        <v>198</v>
      </c>
      <c r="H1276" s="208">
        <v>83.788</v>
      </c>
      <c r="I1276" s="209"/>
      <c r="L1276" s="205"/>
      <c r="M1276" s="210"/>
      <c r="N1276" s="211"/>
      <c r="O1276" s="211"/>
      <c r="P1276" s="211"/>
      <c r="Q1276" s="211"/>
      <c r="R1276" s="211"/>
      <c r="S1276" s="211"/>
      <c r="T1276" s="212"/>
      <c r="AT1276" s="206" t="s">
        <v>142</v>
      </c>
      <c r="AU1276" s="206" t="s">
        <v>81</v>
      </c>
      <c r="AV1276" s="14" t="s">
        <v>163</v>
      </c>
      <c r="AW1276" s="14" t="s">
        <v>33</v>
      </c>
      <c r="AX1276" s="14" t="s">
        <v>69</v>
      </c>
      <c r="AY1276" s="206" t="s">
        <v>133</v>
      </c>
    </row>
    <row r="1277" spans="2:51" s="12" customFormat="1" ht="13.5">
      <c r="B1277" s="189"/>
      <c r="D1277" s="182" t="s">
        <v>142</v>
      </c>
      <c r="E1277" s="190" t="s">
        <v>5</v>
      </c>
      <c r="F1277" s="191" t="s">
        <v>1906</v>
      </c>
      <c r="H1277" s="192">
        <v>167.576</v>
      </c>
      <c r="I1277" s="193"/>
      <c r="L1277" s="189"/>
      <c r="M1277" s="194"/>
      <c r="N1277" s="195"/>
      <c r="O1277" s="195"/>
      <c r="P1277" s="195"/>
      <c r="Q1277" s="195"/>
      <c r="R1277" s="195"/>
      <c r="S1277" s="195"/>
      <c r="T1277" s="196"/>
      <c r="AT1277" s="190" t="s">
        <v>142</v>
      </c>
      <c r="AU1277" s="190" t="s">
        <v>81</v>
      </c>
      <c r="AV1277" s="12" t="s">
        <v>81</v>
      </c>
      <c r="AW1277" s="12" t="s">
        <v>33</v>
      </c>
      <c r="AX1277" s="12" t="s">
        <v>74</v>
      </c>
      <c r="AY1277" s="190" t="s">
        <v>133</v>
      </c>
    </row>
    <row r="1278" spans="2:63" s="10" customFormat="1" ht="29.85" customHeight="1">
      <c r="B1278" s="155"/>
      <c r="D1278" s="156" t="s">
        <v>68</v>
      </c>
      <c r="E1278" s="166" t="s">
        <v>1907</v>
      </c>
      <c r="F1278" s="166" t="s">
        <v>1908</v>
      </c>
      <c r="I1278" s="158"/>
      <c r="J1278" s="167">
        <f>BK1278</f>
        <v>0</v>
      </c>
      <c r="L1278" s="155"/>
      <c r="M1278" s="160"/>
      <c r="N1278" s="161"/>
      <c r="O1278" s="161"/>
      <c r="P1278" s="162">
        <f>SUM(P1279:P1280)</f>
        <v>0</v>
      </c>
      <c r="Q1278" s="161"/>
      <c r="R1278" s="162">
        <f>SUM(R1279:R1280)</f>
        <v>0.9099999999999999</v>
      </c>
      <c r="S1278" s="161"/>
      <c r="T1278" s="163">
        <f>SUM(T1279:T1280)</f>
        <v>0.5249999999999999</v>
      </c>
      <c r="AR1278" s="156" t="s">
        <v>81</v>
      </c>
      <c r="AT1278" s="164" t="s">
        <v>68</v>
      </c>
      <c r="AU1278" s="164" t="s">
        <v>74</v>
      </c>
      <c r="AY1278" s="156" t="s">
        <v>133</v>
      </c>
      <c r="BK1278" s="165">
        <f>SUM(BK1279:BK1280)</f>
        <v>0</v>
      </c>
    </row>
    <row r="1279" spans="2:65" s="1" customFormat="1" ht="16.5" customHeight="1">
      <c r="B1279" s="168"/>
      <c r="C1279" s="169" t="s">
        <v>1909</v>
      </c>
      <c r="D1279" s="169" t="s">
        <v>135</v>
      </c>
      <c r="E1279" s="170" t="s">
        <v>1910</v>
      </c>
      <c r="F1279" s="171" t="s">
        <v>1911</v>
      </c>
      <c r="G1279" s="172" t="s">
        <v>138</v>
      </c>
      <c r="H1279" s="173">
        <v>3500</v>
      </c>
      <c r="I1279" s="174"/>
      <c r="J1279" s="175">
        <f>ROUND(I1279*H1279,2)</f>
        <v>0</v>
      </c>
      <c r="K1279" s="171" t="s">
        <v>139</v>
      </c>
      <c r="L1279" s="41"/>
      <c r="M1279" s="176" t="s">
        <v>5</v>
      </c>
      <c r="N1279" s="177" t="s">
        <v>40</v>
      </c>
      <c r="O1279" s="42"/>
      <c r="P1279" s="178">
        <f>O1279*H1279</f>
        <v>0</v>
      </c>
      <c r="Q1279" s="178">
        <v>0</v>
      </c>
      <c r="R1279" s="178">
        <f>Q1279*H1279</f>
        <v>0</v>
      </c>
      <c r="S1279" s="178">
        <v>0.00015</v>
      </c>
      <c r="T1279" s="179">
        <f>S1279*H1279</f>
        <v>0.5249999999999999</v>
      </c>
      <c r="AR1279" s="24" t="s">
        <v>254</v>
      </c>
      <c r="AT1279" s="24" t="s">
        <v>135</v>
      </c>
      <c r="AU1279" s="24" t="s">
        <v>81</v>
      </c>
      <c r="AY1279" s="24" t="s">
        <v>133</v>
      </c>
      <c r="BE1279" s="180">
        <f>IF(N1279="základní",J1279,0)</f>
        <v>0</v>
      </c>
      <c r="BF1279" s="180">
        <f>IF(N1279="snížená",J1279,0)</f>
        <v>0</v>
      </c>
      <c r="BG1279" s="180">
        <f>IF(N1279="zákl. přenesená",J1279,0)</f>
        <v>0</v>
      </c>
      <c r="BH1279" s="180">
        <f>IF(N1279="sníž. přenesená",J1279,0)</f>
        <v>0</v>
      </c>
      <c r="BI1279" s="180">
        <f>IF(N1279="nulová",J1279,0)</f>
        <v>0</v>
      </c>
      <c r="BJ1279" s="24" t="s">
        <v>74</v>
      </c>
      <c r="BK1279" s="180">
        <f>ROUND(I1279*H1279,2)</f>
        <v>0</v>
      </c>
      <c r="BL1279" s="24" t="s">
        <v>254</v>
      </c>
      <c r="BM1279" s="24" t="s">
        <v>1912</v>
      </c>
    </row>
    <row r="1280" spans="2:65" s="1" customFormat="1" ht="25.5" customHeight="1">
      <c r="B1280" s="168"/>
      <c r="C1280" s="169" t="s">
        <v>1913</v>
      </c>
      <c r="D1280" s="169" t="s">
        <v>135</v>
      </c>
      <c r="E1280" s="170" t="s">
        <v>1914</v>
      </c>
      <c r="F1280" s="171" t="s">
        <v>1915</v>
      </c>
      <c r="G1280" s="172" t="s">
        <v>138</v>
      </c>
      <c r="H1280" s="173">
        <v>3500</v>
      </c>
      <c r="I1280" s="174"/>
      <c r="J1280" s="175">
        <f>ROUND(I1280*H1280,2)</f>
        <v>0</v>
      </c>
      <c r="K1280" s="171" t="s">
        <v>139</v>
      </c>
      <c r="L1280" s="41"/>
      <c r="M1280" s="176" t="s">
        <v>5</v>
      </c>
      <c r="N1280" s="177" t="s">
        <v>40</v>
      </c>
      <c r="O1280" s="42"/>
      <c r="P1280" s="178">
        <f>O1280*H1280</f>
        <v>0</v>
      </c>
      <c r="Q1280" s="178">
        <v>0.00026</v>
      </c>
      <c r="R1280" s="178">
        <f>Q1280*H1280</f>
        <v>0.9099999999999999</v>
      </c>
      <c r="S1280" s="178">
        <v>0</v>
      </c>
      <c r="T1280" s="179">
        <f>S1280*H1280</f>
        <v>0</v>
      </c>
      <c r="AR1280" s="24" t="s">
        <v>254</v>
      </c>
      <c r="AT1280" s="24" t="s">
        <v>135</v>
      </c>
      <c r="AU1280" s="24" t="s">
        <v>81</v>
      </c>
      <c r="AY1280" s="24" t="s">
        <v>133</v>
      </c>
      <c r="BE1280" s="180">
        <f>IF(N1280="základní",J1280,0)</f>
        <v>0</v>
      </c>
      <c r="BF1280" s="180">
        <f>IF(N1280="snížená",J1280,0)</f>
        <v>0</v>
      </c>
      <c r="BG1280" s="180">
        <f>IF(N1280="zákl. přenesená",J1280,0)</f>
        <v>0</v>
      </c>
      <c r="BH1280" s="180">
        <f>IF(N1280="sníž. přenesená",J1280,0)</f>
        <v>0</v>
      </c>
      <c r="BI1280" s="180">
        <f>IF(N1280="nulová",J1280,0)</f>
        <v>0</v>
      </c>
      <c r="BJ1280" s="24" t="s">
        <v>74</v>
      </c>
      <c r="BK1280" s="180">
        <f>ROUND(I1280*H1280,2)</f>
        <v>0</v>
      </c>
      <c r="BL1280" s="24" t="s">
        <v>254</v>
      </c>
      <c r="BM1280" s="24" t="s">
        <v>1916</v>
      </c>
    </row>
    <row r="1281" spans="2:63" s="10" customFormat="1" ht="29.85" customHeight="1">
      <c r="B1281" s="155"/>
      <c r="D1281" s="156" t="s">
        <v>68</v>
      </c>
      <c r="E1281" s="166" t="s">
        <v>1917</v>
      </c>
      <c r="F1281" s="166" t="s">
        <v>1918</v>
      </c>
      <c r="I1281" s="158"/>
      <c r="J1281" s="167">
        <f>BK1281</f>
        <v>0</v>
      </c>
      <c r="L1281" s="155"/>
      <c r="M1281" s="160"/>
      <c r="N1281" s="161"/>
      <c r="O1281" s="161"/>
      <c r="P1281" s="162">
        <f>SUM(P1282:P1285)</f>
        <v>0</v>
      </c>
      <c r="Q1281" s="161"/>
      <c r="R1281" s="162">
        <f>SUM(R1282:R1285)</f>
        <v>0</v>
      </c>
      <c r="S1281" s="161"/>
      <c r="T1281" s="163">
        <f>SUM(T1282:T1285)</f>
        <v>0</v>
      </c>
      <c r="AR1281" s="156" t="s">
        <v>74</v>
      </c>
      <c r="AT1281" s="164" t="s">
        <v>68</v>
      </c>
      <c r="AU1281" s="164" t="s">
        <v>74</v>
      </c>
      <c r="AY1281" s="156" t="s">
        <v>133</v>
      </c>
      <c r="BK1281" s="165">
        <f>SUM(BK1282:BK1285)</f>
        <v>0</v>
      </c>
    </row>
    <row r="1282" spans="2:65" s="1" customFormat="1" ht="16.5" customHeight="1">
      <c r="B1282" s="168"/>
      <c r="C1282" s="169" t="s">
        <v>1919</v>
      </c>
      <c r="D1282" s="169" t="s">
        <v>135</v>
      </c>
      <c r="E1282" s="170" t="s">
        <v>1920</v>
      </c>
      <c r="F1282" s="171" t="s">
        <v>1921</v>
      </c>
      <c r="G1282" s="172" t="s">
        <v>1806</v>
      </c>
      <c r="H1282" s="173">
        <v>1</v>
      </c>
      <c r="I1282" s="174"/>
      <c r="J1282" s="175">
        <f>ROUND(I1282*H1282,2)</f>
        <v>0</v>
      </c>
      <c r="K1282" s="171" t="s">
        <v>5</v>
      </c>
      <c r="L1282" s="41"/>
      <c r="M1282" s="176" t="s">
        <v>5</v>
      </c>
      <c r="N1282" s="177" t="s">
        <v>40</v>
      </c>
      <c r="O1282" s="42"/>
      <c r="P1282" s="178">
        <f>O1282*H1282</f>
        <v>0</v>
      </c>
      <c r="Q1282" s="178">
        <v>0</v>
      </c>
      <c r="R1282" s="178">
        <f>Q1282*H1282</f>
        <v>0</v>
      </c>
      <c r="S1282" s="178">
        <v>0</v>
      </c>
      <c r="T1282" s="179">
        <f>S1282*H1282</f>
        <v>0</v>
      </c>
      <c r="AR1282" s="24" t="s">
        <v>657</v>
      </c>
      <c r="AT1282" s="24" t="s">
        <v>135</v>
      </c>
      <c r="AU1282" s="24" t="s">
        <v>81</v>
      </c>
      <c r="AY1282" s="24" t="s">
        <v>133</v>
      </c>
      <c r="BE1282" s="180">
        <f>IF(N1282="základní",J1282,0)</f>
        <v>0</v>
      </c>
      <c r="BF1282" s="180">
        <f>IF(N1282="snížená",J1282,0)</f>
        <v>0</v>
      </c>
      <c r="BG1282" s="180">
        <f>IF(N1282="zákl. přenesená",J1282,0)</f>
        <v>0</v>
      </c>
      <c r="BH1282" s="180">
        <f>IF(N1282="sníž. přenesená",J1282,0)</f>
        <v>0</v>
      </c>
      <c r="BI1282" s="180">
        <f>IF(N1282="nulová",J1282,0)</f>
        <v>0</v>
      </c>
      <c r="BJ1282" s="24" t="s">
        <v>74</v>
      </c>
      <c r="BK1282" s="180">
        <f>ROUND(I1282*H1282,2)</f>
        <v>0</v>
      </c>
      <c r="BL1282" s="24" t="s">
        <v>657</v>
      </c>
      <c r="BM1282" s="24" t="s">
        <v>1922</v>
      </c>
    </row>
    <row r="1283" spans="2:51" s="11" customFormat="1" ht="13.5">
      <c r="B1283" s="181"/>
      <c r="D1283" s="182" t="s">
        <v>142</v>
      </c>
      <c r="E1283" s="183" t="s">
        <v>5</v>
      </c>
      <c r="F1283" s="184" t="s">
        <v>1923</v>
      </c>
      <c r="H1283" s="183" t="s">
        <v>5</v>
      </c>
      <c r="I1283" s="185"/>
      <c r="L1283" s="181"/>
      <c r="M1283" s="186"/>
      <c r="N1283" s="187"/>
      <c r="O1283" s="187"/>
      <c r="P1283" s="187"/>
      <c r="Q1283" s="187"/>
      <c r="R1283" s="187"/>
      <c r="S1283" s="187"/>
      <c r="T1283" s="188"/>
      <c r="AT1283" s="183" t="s">
        <v>142</v>
      </c>
      <c r="AU1283" s="183" t="s">
        <v>81</v>
      </c>
      <c r="AV1283" s="11" t="s">
        <v>74</v>
      </c>
      <c r="AW1283" s="11" t="s">
        <v>33</v>
      </c>
      <c r="AX1283" s="11" t="s">
        <v>69</v>
      </c>
      <c r="AY1283" s="183" t="s">
        <v>133</v>
      </c>
    </row>
    <row r="1284" spans="2:51" s="11" customFormat="1" ht="13.5">
      <c r="B1284" s="181"/>
      <c r="D1284" s="182" t="s">
        <v>142</v>
      </c>
      <c r="E1284" s="183" t="s">
        <v>5</v>
      </c>
      <c r="F1284" s="184" t="s">
        <v>1924</v>
      </c>
      <c r="H1284" s="183" t="s">
        <v>5</v>
      </c>
      <c r="I1284" s="185"/>
      <c r="L1284" s="181"/>
      <c r="M1284" s="186"/>
      <c r="N1284" s="187"/>
      <c r="O1284" s="187"/>
      <c r="P1284" s="187"/>
      <c r="Q1284" s="187"/>
      <c r="R1284" s="187"/>
      <c r="S1284" s="187"/>
      <c r="T1284" s="188"/>
      <c r="AT1284" s="183" t="s">
        <v>142</v>
      </c>
      <c r="AU1284" s="183" t="s">
        <v>81</v>
      </c>
      <c r="AV1284" s="11" t="s">
        <v>74</v>
      </c>
      <c r="AW1284" s="11" t="s">
        <v>33</v>
      </c>
      <c r="AX1284" s="11" t="s">
        <v>69</v>
      </c>
      <c r="AY1284" s="183" t="s">
        <v>133</v>
      </c>
    </row>
    <row r="1285" spans="2:51" s="12" customFormat="1" ht="13.5">
      <c r="B1285" s="189"/>
      <c r="D1285" s="182" t="s">
        <v>142</v>
      </c>
      <c r="E1285" s="190" t="s">
        <v>5</v>
      </c>
      <c r="F1285" s="191" t="s">
        <v>1925</v>
      </c>
      <c r="H1285" s="192">
        <v>1</v>
      </c>
      <c r="I1285" s="193"/>
      <c r="L1285" s="189"/>
      <c r="M1285" s="194"/>
      <c r="N1285" s="195"/>
      <c r="O1285" s="195"/>
      <c r="P1285" s="195"/>
      <c r="Q1285" s="195"/>
      <c r="R1285" s="195"/>
      <c r="S1285" s="195"/>
      <c r="T1285" s="196"/>
      <c r="AT1285" s="190" t="s">
        <v>142</v>
      </c>
      <c r="AU1285" s="190" t="s">
        <v>81</v>
      </c>
      <c r="AV1285" s="12" t="s">
        <v>81</v>
      </c>
      <c r="AW1285" s="12" t="s">
        <v>33</v>
      </c>
      <c r="AX1285" s="12" t="s">
        <v>74</v>
      </c>
      <c r="AY1285" s="190" t="s">
        <v>133</v>
      </c>
    </row>
    <row r="1286" spans="2:63" s="10" customFormat="1" ht="37.35" customHeight="1">
      <c r="B1286" s="155"/>
      <c r="D1286" s="156" t="s">
        <v>68</v>
      </c>
      <c r="E1286" s="157" t="s">
        <v>1926</v>
      </c>
      <c r="F1286" s="157" t="s">
        <v>1927</v>
      </c>
      <c r="I1286" s="158"/>
      <c r="J1286" s="159">
        <f>BK1286</f>
        <v>0</v>
      </c>
      <c r="L1286" s="155"/>
      <c r="M1286" s="160"/>
      <c r="N1286" s="161"/>
      <c r="O1286" s="161"/>
      <c r="P1286" s="162">
        <f>SUM(P1287:P1291)</f>
        <v>0</v>
      </c>
      <c r="Q1286" s="161"/>
      <c r="R1286" s="162">
        <f>SUM(R1287:R1291)</f>
        <v>0</v>
      </c>
      <c r="S1286" s="161"/>
      <c r="T1286" s="163">
        <f>SUM(T1287:T1291)</f>
        <v>0</v>
      </c>
      <c r="AR1286" s="156" t="s">
        <v>140</v>
      </c>
      <c r="AT1286" s="164" t="s">
        <v>68</v>
      </c>
      <c r="AU1286" s="164" t="s">
        <v>69</v>
      </c>
      <c r="AY1286" s="156" t="s">
        <v>133</v>
      </c>
      <c r="BK1286" s="165">
        <f>SUM(BK1287:BK1291)</f>
        <v>0</v>
      </c>
    </row>
    <row r="1287" spans="2:65" s="1" customFormat="1" ht="16.5" customHeight="1">
      <c r="B1287" s="168"/>
      <c r="C1287" s="169" t="s">
        <v>1928</v>
      </c>
      <c r="D1287" s="169" t="s">
        <v>135</v>
      </c>
      <c r="E1287" s="170" t="s">
        <v>74</v>
      </c>
      <c r="F1287" s="171" t="s">
        <v>1929</v>
      </c>
      <c r="G1287" s="172" t="s">
        <v>1806</v>
      </c>
      <c r="H1287" s="173">
        <v>1</v>
      </c>
      <c r="I1287" s="174"/>
      <c r="J1287" s="175">
        <f>ROUND(I1287*H1287,2)</f>
        <v>0</v>
      </c>
      <c r="K1287" s="171" t="s">
        <v>5</v>
      </c>
      <c r="L1287" s="41"/>
      <c r="M1287" s="176" t="s">
        <v>5</v>
      </c>
      <c r="N1287" s="177" t="s">
        <v>40</v>
      </c>
      <c r="O1287" s="42"/>
      <c r="P1287" s="178">
        <f>O1287*H1287</f>
        <v>0</v>
      </c>
      <c r="Q1287" s="178">
        <v>0</v>
      </c>
      <c r="R1287" s="178">
        <f>Q1287*H1287</f>
        <v>0</v>
      </c>
      <c r="S1287" s="178">
        <v>0</v>
      </c>
      <c r="T1287" s="179">
        <f>S1287*H1287</f>
        <v>0</v>
      </c>
      <c r="AR1287" s="24" t="s">
        <v>1930</v>
      </c>
      <c r="AT1287" s="24" t="s">
        <v>135</v>
      </c>
      <c r="AU1287" s="24" t="s">
        <v>74</v>
      </c>
      <c r="AY1287" s="24" t="s">
        <v>133</v>
      </c>
      <c r="BE1287" s="180">
        <f>IF(N1287="základní",J1287,0)</f>
        <v>0</v>
      </c>
      <c r="BF1287" s="180">
        <f>IF(N1287="snížená",J1287,0)</f>
        <v>0</v>
      </c>
      <c r="BG1287" s="180">
        <f>IF(N1287="zákl. přenesená",J1287,0)</f>
        <v>0</v>
      </c>
      <c r="BH1287" s="180">
        <f>IF(N1287="sníž. přenesená",J1287,0)</f>
        <v>0</v>
      </c>
      <c r="BI1287" s="180">
        <f>IF(N1287="nulová",J1287,0)</f>
        <v>0</v>
      </c>
      <c r="BJ1287" s="24" t="s">
        <v>74</v>
      </c>
      <c r="BK1287" s="180">
        <f>ROUND(I1287*H1287,2)</f>
        <v>0</v>
      </c>
      <c r="BL1287" s="24" t="s">
        <v>1930</v>
      </c>
      <c r="BM1287" s="24" t="s">
        <v>1931</v>
      </c>
    </row>
    <row r="1288" spans="2:65" s="1" customFormat="1" ht="16.5" customHeight="1">
      <c r="B1288" s="168"/>
      <c r="C1288" s="169" t="s">
        <v>1932</v>
      </c>
      <c r="D1288" s="169" t="s">
        <v>135</v>
      </c>
      <c r="E1288" s="170" t="s">
        <v>81</v>
      </c>
      <c r="F1288" s="171" t="s">
        <v>1933</v>
      </c>
      <c r="G1288" s="172" t="s">
        <v>138</v>
      </c>
      <c r="H1288" s="173">
        <v>21.966</v>
      </c>
      <c r="I1288" s="174"/>
      <c r="J1288" s="175">
        <f>ROUND(I1288*H1288,2)</f>
        <v>0</v>
      </c>
      <c r="K1288" s="171" t="s">
        <v>5</v>
      </c>
      <c r="L1288" s="41"/>
      <c r="M1288" s="176" t="s">
        <v>5</v>
      </c>
      <c r="N1288" s="177" t="s">
        <v>40</v>
      </c>
      <c r="O1288" s="42"/>
      <c r="P1288" s="178">
        <f>O1288*H1288</f>
        <v>0</v>
      </c>
      <c r="Q1288" s="178">
        <v>0</v>
      </c>
      <c r="R1288" s="178">
        <f>Q1288*H1288</f>
        <v>0</v>
      </c>
      <c r="S1288" s="178">
        <v>0</v>
      </c>
      <c r="T1288" s="179">
        <f>S1288*H1288</f>
        <v>0</v>
      </c>
      <c r="AR1288" s="24" t="s">
        <v>1930</v>
      </c>
      <c r="AT1288" s="24" t="s">
        <v>135</v>
      </c>
      <c r="AU1288" s="24" t="s">
        <v>74</v>
      </c>
      <c r="AY1288" s="24" t="s">
        <v>133</v>
      </c>
      <c r="BE1288" s="180">
        <f>IF(N1288="základní",J1288,0)</f>
        <v>0</v>
      </c>
      <c r="BF1288" s="180">
        <f>IF(N1288="snížená",J1288,0)</f>
        <v>0</v>
      </c>
      <c r="BG1288" s="180">
        <f>IF(N1288="zákl. přenesená",J1288,0)</f>
        <v>0</v>
      </c>
      <c r="BH1288" s="180">
        <f>IF(N1288="sníž. přenesená",J1288,0)</f>
        <v>0</v>
      </c>
      <c r="BI1288" s="180">
        <f>IF(N1288="nulová",J1288,0)</f>
        <v>0</v>
      </c>
      <c r="BJ1288" s="24" t="s">
        <v>74</v>
      </c>
      <c r="BK1288" s="180">
        <f>ROUND(I1288*H1288,2)</f>
        <v>0</v>
      </c>
      <c r="BL1288" s="24" t="s">
        <v>1930</v>
      </c>
      <c r="BM1288" s="24" t="s">
        <v>1934</v>
      </c>
    </row>
    <row r="1289" spans="2:51" s="12" customFormat="1" ht="13.5">
      <c r="B1289" s="189"/>
      <c r="D1289" s="182" t="s">
        <v>142</v>
      </c>
      <c r="E1289" s="190" t="s">
        <v>5</v>
      </c>
      <c r="F1289" s="191" t="s">
        <v>1935</v>
      </c>
      <c r="H1289" s="192">
        <v>21.966</v>
      </c>
      <c r="I1289" s="193"/>
      <c r="L1289" s="189"/>
      <c r="M1289" s="194"/>
      <c r="N1289" s="195"/>
      <c r="O1289" s="195"/>
      <c r="P1289" s="195"/>
      <c r="Q1289" s="195"/>
      <c r="R1289" s="195"/>
      <c r="S1289" s="195"/>
      <c r="T1289" s="196"/>
      <c r="AT1289" s="190" t="s">
        <v>142</v>
      </c>
      <c r="AU1289" s="190" t="s">
        <v>74</v>
      </c>
      <c r="AV1289" s="12" t="s">
        <v>81</v>
      </c>
      <c r="AW1289" s="12" t="s">
        <v>33</v>
      </c>
      <c r="AX1289" s="12" t="s">
        <v>74</v>
      </c>
      <c r="AY1289" s="190" t="s">
        <v>133</v>
      </c>
    </row>
    <row r="1290" spans="2:65" s="1" customFormat="1" ht="16.5" customHeight="1">
      <c r="B1290" s="168"/>
      <c r="C1290" s="169" t="s">
        <v>1936</v>
      </c>
      <c r="D1290" s="169" t="s">
        <v>135</v>
      </c>
      <c r="E1290" s="170" t="s">
        <v>163</v>
      </c>
      <c r="F1290" s="171" t="s">
        <v>1937</v>
      </c>
      <c r="G1290" s="172" t="s">
        <v>138</v>
      </c>
      <c r="H1290" s="173">
        <v>15.75</v>
      </c>
      <c r="I1290" s="174"/>
      <c r="J1290" s="175">
        <f>ROUND(I1290*H1290,2)</f>
        <v>0</v>
      </c>
      <c r="K1290" s="171" t="s">
        <v>5</v>
      </c>
      <c r="L1290" s="41"/>
      <c r="M1290" s="176" t="s">
        <v>5</v>
      </c>
      <c r="N1290" s="177" t="s">
        <v>40</v>
      </c>
      <c r="O1290" s="42"/>
      <c r="P1290" s="178">
        <f>O1290*H1290</f>
        <v>0</v>
      </c>
      <c r="Q1290" s="178">
        <v>0</v>
      </c>
      <c r="R1290" s="178">
        <f>Q1290*H1290</f>
        <v>0</v>
      </c>
      <c r="S1290" s="178">
        <v>0</v>
      </c>
      <c r="T1290" s="179">
        <f>S1290*H1290</f>
        <v>0</v>
      </c>
      <c r="AR1290" s="24" t="s">
        <v>1930</v>
      </c>
      <c r="AT1290" s="24" t="s">
        <v>135</v>
      </c>
      <c r="AU1290" s="24" t="s">
        <v>74</v>
      </c>
      <c r="AY1290" s="24" t="s">
        <v>133</v>
      </c>
      <c r="BE1290" s="180">
        <f>IF(N1290="základní",J1290,0)</f>
        <v>0</v>
      </c>
      <c r="BF1290" s="180">
        <f>IF(N1290="snížená",J1290,0)</f>
        <v>0</v>
      </c>
      <c r="BG1290" s="180">
        <f>IF(N1290="zákl. přenesená",J1290,0)</f>
        <v>0</v>
      </c>
      <c r="BH1290" s="180">
        <f>IF(N1290="sníž. přenesená",J1290,0)</f>
        <v>0</v>
      </c>
      <c r="BI1290" s="180">
        <f>IF(N1290="nulová",J1290,0)</f>
        <v>0</v>
      </c>
      <c r="BJ1290" s="24" t="s">
        <v>74</v>
      </c>
      <c r="BK1290" s="180">
        <f>ROUND(I1290*H1290,2)</f>
        <v>0</v>
      </c>
      <c r="BL1290" s="24" t="s">
        <v>1930</v>
      </c>
      <c r="BM1290" s="24" t="s">
        <v>1938</v>
      </c>
    </row>
    <row r="1291" spans="2:51" s="12" customFormat="1" ht="13.5">
      <c r="B1291" s="189"/>
      <c r="D1291" s="182" t="s">
        <v>142</v>
      </c>
      <c r="E1291" s="190" t="s">
        <v>5</v>
      </c>
      <c r="F1291" s="191" t="s">
        <v>1939</v>
      </c>
      <c r="H1291" s="192">
        <v>15.75</v>
      </c>
      <c r="I1291" s="193"/>
      <c r="L1291" s="189"/>
      <c r="M1291" s="194"/>
      <c r="N1291" s="195"/>
      <c r="O1291" s="195"/>
      <c r="P1291" s="195"/>
      <c r="Q1291" s="195"/>
      <c r="R1291" s="195"/>
      <c r="S1291" s="195"/>
      <c r="T1291" s="196"/>
      <c r="AT1291" s="190" t="s">
        <v>142</v>
      </c>
      <c r="AU1291" s="190" t="s">
        <v>74</v>
      </c>
      <c r="AV1291" s="12" t="s">
        <v>81</v>
      </c>
      <c r="AW1291" s="12" t="s">
        <v>33</v>
      </c>
      <c r="AX1291" s="12" t="s">
        <v>74</v>
      </c>
      <c r="AY1291" s="190" t="s">
        <v>133</v>
      </c>
    </row>
    <row r="1292" spans="2:63" s="10" customFormat="1" ht="37.35" customHeight="1">
      <c r="B1292" s="155"/>
      <c r="D1292" s="156" t="s">
        <v>68</v>
      </c>
      <c r="E1292" s="157" t="s">
        <v>1940</v>
      </c>
      <c r="F1292" s="157" t="s">
        <v>1941</v>
      </c>
      <c r="I1292" s="158"/>
      <c r="J1292" s="159">
        <f>BK1292</f>
        <v>0</v>
      </c>
      <c r="L1292" s="155"/>
      <c r="M1292" s="160"/>
      <c r="N1292" s="161"/>
      <c r="O1292" s="161"/>
      <c r="P1292" s="162">
        <f>P1293+P1295+P1298</f>
        <v>0</v>
      </c>
      <c r="Q1292" s="161"/>
      <c r="R1292" s="162">
        <f>R1293+R1295+R1298</f>
        <v>0</v>
      </c>
      <c r="S1292" s="161"/>
      <c r="T1292" s="163">
        <f>T1293+T1295+T1298</f>
        <v>0</v>
      </c>
      <c r="AR1292" s="156" t="s">
        <v>176</v>
      </c>
      <c r="AT1292" s="164" t="s">
        <v>68</v>
      </c>
      <c r="AU1292" s="164" t="s">
        <v>69</v>
      </c>
      <c r="AY1292" s="156" t="s">
        <v>133</v>
      </c>
      <c r="BK1292" s="165">
        <f>BK1293+BK1295+BK1298</f>
        <v>0</v>
      </c>
    </row>
    <row r="1293" spans="2:63" s="10" customFormat="1" ht="19.9" customHeight="1">
      <c r="B1293" s="155"/>
      <c r="D1293" s="156" t="s">
        <v>68</v>
      </c>
      <c r="E1293" s="166" t="s">
        <v>1942</v>
      </c>
      <c r="F1293" s="166" t="s">
        <v>1943</v>
      </c>
      <c r="I1293" s="158"/>
      <c r="J1293" s="167">
        <f>BK1293</f>
        <v>0</v>
      </c>
      <c r="L1293" s="155"/>
      <c r="M1293" s="160"/>
      <c r="N1293" s="161"/>
      <c r="O1293" s="161"/>
      <c r="P1293" s="162">
        <f>P1294</f>
        <v>0</v>
      </c>
      <c r="Q1293" s="161"/>
      <c r="R1293" s="162">
        <f>R1294</f>
        <v>0</v>
      </c>
      <c r="S1293" s="161"/>
      <c r="T1293" s="163">
        <f>T1294</f>
        <v>0</v>
      </c>
      <c r="AR1293" s="156" t="s">
        <v>176</v>
      </c>
      <c r="AT1293" s="164" t="s">
        <v>68</v>
      </c>
      <c r="AU1293" s="164" t="s">
        <v>74</v>
      </c>
      <c r="AY1293" s="156" t="s">
        <v>133</v>
      </c>
      <c r="BK1293" s="165">
        <f>BK1294</f>
        <v>0</v>
      </c>
    </row>
    <row r="1294" spans="2:65" s="1" customFormat="1" ht="16.5" customHeight="1">
      <c r="B1294" s="168"/>
      <c r="C1294" s="169" t="s">
        <v>1944</v>
      </c>
      <c r="D1294" s="169" t="s">
        <v>135</v>
      </c>
      <c r="E1294" s="170" t="s">
        <v>1945</v>
      </c>
      <c r="F1294" s="171" t="s">
        <v>1946</v>
      </c>
      <c r="G1294" s="172" t="s">
        <v>1806</v>
      </c>
      <c r="H1294" s="173">
        <v>1</v>
      </c>
      <c r="I1294" s="174"/>
      <c r="J1294" s="175">
        <f>ROUND(I1294*H1294,2)</f>
        <v>0</v>
      </c>
      <c r="K1294" s="171" t="s">
        <v>1091</v>
      </c>
      <c r="L1294" s="41"/>
      <c r="M1294" s="176" t="s">
        <v>5</v>
      </c>
      <c r="N1294" s="177" t="s">
        <v>40</v>
      </c>
      <c r="O1294" s="42"/>
      <c r="P1294" s="178">
        <f>O1294*H1294</f>
        <v>0</v>
      </c>
      <c r="Q1294" s="178">
        <v>0</v>
      </c>
      <c r="R1294" s="178">
        <f>Q1294*H1294</f>
        <v>0</v>
      </c>
      <c r="S1294" s="178">
        <v>0</v>
      </c>
      <c r="T1294" s="179">
        <f>S1294*H1294</f>
        <v>0</v>
      </c>
      <c r="AR1294" s="24" t="s">
        <v>1947</v>
      </c>
      <c r="AT1294" s="24" t="s">
        <v>135</v>
      </c>
      <c r="AU1294" s="24" t="s">
        <v>81</v>
      </c>
      <c r="AY1294" s="24" t="s">
        <v>133</v>
      </c>
      <c r="BE1294" s="180">
        <f>IF(N1294="základní",J1294,0)</f>
        <v>0</v>
      </c>
      <c r="BF1294" s="180">
        <f>IF(N1294="snížená",J1294,0)</f>
        <v>0</v>
      </c>
      <c r="BG1294" s="180">
        <f>IF(N1294="zákl. přenesená",J1294,0)</f>
        <v>0</v>
      </c>
      <c r="BH1294" s="180">
        <f>IF(N1294="sníž. přenesená",J1294,0)</f>
        <v>0</v>
      </c>
      <c r="BI1294" s="180">
        <f>IF(N1294="nulová",J1294,0)</f>
        <v>0</v>
      </c>
      <c r="BJ1294" s="24" t="s">
        <v>74</v>
      </c>
      <c r="BK1294" s="180">
        <f>ROUND(I1294*H1294,2)</f>
        <v>0</v>
      </c>
      <c r="BL1294" s="24" t="s">
        <v>1947</v>
      </c>
      <c r="BM1294" s="24" t="s">
        <v>1948</v>
      </c>
    </row>
    <row r="1295" spans="2:63" s="10" customFormat="1" ht="29.85" customHeight="1">
      <c r="B1295" s="155"/>
      <c r="D1295" s="156" t="s">
        <v>68</v>
      </c>
      <c r="E1295" s="166" t="s">
        <v>1949</v>
      </c>
      <c r="F1295" s="166" t="s">
        <v>1950</v>
      </c>
      <c r="I1295" s="158"/>
      <c r="J1295" s="167">
        <f>BK1295</f>
        <v>0</v>
      </c>
      <c r="L1295" s="155"/>
      <c r="M1295" s="160"/>
      <c r="N1295" s="161"/>
      <c r="O1295" s="161"/>
      <c r="P1295" s="162">
        <f>SUM(P1296:P1297)</f>
        <v>0</v>
      </c>
      <c r="Q1295" s="161"/>
      <c r="R1295" s="162">
        <f>SUM(R1296:R1297)</f>
        <v>0</v>
      </c>
      <c r="S1295" s="161"/>
      <c r="T1295" s="163">
        <f>SUM(T1296:T1297)</f>
        <v>0</v>
      </c>
      <c r="AR1295" s="156" t="s">
        <v>176</v>
      </c>
      <c r="AT1295" s="164" t="s">
        <v>68</v>
      </c>
      <c r="AU1295" s="164" t="s">
        <v>74</v>
      </c>
      <c r="AY1295" s="156" t="s">
        <v>133</v>
      </c>
      <c r="BK1295" s="165">
        <f>SUM(BK1296:BK1297)</f>
        <v>0</v>
      </c>
    </row>
    <row r="1296" spans="2:65" s="1" customFormat="1" ht="16.5" customHeight="1">
      <c r="B1296" s="168"/>
      <c r="C1296" s="169" t="s">
        <v>1951</v>
      </c>
      <c r="D1296" s="169" t="s">
        <v>135</v>
      </c>
      <c r="E1296" s="170" t="s">
        <v>1952</v>
      </c>
      <c r="F1296" s="171" t="s">
        <v>1953</v>
      </c>
      <c r="G1296" s="172" t="s">
        <v>1806</v>
      </c>
      <c r="H1296" s="173">
        <v>1</v>
      </c>
      <c r="I1296" s="174"/>
      <c r="J1296" s="175">
        <f>ROUND(I1296*H1296,2)</f>
        <v>0</v>
      </c>
      <c r="K1296" s="171" t="s">
        <v>1954</v>
      </c>
      <c r="L1296" s="41"/>
      <c r="M1296" s="176" t="s">
        <v>5</v>
      </c>
      <c r="N1296" s="177" t="s">
        <v>40</v>
      </c>
      <c r="O1296" s="42"/>
      <c r="P1296" s="178">
        <f>O1296*H1296</f>
        <v>0</v>
      </c>
      <c r="Q1296" s="178">
        <v>0</v>
      </c>
      <c r="R1296" s="178">
        <f>Q1296*H1296</f>
        <v>0</v>
      </c>
      <c r="S1296" s="178">
        <v>0</v>
      </c>
      <c r="T1296" s="179">
        <f>S1296*H1296</f>
        <v>0</v>
      </c>
      <c r="AR1296" s="24" t="s">
        <v>1947</v>
      </c>
      <c r="AT1296" s="24" t="s">
        <v>135</v>
      </c>
      <c r="AU1296" s="24" t="s">
        <v>81</v>
      </c>
      <c r="AY1296" s="24" t="s">
        <v>133</v>
      </c>
      <c r="BE1296" s="180">
        <f>IF(N1296="základní",J1296,0)</f>
        <v>0</v>
      </c>
      <c r="BF1296" s="180">
        <f>IF(N1296="snížená",J1296,0)</f>
        <v>0</v>
      </c>
      <c r="BG1296" s="180">
        <f>IF(N1296="zákl. přenesená",J1296,0)</f>
        <v>0</v>
      </c>
      <c r="BH1296" s="180">
        <f>IF(N1296="sníž. přenesená",J1296,0)</f>
        <v>0</v>
      </c>
      <c r="BI1296" s="180">
        <f>IF(N1296="nulová",J1296,0)</f>
        <v>0</v>
      </c>
      <c r="BJ1296" s="24" t="s">
        <v>74</v>
      </c>
      <c r="BK1296" s="180">
        <f>ROUND(I1296*H1296,2)</f>
        <v>0</v>
      </c>
      <c r="BL1296" s="24" t="s">
        <v>1947</v>
      </c>
      <c r="BM1296" s="24" t="s">
        <v>1955</v>
      </c>
    </row>
    <row r="1297" spans="2:65" s="1" customFormat="1" ht="16.5" customHeight="1">
      <c r="B1297" s="168"/>
      <c r="C1297" s="169" t="s">
        <v>1956</v>
      </c>
      <c r="D1297" s="169" t="s">
        <v>135</v>
      </c>
      <c r="E1297" s="170" t="s">
        <v>1957</v>
      </c>
      <c r="F1297" s="171" t="s">
        <v>1958</v>
      </c>
      <c r="G1297" s="172" t="s">
        <v>1806</v>
      </c>
      <c r="H1297" s="173">
        <v>1</v>
      </c>
      <c r="I1297" s="174"/>
      <c r="J1297" s="175">
        <f>ROUND(I1297*H1297,2)</f>
        <v>0</v>
      </c>
      <c r="K1297" s="171" t="s">
        <v>1954</v>
      </c>
      <c r="L1297" s="41"/>
      <c r="M1297" s="176" t="s">
        <v>5</v>
      </c>
      <c r="N1297" s="177" t="s">
        <v>40</v>
      </c>
      <c r="O1297" s="42"/>
      <c r="P1297" s="178">
        <f>O1297*H1297</f>
        <v>0</v>
      </c>
      <c r="Q1297" s="178">
        <v>0</v>
      </c>
      <c r="R1297" s="178">
        <f>Q1297*H1297</f>
        <v>0</v>
      </c>
      <c r="S1297" s="178">
        <v>0</v>
      </c>
      <c r="T1297" s="179">
        <f>S1297*H1297</f>
        <v>0</v>
      </c>
      <c r="AR1297" s="24" t="s">
        <v>1947</v>
      </c>
      <c r="AT1297" s="24" t="s">
        <v>135</v>
      </c>
      <c r="AU1297" s="24" t="s">
        <v>81</v>
      </c>
      <c r="AY1297" s="24" t="s">
        <v>133</v>
      </c>
      <c r="BE1297" s="180">
        <f>IF(N1297="základní",J1297,0)</f>
        <v>0</v>
      </c>
      <c r="BF1297" s="180">
        <f>IF(N1297="snížená",J1297,0)</f>
        <v>0</v>
      </c>
      <c r="BG1297" s="180">
        <f>IF(N1297="zákl. přenesená",J1297,0)</f>
        <v>0</v>
      </c>
      <c r="BH1297" s="180">
        <f>IF(N1297="sníž. přenesená",J1297,0)</f>
        <v>0</v>
      </c>
      <c r="BI1297" s="180">
        <f>IF(N1297="nulová",J1297,0)</f>
        <v>0</v>
      </c>
      <c r="BJ1297" s="24" t="s">
        <v>74</v>
      </c>
      <c r="BK1297" s="180">
        <f>ROUND(I1297*H1297,2)</f>
        <v>0</v>
      </c>
      <c r="BL1297" s="24" t="s">
        <v>1947</v>
      </c>
      <c r="BM1297" s="24" t="s">
        <v>1959</v>
      </c>
    </row>
    <row r="1298" spans="2:63" s="10" customFormat="1" ht="29.85" customHeight="1">
      <c r="B1298" s="155"/>
      <c r="D1298" s="156" t="s">
        <v>68</v>
      </c>
      <c r="E1298" s="166" t="s">
        <v>1960</v>
      </c>
      <c r="F1298" s="166" t="s">
        <v>1961</v>
      </c>
      <c r="I1298" s="158"/>
      <c r="J1298" s="167">
        <f>BK1298</f>
        <v>0</v>
      </c>
      <c r="L1298" s="155"/>
      <c r="M1298" s="160"/>
      <c r="N1298" s="161"/>
      <c r="O1298" s="161"/>
      <c r="P1298" s="162">
        <f>P1299</f>
        <v>0</v>
      </c>
      <c r="Q1298" s="161"/>
      <c r="R1298" s="162">
        <f>R1299</f>
        <v>0</v>
      </c>
      <c r="S1298" s="161"/>
      <c r="T1298" s="163">
        <f>T1299</f>
        <v>0</v>
      </c>
      <c r="AR1298" s="156" t="s">
        <v>176</v>
      </c>
      <c r="AT1298" s="164" t="s">
        <v>68</v>
      </c>
      <c r="AU1298" s="164" t="s">
        <v>74</v>
      </c>
      <c r="AY1298" s="156" t="s">
        <v>133</v>
      </c>
      <c r="BK1298" s="165">
        <f>BK1299</f>
        <v>0</v>
      </c>
    </row>
    <row r="1299" spans="2:65" s="1" customFormat="1" ht="16.5" customHeight="1">
      <c r="B1299" s="168"/>
      <c r="C1299" s="169" t="s">
        <v>1962</v>
      </c>
      <c r="D1299" s="169" t="s">
        <v>135</v>
      </c>
      <c r="E1299" s="170" t="s">
        <v>1963</v>
      </c>
      <c r="F1299" s="171" t="s">
        <v>1964</v>
      </c>
      <c r="G1299" s="172" t="s">
        <v>1806</v>
      </c>
      <c r="H1299" s="173">
        <v>1</v>
      </c>
      <c r="I1299" s="174"/>
      <c r="J1299" s="175">
        <f>ROUND(I1299*H1299,2)</f>
        <v>0</v>
      </c>
      <c r="K1299" s="171" t="s">
        <v>1091</v>
      </c>
      <c r="L1299" s="41"/>
      <c r="M1299" s="176" t="s">
        <v>5</v>
      </c>
      <c r="N1299" s="224" t="s">
        <v>40</v>
      </c>
      <c r="O1299" s="225"/>
      <c r="P1299" s="226">
        <f>O1299*H1299</f>
        <v>0</v>
      </c>
      <c r="Q1299" s="226">
        <v>0</v>
      </c>
      <c r="R1299" s="226">
        <f>Q1299*H1299</f>
        <v>0</v>
      </c>
      <c r="S1299" s="226">
        <v>0</v>
      </c>
      <c r="T1299" s="227">
        <f>S1299*H1299</f>
        <v>0</v>
      </c>
      <c r="AR1299" s="24" t="s">
        <v>1947</v>
      </c>
      <c r="AT1299" s="24" t="s">
        <v>135</v>
      </c>
      <c r="AU1299" s="24" t="s">
        <v>81</v>
      </c>
      <c r="AY1299" s="24" t="s">
        <v>133</v>
      </c>
      <c r="BE1299" s="180">
        <f>IF(N1299="základní",J1299,0)</f>
        <v>0</v>
      </c>
      <c r="BF1299" s="180">
        <f>IF(N1299="snížená",J1299,0)</f>
        <v>0</v>
      </c>
      <c r="BG1299" s="180">
        <f>IF(N1299="zákl. přenesená",J1299,0)</f>
        <v>0</v>
      </c>
      <c r="BH1299" s="180">
        <f>IF(N1299="sníž. přenesená",J1299,0)</f>
        <v>0</v>
      </c>
      <c r="BI1299" s="180">
        <f>IF(N1299="nulová",J1299,0)</f>
        <v>0</v>
      </c>
      <c r="BJ1299" s="24" t="s">
        <v>74</v>
      </c>
      <c r="BK1299" s="180">
        <f>ROUND(I1299*H1299,2)</f>
        <v>0</v>
      </c>
      <c r="BL1299" s="24" t="s">
        <v>1947</v>
      </c>
      <c r="BM1299" s="24" t="s">
        <v>1965</v>
      </c>
    </row>
    <row r="1300" spans="2:12" s="1" customFormat="1" ht="6.95" customHeight="1">
      <c r="B1300" s="56"/>
      <c r="C1300" s="57"/>
      <c r="D1300" s="57"/>
      <c r="E1300" s="57"/>
      <c r="F1300" s="57"/>
      <c r="G1300" s="57"/>
      <c r="H1300" s="57"/>
      <c r="I1300" s="122"/>
      <c r="J1300" s="57"/>
      <c r="K1300" s="57"/>
      <c r="L1300" s="41"/>
    </row>
    <row r="1301" ht="13.5"/>
    <row r="1302" ht="13.5"/>
    <row r="1303" ht="13.5"/>
    <row r="1304" ht="13.5"/>
  </sheetData>
  <autoFilter ref="C98:K1299"/>
  <mergeCells count="7">
    <mergeCell ref="G1:H1"/>
    <mergeCell ref="L2:V2"/>
    <mergeCell ref="E7:H7"/>
    <mergeCell ref="E22:H22"/>
    <mergeCell ref="E43:H43"/>
    <mergeCell ref="J47:J48"/>
    <mergeCell ref="E91:H91"/>
  </mergeCells>
  <hyperlinks>
    <hyperlink ref="F1:G1" location="C2" display="1) Krycí list soupisu"/>
    <hyperlink ref="G1:H1" location="C50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8" customWidth="1"/>
    <col min="2" max="2" width="1.66796875" style="228" customWidth="1"/>
    <col min="3" max="4" width="5" style="228" customWidth="1"/>
    <col min="5" max="5" width="11.66015625" style="228" customWidth="1"/>
    <col min="6" max="6" width="9.16015625" style="228" customWidth="1"/>
    <col min="7" max="7" width="5" style="228" customWidth="1"/>
    <col min="8" max="8" width="77.83203125" style="228" customWidth="1"/>
    <col min="9" max="10" width="20" style="228" customWidth="1"/>
    <col min="11" max="11" width="1.66796875" style="228" customWidth="1"/>
  </cols>
  <sheetData>
    <row r="1" ht="37.5" customHeight="1"/>
    <row r="2" spans="2:1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15" customFormat="1" ht="45" customHeight="1">
      <c r="B3" s="232"/>
      <c r="C3" s="351" t="s">
        <v>1966</v>
      </c>
      <c r="D3" s="351"/>
      <c r="E3" s="351"/>
      <c r="F3" s="351"/>
      <c r="G3" s="351"/>
      <c r="H3" s="351"/>
      <c r="I3" s="351"/>
      <c r="J3" s="351"/>
      <c r="K3" s="233"/>
    </row>
    <row r="4" spans="2:11" ht="25.5" customHeight="1">
      <c r="B4" s="234"/>
      <c r="C4" s="355" t="s">
        <v>1967</v>
      </c>
      <c r="D4" s="355"/>
      <c r="E4" s="355"/>
      <c r="F4" s="355"/>
      <c r="G4" s="355"/>
      <c r="H4" s="355"/>
      <c r="I4" s="355"/>
      <c r="J4" s="355"/>
      <c r="K4" s="235"/>
    </row>
    <row r="5" spans="2:11" ht="5.25" customHeight="1">
      <c r="B5" s="234"/>
      <c r="C5" s="236"/>
      <c r="D5" s="236"/>
      <c r="E5" s="236"/>
      <c r="F5" s="236"/>
      <c r="G5" s="236"/>
      <c r="H5" s="236"/>
      <c r="I5" s="236"/>
      <c r="J5" s="236"/>
      <c r="K5" s="235"/>
    </row>
    <row r="6" spans="2:11" ht="15" customHeight="1">
      <c r="B6" s="234"/>
      <c r="C6" s="354" t="s">
        <v>1968</v>
      </c>
      <c r="D6" s="354"/>
      <c r="E6" s="354"/>
      <c r="F6" s="354"/>
      <c r="G6" s="354"/>
      <c r="H6" s="354"/>
      <c r="I6" s="354"/>
      <c r="J6" s="354"/>
      <c r="K6" s="235"/>
    </row>
    <row r="7" spans="2:11" ht="15" customHeight="1">
      <c r="B7" s="238"/>
      <c r="C7" s="354" t="s">
        <v>1969</v>
      </c>
      <c r="D7" s="354"/>
      <c r="E7" s="354"/>
      <c r="F7" s="354"/>
      <c r="G7" s="354"/>
      <c r="H7" s="354"/>
      <c r="I7" s="354"/>
      <c r="J7" s="354"/>
      <c r="K7" s="235"/>
    </row>
    <row r="8" spans="2:11" ht="12.75" customHeight="1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pans="2:11" ht="15" customHeight="1">
      <c r="B9" s="238"/>
      <c r="C9" s="354" t="s">
        <v>1970</v>
      </c>
      <c r="D9" s="354"/>
      <c r="E9" s="354"/>
      <c r="F9" s="354"/>
      <c r="G9" s="354"/>
      <c r="H9" s="354"/>
      <c r="I9" s="354"/>
      <c r="J9" s="354"/>
      <c r="K9" s="235"/>
    </row>
    <row r="10" spans="2:11" ht="15" customHeight="1">
      <c r="B10" s="238"/>
      <c r="C10" s="237"/>
      <c r="D10" s="354" t="s">
        <v>1971</v>
      </c>
      <c r="E10" s="354"/>
      <c r="F10" s="354"/>
      <c r="G10" s="354"/>
      <c r="H10" s="354"/>
      <c r="I10" s="354"/>
      <c r="J10" s="354"/>
      <c r="K10" s="235"/>
    </row>
    <row r="11" spans="2:11" ht="15" customHeight="1">
      <c r="B11" s="238"/>
      <c r="C11" s="239"/>
      <c r="D11" s="354" t="s">
        <v>1972</v>
      </c>
      <c r="E11" s="354"/>
      <c r="F11" s="354"/>
      <c r="G11" s="354"/>
      <c r="H11" s="354"/>
      <c r="I11" s="354"/>
      <c r="J11" s="354"/>
      <c r="K11" s="235"/>
    </row>
    <row r="12" spans="2:11" ht="12.75" customHeight="1">
      <c r="B12" s="238"/>
      <c r="C12" s="239"/>
      <c r="D12" s="239"/>
      <c r="E12" s="239"/>
      <c r="F12" s="239"/>
      <c r="G12" s="239"/>
      <c r="H12" s="239"/>
      <c r="I12" s="239"/>
      <c r="J12" s="239"/>
      <c r="K12" s="235"/>
    </row>
    <row r="13" spans="2:11" ht="15" customHeight="1">
      <c r="B13" s="238"/>
      <c r="C13" s="239"/>
      <c r="D13" s="354" t="s">
        <v>1973</v>
      </c>
      <c r="E13" s="354"/>
      <c r="F13" s="354"/>
      <c r="G13" s="354"/>
      <c r="H13" s="354"/>
      <c r="I13" s="354"/>
      <c r="J13" s="354"/>
      <c r="K13" s="235"/>
    </row>
    <row r="14" spans="2:11" ht="15" customHeight="1">
      <c r="B14" s="238"/>
      <c r="C14" s="239"/>
      <c r="D14" s="354" t="s">
        <v>1974</v>
      </c>
      <c r="E14" s="354"/>
      <c r="F14" s="354"/>
      <c r="G14" s="354"/>
      <c r="H14" s="354"/>
      <c r="I14" s="354"/>
      <c r="J14" s="354"/>
      <c r="K14" s="235"/>
    </row>
    <row r="15" spans="2:11" ht="15" customHeight="1">
      <c r="B15" s="238"/>
      <c r="C15" s="239"/>
      <c r="D15" s="354" t="s">
        <v>1975</v>
      </c>
      <c r="E15" s="354"/>
      <c r="F15" s="354"/>
      <c r="G15" s="354"/>
      <c r="H15" s="354"/>
      <c r="I15" s="354"/>
      <c r="J15" s="354"/>
      <c r="K15" s="235"/>
    </row>
    <row r="16" spans="2:11" ht="15" customHeight="1">
      <c r="B16" s="238"/>
      <c r="C16" s="239"/>
      <c r="D16" s="239"/>
      <c r="E16" s="240" t="s">
        <v>73</v>
      </c>
      <c r="F16" s="354" t="s">
        <v>1976</v>
      </c>
      <c r="G16" s="354"/>
      <c r="H16" s="354"/>
      <c r="I16" s="354"/>
      <c r="J16" s="354"/>
      <c r="K16" s="235"/>
    </row>
    <row r="17" spans="2:11" ht="15" customHeight="1">
      <c r="B17" s="238"/>
      <c r="C17" s="239"/>
      <c r="D17" s="239"/>
      <c r="E17" s="240" t="s">
        <v>1977</v>
      </c>
      <c r="F17" s="354" t="s">
        <v>1978</v>
      </c>
      <c r="G17" s="354"/>
      <c r="H17" s="354"/>
      <c r="I17" s="354"/>
      <c r="J17" s="354"/>
      <c r="K17" s="235"/>
    </row>
    <row r="18" spans="2:11" ht="15" customHeight="1">
      <c r="B18" s="238"/>
      <c r="C18" s="239"/>
      <c r="D18" s="239"/>
      <c r="E18" s="240" t="s">
        <v>1979</v>
      </c>
      <c r="F18" s="354" t="s">
        <v>1980</v>
      </c>
      <c r="G18" s="354"/>
      <c r="H18" s="354"/>
      <c r="I18" s="354"/>
      <c r="J18" s="354"/>
      <c r="K18" s="235"/>
    </row>
    <row r="19" spans="2:11" ht="15" customHeight="1">
      <c r="B19" s="238"/>
      <c r="C19" s="239"/>
      <c r="D19" s="239"/>
      <c r="E19" s="240" t="s">
        <v>1981</v>
      </c>
      <c r="F19" s="354" t="s">
        <v>1982</v>
      </c>
      <c r="G19" s="354"/>
      <c r="H19" s="354"/>
      <c r="I19" s="354"/>
      <c r="J19" s="354"/>
      <c r="K19" s="235"/>
    </row>
    <row r="20" spans="2:11" ht="15" customHeight="1">
      <c r="B20" s="238"/>
      <c r="C20" s="239"/>
      <c r="D20" s="239"/>
      <c r="E20" s="240" t="s">
        <v>1926</v>
      </c>
      <c r="F20" s="354" t="s">
        <v>1927</v>
      </c>
      <c r="G20" s="354"/>
      <c r="H20" s="354"/>
      <c r="I20" s="354"/>
      <c r="J20" s="354"/>
      <c r="K20" s="235"/>
    </row>
    <row r="21" spans="2:11" ht="15" customHeight="1">
      <c r="B21" s="238"/>
      <c r="C21" s="239"/>
      <c r="D21" s="239"/>
      <c r="E21" s="240" t="s">
        <v>1983</v>
      </c>
      <c r="F21" s="354" t="s">
        <v>1984</v>
      </c>
      <c r="G21" s="354"/>
      <c r="H21" s="354"/>
      <c r="I21" s="354"/>
      <c r="J21" s="354"/>
      <c r="K21" s="235"/>
    </row>
    <row r="22" spans="2:11" ht="12.75" customHeight="1">
      <c r="B22" s="238"/>
      <c r="C22" s="239"/>
      <c r="D22" s="239"/>
      <c r="E22" s="239"/>
      <c r="F22" s="239"/>
      <c r="G22" s="239"/>
      <c r="H22" s="239"/>
      <c r="I22" s="239"/>
      <c r="J22" s="239"/>
      <c r="K22" s="235"/>
    </row>
    <row r="23" spans="2:11" ht="15" customHeight="1">
      <c r="B23" s="238"/>
      <c r="C23" s="354" t="s">
        <v>1985</v>
      </c>
      <c r="D23" s="354"/>
      <c r="E23" s="354"/>
      <c r="F23" s="354"/>
      <c r="G23" s="354"/>
      <c r="H23" s="354"/>
      <c r="I23" s="354"/>
      <c r="J23" s="354"/>
      <c r="K23" s="235"/>
    </row>
    <row r="24" spans="2:11" ht="15" customHeight="1">
      <c r="B24" s="238"/>
      <c r="C24" s="354" t="s">
        <v>1986</v>
      </c>
      <c r="D24" s="354"/>
      <c r="E24" s="354"/>
      <c r="F24" s="354"/>
      <c r="G24" s="354"/>
      <c r="H24" s="354"/>
      <c r="I24" s="354"/>
      <c r="J24" s="354"/>
      <c r="K24" s="235"/>
    </row>
    <row r="25" spans="2:11" ht="15" customHeight="1">
      <c r="B25" s="238"/>
      <c r="C25" s="237"/>
      <c r="D25" s="354" t="s">
        <v>1987</v>
      </c>
      <c r="E25" s="354"/>
      <c r="F25" s="354"/>
      <c r="G25" s="354"/>
      <c r="H25" s="354"/>
      <c r="I25" s="354"/>
      <c r="J25" s="354"/>
      <c r="K25" s="235"/>
    </row>
    <row r="26" spans="2:11" ht="15" customHeight="1">
      <c r="B26" s="238"/>
      <c r="C26" s="239"/>
      <c r="D26" s="354" t="s">
        <v>1988</v>
      </c>
      <c r="E26" s="354"/>
      <c r="F26" s="354"/>
      <c r="G26" s="354"/>
      <c r="H26" s="354"/>
      <c r="I26" s="354"/>
      <c r="J26" s="354"/>
      <c r="K26" s="235"/>
    </row>
    <row r="27" spans="2:11" ht="12.75" customHeight="1">
      <c r="B27" s="238"/>
      <c r="C27" s="239"/>
      <c r="D27" s="239"/>
      <c r="E27" s="239"/>
      <c r="F27" s="239"/>
      <c r="G27" s="239"/>
      <c r="H27" s="239"/>
      <c r="I27" s="239"/>
      <c r="J27" s="239"/>
      <c r="K27" s="235"/>
    </row>
    <row r="28" spans="2:11" ht="15" customHeight="1">
      <c r="B28" s="238"/>
      <c r="C28" s="239"/>
      <c r="D28" s="354" t="s">
        <v>1989</v>
      </c>
      <c r="E28" s="354"/>
      <c r="F28" s="354"/>
      <c r="G28" s="354"/>
      <c r="H28" s="354"/>
      <c r="I28" s="354"/>
      <c r="J28" s="354"/>
      <c r="K28" s="235"/>
    </row>
    <row r="29" spans="2:11" ht="15" customHeight="1">
      <c r="B29" s="238"/>
      <c r="C29" s="239"/>
      <c r="D29" s="354" t="s">
        <v>1990</v>
      </c>
      <c r="E29" s="354"/>
      <c r="F29" s="354"/>
      <c r="G29" s="354"/>
      <c r="H29" s="354"/>
      <c r="I29" s="354"/>
      <c r="J29" s="354"/>
      <c r="K29" s="235"/>
    </row>
    <row r="30" spans="2:11" ht="12.75" customHeight="1">
      <c r="B30" s="238"/>
      <c r="C30" s="239"/>
      <c r="D30" s="239"/>
      <c r="E30" s="239"/>
      <c r="F30" s="239"/>
      <c r="G30" s="239"/>
      <c r="H30" s="239"/>
      <c r="I30" s="239"/>
      <c r="J30" s="239"/>
      <c r="K30" s="235"/>
    </row>
    <row r="31" spans="2:11" ht="15" customHeight="1">
      <c r="B31" s="238"/>
      <c r="C31" s="239"/>
      <c r="D31" s="354" t="s">
        <v>1991</v>
      </c>
      <c r="E31" s="354"/>
      <c r="F31" s="354"/>
      <c r="G31" s="354"/>
      <c r="H31" s="354"/>
      <c r="I31" s="354"/>
      <c r="J31" s="354"/>
      <c r="K31" s="235"/>
    </row>
    <row r="32" spans="2:11" ht="15" customHeight="1">
      <c r="B32" s="238"/>
      <c r="C32" s="239"/>
      <c r="D32" s="354" t="s">
        <v>1992</v>
      </c>
      <c r="E32" s="354"/>
      <c r="F32" s="354"/>
      <c r="G32" s="354"/>
      <c r="H32" s="354"/>
      <c r="I32" s="354"/>
      <c r="J32" s="354"/>
      <c r="K32" s="235"/>
    </row>
    <row r="33" spans="2:11" ht="15" customHeight="1">
      <c r="B33" s="238"/>
      <c r="C33" s="239"/>
      <c r="D33" s="354" t="s">
        <v>1993</v>
      </c>
      <c r="E33" s="354"/>
      <c r="F33" s="354"/>
      <c r="G33" s="354"/>
      <c r="H33" s="354"/>
      <c r="I33" s="354"/>
      <c r="J33" s="354"/>
      <c r="K33" s="235"/>
    </row>
    <row r="34" spans="2:11" ht="15" customHeight="1">
      <c r="B34" s="238"/>
      <c r="C34" s="239"/>
      <c r="D34" s="237"/>
      <c r="E34" s="241" t="s">
        <v>118</v>
      </c>
      <c r="F34" s="237"/>
      <c r="G34" s="354" t="s">
        <v>1994</v>
      </c>
      <c r="H34" s="354"/>
      <c r="I34" s="354"/>
      <c r="J34" s="354"/>
      <c r="K34" s="235"/>
    </row>
    <row r="35" spans="2:11" ht="30.75" customHeight="1">
      <c r="B35" s="238"/>
      <c r="C35" s="239"/>
      <c r="D35" s="237"/>
      <c r="E35" s="241" t="s">
        <v>1995</v>
      </c>
      <c r="F35" s="237"/>
      <c r="G35" s="354" t="s">
        <v>1996</v>
      </c>
      <c r="H35" s="354"/>
      <c r="I35" s="354"/>
      <c r="J35" s="354"/>
      <c r="K35" s="235"/>
    </row>
    <row r="36" spans="2:11" ht="15" customHeight="1">
      <c r="B36" s="238"/>
      <c r="C36" s="239"/>
      <c r="D36" s="237"/>
      <c r="E36" s="241" t="s">
        <v>50</v>
      </c>
      <c r="F36" s="237"/>
      <c r="G36" s="354" t="s">
        <v>1997</v>
      </c>
      <c r="H36" s="354"/>
      <c r="I36" s="354"/>
      <c r="J36" s="354"/>
      <c r="K36" s="235"/>
    </row>
    <row r="37" spans="2:11" ht="15" customHeight="1">
      <c r="B37" s="238"/>
      <c r="C37" s="239"/>
      <c r="D37" s="237"/>
      <c r="E37" s="241" t="s">
        <v>119</v>
      </c>
      <c r="F37" s="237"/>
      <c r="G37" s="354" t="s">
        <v>1998</v>
      </c>
      <c r="H37" s="354"/>
      <c r="I37" s="354"/>
      <c r="J37" s="354"/>
      <c r="K37" s="235"/>
    </row>
    <row r="38" spans="2:11" ht="15" customHeight="1">
      <c r="B38" s="238"/>
      <c r="C38" s="239"/>
      <c r="D38" s="237"/>
      <c r="E38" s="241" t="s">
        <v>120</v>
      </c>
      <c r="F38" s="237"/>
      <c r="G38" s="354" t="s">
        <v>1999</v>
      </c>
      <c r="H38" s="354"/>
      <c r="I38" s="354"/>
      <c r="J38" s="354"/>
      <c r="K38" s="235"/>
    </row>
    <row r="39" spans="2:11" ht="15" customHeight="1">
      <c r="B39" s="238"/>
      <c r="C39" s="239"/>
      <c r="D39" s="237"/>
      <c r="E39" s="241" t="s">
        <v>121</v>
      </c>
      <c r="F39" s="237"/>
      <c r="G39" s="354" t="s">
        <v>2000</v>
      </c>
      <c r="H39" s="354"/>
      <c r="I39" s="354"/>
      <c r="J39" s="354"/>
      <c r="K39" s="235"/>
    </row>
    <row r="40" spans="2:11" ht="15" customHeight="1">
      <c r="B40" s="238"/>
      <c r="C40" s="239"/>
      <c r="D40" s="237"/>
      <c r="E40" s="241" t="s">
        <v>2001</v>
      </c>
      <c r="F40" s="237"/>
      <c r="G40" s="354" t="s">
        <v>2002</v>
      </c>
      <c r="H40" s="354"/>
      <c r="I40" s="354"/>
      <c r="J40" s="354"/>
      <c r="K40" s="235"/>
    </row>
    <row r="41" spans="2:11" ht="15" customHeight="1">
      <c r="B41" s="238"/>
      <c r="C41" s="239"/>
      <c r="D41" s="237"/>
      <c r="E41" s="241"/>
      <c r="F41" s="237"/>
      <c r="G41" s="354" t="s">
        <v>2003</v>
      </c>
      <c r="H41" s="354"/>
      <c r="I41" s="354"/>
      <c r="J41" s="354"/>
      <c r="K41" s="235"/>
    </row>
    <row r="42" spans="2:11" ht="15" customHeight="1">
      <c r="B42" s="238"/>
      <c r="C42" s="239"/>
      <c r="D42" s="237"/>
      <c r="E42" s="241" t="s">
        <v>2004</v>
      </c>
      <c r="F42" s="237"/>
      <c r="G42" s="354" t="s">
        <v>2005</v>
      </c>
      <c r="H42" s="354"/>
      <c r="I42" s="354"/>
      <c r="J42" s="354"/>
      <c r="K42" s="235"/>
    </row>
    <row r="43" spans="2:11" ht="15" customHeight="1">
      <c r="B43" s="238"/>
      <c r="C43" s="239"/>
      <c r="D43" s="237"/>
      <c r="E43" s="241" t="s">
        <v>123</v>
      </c>
      <c r="F43" s="237"/>
      <c r="G43" s="354" t="s">
        <v>2006</v>
      </c>
      <c r="H43" s="354"/>
      <c r="I43" s="354"/>
      <c r="J43" s="354"/>
      <c r="K43" s="235"/>
    </row>
    <row r="44" spans="2:11" ht="12.75" customHeight="1">
      <c r="B44" s="238"/>
      <c r="C44" s="239"/>
      <c r="D44" s="237"/>
      <c r="E44" s="237"/>
      <c r="F44" s="237"/>
      <c r="G44" s="237"/>
      <c r="H44" s="237"/>
      <c r="I44" s="237"/>
      <c r="J44" s="237"/>
      <c r="K44" s="235"/>
    </row>
    <row r="45" spans="2:11" ht="15" customHeight="1">
      <c r="B45" s="238"/>
      <c r="C45" s="239"/>
      <c r="D45" s="354" t="s">
        <v>2007</v>
      </c>
      <c r="E45" s="354"/>
      <c r="F45" s="354"/>
      <c r="G45" s="354"/>
      <c r="H45" s="354"/>
      <c r="I45" s="354"/>
      <c r="J45" s="354"/>
      <c r="K45" s="235"/>
    </row>
    <row r="46" spans="2:11" ht="15" customHeight="1">
      <c r="B46" s="238"/>
      <c r="C46" s="239"/>
      <c r="D46" s="239"/>
      <c r="E46" s="354" t="s">
        <v>2008</v>
      </c>
      <c r="F46" s="354"/>
      <c r="G46" s="354"/>
      <c r="H46" s="354"/>
      <c r="I46" s="354"/>
      <c r="J46" s="354"/>
      <c r="K46" s="235"/>
    </row>
    <row r="47" spans="2:11" ht="15" customHeight="1">
      <c r="B47" s="238"/>
      <c r="C47" s="239"/>
      <c r="D47" s="239"/>
      <c r="E47" s="354" t="s">
        <v>2009</v>
      </c>
      <c r="F47" s="354"/>
      <c r="G47" s="354"/>
      <c r="H47" s="354"/>
      <c r="I47" s="354"/>
      <c r="J47" s="354"/>
      <c r="K47" s="235"/>
    </row>
    <row r="48" spans="2:11" ht="15" customHeight="1">
      <c r="B48" s="238"/>
      <c r="C48" s="239"/>
      <c r="D48" s="239"/>
      <c r="E48" s="354" t="s">
        <v>2010</v>
      </c>
      <c r="F48" s="354"/>
      <c r="G48" s="354"/>
      <c r="H48" s="354"/>
      <c r="I48" s="354"/>
      <c r="J48" s="354"/>
      <c r="K48" s="235"/>
    </row>
    <row r="49" spans="2:11" ht="15" customHeight="1">
      <c r="B49" s="238"/>
      <c r="C49" s="239"/>
      <c r="D49" s="354" t="s">
        <v>2011</v>
      </c>
      <c r="E49" s="354"/>
      <c r="F49" s="354"/>
      <c r="G49" s="354"/>
      <c r="H49" s="354"/>
      <c r="I49" s="354"/>
      <c r="J49" s="354"/>
      <c r="K49" s="235"/>
    </row>
    <row r="50" spans="2:11" ht="25.5" customHeight="1">
      <c r="B50" s="234"/>
      <c r="C50" s="355" t="s">
        <v>2012</v>
      </c>
      <c r="D50" s="355"/>
      <c r="E50" s="355"/>
      <c r="F50" s="355"/>
      <c r="G50" s="355"/>
      <c r="H50" s="355"/>
      <c r="I50" s="355"/>
      <c r="J50" s="355"/>
      <c r="K50" s="235"/>
    </row>
    <row r="51" spans="2:11" ht="5.25" customHeight="1">
      <c r="B51" s="234"/>
      <c r="C51" s="236"/>
      <c r="D51" s="236"/>
      <c r="E51" s="236"/>
      <c r="F51" s="236"/>
      <c r="G51" s="236"/>
      <c r="H51" s="236"/>
      <c r="I51" s="236"/>
      <c r="J51" s="236"/>
      <c r="K51" s="235"/>
    </row>
    <row r="52" spans="2:11" ht="15" customHeight="1">
      <c r="B52" s="234"/>
      <c r="C52" s="354" t="s">
        <v>2013</v>
      </c>
      <c r="D52" s="354"/>
      <c r="E52" s="354"/>
      <c r="F52" s="354"/>
      <c r="G52" s="354"/>
      <c r="H52" s="354"/>
      <c r="I52" s="354"/>
      <c r="J52" s="354"/>
      <c r="K52" s="235"/>
    </row>
    <row r="53" spans="2:11" ht="15" customHeight="1">
      <c r="B53" s="234"/>
      <c r="C53" s="354" t="s">
        <v>2014</v>
      </c>
      <c r="D53" s="354"/>
      <c r="E53" s="354"/>
      <c r="F53" s="354"/>
      <c r="G53" s="354"/>
      <c r="H53" s="354"/>
      <c r="I53" s="354"/>
      <c r="J53" s="354"/>
      <c r="K53" s="235"/>
    </row>
    <row r="54" spans="2:11" ht="12.75" customHeight="1">
      <c r="B54" s="234"/>
      <c r="C54" s="237"/>
      <c r="D54" s="237"/>
      <c r="E54" s="237"/>
      <c r="F54" s="237"/>
      <c r="G54" s="237"/>
      <c r="H54" s="237"/>
      <c r="I54" s="237"/>
      <c r="J54" s="237"/>
      <c r="K54" s="235"/>
    </row>
    <row r="55" spans="2:11" ht="15" customHeight="1">
      <c r="B55" s="234"/>
      <c r="C55" s="354" t="s">
        <v>2015</v>
      </c>
      <c r="D55" s="354"/>
      <c r="E55" s="354"/>
      <c r="F55" s="354"/>
      <c r="G55" s="354"/>
      <c r="H55" s="354"/>
      <c r="I55" s="354"/>
      <c r="J55" s="354"/>
      <c r="K55" s="235"/>
    </row>
    <row r="56" spans="2:11" ht="15" customHeight="1">
      <c r="B56" s="234"/>
      <c r="C56" s="239"/>
      <c r="D56" s="354" t="s">
        <v>2016</v>
      </c>
      <c r="E56" s="354"/>
      <c r="F56" s="354"/>
      <c r="G56" s="354"/>
      <c r="H56" s="354"/>
      <c r="I56" s="354"/>
      <c r="J56" s="354"/>
      <c r="K56" s="235"/>
    </row>
    <row r="57" spans="2:11" ht="15" customHeight="1">
      <c r="B57" s="234"/>
      <c r="C57" s="239"/>
      <c r="D57" s="354" t="s">
        <v>2017</v>
      </c>
      <c r="E57" s="354"/>
      <c r="F57" s="354"/>
      <c r="G57" s="354"/>
      <c r="H57" s="354"/>
      <c r="I57" s="354"/>
      <c r="J57" s="354"/>
      <c r="K57" s="235"/>
    </row>
    <row r="58" spans="2:11" ht="15" customHeight="1">
      <c r="B58" s="234"/>
      <c r="C58" s="239"/>
      <c r="D58" s="354" t="s">
        <v>2018</v>
      </c>
      <c r="E58" s="354"/>
      <c r="F58" s="354"/>
      <c r="G58" s="354"/>
      <c r="H58" s="354"/>
      <c r="I58" s="354"/>
      <c r="J58" s="354"/>
      <c r="K58" s="235"/>
    </row>
    <row r="59" spans="2:11" ht="15" customHeight="1">
      <c r="B59" s="234"/>
      <c r="C59" s="239"/>
      <c r="D59" s="354" t="s">
        <v>2019</v>
      </c>
      <c r="E59" s="354"/>
      <c r="F59" s="354"/>
      <c r="G59" s="354"/>
      <c r="H59" s="354"/>
      <c r="I59" s="354"/>
      <c r="J59" s="354"/>
      <c r="K59" s="235"/>
    </row>
    <row r="60" spans="2:11" ht="15" customHeight="1">
      <c r="B60" s="234"/>
      <c r="C60" s="239"/>
      <c r="D60" s="353" t="s">
        <v>2020</v>
      </c>
      <c r="E60" s="353"/>
      <c r="F60" s="353"/>
      <c r="G60" s="353"/>
      <c r="H60" s="353"/>
      <c r="I60" s="353"/>
      <c r="J60" s="353"/>
      <c r="K60" s="235"/>
    </row>
    <row r="61" spans="2:11" ht="15" customHeight="1">
      <c r="B61" s="234"/>
      <c r="C61" s="239"/>
      <c r="D61" s="354" t="s">
        <v>2021</v>
      </c>
      <c r="E61" s="354"/>
      <c r="F61" s="354"/>
      <c r="G61" s="354"/>
      <c r="H61" s="354"/>
      <c r="I61" s="354"/>
      <c r="J61" s="354"/>
      <c r="K61" s="235"/>
    </row>
    <row r="62" spans="2:11" ht="12.75" customHeight="1">
      <c r="B62" s="234"/>
      <c r="C62" s="239"/>
      <c r="D62" s="239"/>
      <c r="E62" s="242"/>
      <c r="F62" s="239"/>
      <c r="G62" s="239"/>
      <c r="H62" s="239"/>
      <c r="I62" s="239"/>
      <c r="J62" s="239"/>
      <c r="K62" s="235"/>
    </row>
    <row r="63" spans="2:11" ht="15" customHeight="1">
      <c r="B63" s="234"/>
      <c r="C63" s="239"/>
      <c r="D63" s="354" t="s">
        <v>2022</v>
      </c>
      <c r="E63" s="354"/>
      <c r="F63" s="354"/>
      <c r="G63" s="354"/>
      <c r="H63" s="354"/>
      <c r="I63" s="354"/>
      <c r="J63" s="354"/>
      <c r="K63" s="235"/>
    </row>
    <row r="64" spans="2:11" ht="15" customHeight="1">
      <c r="B64" s="234"/>
      <c r="C64" s="239"/>
      <c r="D64" s="353" t="s">
        <v>2023</v>
      </c>
      <c r="E64" s="353"/>
      <c r="F64" s="353"/>
      <c r="G64" s="353"/>
      <c r="H64" s="353"/>
      <c r="I64" s="353"/>
      <c r="J64" s="353"/>
      <c r="K64" s="235"/>
    </row>
    <row r="65" spans="2:11" ht="15" customHeight="1">
      <c r="B65" s="234"/>
      <c r="C65" s="239"/>
      <c r="D65" s="354" t="s">
        <v>2024</v>
      </c>
      <c r="E65" s="354"/>
      <c r="F65" s="354"/>
      <c r="G65" s="354"/>
      <c r="H65" s="354"/>
      <c r="I65" s="354"/>
      <c r="J65" s="354"/>
      <c r="K65" s="235"/>
    </row>
    <row r="66" spans="2:11" ht="15" customHeight="1">
      <c r="B66" s="234"/>
      <c r="C66" s="239"/>
      <c r="D66" s="354" t="s">
        <v>2025</v>
      </c>
      <c r="E66" s="354"/>
      <c r="F66" s="354"/>
      <c r="G66" s="354"/>
      <c r="H66" s="354"/>
      <c r="I66" s="354"/>
      <c r="J66" s="354"/>
      <c r="K66" s="235"/>
    </row>
    <row r="67" spans="2:11" ht="15" customHeight="1">
      <c r="B67" s="234"/>
      <c r="C67" s="239"/>
      <c r="D67" s="354" t="s">
        <v>2026</v>
      </c>
      <c r="E67" s="354"/>
      <c r="F67" s="354"/>
      <c r="G67" s="354"/>
      <c r="H67" s="354"/>
      <c r="I67" s="354"/>
      <c r="J67" s="354"/>
      <c r="K67" s="235"/>
    </row>
    <row r="68" spans="2:11" ht="15" customHeight="1">
      <c r="B68" s="234"/>
      <c r="C68" s="239"/>
      <c r="D68" s="354" t="s">
        <v>2027</v>
      </c>
      <c r="E68" s="354"/>
      <c r="F68" s="354"/>
      <c r="G68" s="354"/>
      <c r="H68" s="354"/>
      <c r="I68" s="354"/>
      <c r="J68" s="354"/>
      <c r="K68" s="235"/>
    </row>
    <row r="69" spans="2:11" ht="12.75" customHeight="1">
      <c r="B69" s="243"/>
      <c r="C69" s="244"/>
      <c r="D69" s="244"/>
      <c r="E69" s="244"/>
      <c r="F69" s="244"/>
      <c r="G69" s="244"/>
      <c r="H69" s="244"/>
      <c r="I69" s="244"/>
      <c r="J69" s="244"/>
      <c r="K69" s="245"/>
    </row>
    <row r="70" spans="2:11" ht="18.75" customHeight="1">
      <c r="B70" s="246"/>
      <c r="C70" s="246"/>
      <c r="D70" s="246"/>
      <c r="E70" s="246"/>
      <c r="F70" s="246"/>
      <c r="G70" s="246"/>
      <c r="H70" s="246"/>
      <c r="I70" s="246"/>
      <c r="J70" s="246"/>
      <c r="K70" s="247"/>
    </row>
    <row r="71" spans="2:11" ht="18.75" customHeight="1">
      <c r="B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2:11" ht="7.5" customHeight="1">
      <c r="B72" s="248"/>
      <c r="C72" s="249"/>
      <c r="D72" s="249"/>
      <c r="E72" s="249"/>
      <c r="F72" s="249"/>
      <c r="G72" s="249"/>
      <c r="H72" s="249"/>
      <c r="I72" s="249"/>
      <c r="J72" s="249"/>
      <c r="K72" s="250"/>
    </row>
    <row r="73" spans="2:11" ht="45" customHeight="1">
      <c r="B73" s="251"/>
      <c r="C73" s="352" t="s">
        <v>80</v>
      </c>
      <c r="D73" s="352"/>
      <c r="E73" s="352"/>
      <c r="F73" s="352"/>
      <c r="G73" s="352"/>
      <c r="H73" s="352"/>
      <c r="I73" s="352"/>
      <c r="J73" s="352"/>
      <c r="K73" s="252"/>
    </row>
    <row r="74" spans="2:11" ht="17.25" customHeight="1">
      <c r="B74" s="251"/>
      <c r="C74" s="253" t="s">
        <v>2028</v>
      </c>
      <c r="D74" s="253"/>
      <c r="E74" s="253"/>
      <c r="F74" s="253" t="s">
        <v>2029</v>
      </c>
      <c r="G74" s="254"/>
      <c r="H74" s="253" t="s">
        <v>119</v>
      </c>
      <c r="I74" s="253" t="s">
        <v>54</v>
      </c>
      <c r="J74" s="253" t="s">
        <v>2030</v>
      </c>
      <c r="K74" s="252"/>
    </row>
    <row r="75" spans="2:11" ht="17.25" customHeight="1">
      <c r="B75" s="251"/>
      <c r="C75" s="255" t="s">
        <v>2031</v>
      </c>
      <c r="D75" s="255"/>
      <c r="E75" s="255"/>
      <c r="F75" s="256" t="s">
        <v>2032</v>
      </c>
      <c r="G75" s="257"/>
      <c r="H75" s="255"/>
      <c r="I75" s="255"/>
      <c r="J75" s="255" t="s">
        <v>2033</v>
      </c>
      <c r="K75" s="252"/>
    </row>
    <row r="76" spans="2:11" ht="5.25" customHeight="1">
      <c r="B76" s="251"/>
      <c r="C76" s="258"/>
      <c r="D76" s="258"/>
      <c r="E76" s="258"/>
      <c r="F76" s="258"/>
      <c r="G76" s="259"/>
      <c r="H76" s="258"/>
      <c r="I76" s="258"/>
      <c r="J76" s="258"/>
      <c r="K76" s="252"/>
    </row>
    <row r="77" spans="2:11" ht="15" customHeight="1">
      <c r="B77" s="251"/>
      <c r="C77" s="241" t="s">
        <v>50</v>
      </c>
      <c r="D77" s="258"/>
      <c r="E77" s="258"/>
      <c r="F77" s="260" t="s">
        <v>2034</v>
      </c>
      <c r="G77" s="259"/>
      <c r="H77" s="241" t="s">
        <v>2035</v>
      </c>
      <c r="I77" s="241" t="s">
        <v>2036</v>
      </c>
      <c r="J77" s="241">
        <v>20</v>
      </c>
      <c r="K77" s="252"/>
    </row>
    <row r="78" spans="2:11" ht="15" customHeight="1">
      <c r="B78" s="251"/>
      <c r="C78" s="241" t="s">
        <v>2037</v>
      </c>
      <c r="D78" s="241"/>
      <c r="E78" s="241"/>
      <c r="F78" s="260" t="s">
        <v>2034</v>
      </c>
      <c r="G78" s="259"/>
      <c r="H78" s="241" t="s">
        <v>2038</v>
      </c>
      <c r="I78" s="241" t="s">
        <v>2036</v>
      </c>
      <c r="J78" s="241">
        <v>120</v>
      </c>
      <c r="K78" s="252"/>
    </row>
    <row r="79" spans="2:11" ht="15" customHeight="1">
      <c r="B79" s="261"/>
      <c r="C79" s="241" t="s">
        <v>2039</v>
      </c>
      <c r="D79" s="241"/>
      <c r="E79" s="241"/>
      <c r="F79" s="260" t="s">
        <v>2040</v>
      </c>
      <c r="G79" s="259"/>
      <c r="H79" s="241" t="s">
        <v>2041</v>
      </c>
      <c r="I79" s="241" t="s">
        <v>2036</v>
      </c>
      <c r="J79" s="241">
        <v>50</v>
      </c>
      <c r="K79" s="252"/>
    </row>
    <row r="80" spans="2:11" ht="15" customHeight="1">
      <c r="B80" s="261"/>
      <c r="C80" s="241" t="s">
        <v>2042</v>
      </c>
      <c r="D80" s="241"/>
      <c r="E80" s="241"/>
      <c r="F80" s="260" t="s">
        <v>2034</v>
      </c>
      <c r="G80" s="259"/>
      <c r="H80" s="241" t="s">
        <v>2043</v>
      </c>
      <c r="I80" s="241" t="s">
        <v>2044</v>
      </c>
      <c r="J80" s="241"/>
      <c r="K80" s="252"/>
    </row>
    <row r="81" spans="2:11" ht="15" customHeight="1">
      <c r="B81" s="261"/>
      <c r="C81" s="262" t="s">
        <v>2045</v>
      </c>
      <c r="D81" s="262"/>
      <c r="E81" s="262"/>
      <c r="F81" s="263" t="s">
        <v>2040</v>
      </c>
      <c r="G81" s="262"/>
      <c r="H81" s="262" t="s">
        <v>2046</v>
      </c>
      <c r="I81" s="262" t="s">
        <v>2036</v>
      </c>
      <c r="J81" s="262">
        <v>15</v>
      </c>
      <c r="K81" s="252"/>
    </row>
    <row r="82" spans="2:11" ht="15" customHeight="1">
      <c r="B82" s="261"/>
      <c r="C82" s="262" t="s">
        <v>2047</v>
      </c>
      <c r="D82" s="262"/>
      <c r="E82" s="262"/>
      <c r="F82" s="263" t="s">
        <v>2040</v>
      </c>
      <c r="G82" s="262"/>
      <c r="H82" s="262" t="s">
        <v>2048</v>
      </c>
      <c r="I82" s="262" t="s">
        <v>2036</v>
      </c>
      <c r="J82" s="262">
        <v>15</v>
      </c>
      <c r="K82" s="252"/>
    </row>
    <row r="83" spans="2:11" ht="15" customHeight="1">
      <c r="B83" s="261"/>
      <c r="C83" s="262" t="s">
        <v>2049</v>
      </c>
      <c r="D83" s="262"/>
      <c r="E83" s="262"/>
      <c r="F83" s="263" t="s">
        <v>2040</v>
      </c>
      <c r="G83" s="262"/>
      <c r="H83" s="262" t="s">
        <v>2050</v>
      </c>
      <c r="I83" s="262" t="s">
        <v>2036</v>
      </c>
      <c r="J83" s="262">
        <v>20</v>
      </c>
      <c r="K83" s="252"/>
    </row>
    <row r="84" spans="2:11" ht="15" customHeight="1">
      <c r="B84" s="261"/>
      <c r="C84" s="262" t="s">
        <v>2051</v>
      </c>
      <c r="D84" s="262"/>
      <c r="E84" s="262"/>
      <c r="F84" s="263" t="s">
        <v>2040</v>
      </c>
      <c r="G84" s="262"/>
      <c r="H84" s="262" t="s">
        <v>2052</v>
      </c>
      <c r="I84" s="262" t="s">
        <v>2036</v>
      </c>
      <c r="J84" s="262">
        <v>20</v>
      </c>
      <c r="K84" s="252"/>
    </row>
    <row r="85" spans="2:11" ht="15" customHeight="1">
      <c r="B85" s="261"/>
      <c r="C85" s="241" t="s">
        <v>2053</v>
      </c>
      <c r="D85" s="241"/>
      <c r="E85" s="241"/>
      <c r="F85" s="260" t="s">
        <v>2040</v>
      </c>
      <c r="G85" s="259"/>
      <c r="H85" s="241" t="s">
        <v>2054</v>
      </c>
      <c r="I85" s="241" t="s">
        <v>2036</v>
      </c>
      <c r="J85" s="241">
        <v>50</v>
      </c>
      <c r="K85" s="252"/>
    </row>
    <row r="86" spans="2:11" ht="15" customHeight="1">
      <c r="B86" s="261"/>
      <c r="C86" s="241" t="s">
        <v>2055</v>
      </c>
      <c r="D86" s="241"/>
      <c r="E86" s="241"/>
      <c r="F86" s="260" t="s">
        <v>2040</v>
      </c>
      <c r="G86" s="259"/>
      <c r="H86" s="241" t="s">
        <v>2056</v>
      </c>
      <c r="I86" s="241" t="s">
        <v>2036</v>
      </c>
      <c r="J86" s="241">
        <v>20</v>
      </c>
      <c r="K86" s="252"/>
    </row>
    <row r="87" spans="2:11" ht="15" customHeight="1">
      <c r="B87" s="261"/>
      <c r="C87" s="241" t="s">
        <v>2057</v>
      </c>
      <c r="D87" s="241"/>
      <c r="E87" s="241"/>
      <c r="F87" s="260" t="s">
        <v>2040</v>
      </c>
      <c r="G87" s="259"/>
      <c r="H87" s="241" t="s">
        <v>2058</v>
      </c>
      <c r="I87" s="241" t="s">
        <v>2036</v>
      </c>
      <c r="J87" s="241">
        <v>20</v>
      </c>
      <c r="K87" s="252"/>
    </row>
    <row r="88" spans="2:11" ht="15" customHeight="1">
      <c r="B88" s="261"/>
      <c r="C88" s="241" t="s">
        <v>2059</v>
      </c>
      <c r="D88" s="241"/>
      <c r="E88" s="241"/>
      <c r="F88" s="260" t="s">
        <v>2040</v>
      </c>
      <c r="G88" s="259"/>
      <c r="H88" s="241" t="s">
        <v>2060</v>
      </c>
      <c r="I88" s="241" t="s">
        <v>2036</v>
      </c>
      <c r="J88" s="241">
        <v>50</v>
      </c>
      <c r="K88" s="252"/>
    </row>
    <row r="89" spans="2:11" ht="15" customHeight="1">
      <c r="B89" s="261"/>
      <c r="C89" s="241" t="s">
        <v>2061</v>
      </c>
      <c r="D89" s="241"/>
      <c r="E89" s="241"/>
      <c r="F89" s="260" t="s">
        <v>2040</v>
      </c>
      <c r="G89" s="259"/>
      <c r="H89" s="241" t="s">
        <v>2061</v>
      </c>
      <c r="I89" s="241" t="s">
        <v>2036</v>
      </c>
      <c r="J89" s="241">
        <v>50</v>
      </c>
      <c r="K89" s="252"/>
    </row>
    <row r="90" spans="2:11" ht="15" customHeight="1">
      <c r="B90" s="261"/>
      <c r="C90" s="241" t="s">
        <v>124</v>
      </c>
      <c r="D90" s="241"/>
      <c r="E90" s="241"/>
      <c r="F90" s="260" t="s">
        <v>2040</v>
      </c>
      <c r="G90" s="259"/>
      <c r="H90" s="241" t="s">
        <v>2062</v>
      </c>
      <c r="I90" s="241" t="s">
        <v>2036</v>
      </c>
      <c r="J90" s="241">
        <v>255</v>
      </c>
      <c r="K90" s="252"/>
    </row>
    <row r="91" spans="2:11" ht="15" customHeight="1">
      <c r="B91" s="261"/>
      <c r="C91" s="241" t="s">
        <v>2063</v>
      </c>
      <c r="D91" s="241"/>
      <c r="E91" s="241"/>
      <c r="F91" s="260" t="s">
        <v>2034</v>
      </c>
      <c r="G91" s="259"/>
      <c r="H91" s="241" t="s">
        <v>2064</v>
      </c>
      <c r="I91" s="241" t="s">
        <v>2065</v>
      </c>
      <c r="J91" s="241"/>
      <c r="K91" s="252"/>
    </row>
    <row r="92" spans="2:11" ht="15" customHeight="1">
      <c r="B92" s="261"/>
      <c r="C92" s="241" t="s">
        <v>2066</v>
      </c>
      <c r="D92" s="241"/>
      <c r="E92" s="241"/>
      <c r="F92" s="260" t="s">
        <v>2034</v>
      </c>
      <c r="G92" s="259"/>
      <c r="H92" s="241" t="s">
        <v>2067</v>
      </c>
      <c r="I92" s="241" t="s">
        <v>2068</v>
      </c>
      <c r="J92" s="241"/>
      <c r="K92" s="252"/>
    </row>
    <row r="93" spans="2:11" ht="15" customHeight="1">
      <c r="B93" s="261"/>
      <c r="C93" s="241" t="s">
        <v>2069</v>
      </c>
      <c r="D93" s="241"/>
      <c r="E93" s="241"/>
      <c r="F93" s="260" t="s">
        <v>2034</v>
      </c>
      <c r="G93" s="259"/>
      <c r="H93" s="241" t="s">
        <v>2069</v>
      </c>
      <c r="I93" s="241" t="s">
        <v>2068</v>
      </c>
      <c r="J93" s="241"/>
      <c r="K93" s="252"/>
    </row>
    <row r="94" spans="2:11" ht="15" customHeight="1">
      <c r="B94" s="261"/>
      <c r="C94" s="241" t="s">
        <v>35</v>
      </c>
      <c r="D94" s="241"/>
      <c r="E94" s="241"/>
      <c r="F94" s="260" t="s">
        <v>2034</v>
      </c>
      <c r="G94" s="259"/>
      <c r="H94" s="241" t="s">
        <v>2070</v>
      </c>
      <c r="I94" s="241" t="s">
        <v>2068</v>
      </c>
      <c r="J94" s="241"/>
      <c r="K94" s="252"/>
    </row>
    <row r="95" spans="2:11" ht="15" customHeight="1">
      <c r="B95" s="261"/>
      <c r="C95" s="241" t="s">
        <v>45</v>
      </c>
      <c r="D95" s="241"/>
      <c r="E95" s="241"/>
      <c r="F95" s="260" t="s">
        <v>2034</v>
      </c>
      <c r="G95" s="259"/>
      <c r="H95" s="241" t="s">
        <v>2071</v>
      </c>
      <c r="I95" s="241" t="s">
        <v>2068</v>
      </c>
      <c r="J95" s="241"/>
      <c r="K95" s="252"/>
    </row>
    <row r="96" spans="2:11" ht="15" customHeight="1">
      <c r="B96" s="264"/>
      <c r="C96" s="265"/>
      <c r="D96" s="265"/>
      <c r="E96" s="265"/>
      <c r="F96" s="265"/>
      <c r="G96" s="265"/>
      <c r="H96" s="265"/>
      <c r="I96" s="265"/>
      <c r="J96" s="265"/>
      <c r="K96" s="266"/>
    </row>
    <row r="97" spans="2:11" ht="18.75" customHeight="1">
      <c r="B97" s="267"/>
      <c r="C97" s="268"/>
      <c r="D97" s="268"/>
      <c r="E97" s="268"/>
      <c r="F97" s="268"/>
      <c r="G97" s="268"/>
      <c r="H97" s="268"/>
      <c r="I97" s="268"/>
      <c r="J97" s="268"/>
      <c r="K97" s="267"/>
    </row>
    <row r="98" spans="2:11" ht="18.75" customHeight="1">
      <c r="B98" s="247"/>
      <c r="C98" s="247"/>
      <c r="D98" s="247"/>
      <c r="E98" s="247"/>
      <c r="F98" s="247"/>
      <c r="G98" s="247"/>
      <c r="H98" s="247"/>
      <c r="I98" s="247"/>
      <c r="J98" s="247"/>
      <c r="K98" s="247"/>
    </row>
    <row r="99" spans="2:11" ht="7.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50"/>
    </row>
    <row r="100" spans="2:11" ht="45" customHeight="1">
      <c r="B100" s="251"/>
      <c r="C100" s="352" t="s">
        <v>2072</v>
      </c>
      <c r="D100" s="352"/>
      <c r="E100" s="352"/>
      <c r="F100" s="352"/>
      <c r="G100" s="352"/>
      <c r="H100" s="352"/>
      <c r="I100" s="352"/>
      <c r="J100" s="352"/>
      <c r="K100" s="252"/>
    </row>
    <row r="101" spans="2:11" ht="17.25" customHeight="1">
      <c r="B101" s="251"/>
      <c r="C101" s="253" t="s">
        <v>2028</v>
      </c>
      <c r="D101" s="253"/>
      <c r="E101" s="253"/>
      <c r="F101" s="253" t="s">
        <v>2029</v>
      </c>
      <c r="G101" s="254"/>
      <c r="H101" s="253" t="s">
        <v>119</v>
      </c>
      <c r="I101" s="253" t="s">
        <v>54</v>
      </c>
      <c r="J101" s="253" t="s">
        <v>2030</v>
      </c>
      <c r="K101" s="252"/>
    </row>
    <row r="102" spans="2:11" ht="17.25" customHeight="1">
      <c r="B102" s="251"/>
      <c r="C102" s="255" t="s">
        <v>2031</v>
      </c>
      <c r="D102" s="255"/>
      <c r="E102" s="255"/>
      <c r="F102" s="256" t="s">
        <v>2032</v>
      </c>
      <c r="G102" s="257"/>
      <c r="H102" s="255"/>
      <c r="I102" s="255"/>
      <c r="J102" s="255" t="s">
        <v>2033</v>
      </c>
      <c r="K102" s="252"/>
    </row>
    <row r="103" spans="2:11" ht="5.25" customHeight="1">
      <c r="B103" s="251"/>
      <c r="C103" s="253"/>
      <c r="D103" s="253"/>
      <c r="E103" s="253"/>
      <c r="F103" s="253"/>
      <c r="G103" s="269"/>
      <c r="H103" s="253"/>
      <c r="I103" s="253"/>
      <c r="J103" s="253"/>
      <c r="K103" s="252"/>
    </row>
    <row r="104" spans="2:11" ht="15" customHeight="1">
      <c r="B104" s="251"/>
      <c r="C104" s="241" t="s">
        <v>50</v>
      </c>
      <c r="D104" s="258"/>
      <c r="E104" s="258"/>
      <c r="F104" s="260" t="s">
        <v>2034</v>
      </c>
      <c r="G104" s="269"/>
      <c r="H104" s="241" t="s">
        <v>2073</v>
      </c>
      <c r="I104" s="241" t="s">
        <v>2036</v>
      </c>
      <c r="J104" s="241">
        <v>20</v>
      </c>
      <c r="K104" s="252"/>
    </row>
    <row r="105" spans="2:11" ht="15" customHeight="1">
      <c r="B105" s="251"/>
      <c r="C105" s="241" t="s">
        <v>2037</v>
      </c>
      <c r="D105" s="241"/>
      <c r="E105" s="241"/>
      <c r="F105" s="260" t="s">
        <v>2034</v>
      </c>
      <c r="G105" s="241"/>
      <c r="H105" s="241" t="s">
        <v>2073</v>
      </c>
      <c r="I105" s="241" t="s">
        <v>2036</v>
      </c>
      <c r="J105" s="241">
        <v>120</v>
      </c>
      <c r="K105" s="252"/>
    </row>
    <row r="106" spans="2:11" ht="15" customHeight="1">
      <c r="B106" s="261"/>
      <c r="C106" s="241" t="s">
        <v>2039</v>
      </c>
      <c r="D106" s="241"/>
      <c r="E106" s="241"/>
      <c r="F106" s="260" t="s">
        <v>2040</v>
      </c>
      <c r="G106" s="241"/>
      <c r="H106" s="241" t="s">
        <v>2073</v>
      </c>
      <c r="I106" s="241" t="s">
        <v>2036</v>
      </c>
      <c r="J106" s="241">
        <v>50</v>
      </c>
      <c r="K106" s="252"/>
    </row>
    <row r="107" spans="2:11" ht="15" customHeight="1">
      <c r="B107" s="261"/>
      <c r="C107" s="241" t="s">
        <v>2042</v>
      </c>
      <c r="D107" s="241"/>
      <c r="E107" s="241"/>
      <c r="F107" s="260" t="s">
        <v>2034</v>
      </c>
      <c r="G107" s="241"/>
      <c r="H107" s="241" t="s">
        <v>2073</v>
      </c>
      <c r="I107" s="241" t="s">
        <v>2044</v>
      </c>
      <c r="J107" s="241"/>
      <c r="K107" s="252"/>
    </row>
    <row r="108" spans="2:11" ht="15" customHeight="1">
      <c r="B108" s="261"/>
      <c r="C108" s="241" t="s">
        <v>2053</v>
      </c>
      <c r="D108" s="241"/>
      <c r="E108" s="241"/>
      <c r="F108" s="260" t="s">
        <v>2040</v>
      </c>
      <c r="G108" s="241"/>
      <c r="H108" s="241" t="s">
        <v>2073</v>
      </c>
      <c r="I108" s="241" t="s">
        <v>2036</v>
      </c>
      <c r="J108" s="241">
        <v>50</v>
      </c>
      <c r="K108" s="252"/>
    </row>
    <row r="109" spans="2:11" ht="15" customHeight="1">
      <c r="B109" s="261"/>
      <c r="C109" s="241" t="s">
        <v>2061</v>
      </c>
      <c r="D109" s="241"/>
      <c r="E109" s="241"/>
      <c r="F109" s="260" t="s">
        <v>2040</v>
      </c>
      <c r="G109" s="241"/>
      <c r="H109" s="241" t="s">
        <v>2073</v>
      </c>
      <c r="I109" s="241" t="s">
        <v>2036</v>
      </c>
      <c r="J109" s="241">
        <v>50</v>
      </c>
      <c r="K109" s="252"/>
    </row>
    <row r="110" spans="2:11" ht="15" customHeight="1">
      <c r="B110" s="261"/>
      <c r="C110" s="241" t="s">
        <v>2059</v>
      </c>
      <c r="D110" s="241"/>
      <c r="E110" s="241"/>
      <c r="F110" s="260" t="s">
        <v>2040</v>
      </c>
      <c r="G110" s="241"/>
      <c r="H110" s="241" t="s">
        <v>2073</v>
      </c>
      <c r="I110" s="241" t="s">
        <v>2036</v>
      </c>
      <c r="J110" s="241">
        <v>50</v>
      </c>
      <c r="K110" s="252"/>
    </row>
    <row r="111" spans="2:11" ht="15" customHeight="1">
      <c r="B111" s="261"/>
      <c r="C111" s="241" t="s">
        <v>50</v>
      </c>
      <c r="D111" s="241"/>
      <c r="E111" s="241"/>
      <c r="F111" s="260" t="s">
        <v>2034</v>
      </c>
      <c r="G111" s="241"/>
      <c r="H111" s="241" t="s">
        <v>2074</v>
      </c>
      <c r="I111" s="241" t="s">
        <v>2036</v>
      </c>
      <c r="J111" s="241">
        <v>20</v>
      </c>
      <c r="K111" s="252"/>
    </row>
    <row r="112" spans="2:11" ht="15" customHeight="1">
      <c r="B112" s="261"/>
      <c r="C112" s="241" t="s">
        <v>2075</v>
      </c>
      <c r="D112" s="241"/>
      <c r="E112" s="241"/>
      <c r="F112" s="260" t="s">
        <v>2034</v>
      </c>
      <c r="G112" s="241"/>
      <c r="H112" s="241" t="s">
        <v>2076</v>
      </c>
      <c r="I112" s="241" t="s">
        <v>2036</v>
      </c>
      <c r="J112" s="241">
        <v>120</v>
      </c>
      <c r="K112" s="252"/>
    </row>
    <row r="113" spans="2:11" ht="15" customHeight="1">
      <c r="B113" s="261"/>
      <c r="C113" s="241" t="s">
        <v>35</v>
      </c>
      <c r="D113" s="241"/>
      <c r="E113" s="241"/>
      <c r="F113" s="260" t="s">
        <v>2034</v>
      </c>
      <c r="G113" s="241"/>
      <c r="H113" s="241" t="s">
        <v>2077</v>
      </c>
      <c r="I113" s="241" t="s">
        <v>2068</v>
      </c>
      <c r="J113" s="241"/>
      <c r="K113" s="252"/>
    </row>
    <row r="114" spans="2:11" ht="15" customHeight="1">
      <c r="B114" s="261"/>
      <c r="C114" s="241" t="s">
        <v>45</v>
      </c>
      <c r="D114" s="241"/>
      <c r="E114" s="241"/>
      <c r="F114" s="260" t="s">
        <v>2034</v>
      </c>
      <c r="G114" s="241"/>
      <c r="H114" s="241" t="s">
        <v>2078</v>
      </c>
      <c r="I114" s="241" t="s">
        <v>2068</v>
      </c>
      <c r="J114" s="241"/>
      <c r="K114" s="252"/>
    </row>
    <row r="115" spans="2:11" ht="15" customHeight="1">
      <c r="B115" s="261"/>
      <c r="C115" s="241" t="s">
        <v>54</v>
      </c>
      <c r="D115" s="241"/>
      <c r="E115" s="241"/>
      <c r="F115" s="260" t="s">
        <v>2034</v>
      </c>
      <c r="G115" s="241"/>
      <c r="H115" s="241" t="s">
        <v>2079</v>
      </c>
      <c r="I115" s="241" t="s">
        <v>2080</v>
      </c>
      <c r="J115" s="241"/>
      <c r="K115" s="252"/>
    </row>
    <row r="116" spans="2:11" ht="15" customHeight="1">
      <c r="B116" s="264"/>
      <c r="C116" s="270"/>
      <c r="D116" s="270"/>
      <c r="E116" s="270"/>
      <c r="F116" s="270"/>
      <c r="G116" s="270"/>
      <c r="H116" s="270"/>
      <c r="I116" s="270"/>
      <c r="J116" s="270"/>
      <c r="K116" s="266"/>
    </row>
    <row r="117" spans="2:11" ht="18.75" customHeight="1">
      <c r="B117" s="271"/>
      <c r="C117" s="237"/>
      <c r="D117" s="237"/>
      <c r="E117" s="237"/>
      <c r="F117" s="272"/>
      <c r="G117" s="237"/>
      <c r="H117" s="237"/>
      <c r="I117" s="237"/>
      <c r="J117" s="237"/>
      <c r="K117" s="271"/>
    </row>
    <row r="118" spans="2:11" ht="18.75" customHeight="1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</row>
    <row r="119" spans="2:11" ht="7.5" customHeight="1">
      <c r="B119" s="273"/>
      <c r="C119" s="274"/>
      <c r="D119" s="274"/>
      <c r="E119" s="274"/>
      <c r="F119" s="274"/>
      <c r="G119" s="274"/>
      <c r="H119" s="274"/>
      <c r="I119" s="274"/>
      <c r="J119" s="274"/>
      <c r="K119" s="275"/>
    </row>
    <row r="120" spans="2:11" ht="45" customHeight="1">
      <c r="B120" s="276"/>
      <c r="C120" s="351" t="s">
        <v>2081</v>
      </c>
      <c r="D120" s="351"/>
      <c r="E120" s="351"/>
      <c r="F120" s="351"/>
      <c r="G120" s="351"/>
      <c r="H120" s="351"/>
      <c r="I120" s="351"/>
      <c r="J120" s="351"/>
      <c r="K120" s="277"/>
    </row>
    <row r="121" spans="2:11" ht="17.25" customHeight="1">
      <c r="B121" s="278"/>
      <c r="C121" s="253" t="s">
        <v>2028</v>
      </c>
      <c r="D121" s="253"/>
      <c r="E121" s="253"/>
      <c r="F121" s="253" t="s">
        <v>2029</v>
      </c>
      <c r="G121" s="254"/>
      <c r="H121" s="253" t="s">
        <v>119</v>
      </c>
      <c r="I121" s="253" t="s">
        <v>54</v>
      </c>
      <c r="J121" s="253" t="s">
        <v>2030</v>
      </c>
      <c r="K121" s="279"/>
    </row>
    <row r="122" spans="2:11" ht="17.25" customHeight="1">
      <c r="B122" s="278"/>
      <c r="C122" s="255" t="s">
        <v>2031</v>
      </c>
      <c r="D122" s="255"/>
      <c r="E122" s="255"/>
      <c r="F122" s="256" t="s">
        <v>2032</v>
      </c>
      <c r="G122" s="257"/>
      <c r="H122" s="255"/>
      <c r="I122" s="255"/>
      <c r="J122" s="255" t="s">
        <v>2033</v>
      </c>
      <c r="K122" s="279"/>
    </row>
    <row r="123" spans="2:11" ht="5.25" customHeight="1">
      <c r="B123" s="280"/>
      <c r="C123" s="258"/>
      <c r="D123" s="258"/>
      <c r="E123" s="258"/>
      <c r="F123" s="258"/>
      <c r="G123" s="241"/>
      <c r="H123" s="258"/>
      <c r="I123" s="258"/>
      <c r="J123" s="258"/>
      <c r="K123" s="281"/>
    </row>
    <row r="124" spans="2:11" ht="15" customHeight="1">
      <c r="B124" s="280"/>
      <c r="C124" s="241" t="s">
        <v>2037</v>
      </c>
      <c r="D124" s="258"/>
      <c r="E124" s="258"/>
      <c r="F124" s="260" t="s">
        <v>2034</v>
      </c>
      <c r="G124" s="241"/>
      <c r="H124" s="241" t="s">
        <v>2073</v>
      </c>
      <c r="I124" s="241" t="s">
        <v>2036</v>
      </c>
      <c r="J124" s="241">
        <v>120</v>
      </c>
      <c r="K124" s="282"/>
    </row>
    <row r="125" spans="2:11" ht="15" customHeight="1">
      <c r="B125" s="280"/>
      <c r="C125" s="241" t="s">
        <v>2082</v>
      </c>
      <c r="D125" s="241"/>
      <c r="E125" s="241"/>
      <c r="F125" s="260" t="s">
        <v>2034</v>
      </c>
      <c r="G125" s="241"/>
      <c r="H125" s="241" t="s">
        <v>2083</v>
      </c>
      <c r="I125" s="241" t="s">
        <v>2036</v>
      </c>
      <c r="J125" s="241" t="s">
        <v>2084</v>
      </c>
      <c r="K125" s="282"/>
    </row>
    <row r="126" spans="2:11" ht="15" customHeight="1">
      <c r="B126" s="280"/>
      <c r="C126" s="241" t="s">
        <v>1983</v>
      </c>
      <c r="D126" s="241"/>
      <c r="E126" s="241"/>
      <c r="F126" s="260" t="s">
        <v>2034</v>
      </c>
      <c r="G126" s="241"/>
      <c r="H126" s="241" t="s">
        <v>2085</v>
      </c>
      <c r="I126" s="241" t="s">
        <v>2036</v>
      </c>
      <c r="J126" s="241" t="s">
        <v>2084</v>
      </c>
      <c r="K126" s="282"/>
    </row>
    <row r="127" spans="2:11" ht="15" customHeight="1">
      <c r="B127" s="280"/>
      <c r="C127" s="241" t="s">
        <v>2045</v>
      </c>
      <c r="D127" s="241"/>
      <c r="E127" s="241"/>
      <c r="F127" s="260" t="s">
        <v>2040</v>
      </c>
      <c r="G127" s="241"/>
      <c r="H127" s="241" t="s">
        <v>2046</v>
      </c>
      <c r="I127" s="241" t="s">
        <v>2036</v>
      </c>
      <c r="J127" s="241">
        <v>15</v>
      </c>
      <c r="K127" s="282"/>
    </row>
    <row r="128" spans="2:11" ht="15" customHeight="1">
      <c r="B128" s="280"/>
      <c r="C128" s="262" t="s">
        <v>2047</v>
      </c>
      <c r="D128" s="262"/>
      <c r="E128" s="262"/>
      <c r="F128" s="263" t="s">
        <v>2040</v>
      </c>
      <c r="G128" s="262"/>
      <c r="H128" s="262" t="s">
        <v>2048</v>
      </c>
      <c r="I128" s="262" t="s">
        <v>2036</v>
      </c>
      <c r="J128" s="262">
        <v>15</v>
      </c>
      <c r="K128" s="282"/>
    </row>
    <row r="129" spans="2:11" ht="15" customHeight="1">
      <c r="B129" s="280"/>
      <c r="C129" s="262" t="s">
        <v>2049</v>
      </c>
      <c r="D129" s="262"/>
      <c r="E129" s="262"/>
      <c r="F129" s="263" t="s">
        <v>2040</v>
      </c>
      <c r="G129" s="262"/>
      <c r="H129" s="262" t="s">
        <v>2050</v>
      </c>
      <c r="I129" s="262" t="s">
        <v>2036</v>
      </c>
      <c r="J129" s="262">
        <v>20</v>
      </c>
      <c r="K129" s="282"/>
    </row>
    <row r="130" spans="2:11" ht="15" customHeight="1">
      <c r="B130" s="280"/>
      <c r="C130" s="262" t="s">
        <v>2051</v>
      </c>
      <c r="D130" s="262"/>
      <c r="E130" s="262"/>
      <c r="F130" s="263" t="s">
        <v>2040</v>
      </c>
      <c r="G130" s="262"/>
      <c r="H130" s="262" t="s">
        <v>2052</v>
      </c>
      <c r="I130" s="262" t="s">
        <v>2036</v>
      </c>
      <c r="J130" s="262">
        <v>20</v>
      </c>
      <c r="K130" s="282"/>
    </row>
    <row r="131" spans="2:11" ht="15" customHeight="1">
      <c r="B131" s="280"/>
      <c r="C131" s="241" t="s">
        <v>2039</v>
      </c>
      <c r="D131" s="241"/>
      <c r="E131" s="241"/>
      <c r="F131" s="260" t="s">
        <v>2040</v>
      </c>
      <c r="G131" s="241"/>
      <c r="H131" s="241" t="s">
        <v>2073</v>
      </c>
      <c r="I131" s="241" t="s">
        <v>2036</v>
      </c>
      <c r="J131" s="241">
        <v>50</v>
      </c>
      <c r="K131" s="282"/>
    </row>
    <row r="132" spans="2:11" ht="15" customHeight="1">
      <c r="B132" s="280"/>
      <c r="C132" s="241" t="s">
        <v>2053</v>
      </c>
      <c r="D132" s="241"/>
      <c r="E132" s="241"/>
      <c r="F132" s="260" t="s">
        <v>2040</v>
      </c>
      <c r="G132" s="241"/>
      <c r="H132" s="241" t="s">
        <v>2073</v>
      </c>
      <c r="I132" s="241" t="s">
        <v>2036</v>
      </c>
      <c r="J132" s="241">
        <v>50</v>
      </c>
      <c r="K132" s="282"/>
    </row>
    <row r="133" spans="2:11" ht="15" customHeight="1">
      <c r="B133" s="280"/>
      <c r="C133" s="241" t="s">
        <v>2059</v>
      </c>
      <c r="D133" s="241"/>
      <c r="E133" s="241"/>
      <c r="F133" s="260" t="s">
        <v>2040</v>
      </c>
      <c r="G133" s="241"/>
      <c r="H133" s="241" t="s">
        <v>2073</v>
      </c>
      <c r="I133" s="241" t="s">
        <v>2036</v>
      </c>
      <c r="J133" s="241">
        <v>50</v>
      </c>
      <c r="K133" s="282"/>
    </row>
    <row r="134" spans="2:11" ht="15" customHeight="1">
      <c r="B134" s="280"/>
      <c r="C134" s="241" t="s">
        <v>2061</v>
      </c>
      <c r="D134" s="241"/>
      <c r="E134" s="241"/>
      <c r="F134" s="260" t="s">
        <v>2040</v>
      </c>
      <c r="G134" s="241"/>
      <c r="H134" s="241" t="s">
        <v>2073</v>
      </c>
      <c r="I134" s="241" t="s">
        <v>2036</v>
      </c>
      <c r="J134" s="241">
        <v>50</v>
      </c>
      <c r="K134" s="282"/>
    </row>
    <row r="135" spans="2:11" ht="15" customHeight="1">
      <c r="B135" s="280"/>
      <c r="C135" s="241" t="s">
        <v>124</v>
      </c>
      <c r="D135" s="241"/>
      <c r="E135" s="241"/>
      <c r="F135" s="260" t="s">
        <v>2040</v>
      </c>
      <c r="G135" s="241"/>
      <c r="H135" s="241" t="s">
        <v>2086</v>
      </c>
      <c r="I135" s="241" t="s">
        <v>2036</v>
      </c>
      <c r="J135" s="241">
        <v>255</v>
      </c>
      <c r="K135" s="282"/>
    </row>
    <row r="136" spans="2:11" ht="15" customHeight="1">
      <c r="B136" s="280"/>
      <c r="C136" s="241" t="s">
        <v>2063</v>
      </c>
      <c r="D136" s="241"/>
      <c r="E136" s="241"/>
      <c r="F136" s="260" t="s">
        <v>2034</v>
      </c>
      <c r="G136" s="241"/>
      <c r="H136" s="241" t="s">
        <v>2087</v>
      </c>
      <c r="I136" s="241" t="s">
        <v>2065</v>
      </c>
      <c r="J136" s="241"/>
      <c r="K136" s="282"/>
    </row>
    <row r="137" spans="2:11" ht="15" customHeight="1">
      <c r="B137" s="280"/>
      <c r="C137" s="241" t="s">
        <v>2066</v>
      </c>
      <c r="D137" s="241"/>
      <c r="E137" s="241"/>
      <c r="F137" s="260" t="s">
        <v>2034</v>
      </c>
      <c r="G137" s="241"/>
      <c r="H137" s="241" t="s">
        <v>2088</v>
      </c>
      <c r="I137" s="241" t="s">
        <v>2068</v>
      </c>
      <c r="J137" s="241"/>
      <c r="K137" s="282"/>
    </row>
    <row r="138" spans="2:11" ht="15" customHeight="1">
      <c r="B138" s="280"/>
      <c r="C138" s="241" t="s">
        <v>2069</v>
      </c>
      <c r="D138" s="241"/>
      <c r="E138" s="241"/>
      <c r="F138" s="260" t="s">
        <v>2034</v>
      </c>
      <c r="G138" s="241"/>
      <c r="H138" s="241" t="s">
        <v>2069</v>
      </c>
      <c r="I138" s="241" t="s">
        <v>2068</v>
      </c>
      <c r="J138" s="241"/>
      <c r="K138" s="282"/>
    </row>
    <row r="139" spans="2:11" ht="15" customHeight="1">
      <c r="B139" s="280"/>
      <c r="C139" s="241" t="s">
        <v>35</v>
      </c>
      <c r="D139" s="241"/>
      <c r="E139" s="241"/>
      <c r="F139" s="260" t="s">
        <v>2034</v>
      </c>
      <c r="G139" s="241"/>
      <c r="H139" s="241" t="s">
        <v>2089</v>
      </c>
      <c r="I139" s="241" t="s">
        <v>2068</v>
      </c>
      <c r="J139" s="241"/>
      <c r="K139" s="282"/>
    </row>
    <row r="140" spans="2:11" ht="15" customHeight="1">
      <c r="B140" s="280"/>
      <c r="C140" s="241" t="s">
        <v>2090</v>
      </c>
      <c r="D140" s="241"/>
      <c r="E140" s="241"/>
      <c r="F140" s="260" t="s">
        <v>2034</v>
      </c>
      <c r="G140" s="241"/>
      <c r="H140" s="241" t="s">
        <v>2091</v>
      </c>
      <c r="I140" s="241" t="s">
        <v>2068</v>
      </c>
      <c r="J140" s="241"/>
      <c r="K140" s="282"/>
    </row>
    <row r="141" spans="2:11" ht="15" customHeight="1">
      <c r="B141" s="283"/>
      <c r="C141" s="284"/>
      <c r="D141" s="284"/>
      <c r="E141" s="284"/>
      <c r="F141" s="284"/>
      <c r="G141" s="284"/>
      <c r="H141" s="284"/>
      <c r="I141" s="284"/>
      <c r="J141" s="284"/>
      <c r="K141" s="285"/>
    </row>
    <row r="142" spans="2:11" ht="18.75" customHeight="1">
      <c r="B142" s="237"/>
      <c r="C142" s="237"/>
      <c r="D142" s="237"/>
      <c r="E142" s="237"/>
      <c r="F142" s="272"/>
      <c r="G142" s="237"/>
      <c r="H142" s="237"/>
      <c r="I142" s="237"/>
      <c r="J142" s="237"/>
      <c r="K142" s="237"/>
    </row>
    <row r="143" spans="2:11" ht="18.75" customHeight="1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</row>
    <row r="144" spans="2:11" ht="7.5" customHeight="1">
      <c r="B144" s="248"/>
      <c r="C144" s="249"/>
      <c r="D144" s="249"/>
      <c r="E144" s="249"/>
      <c r="F144" s="249"/>
      <c r="G144" s="249"/>
      <c r="H144" s="249"/>
      <c r="I144" s="249"/>
      <c r="J144" s="249"/>
      <c r="K144" s="250"/>
    </row>
    <row r="145" spans="2:11" ht="45" customHeight="1">
      <c r="B145" s="251"/>
      <c r="C145" s="352" t="s">
        <v>2092</v>
      </c>
      <c r="D145" s="352"/>
      <c r="E145" s="352"/>
      <c r="F145" s="352"/>
      <c r="G145" s="352"/>
      <c r="H145" s="352"/>
      <c r="I145" s="352"/>
      <c r="J145" s="352"/>
      <c r="K145" s="252"/>
    </row>
    <row r="146" spans="2:11" ht="17.25" customHeight="1">
      <c r="B146" s="251"/>
      <c r="C146" s="253" t="s">
        <v>2028</v>
      </c>
      <c r="D146" s="253"/>
      <c r="E146" s="253"/>
      <c r="F146" s="253" t="s">
        <v>2029</v>
      </c>
      <c r="G146" s="254"/>
      <c r="H146" s="253" t="s">
        <v>119</v>
      </c>
      <c r="I146" s="253" t="s">
        <v>54</v>
      </c>
      <c r="J146" s="253" t="s">
        <v>2030</v>
      </c>
      <c r="K146" s="252"/>
    </row>
    <row r="147" spans="2:11" ht="17.25" customHeight="1">
      <c r="B147" s="251"/>
      <c r="C147" s="255" t="s">
        <v>2031</v>
      </c>
      <c r="D147" s="255"/>
      <c r="E147" s="255"/>
      <c r="F147" s="256" t="s">
        <v>2032</v>
      </c>
      <c r="G147" s="257"/>
      <c r="H147" s="255"/>
      <c r="I147" s="255"/>
      <c r="J147" s="255" t="s">
        <v>2033</v>
      </c>
      <c r="K147" s="252"/>
    </row>
    <row r="148" spans="2:11" ht="5.25" customHeight="1">
      <c r="B148" s="261"/>
      <c r="C148" s="258"/>
      <c r="D148" s="258"/>
      <c r="E148" s="258"/>
      <c r="F148" s="258"/>
      <c r="G148" s="259"/>
      <c r="H148" s="258"/>
      <c r="I148" s="258"/>
      <c r="J148" s="258"/>
      <c r="K148" s="282"/>
    </row>
    <row r="149" spans="2:11" ht="15" customHeight="1">
      <c r="B149" s="261"/>
      <c r="C149" s="286" t="s">
        <v>2037</v>
      </c>
      <c r="D149" s="241"/>
      <c r="E149" s="241"/>
      <c r="F149" s="287" t="s">
        <v>2034</v>
      </c>
      <c r="G149" s="241"/>
      <c r="H149" s="286" t="s">
        <v>2073</v>
      </c>
      <c r="I149" s="286" t="s">
        <v>2036</v>
      </c>
      <c r="J149" s="286">
        <v>120</v>
      </c>
      <c r="K149" s="282"/>
    </row>
    <row r="150" spans="2:11" ht="15" customHeight="1">
      <c r="B150" s="261"/>
      <c r="C150" s="286" t="s">
        <v>2082</v>
      </c>
      <c r="D150" s="241"/>
      <c r="E150" s="241"/>
      <c r="F150" s="287" t="s">
        <v>2034</v>
      </c>
      <c r="G150" s="241"/>
      <c r="H150" s="286" t="s">
        <v>2093</v>
      </c>
      <c r="I150" s="286" t="s">
        <v>2036</v>
      </c>
      <c r="J150" s="286" t="s">
        <v>2084</v>
      </c>
      <c r="K150" s="282"/>
    </row>
    <row r="151" spans="2:11" ht="15" customHeight="1">
      <c r="B151" s="261"/>
      <c r="C151" s="286" t="s">
        <v>1983</v>
      </c>
      <c r="D151" s="241"/>
      <c r="E151" s="241"/>
      <c r="F151" s="287" t="s">
        <v>2034</v>
      </c>
      <c r="G151" s="241"/>
      <c r="H151" s="286" t="s">
        <v>2094</v>
      </c>
      <c r="I151" s="286" t="s">
        <v>2036</v>
      </c>
      <c r="J151" s="286" t="s">
        <v>2084</v>
      </c>
      <c r="K151" s="282"/>
    </row>
    <row r="152" spans="2:11" ht="15" customHeight="1">
      <c r="B152" s="261"/>
      <c r="C152" s="286" t="s">
        <v>2039</v>
      </c>
      <c r="D152" s="241"/>
      <c r="E152" s="241"/>
      <c r="F152" s="287" t="s">
        <v>2040</v>
      </c>
      <c r="G152" s="241"/>
      <c r="H152" s="286" t="s">
        <v>2073</v>
      </c>
      <c r="I152" s="286" t="s">
        <v>2036</v>
      </c>
      <c r="J152" s="286">
        <v>50</v>
      </c>
      <c r="K152" s="282"/>
    </row>
    <row r="153" spans="2:11" ht="15" customHeight="1">
      <c r="B153" s="261"/>
      <c r="C153" s="286" t="s">
        <v>2042</v>
      </c>
      <c r="D153" s="241"/>
      <c r="E153" s="241"/>
      <c r="F153" s="287" t="s">
        <v>2034</v>
      </c>
      <c r="G153" s="241"/>
      <c r="H153" s="286" t="s">
        <v>2073</v>
      </c>
      <c r="I153" s="286" t="s">
        <v>2044</v>
      </c>
      <c r="J153" s="286"/>
      <c r="K153" s="282"/>
    </row>
    <row r="154" spans="2:11" ht="15" customHeight="1">
      <c r="B154" s="261"/>
      <c r="C154" s="286" t="s">
        <v>2053</v>
      </c>
      <c r="D154" s="241"/>
      <c r="E154" s="241"/>
      <c r="F154" s="287" t="s">
        <v>2040</v>
      </c>
      <c r="G154" s="241"/>
      <c r="H154" s="286" t="s">
        <v>2073</v>
      </c>
      <c r="I154" s="286" t="s">
        <v>2036</v>
      </c>
      <c r="J154" s="286">
        <v>50</v>
      </c>
      <c r="K154" s="282"/>
    </row>
    <row r="155" spans="2:11" ht="15" customHeight="1">
      <c r="B155" s="261"/>
      <c r="C155" s="286" t="s">
        <v>2061</v>
      </c>
      <c r="D155" s="241"/>
      <c r="E155" s="241"/>
      <c r="F155" s="287" t="s">
        <v>2040</v>
      </c>
      <c r="G155" s="241"/>
      <c r="H155" s="286" t="s">
        <v>2073</v>
      </c>
      <c r="I155" s="286" t="s">
        <v>2036</v>
      </c>
      <c r="J155" s="286">
        <v>50</v>
      </c>
      <c r="K155" s="282"/>
    </row>
    <row r="156" spans="2:11" ht="15" customHeight="1">
      <c r="B156" s="261"/>
      <c r="C156" s="286" t="s">
        <v>2059</v>
      </c>
      <c r="D156" s="241"/>
      <c r="E156" s="241"/>
      <c r="F156" s="287" t="s">
        <v>2040</v>
      </c>
      <c r="G156" s="241"/>
      <c r="H156" s="286" t="s">
        <v>2073</v>
      </c>
      <c r="I156" s="286" t="s">
        <v>2036</v>
      </c>
      <c r="J156" s="286">
        <v>50</v>
      </c>
      <c r="K156" s="282"/>
    </row>
    <row r="157" spans="2:11" ht="15" customHeight="1">
      <c r="B157" s="261"/>
      <c r="C157" s="286" t="s">
        <v>84</v>
      </c>
      <c r="D157" s="241"/>
      <c r="E157" s="241"/>
      <c r="F157" s="287" t="s">
        <v>2034</v>
      </c>
      <c r="G157" s="241"/>
      <c r="H157" s="286" t="s">
        <v>2095</v>
      </c>
      <c r="I157" s="286" t="s">
        <v>2036</v>
      </c>
      <c r="J157" s="286" t="s">
        <v>2096</v>
      </c>
      <c r="K157" s="282"/>
    </row>
    <row r="158" spans="2:11" ht="15" customHeight="1">
      <c r="B158" s="261"/>
      <c r="C158" s="286" t="s">
        <v>2097</v>
      </c>
      <c r="D158" s="241"/>
      <c r="E158" s="241"/>
      <c r="F158" s="287" t="s">
        <v>2034</v>
      </c>
      <c r="G158" s="241"/>
      <c r="H158" s="286" t="s">
        <v>2098</v>
      </c>
      <c r="I158" s="286" t="s">
        <v>2068</v>
      </c>
      <c r="J158" s="286"/>
      <c r="K158" s="282"/>
    </row>
    <row r="159" spans="2:11" ht="15" customHeight="1">
      <c r="B159" s="288"/>
      <c r="C159" s="270"/>
      <c r="D159" s="270"/>
      <c r="E159" s="270"/>
      <c r="F159" s="270"/>
      <c r="G159" s="270"/>
      <c r="H159" s="270"/>
      <c r="I159" s="270"/>
      <c r="J159" s="270"/>
      <c r="K159" s="289"/>
    </row>
    <row r="160" spans="2:11" ht="18.75" customHeight="1">
      <c r="B160" s="237"/>
      <c r="C160" s="241"/>
      <c r="D160" s="241"/>
      <c r="E160" s="241"/>
      <c r="F160" s="260"/>
      <c r="G160" s="241"/>
      <c r="H160" s="241"/>
      <c r="I160" s="241"/>
      <c r="J160" s="241"/>
      <c r="K160" s="237"/>
    </row>
    <row r="161" spans="2:11" ht="18.75" customHeight="1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</row>
    <row r="162" spans="2:11" ht="7.5" customHeight="1">
      <c r="B162" s="229"/>
      <c r="C162" s="230"/>
      <c r="D162" s="230"/>
      <c r="E162" s="230"/>
      <c r="F162" s="230"/>
      <c r="G162" s="230"/>
      <c r="H162" s="230"/>
      <c r="I162" s="230"/>
      <c r="J162" s="230"/>
      <c r="K162" s="231"/>
    </row>
    <row r="163" spans="2:11" ht="45" customHeight="1">
      <c r="B163" s="232"/>
      <c r="C163" s="351" t="s">
        <v>2099</v>
      </c>
      <c r="D163" s="351"/>
      <c r="E163" s="351"/>
      <c r="F163" s="351"/>
      <c r="G163" s="351"/>
      <c r="H163" s="351"/>
      <c r="I163" s="351"/>
      <c r="J163" s="351"/>
      <c r="K163" s="233"/>
    </row>
    <row r="164" spans="2:11" ht="17.25" customHeight="1">
      <c r="B164" s="232"/>
      <c r="C164" s="253" t="s">
        <v>2028</v>
      </c>
      <c r="D164" s="253"/>
      <c r="E164" s="253"/>
      <c r="F164" s="253" t="s">
        <v>2029</v>
      </c>
      <c r="G164" s="290"/>
      <c r="H164" s="291" t="s">
        <v>119</v>
      </c>
      <c r="I164" s="291" t="s">
        <v>54</v>
      </c>
      <c r="J164" s="253" t="s">
        <v>2030</v>
      </c>
      <c r="K164" s="233"/>
    </row>
    <row r="165" spans="2:11" ht="17.25" customHeight="1">
      <c r="B165" s="234"/>
      <c r="C165" s="255" t="s">
        <v>2031</v>
      </c>
      <c r="D165" s="255"/>
      <c r="E165" s="255"/>
      <c r="F165" s="256" t="s">
        <v>2032</v>
      </c>
      <c r="G165" s="292"/>
      <c r="H165" s="293"/>
      <c r="I165" s="293"/>
      <c r="J165" s="255" t="s">
        <v>2033</v>
      </c>
      <c r="K165" s="235"/>
    </row>
    <row r="166" spans="2:11" ht="5.25" customHeight="1">
      <c r="B166" s="261"/>
      <c r="C166" s="258"/>
      <c r="D166" s="258"/>
      <c r="E166" s="258"/>
      <c r="F166" s="258"/>
      <c r="G166" s="259"/>
      <c r="H166" s="258"/>
      <c r="I166" s="258"/>
      <c r="J166" s="258"/>
      <c r="K166" s="282"/>
    </row>
    <row r="167" spans="2:11" ht="15" customHeight="1">
      <c r="B167" s="261"/>
      <c r="C167" s="241" t="s">
        <v>2037</v>
      </c>
      <c r="D167" s="241"/>
      <c r="E167" s="241"/>
      <c r="F167" s="260" t="s">
        <v>2034</v>
      </c>
      <c r="G167" s="241"/>
      <c r="H167" s="241" t="s">
        <v>2073</v>
      </c>
      <c r="I167" s="241" t="s">
        <v>2036</v>
      </c>
      <c r="J167" s="241">
        <v>120</v>
      </c>
      <c r="K167" s="282"/>
    </row>
    <row r="168" spans="2:11" ht="15" customHeight="1">
      <c r="B168" s="261"/>
      <c r="C168" s="241" t="s">
        <v>2082</v>
      </c>
      <c r="D168" s="241"/>
      <c r="E168" s="241"/>
      <c r="F168" s="260" t="s">
        <v>2034</v>
      </c>
      <c r="G168" s="241"/>
      <c r="H168" s="241" t="s">
        <v>2083</v>
      </c>
      <c r="I168" s="241" t="s">
        <v>2036</v>
      </c>
      <c r="J168" s="241" t="s">
        <v>2084</v>
      </c>
      <c r="K168" s="282"/>
    </row>
    <row r="169" spans="2:11" ht="15" customHeight="1">
      <c r="B169" s="261"/>
      <c r="C169" s="241" t="s">
        <v>1983</v>
      </c>
      <c r="D169" s="241"/>
      <c r="E169" s="241"/>
      <c r="F169" s="260" t="s">
        <v>2034</v>
      </c>
      <c r="G169" s="241"/>
      <c r="H169" s="241" t="s">
        <v>2100</v>
      </c>
      <c r="I169" s="241" t="s">
        <v>2036</v>
      </c>
      <c r="J169" s="241" t="s">
        <v>2084</v>
      </c>
      <c r="K169" s="282"/>
    </row>
    <row r="170" spans="2:11" ht="15" customHeight="1">
      <c r="B170" s="261"/>
      <c r="C170" s="241" t="s">
        <v>2039</v>
      </c>
      <c r="D170" s="241"/>
      <c r="E170" s="241"/>
      <c r="F170" s="260" t="s">
        <v>2040</v>
      </c>
      <c r="G170" s="241"/>
      <c r="H170" s="241" t="s">
        <v>2100</v>
      </c>
      <c r="I170" s="241" t="s">
        <v>2036</v>
      </c>
      <c r="J170" s="241">
        <v>50</v>
      </c>
      <c r="K170" s="282"/>
    </row>
    <row r="171" spans="2:11" ht="15" customHeight="1">
      <c r="B171" s="261"/>
      <c r="C171" s="241" t="s">
        <v>2042</v>
      </c>
      <c r="D171" s="241"/>
      <c r="E171" s="241"/>
      <c r="F171" s="260" t="s">
        <v>2034</v>
      </c>
      <c r="G171" s="241"/>
      <c r="H171" s="241" t="s">
        <v>2100</v>
      </c>
      <c r="I171" s="241" t="s">
        <v>2044</v>
      </c>
      <c r="J171" s="241"/>
      <c r="K171" s="282"/>
    </row>
    <row r="172" spans="2:11" ht="15" customHeight="1">
      <c r="B172" s="261"/>
      <c r="C172" s="241" t="s">
        <v>2053</v>
      </c>
      <c r="D172" s="241"/>
      <c r="E172" s="241"/>
      <c r="F172" s="260" t="s">
        <v>2040</v>
      </c>
      <c r="G172" s="241"/>
      <c r="H172" s="241" t="s">
        <v>2100</v>
      </c>
      <c r="I172" s="241" t="s">
        <v>2036</v>
      </c>
      <c r="J172" s="241">
        <v>50</v>
      </c>
      <c r="K172" s="282"/>
    </row>
    <row r="173" spans="2:11" ht="15" customHeight="1">
      <c r="B173" s="261"/>
      <c r="C173" s="241" t="s">
        <v>2061</v>
      </c>
      <c r="D173" s="241"/>
      <c r="E173" s="241"/>
      <c r="F173" s="260" t="s">
        <v>2040</v>
      </c>
      <c r="G173" s="241"/>
      <c r="H173" s="241" t="s">
        <v>2100</v>
      </c>
      <c r="I173" s="241" t="s">
        <v>2036</v>
      </c>
      <c r="J173" s="241">
        <v>50</v>
      </c>
      <c r="K173" s="282"/>
    </row>
    <row r="174" spans="2:11" ht="15" customHeight="1">
      <c r="B174" s="261"/>
      <c r="C174" s="241" t="s">
        <v>2059</v>
      </c>
      <c r="D174" s="241"/>
      <c r="E174" s="241"/>
      <c r="F174" s="260" t="s">
        <v>2040</v>
      </c>
      <c r="G174" s="241"/>
      <c r="H174" s="241" t="s">
        <v>2100</v>
      </c>
      <c r="I174" s="241" t="s">
        <v>2036</v>
      </c>
      <c r="J174" s="241">
        <v>50</v>
      </c>
      <c r="K174" s="282"/>
    </row>
    <row r="175" spans="2:11" ht="15" customHeight="1">
      <c r="B175" s="261"/>
      <c r="C175" s="241" t="s">
        <v>118</v>
      </c>
      <c r="D175" s="241"/>
      <c r="E175" s="241"/>
      <c r="F175" s="260" t="s">
        <v>2034</v>
      </c>
      <c r="G175" s="241"/>
      <c r="H175" s="241" t="s">
        <v>2101</v>
      </c>
      <c r="I175" s="241" t="s">
        <v>2102</v>
      </c>
      <c r="J175" s="241"/>
      <c r="K175" s="282"/>
    </row>
    <row r="176" spans="2:11" ht="15" customHeight="1">
      <c r="B176" s="261"/>
      <c r="C176" s="241" t="s">
        <v>54</v>
      </c>
      <c r="D176" s="241"/>
      <c r="E176" s="241"/>
      <c r="F176" s="260" t="s">
        <v>2034</v>
      </c>
      <c r="G176" s="241"/>
      <c r="H176" s="241" t="s">
        <v>2103</v>
      </c>
      <c r="I176" s="241" t="s">
        <v>2104</v>
      </c>
      <c r="J176" s="241">
        <v>1</v>
      </c>
      <c r="K176" s="282"/>
    </row>
    <row r="177" spans="2:11" ht="15" customHeight="1">
      <c r="B177" s="261"/>
      <c r="C177" s="241" t="s">
        <v>50</v>
      </c>
      <c r="D177" s="241"/>
      <c r="E177" s="241"/>
      <c r="F177" s="260" t="s">
        <v>2034</v>
      </c>
      <c r="G177" s="241"/>
      <c r="H177" s="241" t="s">
        <v>2105</v>
      </c>
      <c r="I177" s="241" t="s">
        <v>2036</v>
      </c>
      <c r="J177" s="241">
        <v>20</v>
      </c>
      <c r="K177" s="282"/>
    </row>
    <row r="178" spans="2:11" ht="15" customHeight="1">
      <c r="B178" s="261"/>
      <c r="C178" s="241" t="s">
        <v>119</v>
      </c>
      <c r="D178" s="241"/>
      <c r="E178" s="241"/>
      <c r="F178" s="260" t="s">
        <v>2034</v>
      </c>
      <c r="G178" s="241"/>
      <c r="H178" s="241" t="s">
        <v>2106</v>
      </c>
      <c r="I178" s="241" t="s">
        <v>2036</v>
      </c>
      <c r="J178" s="241">
        <v>255</v>
      </c>
      <c r="K178" s="282"/>
    </row>
    <row r="179" spans="2:11" ht="15" customHeight="1">
      <c r="B179" s="261"/>
      <c r="C179" s="241" t="s">
        <v>120</v>
      </c>
      <c r="D179" s="241"/>
      <c r="E179" s="241"/>
      <c r="F179" s="260" t="s">
        <v>2034</v>
      </c>
      <c r="G179" s="241"/>
      <c r="H179" s="241" t="s">
        <v>1999</v>
      </c>
      <c r="I179" s="241" t="s">
        <v>2036</v>
      </c>
      <c r="J179" s="241">
        <v>10</v>
      </c>
      <c r="K179" s="282"/>
    </row>
    <row r="180" spans="2:11" ht="15" customHeight="1">
      <c r="B180" s="261"/>
      <c r="C180" s="241" t="s">
        <v>121</v>
      </c>
      <c r="D180" s="241"/>
      <c r="E180" s="241"/>
      <c r="F180" s="260" t="s">
        <v>2034</v>
      </c>
      <c r="G180" s="241"/>
      <c r="H180" s="241" t="s">
        <v>2107</v>
      </c>
      <c r="I180" s="241" t="s">
        <v>2068</v>
      </c>
      <c r="J180" s="241"/>
      <c r="K180" s="282"/>
    </row>
    <row r="181" spans="2:11" ht="15" customHeight="1">
      <c r="B181" s="261"/>
      <c r="C181" s="241" t="s">
        <v>2108</v>
      </c>
      <c r="D181" s="241"/>
      <c r="E181" s="241"/>
      <c r="F181" s="260" t="s">
        <v>2034</v>
      </c>
      <c r="G181" s="241"/>
      <c r="H181" s="241" t="s">
        <v>2109</v>
      </c>
      <c r="I181" s="241" t="s">
        <v>2068</v>
      </c>
      <c r="J181" s="241"/>
      <c r="K181" s="282"/>
    </row>
    <row r="182" spans="2:11" ht="15" customHeight="1">
      <c r="B182" s="261"/>
      <c r="C182" s="241" t="s">
        <v>2097</v>
      </c>
      <c r="D182" s="241"/>
      <c r="E182" s="241"/>
      <c r="F182" s="260" t="s">
        <v>2034</v>
      </c>
      <c r="G182" s="241"/>
      <c r="H182" s="241" t="s">
        <v>2110</v>
      </c>
      <c r="I182" s="241" t="s">
        <v>2068</v>
      </c>
      <c r="J182" s="241"/>
      <c r="K182" s="282"/>
    </row>
    <row r="183" spans="2:11" ht="15" customHeight="1">
      <c r="B183" s="261"/>
      <c r="C183" s="241" t="s">
        <v>123</v>
      </c>
      <c r="D183" s="241"/>
      <c r="E183" s="241"/>
      <c r="F183" s="260" t="s">
        <v>2040</v>
      </c>
      <c r="G183" s="241"/>
      <c r="H183" s="241" t="s">
        <v>2111</v>
      </c>
      <c r="I183" s="241" t="s">
        <v>2036</v>
      </c>
      <c r="J183" s="241">
        <v>50</v>
      </c>
      <c r="K183" s="282"/>
    </row>
    <row r="184" spans="2:11" ht="15" customHeight="1">
      <c r="B184" s="261"/>
      <c r="C184" s="241" t="s">
        <v>2112</v>
      </c>
      <c r="D184" s="241"/>
      <c r="E184" s="241"/>
      <c r="F184" s="260" t="s">
        <v>2040</v>
      </c>
      <c r="G184" s="241"/>
      <c r="H184" s="241" t="s">
        <v>2113</v>
      </c>
      <c r="I184" s="241" t="s">
        <v>2114</v>
      </c>
      <c r="J184" s="241"/>
      <c r="K184" s="282"/>
    </row>
    <row r="185" spans="2:11" ht="15" customHeight="1">
      <c r="B185" s="261"/>
      <c r="C185" s="241" t="s">
        <v>2115</v>
      </c>
      <c r="D185" s="241"/>
      <c r="E185" s="241"/>
      <c r="F185" s="260" t="s">
        <v>2040</v>
      </c>
      <c r="G185" s="241"/>
      <c r="H185" s="241" t="s">
        <v>2116</v>
      </c>
      <c r="I185" s="241" t="s">
        <v>2114</v>
      </c>
      <c r="J185" s="241"/>
      <c r="K185" s="282"/>
    </row>
    <row r="186" spans="2:11" ht="15" customHeight="1">
      <c r="B186" s="261"/>
      <c r="C186" s="241" t="s">
        <v>2117</v>
      </c>
      <c r="D186" s="241"/>
      <c r="E186" s="241"/>
      <c r="F186" s="260" t="s">
        <v>2040</v>
      </c>
      <c r="G186" s="241"/>
      <c r="H186" s="241" t="s">
        <v>2118</v>
      </c>
      <c r="I186" s="241" t="s">
        <v>2114</v>
      </c>
      <c r="J186" s="241"/>
      <c r="K186" s="282"/>
    </row>
    <row r="187" spans="2:11" ht="15" customHeight="1">
      <c r="B187" s="261"/>
      <c r="C187" s="294" t="s">
        <v>2119</v>
      </c>
      <c r="D187" s="241"/>
      <c r="E187" s="241"/>
      <c r="F187" s="260" t="s">
        <v>2040</v>
      </c>
      <c r="G187" s="241"/>
      <c r="H187" s="241" t="s">
        <v>2120</v>
      </c>
      <c r="I187" s="241" t="s">
        <v>2121</v>
      </c>
      <c r="J187" s="295" t="s">
        <v>2122</v>
      </c>
      <c r="K187" s="282"/>
    </row>
    <row r="188" spans="2:11" ht="15" customHeight="1">
      <c r="B188" s="261"/>
      <c r="C188" s="246" t="s">
        <v>39</v>
      </c>
      <c r="D188" s="241"/>
      <c r="E188" s="241"/>
      <c r="F188" s="260" t="s">
        <v>2034</v>
      </c>
      <c r="G188" s="241"/>
      <c r="H188" s="237" t="s">
        <v>2123</v>
      </c>
      <c r="I188" s="241" t="s">
        <v>2124</v>
      </c>
      <c r="J188" s="241"/>
      <c r="K188" s="282"/>
    </row>
    <row r="189" spans="2:11" ht="15" customHeight="1">
      <c r="B189" s="261"/>
      <c r="C189" s="246" t="s">
        <v>2125</v>
      </c>
      <c r="D189" s="241"/>
      <c r="E189" s="241"/>
      <c r="F189" s="260" t="s">
        <v>2034</v>
      </c>
      <c r="G189" s="241"/>
      <c r="H189" s="241" t="s">
        <v>2126</v>
      </c>
      <c r="I189" s="241" t="s">
        <v>2068</v>
      </c>
      <c r="J189" s="241"/>
      <c r="K189" s="282"/>
    </row>
    <row r="190" spans="2:11" ht="15" customHeight="1">
      <c r="B190" s="261"/>
      <c r="C190" s="246" t="s">
        <v>2127</v>
      </c>
      <c r="D190" s="241"/>
      <c r="E190" s="241"/>
      <c r="F190" s="260" t="s">
        <v>2034</v>
      </c>
      <c r="G190" s="241"/>
      <c r="H190" s="241" t="s">
        <v>2128</v>
      </c>
      <c r="I190" s="241" t="s">
        <v>2068</v>
      </c>
      <c r="J190" s="241"/>
      <c r="K190" s="282"/>
    </row>
    <row r="191" spans="2:11" ht="15" customHeight="1">
      <c r="B191" s="261"/>
      <c r="C191" s="246" t="s">
        <v>2129</v>
      </c>
      <c r="D191" s="241"/>
      <c r="E191" s="241"/>
      <c r="F191" s="260" t="s">
        <v>2040</v>
      </c>
      <c r="G191" s="241"/>
      <c r="H191" s="241" t="s">
        <v>2130</v>
      </c>
      <c r="I191" s="241" t="s">
        <v>2068</v>
      </c>
      <c r="J191" s="241"/>
      <c r="K191" s="282"/>
    </row>
    <row r="192" spans="2:11" ht="15" customHeight="1">
      <c r="B192" s="288"/>
      <c r="C192" s="296"/>
      <c r="D192" s="270"/>
      <c r="E192" s="270"/>
      <c r="F192" s="270"/>
      <c r="G192" s="270"/>
      <c r="H192" s="270"/>
      <c r="I192" s="270"/>
      <c r="J192" s="270"/>
      <c r="K192" s="289"/>
    </row>
    <row r="193" spans="2:11" ht="18.75" customHeight="1">
      <c r="B193" s="237"/>
      <c r="C193" s="241"/>
      <c r="D193" s="241"/>
      <c r="E193" s="241"/>
      <c r="F193" s="260"/>
      <c r="G193" s="241"/>
      <c r="H193" s="241"/>
      <c r="I193" s="241"/>
      <c r="J193" s="241"/>
      <c r="K193" s="237"/>
    </row>
    <row r="194" spans="2:11" ht="18.75" customHeight="1">
      <c r="B194" s="237"/>
      <c r="C194" s="241"/>
      <c r="D194" s="241"/>
      <c r="E194" s="241"/>
      <c r="F194" s="260"/>
      <c r="G194" s="241"/>
      <c r="H194" s="241"/>
      <c r="I194" s="241"/>
      <c r="J194" s="241"/>
      <c r="K194" s="237"/>
    </row>
    <row r="195" spans="2:11" ht="18.75" customHeight="1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</row>
    <row r="196" spans="2:11" ht="13.5">
      <c r="B196" s="229"/>
      <c r="C196" s="230"/>
      <c r="D196" s="230"/>
      <c r="E196" s="230"/>
      <c r="F196" s="230"/>
      <c r="G196" s="230"/>
      <c r="H196" s="230"/>
      <c r="I196" s="230"/>
      <c r="J196" s="230"/>
      <c r="K196" s="231"/>
    </row>
    <row r="197" spans="2:11" ht="21">
      <c r="B197" s="232"/>
      <c r="C197" s="351" t="s">
        <v>2131</v>
      </c>
      <c r="D197" s="351"/>
      <c r="E197" s="351"/>
      <c r="F197" s="351"/>
      <c r="G197" s="351"/>
      <c r="H197" s="351"/>
      <c r="I197" s="351"/>
      <c r="J197" s="351"/>
      <c r="K197" s="233"/>
    </row>
    <row r="198" spans="2:11" ht="25.5" customHeight="1">
      <c r="B198" s="232"/>
      <c r="C198" s="297" t="s">
        <v>2132</v>
      </c>
      <c r="D198" s="297"/>
      <c r="E198" s="297"/>
      <c r="F198" s="297" t="s">
        <v>2133</v>
      </c>
      <c r="G198" s="298"/>
      <c r="H198" s="350" t="s">
        <v>2134</v>
      </c>
      <c r="I198" s="350"/>
      <c r="J198" s="350"/>
      <c r="K198" s="233"/>
    </row>
    <row r="199" spans="2:11" ht="5.25" customHeight="1">
      <c r="B199" s="261"/>
      <c r="C199" s="258"/>
      <c r="D199" s="258"/>
      <c r="E199" s="258"/>
      <c r="F199" s="258"/>
      <c r="G199" s="241"/>
      <c r="H199" s="258"/>
      <c r="I199" s="258"/>
      <c r="J199" s="258"/>
      <c r="K199" s="282"/>
    </row>
    <row r="200" spans="2:11" ht="15" customHeight="1">
      <c r="B200" s="261"/>
      <c r="C200" s="241" t="s">
        <v>2124</v>
      </c>
      <c r="D200" s="241"/>
      <c r="E200" s="241"/>
      <c r="F200" s="260" t="s">
        <v>40</v>
      </c>
      <c r="G200" s="241"/>
      <c r="H200" s="348" t="s">
        <v>2135</v>
      </c>
      <c r="I200" s="348"/>
      <c r="J200" s="348"/>
      <c r="K200" s="282"/>
    </row>
    <row r="201" spans="2:11" ht="15" customHeight="1">
      <c r="B201" s="261"/>
      <c r="C201" s="267"/>
      <c r="D201" s="241"/>
      <c r="E201" s="241"/>
      <c r="F201" s="260" t="s">
        <v>41</v>
      </c>
      <c r="G201" s="241"/>
      <c r="H201" s="348" t="s">
        <v>2136</v>
      </c>
      <c r="I201" s="348"/>
      <c r="J201" s="348"/>
      <c r="K201" s="282"/>
    </row>
    <row r="202" spans="2:11" ht="15" customHeight="1">
      <c r="B202" s="261"/>
      <c r="C202" s="267"/>
      <c r="D202" s="241"/>
      <c r="E202" s="241"/>
      <c r="F202" s="260" t="s">
        <v>44</v>
      </c>
      <c r="G202" s="241"/>
      <c r="H202" s="348" t="s">
        <v>2137</v>
      </c>
      <c r="I202" s="348"/>
      <c r="J202" s="348"/>
      <c r="K202" s="282"/>
    </row>
    <row r="203" spans="2:11" ht="15" customHeight="1">
      <c r="B203" s="261"/>
      <c r="C203" s="241"/>
      <c r="D203" s="241"/>
      <c r="E203" s="241"/>
      <c r="F203" s="260" t="s">
        <v>42</v>
      </c>
      <c r="G203" s="241"/>
      <c r="H203" s="348" t="s">
        <v>2138</v>
      </c>
      <c r="I203" s="348"/>
      <c r="J203" s="348"/>
      <c r="K203" s="282"/>
    </row>
    <row r="204" spans="2:11" ht="15" customHeight="1">
      <c r="B204" s="261"/>
      <c r="C204" s="241"/>
      <c r="D204" s="241"/>
      <c r="E204" s="241"/>
      <c r="F204" s="260" t="s">
        <v>43</v>
      </c>
      <c r="G204" s="241"/>
      <c r="H204" s="348" t="s">
        <v>2139</v>
      </c>
      <c r="I204" s="348"/>
      <c r="J204" s="348"/>
      <c r="K204" s="282"/>
    </row>
    <row r="205" spans="2:11" ht="15" customHeight="1">
      <c r="B205" s="261"/>
      <c r="C205" s="241"/>
      <c r="D205" s="241"/>
      <c r="E205" s="241"/>
      <c r="F205" s="260"/>
      <c r="G205" s="241"/>
      <c r="H205" s="241"/>
      <c r="I205" s="241"/>
      <c r="J205" s="241"/>
      <c r="K205" s="282"/>
    </row>
    <row r="206" spans="2:11" ht="15" customHeight="1">
      <c r="B206" s="261"/>
      <c r="C206" s="241" t="s">
        <v>2080</v>
      </c>
      <c r="D206" s="241"/>
      <c r="E206" s="241"/>
      <c r="F206" s="260" t="s">
        <v>73</v>
      </c>
      <c r="G206" s="241"/>
      <c r="H206" s="348" t="s">
        <v>2140</v>
      </c>
      <c r="I206" s="348"/>
      <c r="J206" s="348"/>
      <c r="K206" s="282"/>
    </row>
    <row r="207" spans="2:11" ht="15" customHeight="1">
      <c r="B207" s="261"/>
      <c r="C207" s="267"/>
      <c r="D207" s="241"/>
      <c r="E207" s="241"/>
      <c r="F207" s="260" t="s">
        <v>1979</v>
      </c>
      <c r="G207" s="241"/>
      <c r="H207" s="348" t="s">
        <v>1980</v>
      </c>
      <c r="I207" s="348"/>
      <c r="J207" s="348"/>
      <c r="K207" s="282"/>
    </row>
    <row r="208" spans="2:11" ht="15" customHeight="1">
      <c r="B208" s="261"/>
      <c r="C208" s="241"/>
      <c r="D208" s="241"/>
      <c r="E208" s="241"/>
      <c r="F208" s="260" t="s">
        <v>1977</v>
      </c>
      <c r="G208" s="241"/>
      <c r="H208" s="348" t="s">
        <v>2141</v>
      </c>
      <c r="I208" s="348"/>
      <c r="J208" s="348"/>
      <c r="K208" s="282"/>
    </row>
    <row r="209" spans="2:11" ht="15" customHeight="1">
      <c r="B209" s="299"/>
      <c r="C209" s="267"/>
      <c r="D209" s="267"/>
      <c r="E209" s="267"/>
      <c r="F209" s="260" t="s">
        <v>1981</v>
      </c>
      <c r="G209" s="246"/>
      <c r="H209" s="349" t="s">
        <v>1982</v>
      </c>
      <c r="I209" s="349"/>
      <c r="J209" s="349"/>
      <c r="K209" s="300"/>
    </row>
    <row r="210" spans="2:11" ht="15" customHeight="1">
      <c r="B210" s="299"/>
      <c r="C210" s="267"/>
      <c r="D210" s="267"/>
      <c r="E210" s="267"/>
      <c r="F210" s="260" t="s">
        <v>1926</v>
      </c>
      <c r="G210" s="246"/>
      <c r="H210" s="349" t="s">
        <v>1961</v>
      </c>
      <c r="I210" s="349"/>
      <c r="J210" s="349"/>
      <c r="K210" s="300"/>
    </row>
    <row r="211" spans="2:11" ht="15" customHeight="1">
      <c r="B211" s="299"/>
      <c r="C211" s="267"/>
      <c r="D211" s="267"/>
      <c r="E211" s="267"/>
      <c r="F211" s="301"/>
      <c r="G211" s="246"/>
      <c r="H211" s="302"/>
      <c r="I211" s="302"/>
      <c r="J211" s="302"/>
      <c r="K211" s="300"/>
    </row>
    <row r="212" spans="2:11" ht="15" customHeight="1">
      <c r="B212" s="299"/>
      <c r="C212" s="241" t="s">
        <v>2104</v>
      </c>
      <c r="D212" s="267"/>
      <c r="E212" s="267"/>
      <c r="F212" s="260">
        <v>1</v>
      </c>
      <c r="G212" s="246"/>
      <c r="H212" s="349" t="s">
        <v>2142</v>
      </c>
      <c r="I212" s="349"/>
      <c r="J212" s="349"/>
      <c r="K212" s="300"/>
    </row>
    <row r="213" spans="2:11" ht="15" customHeight="1">
      <c r="B213" s="299"/>
      <c r="C213" s="267"/>
      <c r="D213" s="267"/>
      <c r="E213" s="267"/>
      <c r="F213" s="260">
        <v>2</v>
      </c>
      <c r="G213" s="246"/>
      <c r="H213" s="349" t="s">
        <v>2143</v>
      </c>
      <c r="I213" s="349"/>
      <c r="J213" s="349"/>
      <c r="K213" s="300"/>
    </row>
    <row r="214" spans="2:11" ht="15" customHeight="1">
      <c r="B214" s="299"/>
      <c r="C214" s="267"/>
      <c r="D214" s="267"/>
      <c r="E214" s="267"/>
      <c r="F214" s="260">
        <v>3</v>
      </c>
      <c r="G214" s="246"/>
      <c r="H214" s="349" t="s">
        <v>2144</v>
      </c>
      <c r="I214" s="349"/>
      <c r="J214" s="349"/>
      <c r="K214" s="300"/>
    </row>
    <row r="215" spans="2:11" ht="15" customHeight="1">
      <c r="B215" s="299"/>
      <c r="C215" s="267"/>
      <c r="D215" s="267"/>
      <c r="E215" s="267"/>
      <c r="F215" s="260">
        <v>4</v>
      </c>
      <c r="G215" s="246"/>
      <c r="H215" s="349" t="s">
        <v>2145</v>
      </c>
      <c r="I215" s="349"/>
      <c r="J215" s="349"/>
      <c r="K215" s="300"/>
    </row>
    <row r="216" spans="2:11" ht="12.75" customHeight="1">
      <c r="B216" s="303"/>
      <c r="C216" s="304"/>
      <c r="D216" s="304"/>
      <c r="E216" s="304"/>
      <c r="F216" s="304"/>
      <c r="G216" s="304"/>
      <c r="H216" s="304"/>
      <c r="I216" s="304"/>
      <c r="J216" s="304"/>
      <c r="K216" s="305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20121204_Havl\Mirek</dc:creator>
  <cp:keywords/>
  <dc:description/>
  <cp:lastModifiedBy>Jitka</cp:lastModifiedBy>
  <dcterms:created xsi:type="dcterms:W3CDTF">2019-03-20T13:57:41Z</dcterms:created>
  <dcterms:modified xsi:type="dcterms:W3CDTF">2019-08-13T10:46:36Z</dcterms:modified>
  <cp:category/>
  <cp:version/>
  <cp:contentType/>
  <cp:contentStatus/>
</cp:coreProperties>
</file>