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270" windowWidth="18735" windowHeight="12210" activeTab="5"/>
  </bookViews>
  <sheets>
    <sheet name="Pokyny pro vyplnění" sheetId="11" r:id="rId1"/>
    <sheet name="Stavba" sheetId="1" r:id="rId2"/>
    <sheet name="VzorPolozky" sheetId="10" state="hidden" r:id="rId3"/>
    <sheet name="SO101 R175617643 Pol" sheetId="12" r:id="rId4"/>
    <sheet name="SO101 R175617644 Pol" sheetId="13" r:id="rId5"/>
    <sheet name="SO101 R175717645 Pol" sheetId="14" r:id="rId6"/>
  </sheets>
  <externalReferences>
    <externalReference r:id="rId7"/>
  </externalReferences>
  <definedNames>
    <definedName name="CelkemDPHVypocet" localSheetId="1">Stavba!$H$44</definedName>
    <definedName name="CenaCelkem">Stavba!$G$29</definedName>
    <definedName name="CenaCelkemBezDPH">Stavba!$G$28</definedName>
    <definedName name="CenaCelkemVypocet" localSheetId="1">Stavba!$I$44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'SO101 R175617643 Pol'!$1:$7</definedName>
    <definedName name="_xlnm.Print_Titles" localSheetId="4">'SO101 R175617644 Pol'!$1:$7</definedName>
    <definedName name="_xlnm.Print_Titles" localSheetId="5">'SO101 R175717645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'SO101 R175617643 Pol'!$A$1:$W$139</definedName>
    <definedName name="_xlnm.Print_Area" localSheetId="4">'SO101 R175617644 Pol'!$A$1:$W$102</definedName>
    <definedName name="_xlnm.Print_Area" localSheetId="5">'SO101 R175717645 Pol'!$A$1:$W$22</definedName>
    <definedName name="_xlnm.Print_Area" localSheetId="1">Stavba!$A$1:$J$62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Stavba!$F$44</definedName>
    <definedName name="ZakladDPHZakl">Stavba!$G$25</definedName>
    <definedName name="ZakladDPHZaklVypocet" localSheetId="1">Stavba!$G$44</definedName>
    <definedName name="Zaokrouhleni">Stavba!$G$27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0" i="1" l="1"/>
  <c r="I59" i="1"/>
  <c r="I58" i="1"/>
  <c r="I57" i="1"/>
  <c r="I56" i="1"/>
  <c r="I55" i="1"/>
  <c r="I54" i="1"/>
  <c r="I53" i="1"/>
  <c r="I52" i="1"/>
  <c r="I51" i="1"/>
  <c r="G42" i="1"/>
  <c r="F42" i="1"/>
  <c r="G41" i="1"/>
  <c r="F41" i="1"/>
  <c r="H41" i="1" s="1"/>
  <c r="I41" i="1" s="1"/>
  <c r="G9" i="14"/>
  <c r="I9" i="14"/>
  <c r="K9" i="14"/>
  <c r="O9" i="14"/>
  <c r="Q9" i="14"/>
  <c r="V9" i="14"/>
  <c r="G11" i="14"/>
  <c r="M11" i="14" s="1"/>
  <c r="I11" i="14"/>
  <c r="I8" i="14" s="1"/>
  <c r="K11" i="14"/>
  <c r="O11" i="14"/>
  <c r="Q11" i="14"/>
  <c r="V11" i="14"/>
  <c r="G13" i="14"/>
  <c r="M13" i="14" s="1"/>
  <c r="I13" i="14"/>
  <c r="K13" i="14"/>
  <c r="O13" i="14"/>
  <c r="Q13" i="14"/>
  <c r="V13" i="14"/>
  <c r="AE17" i="14"/>
  <c r="F43" i="1" s="1"/>
  <c r="G97" i="13"/>
  <c r="G9" i="13"/>
  <c r="I9" i="13"/>
  <c r="I8" i="13" s="1"/>
  <c r="K9" i="13"/>
  <c r="M9" i="13"/>
  <c r="O9" i="13"/>
  <c r="Q9" i="13"/>
  <c r="Q8" i="13" s="1"/>
  <c r="V9" i="13"/>
  <c r="G11" i="13"/>
  <c r="G8" i="13" s="1"/>
  <c r="I11" i="13"/>
  <c r="K11" i="13"/>
  <c r="K8" i="13" s="1"/>
  <c r="O11" i="13"/>
  <c r="O8" i="13" s="1"/>
  <c r="Q11" i="13"/>
  <c r="V11" i="13"/>
  <c r="V8" i="13" s="1"/>
  <c r="G13" i="13"/>
  <c r="I13" i="13"/>
  <c r="K13" i="13"/>
  <c r="M13" i="13"/>
  <c r="O13" i="13"/>
  <c r="Q13" i="13"/>
  <c r="V13" i="13"/>
  <c r="G15" i="13"/>
  <c r="M15" i="13" s="1"/>
  <c r="I15" i="13"/>
  <c r="K15" i="13"/>
  <c r="O15" i="13"/>
  <c r="Q15" i="13"/>
  <c r="V15" i="13"/>
  <c r="G17" i="13"/>
  <c r="I17" i="13"/>
  <c r="K17" i="13"/>
  <c r="M17" i="13"/>
  <c r="O17" i="13"/>
  <c r="Q17" i="13"/>
  <c r="V17" i="13"/>
  <c r="G19" i="13"/>
  <c r="M19" i="13" s="1"/>
  <c r="I19" i="13"/>
  <c r="K19" i="13"/>
  <c r="O19" i="13"/>
  <c r="Q19" i="13"/>
  <c r="V19" i="13"/>
  <c r="G21" i="13"/>
  <c r="I21" i="13"/>
  <c r="K21" i="13"/>
  <c r="M21" i="13"/>
  <c r="O21" i="13"/>
  <c r="Q21" i="13"/>
  <c r="V21" i="13"/>
  <c r="G23" i="13"/>
  <c r="O23" i="13"/>
  <c r="G24" i="13"/>
  <c r="I24" i="13"/>
  <c r="I23" i="13" s="1"/>
  <c r="K24" i="13"/>
  <c r="M24" i="13"/>
  <c r="O24" i="13"/>
  <c r="Q24" i="13"/>
  <c r="Q23" i="13" s="1"/>
  <c r="V24" i="13"/>
  <c r="G26" i="13"/>
  <c r="M26" i="13" s="1"/>
  <c r="I26" i="13"/>
  <c r="K26" i="13"/>
  <c r="K23" i="13" s="1"/>
  <c r="O26" i="13"/>
  <c r="Q26" i="13"/>
  <c r="V26" i="13"/>
  <c r="V23" i="13" s="1"/>
  <c r="G28" i="13"/>
  <c r="I28" i="13"/>
  <c r="K28" i="13"/>
  <c r="M28" i="13"/>
  <c r="O28" i="13"/>
  <c r="Q28" i="13"/>
  <c r="V28" i="13"/>
  <c r="G32" i="13"/>
  <c r="I32" i="13"/>
  <c r="I31" i="13" s="1"/>
  <c r="K32" i="13"/>
  <c r="M32" i="13"/>
  <c r="O32" i="13"/>
  <c r="Q32" i="13"/>
  <c r="Q31" i="13" s="1"/>
  <c r="V32" i="13"/>
  <c r="G34" i="13"/>
  <c r="M34" i="13" s="1"/>
  <c r="I34" i="13"/>
  <c r="K34" i="13"/>
  <c r="K31" i="13" s="1"/>
  <c r="O34" i="13"/>
  <c r="Q34" i="13"/>
  <c r="V34" i="13"/>
  <c r="V31" i="13" s="1"/>
  <c r="G36" i="13"/>
  <c r="I36" i="13"/>
  <c r="K36" i="13"/>
  <c r="M36" i="13"/>
  <c r="O36" i="13"/>
  <c r="Q36" i="13"/>
  <c r="V36" i="13"/>
  <c r="G40" i="13"/>
  <c r="G31" i="13" s="1"/>
  <c r="I40" i="13"/>
  <c r="K40" i="13"/>
  <c r="O40" i="13"/>
  <c r="O31" i="13" s="1"/>
  <c r="Q40" i="13"/>
  <c r="V40" i="13"/>
  <c r="G44" i="13"/>
  <c r="I44" i="13"/>
  <c r="K44" i="13"/>
  <c r="M44" i="13"/>
  <c r="O44" i="13"/>
  <c r="Q44" i="13"/>
  <c r="V44" i="13"/>
  <c r="G48" i="13"/>
  <c r="M48" i="13" s="1"/>
  <c r="I48" i="13"/>
  <c r="K48" i="13"/>
  <c r="O48" i="13"/>
  <c r="Q48" i="13"/>
  <c r="V48" i="13"/>
  <c r="G52" i="13"/>
  <c r="G51" i="13" s="1"/>
  <c r="I52" i="13"/>
  <c r="K52" i="13"/>
  <c r="K51" i="13" s="1"/>
  <c r="O52" i="13"/>
  <c r="O51" i="13" s="1"/>
  <c r="Q52" i="13"/>
  <c r="V52" i="13"/>
  <c r="V51" i="13" s="1"/>
  <c r="G54" i="13"/>
  <c r="I54" i="13"/>
  <c r="I51" i="13" s="1"/>
  <c r="K54" i="13"/>
  <c r="M54" i="13"/>
  <c r="O54" i="13"/>
  <c r="Q54" i="13"/>
  <c r="Q51" i="13" s="1"/>
  <c r="V54" i="13"/>
  <c r="G56" i="13"/>
  <c r="M56" i="13" s="1"/>
  <c r="I56" i="13"/>
  <c r="K56" i="13"/>
  <c r="O56" i="13"/>
  <c r="Q56" i="13"/>
  <c r="V56" i="13"/>
  <c r="G59" i="13"/>
  <c r="G58" i="13" s="1"/>
  <c r="I59" i="13"/>
  <c r="K59" i="13"/>
  <c r="K58" i="13" s="1"/>
  <c r="O59" i="13"/>
  <c r="O58" i="13" s="1"/>
  <c r="Q59" i="13"/>
  <c r="V59" i="13"/>
  <c r="V58" i="13" s="1"/>
  <c r="G63" i="13"/>
  <c r="I63" i="13"/>
  <c r="I58" i="13" s="1"/>
  <c r="K63" i="13"/>
  <c r="M63" i="13"/>
  <c r="O63" i="13"/>
  <c r="Q63" i="13"/>
  <c r="Q58" i="13" s="1"/>
  <c r="V63" i="13"/>
  <c r="G65" i="13"/>
  <c r="M65" i="13" s="1"/>
  <c r="I65" i="13"/>
  <c r="K65" i="13"/>
  <c r="O65" i="13"/>
  <c r="Q65" i="13"/>
  <c r="V65" i="13"/>
  <c r="G68" i="13"/>
  <c r="G67" i="13" s="1"/>
  <c r="I68" i="13"/>
  <c r="K68" i="13"/>
  <c r="K67" i="13" s="1"/>
  <c r="O68" i="13"/>
  <c r="O67" i="13" s="1"/>
  <c r="Q68" i="13"/>
  <c r="V68" i="13"/>
  <c r="V67" i="13" s="1"/>
  <c r="G70" i="13"/>
  <c r="I70" i="13"/>
  <c r="I67" i="13" s="1"/>
  <c r="K70" i="13"/>
  <c r="M70" i="13"/>
  <c r="O70" i="13"/>
  <c r="Q70" i="13"/>
  <c r="Q67" i="13" s="1"/>
  <c r="V70" i="13"/>
  <c r="G72" i="13"/>
  <c r="M72" i="13" s="1"/>
  <c r="I72" i="13"/>
  <c r="K72" i="13"/>
  <c r="O72" i="13"/>
  <c r="Q72" i="13"/>
  <c r="V72" i="13"/>
  <c r="G74" i="13"/>
  <c r="I74" i="13"/>
  <c r="K74" i="13"/>
  <c r="M74" i="13"/>
  <c r="O74" i="13"/>
  <c r="Q74" i="13"/>
  <c r="V74" i="13"/>
  <c r="G76" i="13"/>
  <c r="M76" i="13" s="1"/>
  <c r="I76" i="13"/>
  <c r="K76" i="13"/>
  <c r="O76" i="13"/>
  <c r="Q76" i="13"/>
  <c r="V76" i="13"/>
  <c r="G78" i="13"/>
  <c r="I78" i="13"/>
  <c r="K78" i="13"/>
  <c r="M78" i="13"/>
  <c r="O78" i="13"/>
  <c r="Q78" i="13"/>
  <c r="V78" i="13"/>
  <c r="G80" i="13"/>
  <c r="M80" i="13" s="1"/>
  <c r="I80" i="13"/>
  <c r="K80" i="13"/>
  <c r="O80" i="13"/>
  <c r="Q80" i="13"/>
  <c r="V80" i="13"/>
  <c r="G82" i="13"/>
  <c r="I82" i="13"/>
  <c r="K82" i="13"/>
  <c r="M82" i="13"/>
  <c r="O82" i="13"/>
  <c r="Q82" i="13"/>
  <c r="V82" i="13"/>
  <c r="G84" i="13"/>
  <c r="M84" i="13" s="1"/>
  <c r="I84" i="13"/>
  <c r="K84" i="13"/>
  <c r="O84" i="13"/>
  <c r="Q84" i="13"/>
  <c r="V84" i="13"/>
  <c r="G86" i="13"/>
  <c r="I86" i="13"/>
  <c r="K86" i="13"/>
  <c r="M86" i="13"/>
  <c r="O86" i="13"/>
  <c r="Q86" i="13"/>
  <c r="V86" i="13"/>
  <c r="G88" i="13"/>
  <c r="K88" i="13"/>
  <c r="V88" i="13"/>
  <c r="G89" i="13"/>
  <c r="I89" i="13"/>
  <c r="I88" i="13" s="1"/>
  <c r="K89" i="13"/>
  <c r="M89" i="13"/>
  <c r="O89" i="13"/>
  <c r="Q89" i="13"/>
  <c r="Q88" i="13" s="1"/>
  <c r="V89" i="13"/>
  <c r="G91" i="13"/>
  <c r="M91" i="13" s="1"/>
  <c r="I91" i="13"/>
  <c r="K91" i="13"/>
  <c r="O91" i="13"/>
  <c r="O88" i="13" s="1"/>
  <c r="Q91" i="13"/>
  <c r="V91" i="13"/>
  <c r="I93" i="13"/>
  <c r="Q93" i="13"/>
  <c r="G94" i="13"/>
  <c r="M94" i="13" s="1"/>
  <c r="M93" i="13" s="1"/>
  <c r="I94" i="13"/>
  <c r="K94" i="13"/>
  <c r="K93" i="13" s="1"/>
  <c r="O94" i="13"/>
  <c r="O93" i="13" s="1"/>
  <c r="Q94" i="13"/>
  <c r="V94" i="13"/>
  <c r="V93" i="13" s="1"/>
  <c r="AE97" i="13"/>
  <c r="AF97" i="13"/>
  <c r="G134" i="12"/>
  <c r="G9" i="12"/>
  <c r="I9" i="12"/>
  <c r="I8" i="12" s="1"/>
  <c r="K9" i="12"/>
  <c r="M9" i="12"/>
  <c r="O9" i="12"/>
  <c r="Q9" i="12"/>
  <c r="Q8" i="12" s="1"/>
  <c r="V9" i="12"/>
  <c r="G11" i="12"/>
  <c r="M11" i="12" s="1"/>
  <c r="I11" i="12"/>
  <c r="K11" i="12"/>
  <c r="K8" i="12" s="1"/>
  <c r="O11" i="12"/>
  <c r="Q11" i="12"/>
  <c r="V11" i="12"/>
  <c r="V8" i="12" s="1"/>
  <c r="G13" i="12"/>
  <c r="I13" i="12"/>
  <c r="K13" i="12"/>
  <c r="M13" i="12"/>
  <c r="O13" i="12"/>
  <c r="Q13" i="12"/>
  <c r="V13" i="12"/>
  <c r="G15" i="12"/>
  <c r="G8" i="12" s="1"/>
  <c r="I15" i="12"/>
  <c r="K15" i="12"/>
  <c r="O15" i="12"/>
  <c r="O8" i="12" s="1"/>
  <c r="Q15" i="12"/>
  <c r="V15" i="12"/>
  <c r="G17" i="12"/>
  <c r="I17" i="12"/>
  <c r="K17" i="12"/>
  <c r="M17" i="12"/>
  <c r="O17" i="12"/>
  <c r="Q17" i="12"/>
  <c r="V17" i="12"/>
  <c r="G19" i="12"/>
  <c r="M19" i="12" s="1"/>
  <c r="I19" i="12"/>
  <c r="K19" i="12"/>
  <c r="O19" i="12"/>
  <c r="Q19" i="12"/>
  <c r="V19" i="12"/>
  <c r="G21" i="12"/>
  <c r="I21" i="12"/>
  <c r="K21" i="12"/>
  <c r="M21" i="12"/>
  <c r="O21" i="12"/>
  <c r="Q21" i="12"/>
  <c r="V21" i="12"/>
  <c r="G24" i="12"/>
  <c r="O24" i="12"/>
  <c r="G25" i="12"/>
  <c r="I25" i="12"/>
  <c r="I24" i="12" s="1"/>
  <c r="K25" i="12"/>
  <c r="M25" i="12"/>
  <c r="O25" i="12"/>
  <c r="Q25" i="12"/>
  <c r="Q24" i="12" s="1"/>
  <c r="V25" i="12"/>
  <c r="G27" i="12"/>
  <c r="M27" i="12" s="1"/>
  <c r="I27" i="12"/>
  <c r="K27" i="12"/>
  <c r="K24" i="12" s="1"/>
  <c r="O27" i="12"/>
  <c r="Q27" i="12"/>
  <c r="V27" i="12"/>
  <c r="V24" i="12" s="1"/>
  <c r="G29" i="12"/>
  <c r="I29" i="12"/>
  <c r="K29" i="12"/>
  <c r="M29" i="12"/>
  <c r="O29" i="12"/>
  <c r="Q29" i="12"/>
  <c r="V29" i="12"/>
  <c r="G32" i="12"/>
  <c r="I32" i="12"/>
  <c r="I31" i="12" s="1"/>
  <c r="K32" i="12"/>
  <c r="M32" i="12"/>
  <c r="O32" i="12"/>
  <c r="Q32" i="12"/>
  <c r="Q31" i="12" s="1"/>
  <c r="V32" i="12"/>
  <c r="G36" i="12"/>
  <c r="M36" i="12" s="1"/>
  <c r="I36" i="12"/>
  <c r="K36" i="12"/>
  <c r="K31" i="12" s="1"/>
  <c r="O36" i="12"/>
  <c r="Q36" i="12"/>
  <c r="V36" i="12"/>
  <c r="V31" i="12" s="1"/>
  <c r="G40" i="12"/>
  <c r="I40" i="12"/>
  <c r="K40" i="12"/>
  <c r="M40" i="12"/>
  <c r="O40" i="12"/>
  <c r="Q40" i="12"/>
  <c r="V40" i="12"/>
  <c r="G44" i="12"/>
  <c r="G31" i="12" s="1"/>
  <c r="I44" i="12"/>
  <c r="K44" i="12"/>
  <c r="O44" i="12"/>
  <c r="O31" i="12" s="1"/>
  <c r="Q44" i="12"/>
  <c r="V44" i="12"/>
  <c r="G48" i="12"/>
  <c r="I48" i="12"/>
  <c r="K48" i="12"/>
  <c r="M48" i="12"/>
  <c r="O48" i="12"/>
  <c r="Q48" i="12"/>
  <c r="V48" i="12"/>
  <c r="G52" i="12"/>
  <c r="M52" i="12" s="1"/>
  <c r="I52" i="12"/>
  <c r="K52" i="12"/>
  <c r="O52" i="12"/>
  <c r="Q52" i="12"/>
  <c r="V52" i="12"/>
  <c r="G54" i="12"/>
  <c r="I54" i="12"/>
  <c r="K54" i="12"/>
  <c r="M54" i="12"/>
  <c r="O54" i="12"/>
  <c r="Q54" i="12"/>
  <c r="V54" i="12"/>
  <c r="G56" i="12"/>
  <c r="G57" i="12"/>
  <c r="I57" i="12"/>
  <c r="I56" i="12" s="1"/>
  <c r="K57" i="12"/>
  <c r="M57" i="12"/>
  <c r="O57" i="12"/>
  <c r="Q57" i="12"/>
  <c r="Q56" i="12" s="1"/>
  <c r="V57" i="12"/>
  <c r="G59" i="12"/>
  <c r="M59" i="12" s="1"/>
  <c r="I59" i="12"/>
  <c r="K59" i="12"/>
  <c r="K56" i="12" s="1"/>
  <c r="O59" i="12"/>
  <c r="Q59" i="12"/>
  <c r="V59" i="12"/>
  <c r="V56" i="12" s="1"/>
  <c r="G61" i="12"/>
  <c r="I61" i="12"/>
  <c r="K61" i="12"/>
  <c r="M61" i="12"/>
  <c r="O61" i="12"/>
  <c r="Q61" i="12"/>
  <c r="V61" i="12"/>
  <c r="G63" i="12"/>
  <c r="M63" i="12" s="1"/>
  <c r="I63" i="12"/>
  <c r="K63" i="12"/>
  <c r="O63" i="12"/>
  <c r="O56" i="12" s="1"/>
  <c r="Q63" i="12"/>
  <c r="V63" i="12"/>
  <c r="G65" i="12"/>
  <c r="I65" i="12"/>
  <c r="K65" i="12"/>
  <c r="M65" i="12"/>
  <c r="O65" i="12"/>
  <c r="Q65" i="12"/>
  <c r="V65" i="12"/>
  <c r="G67" i="12"/>
  <c r="M67" i="12" s="1"/>
  <c r="I67" i="12"/>
  <c r="K67" i="12"/>
  <c r="O67" i="12"/>
  <c r="Q67" i="12"/>
  <c r="V67" i="12"/>
  <c r="G69" i="12"/>
  <c r="I69" i="12"/>
  <c r="K69" i="12"/>
  <c r="M69" i="12"/>
  <c r="O69" i="12"/>
  <c r="Q69" i="12"/>
  <c r="V69" i="12"/>
  <c r="G71" i="12"/>
  <c r="M71" i="12" s="1"/>
  <c r="I71" i="12"/>
  <c r="K71" i="12"/>
  <c r="O71" i="12"/>
  <c r="Q71" i="12"/>
  <c r="V71" i="12"/>
  <c r="G73" i="12"/>
  <c r="I73" i="12"/>
  <c r="K73" i="12"/>
  <c r="M73" i="12"/>
  <c r="O73" i="12"/>
  <c r="Q73" i="12"/>
  <c r="V73" i="12"/>
  <c r="G75" i="12"/>
  <c r="M75" i="12" s="1"/>
  <c r="I75" i="12"/>
  <c r="K75" i="12"/>
  <c r="O75" i="12"/>
  <c r="Q75" i="12"/>
  <c r="V75" i="12"/>
  <c r="G77" i="12"/>
  <c r="I77" i="12"/>
  <c r="K77" i="12"/>
  <c r="M77" i="12"/>
  <c r="O77" i="12"/>
  <c r="Q77" i="12"/>
  <c r="V77" i="12"/>
  <c r="G79" i="12"/>
  <c r="M79" i="12" s="1"/>
  <c r="I79" i="12"/>
  <c r="K79" i="12"/>
  <c r="O79" i="12"/>
  <c r="Q79" i="12"/>
  <c r="V79" i="12"/>
  <c r="G81" i="12"/>
  <c r="I81" i="12"/>
  <c r="K81" i="12"/>
  <c r="M81" i="12"/>
  <c r="O81" i="12"/>
  <c r="Q81" i="12"/>
  <c r="V81" i="12"/>
  <c r="G84" i="12"/>
  <c r="I84" i="12"/>
  <c r="I83" i="12" s="1"/>
  <c r="K84" i="12"/>
  <c r="M84" i="12"/>
  <c r="O84" i="12"/>
  <c r="Q84" i="12"/>
  <c r="Q83" i="12" s="1"/>
  <c r="V84" i="12"/>
  <c r="G86" i="12"/>
  <c r="G83" i="12" s="1"/>
  <c r="I86" i="12"/>
  <c r="K86" i="12"/>
  <c r="O86" i="12"/>
  <c r="O83" i="12" s="1"/>
  <c r="Q86" i="12"/>
  <c r="V86" i="12"/>
  <c r="G88" i="12"/>
  <c r="I88" i="12"/>
  <c r="K88" i="12"/>
  <c r="M88" i="12"/>
  <c r="O88" i="12"/>
  <c r="Q88" i="12"/>
  <c r="V88" i="12"/>
  <c r="G90" i="12"/>
  <c r="M90" i="12" s="1"/>
  <c r="I90" i="12"/>
  <c r="K90" i="12"/>
  <c r="K83" i="12" s="1"/>
  <c r="O90" i="12"/>
  <c r="Q90" i="12"/>
  <c r="V90" i="12"/>
  <c r="V83" i="12" s="1"/>
  <c r="G92" i="12"/>
  <c r="I92" i="12"/>
  <c r="K92" i="12"/>
  <c r="M92" i="12"/>
  <c r="O92" i="12"/>
  <c r="Q92" i="12"/>
  <c r="V92" i="12"/>
  <c r="G94" i="12"/>
  <c r="M94" i="12" s="1"/>
  <c r="I94" i="12"/>
  <c r="K94" i="12"/>
  <c r="O94" i="12"/>
  <c r="Q94" i="12"/>
  <c r="V94" i="12"/>
  <c r="G96" i="12"/>
  <c r="I96" i="12"/>
  <c r="K96" i="12"/>
  <c r="M96" i="12"/>
  <c r="O96" i="12"/>
  <c r="Q96" i="12"/>
  <c r="V96" i="12"/>
  <c r="G98" i="12"/>
  <c r="M98" i="12" s="1"/>
  <c r="I98" i="12"/>
  <c r="K98" i="12"/>
  <c r="O98" i="12"/>
  <c r="Q98" i="12"/>
  <c r="V98" i="12"/>
  <c r="G100" i="12"/>
  <c r="I100" i="12"/>
  <c r="K100" i="12"/>
  <c r="M100" i="12"/>
  <c r="O100" i="12"/>
  <c r="Q100" i="12"/>
  <c r="V100" i="12"/>
  <c r="G102" i="12"/>
  <c r="M102" i="12" s="1"/>
  <c r="I102" i="12"/>
  <c r="K102" i="12"/>
  <c r="O102" i="12"/>
  <c r="Q102" i="12"/>
  <c r="V102" i="12"/>
  <c r="G104" i="12"/>
  <c r="I104" i="12"/>
  <c r="K104" i="12"/>
  <c r="M104" i="12"/>
  <c r="O104" i="12"/>
  <c r="Q104" i="12"/>
  <c r="V104" i="12"/>
  <c r="G106" i="12"/>
  <c r="M106" i="12" s="1"/>
  <c r="I106" i="12"/>
  <c r="K106" i="12"/>
  <c r="O106" i="12"/>
  <c r="Q106" i="12"/>
  <c r="V106" i="12"/>
  <c r="G108" i="12"/>
  <c r="I108" i="12"/>
  <c r="K108" i="12"/>
  <c r="M108" i="12"/>
  <c r="O108" i="12"/>
  <c r="Q108" i="12"/>
  <c r="V108" i="12"/>
  <c r="G110" i="12"/>
  <c r="M110" i="12" s="1"/>
  <c r="I110" i="12"/>
  <c r="K110" i="12"/>
  <c r="O110" i="12"/>
  <c r="Q110" i="12"/>
  <c r="V110" i="12"/>
  <c r="G112" i="12"/>
  <c r="I112" i="12"/>
  <c r="K112" i="12"/>
  <c r="M112" i="12"/>
  <c r="O112" i="12"/>
  <c r="Q112" i="12"/>
  <c r="V112" i="12"/>
  <c r="G114" i="12"/>
  <c r="M114" i="12" s="1"/>
  <c r="I114" i="12"/>
  <c r="K114" i="12"/>
  <c r="O114" i="12"/>
  <c r="Q114" i="12"/>
  <c r="V114" i="12"/>
  <c r="G116" i="12"/>
  <c r="I116" i="12"/>
  <c r="K116" i="12"/>
  <c r="M116" i="12"/>
  <c r="O116" i="12"/>
  <c r="Q116" i="12"/>
  <c r="V116" i="12"/>
  <c r="G118" i="12"/>
  <c r="M118" i="12" s="1"/>
  <c r="I118" i="12"/>
  <c r="K118" i="12"/>
  <c r="O118" i="12"/>
  <c r="Q118" i="12"/>
  <c r="V118" i="12"/>
  <c r="G120" i="12"/>
  <c r="I120" i="12"/>
  <c r="K120" i="12"/>
  <c r="M120" i="12"/>
  <c r="O120" i="12"/>
  <c r="Q120" i="12"/>
  <c r="V120" i="12"/>
  <c r="G122" i="12"/>
  <c r="M122" i="12" s="1"/>
  <c r="I122" i="12"/>
  <c r="K122" i="12"/>
  <c r="O122" i="12"/>
  <c r="Q122" i="12"/>
  <c r="V122" i="12"/>
  <c r="G125" i="12"/>
  <c r="G124" i="12" s="1"/>
  <c r="I125" i="12"/>
  <c r="K125" i="12"/>
  <c r="K124" i="12" s="1"/>
  <c r="O125" i="12"/>
  <c r="O124" i="12" s="1"/>
  <c r="Q125" i="12"/>
  <c r="V125" i="12"/>
  <c r="V124" i="12" s="1"/>
  <c r="G127" i="12"/>
  <c r="I127" i="12"/>
  <c r="I124" i="12" s="1"/>
  <c r="K127" i="12"/>
  <c r="M127" i="12"/>
  <c r="O127" i="12"/>
  <c r="Q127" i="12"/>
  <c r="Q124" i="12" s="1"/>
  <c r="V127" i="12"/>
  <c r="G129" i="12"/>
  <c r="K129" i="12"/>
  <c r="O129" i="12"/>
  <c r="V129" i="12"/>
  <c r="G130" i="12"/>
  <c r="I130" i="12"/>
  <c r="I129" i="12" s="1"/>
  <c r="K130" i="12"/>
  <c r="M130" i="12"/>
  <c r="M129" i="12" s="1"/>
  <c r="O130" i="12"/>
  <c r="Q130" i="12"/>
  <c r="Q129" i="12" s="1"/>
  <c r="V130" i="12"/>
  <c r="AE134" i="12"/>
  <c r="I20" i="1"/>
  <c r="I18" i="1"/>
  <c r="I16" i="1"/>
  <c r="Q8" i="14" l="1"/>
  <c r="F40" i="1"/>
  <c r="V8" i="14"/>
  <c r="G8" i="14"/>
  <c r="O8" i="14"/>
  <c r="H42" i="1"/>
  <c r="I42" i="1" s="1"/>
  <c r="K8" i="14"/>
  <c r="F39" i="1"/>
  <c r="I17" i="1"/>
  <c r="M9" i="14"/>
  <c r="M8" i="14" s="1"/>
  <c r="AF17" i="14"/>
  <c r="M23" i="13"/>
  <c r="M88" i="13"/>
  <c r="G93" i="13"/>
  <c r="M68" i="13"/>
  <c r="M67" i="13" s="1"/>
  <c r="M59" i="13"/>
  <c r="M58" i="13" s="1"/>
  <c r="M52" i="13"/>
  <c r="M51" i="13" s="1"/>
  <c r="M40" i="13"/>
  <c r="M31" i="13" s="1"/>
  <c r="M11" i="13"/>
  <c r="M8" i="13" s="1"/>
  <c r="M31" i="12"/>
  <c r="M24" i="12"/>
  <c r="M8" i="12"/>
  <c r="M56" i="12"/>
  <c r="M125" i="12"/>
  <c r="M124" i="12" s="1"/>
  <c r="M86" i="12"/>
  <c r="M83" i="12" s="1"/>
  <c r="M44" i="12"/>
  <c r="M15" i="12"/>
  <c r="AF134" i="12"/>
  <c r="J28" i="1"/>
  <c r="J26" i="1"/>
  <c r="G38" i="1"/>
  <c r="F38" i="1"/>
  <c r="J23" i="1"/>
  <c r="J24" i="1"/>
  <c r="J25" i="1"/>
  <c r="J27" i="1"/>
  <c r="E24" i="1"/>
  <c r="E26" i="1"/>
  <c r="G40" i="1" l="1"/>
  <c r="H40" i="1" s="1"/>
  <c r="I40" i="1" s="1"/>
  <c r="G43" i="1"/>
  <c r="H43" i="1" s="1"/>
  <c r="I43" i="1" s="1"/>
  <c r="G39" i="1"/>
  <c r="G44" i="1" s="1"/>
  <c r="G25" i="1" s="1"/>
  <c r="A25" i="1" s="1"/>
  <c r="F44" i="1"/>
  <c r="I61" i="1"/>
  <c r="G17" i="14"/>
  <c r="G26" i="1" l="1"/>
  <c r="A26" i="1"/>
  <c r="G28" i="1"/>
  <c r="G23" i="1"/>
  <c r="A23" i="1" s="1"/>
  <c r="G24" i="1" s="1"/>
  <c r="A27" i="1" s="1"/>
  <c r="I19" i="1"/>
  <c r="I21" i="1" s="1"/>
  <c r="I62" i="1"/>
  <c r="H39" i="1"/>
  <c r="H44" i="1" l="1"/>
  <c r="I39" i="1"/>
  <c r="I44" i="1" s="1"/>
  <c r="A24" i="1"/>
  <c r="J61" i="1"/>
  <c r="J56" i="1"/>
  <c r="J55" i="1"/>
  <c r="J51" i="1"/>
  <c r="J57" i="1"/>
  <c r="J53" i="1"/>
  <c r="J59" i="1"/>
  <c r="J60" i="1"/>
  <c r="J58" i="1"/>
  <c r="J54" i="1"/>
  <c r="J52" i="1"/>
  <c r="G29" i="1"/>
  <c r="G27" i="1" s="1"/>
  <c r="A29" i="1"/>
  <c r="J62" i="1" l="1"/>
  <c r="J43" i="1"/>
  <c r="J39" i="1"/>
  <c r="J44" i="1" s="1"/>
  <c r="J42" i="1"/>
  <c r="J40" i="1"/>
  <c r="J41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<sst xmlns="http://schemas.openxmlformats.org/spreadsheetml/2006/main" count="1042" uniqueCount="321">
  <si>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</si>
  <si>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</si>
  <si>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</si>
  <si>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</si>
  <si>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</si>
  <si>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</si>
  <si>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</si>
  <si>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</si>
  <si>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</si>
  <si>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</si>
  <si>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</si>
  <si>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</si>
  <si>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</si>
  <si>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</si>
  <si>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</si>
  <si>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</si>
  <si>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</si>
  <si>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</si>
  <si>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</si>
  <si>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</si>
  <si>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</si>
  <si>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</si>
  <si>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</si>
  <si>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</si>
  <si>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</si>
  <si>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</si>
  <si>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</si>
  <si>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</si>
  <si>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</si>
  <si>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</si>
  <si>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</si>
  <si>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</si>
  <si>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</si>
  <si>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</si>
  <si>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</si>
  <si>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</si>
  <si>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</si>
  <si>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</si>
  <si>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</si>
  <si>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</si>
  <si>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</si>
  <si>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</si>
  <si>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</si>
  <si>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Ing.Šťastníková J.</t>
  </si>
  <si>
    <t>17/5617</t>
  </si>
  <si>
    <t>ZZS Šumná</t>
  </si>
  <si>
    <t>Stavba</t>
  </si>
  <si>
    <t>SO101</t>
  </si>
  <si>
    <t>Budova výjezdového stanoviště ZZS - Šumná</t>
  </si>
  <si>
    <t>R175617643</t>
  </si>
  <si>
    <t>D.4.1.1 vytápění - OT</t>
  </si>
  <si>
    <t>R175617644</t>
  </si>
  <si>
    <t>D.1.4.1.Vytápění zdroj</t>
  </si>
  <si>
    <t>R175717645</t>
  </si>
  <si>
    <t>D.1.4.1 ostatní náklady</t>
  </si>
  <si>
    <t>Celkem za stavbu</t>
  </si>
  <si>
    <t>CZK</t>
  </si>
  <si>
    <t>Rekapitulace dílů</t>
  </si>
  <si>
    <t>Typ dílu</t>
  </si>
  <si>
    <t>901</t>
  </si>
  <si>
    <t>Spalinová cesta</t>
  </si>
  <si>
    <t>713</t>
  </si>
  <si>
    <t>Izolace tepelné</t>
  </si>
  <si>
    <t>730</t>
  </si>
  <si>
    <t>Ústřední vytápění</t>
  </si>
  <si>
    <t>731</t>
  </si>
  <si>
    <t>Kotelny</t>
  </si>
  <si>
    <t>732</t>
  </si>
  <si>
    <t>Strojovny</t>
  </si>
  <si>
    <t>733</t>
  </si>
  <si>
    <t>Rozvod potrubí</t>
  </si>
  <si>
    <t>734</t>
  </si>
  <si>
    <t>Armatury</t>
  </si>
  <si>
    <t>735</t>
  </si>
  <si>
    <t>Otopná tělesa</t>
  </si>
  <si>
    <t>767</t>
  </si>
  <si>
    <t>Konstrukce zámečnické</t>
  </si>
  <si>
    <t>783</t>
  </si>
  <si>
    <t>Nátěry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</si>
  <si>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</si>
  <si>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</si>
  <si>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</si>
  <si>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</si>
  <si>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</si>
  <si>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</si>
  <si>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</si>
  <si>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</si>
  <si>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</si>
  <si>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</si>
  <si>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</si>
  <si>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</si>
  <si>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</si>
  <si>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</si>
  <si>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</si>
  <si>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</si>
  <si>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</si>
  <si>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</si>
  <si>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</si>
  <si>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</si>
  <si>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</si>
  <si>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</si>
  <si>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</si>
  <si>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</si>
  <si>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</si>
  <si>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</si>
  <si>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</si>
  <si>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</si>
  <si>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</si>
  <si>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713410001T00</t>
  </si>
  <si>
    <t>Izolace tepelná potrubí do dn 50</t>
  </si>
  <si>
    <t>m</t>
  </si>
  <si>
    <t>Vlastní</t>
  </si>
  <si>
    <t>Kalkul</t>
  </si>
  <si>
    <t>POL1_7</t>
  </si>
  <si>
    <t>SPU</t>
  </si>
  <si>
    <t>283771002R</t>
  </si>
  <si>
    <t>pouzdro potrubní tvarovatelné; pěnový polyetylén; vnitřní průměr 12,0 mm; tl. izolace 13,0 mm; provozní teplota  -65 až 90 °C; tepelná vodivost (10°C) 0,0380 W/mK</t>
  </si>
  <si>
    <t>SPCM</t>
  </si>
  <si>
    <t>RTS 18/ I</t>
  </si>
  <si>
    <t>POL3_7</t>
  </si>
  <si>
    <t>283771008R</t>
  </si>
  <si>
    <t>pouzdro potrubní tvarovatelné; pěnový polyetylén; vnitřní průměr 15,0 mm; tl. izolace 20,0 mm; provozní teplota  -65 až 90 °C; tepelná vodivost (10°C) 0,0380 W/mK</t>
  </si>
  <si>
    <t>283771021R</t>
  </si>
  <si>
    <t>pouzdro potrubní tvarovatelné; pěnový polyetylén; vnitřní průměr 18,0 mm; tl. izolace 20,0 mm; provozní teplota  -65 až 90 °C; tepelná vodivost (10°C) 0,0380 W/mK</t>
  </si>
  <si>
    <t>283771032R</t>
  </si>
  <si>
    <t>pouzdro potrubní tvarovatelné; pěnový polyetylén; vnitřní průměr 22,0 mm; tl. izolace 20,0 mm; provozní teplota  -65 až 90 °C; tepelná vodivost (10°C) 0,0380 W/mK</t>
  </si>
  <si>
    <t>283771120R</t>
  </si>
  <si>
    <t>pouzdro potrubní tvarovatelné; pěnový polyetylén; vnitřní průměr 28,0 mm; tl. izolace 20,0 mm; provozní teplota  -65 až 90 °C; tepelná vodivost (10°C) 0,0380 W/mK</t>
  </si>
  <si>
    <t>POL3_</t>
  </si>
  <si>
    <t>998713201R00</t>
  </si>
  <si>
    <t>Přesun hmot pro izolace tepelné v objektech výšky do 6 m</t>
  </si>
  <si>
    <t>800-713</t>
  </si>
  <si>
    <t>POL7_</t>
  </si>
  <si>
    <t>50 m vodorovně</t>
  </si>
  <si>
    <t>SPI</t>
  </si>
  <si>
    <t>904      R01</t>
  </si>
  <si>
    <t>napuštění systému, odvzdušnění</t>
  </si>
  <si>
    <t>hod</t>
  </si>
  <si>
    <t>Indiv</t>
  </si>
  <si>
    <t>POL11_3</t>
  </si>
  <si>
    <t>324      T00</t>
  </si>
  <si>
    <t>Doregulování hydrodynam. tlaků vyvážení topného, systému</t>
  </si>
  <si>
    <t>hodina</t>
  </si>
  <si>
    <t>POL10_0</t>
  </si>
  <si>
    <t>904      R02</t>
  </si>
  <si>
    <t>Hzs-zkousky v ramci montaz.praci Topná zkouška</t>
  </si>
  <si>
    <t>733163101R00</t>
  </si>
  <si>
    <t>Potrubí z měděných trubek měděné potrubí, D 12 mm, s 1,0 mm, pájení pomocí kapilárních pájecích tvarovek</t>
  </si>
  <si>
    <t>800-731</t>
  </si>
  <si>
    <t>včetně tvarovek, bez zednických výpomocí</t>
  </si>
  <si>
    <t>Včetně pomocného lešení o výšce podlahy do 1900 mm a pro zatížení do 1,5 kPa.</t>
  </si>
  <si>
    <t>POP</t>
  </si>
  <si>
    <t>733163102R00</t>
  </si>
  <si>
    <t>Potrubí z měděných trubek měděné potrubí, D 15 mm, s 1,0 mm, pájení pomocí kapilárních pájecích tvarovek</t>
  </si>
  <si>
    <t>733163103R00</t>
  </si>
  <si>
    <t>Potrubí z měděných trubek měděné potrubí, D 18 mm, s 1,0 mm, pájení pomocí kapilárních pájecích tvarovek</t>
  </si>
  <si>
    <t>733163104R00</t>
  </si>
  <si>
    <t>Potrubí z měděných trubek měděné potrubí, D 22 mm, s 1,0 mm, pájení pomocí kapilárních pájecích tvarovek</t>
  </si>
  <si>
    <t>733163105R00</t>
  </si>
  <si>
    <t>Potrubí z měděných trubek měděné potrubí, D 28 mm, s 1,5 mm, pájení pomocí kapilárních pájecích tvarovek</t>
  </si>
  <si>
    <t>733291101T00</t>
  </si>
  <si>
    <t>Tlaková zkouška potrubí Cu</t>
  </si>
  <si>
    <t>998733201R00</t>
  </si>
  <si>
    <t>Přesun hmot pro rozvody potrubí v objektech výšky do 6 m</t>
  </si>
  <si>
    <t>POL7_1002</t>
  </si>
  <si>
    <t>734221602T00</t>
  </si>
  <si>
    <t>Mtz ventilů termostat. G 1/2</t>
  </si>
  <si>
    <t>kus</t>
  </si>
  <si>
    <t>734221672T00</t>
  </si>
  <si>
    <t>Mtz hlavice ovládání ventilů termostat.</t>
  </si>
  <si>
    <t>734222611.s</t>
  </si>
  <si>
    <t>MTZ integrované armatury</t>
  </si>
  <si>
    <t>POL1_</t>
  </si>
  <si>
    <t>734261213T00</t>
  </si>
  <si>
    <t>Šroubení  přímé, G 1/2 - montáž</t>
  </si>
  <si>
    <t>73426321S</t>
  </si>
  <si>
    <t>Šroubení regulační dvoutrubkové - montáž</t>
  </si>
  <si>
    <t>55121100134R</t>
  </si>
  <si>
    <t>ventil radiátorový pro topné a chladicí systémy; s přednastavením omezení průtoku, s odečítatelnými hodnotami přednastavení; přímý; DN 15 mm; 1/2"; PN 1,00 MPa; ovládání manuální; pracovní teplota -10 až 120 ° C; k VS = 0,73 m3/h</t>
  </si>
  <si>
    <t>55121152.1S</t>
  </si>
  <si>
    <t>integrovaná armatura rohová - krytka bílá</t>
  </si>
  <si>
    <t>55121152.S</t>
  </si>
  <si>
    <t>HM (Korado) integr. armatura rohová, připojení spodní, včetně term. hlevice ,bílá</t>
  </si>
  <si>
    <t>55127420.OVE1</t>
  </si>
  <si>
    <t>Šroubení Multiflex V  DN 15,přímé  pro tělesa VK,Oventrop, regulační, uzavírací, vypouštěcí</t>
  </si>
  <si>
    <t>55127420.OVE11</t>
  </si>
  <si>
    <t>krytka  šroubení bílá</t>
  </si>
  <si>
    <t>55127552R</t>
  </si>
  <si>
    <t>šroubení radiátorové; regulační, uzavíratelné, s vypouštěním, přednastavitelné; bronz; povrch nikl; d = 15 mm; 1/2"; tvar přímé</t>
  </si>
  <si>
    <t>55137306.AR</t>
  </si>
  <si>
    <t>hlavice termostatická teplota prostoru 6 až 28 °C; ovládání ruční; provedení kapalinová</t>
  </si>
  <si>
    <t>998734201R00</t>
  </si>
  <si>
    <t>Přesun hmot pro armatury v objektech výšky do 6 m</t>
  </si>
  <si>
    <t>735211222.S</t>
  </si>
  <si>
    <t>Registry žebr. montáž, montáž</t>
  </si>
  <si>
    <t>ks</t>
  </si>
  <si>
    <t>735156930R00</t>
  </si>
  <si>
    <t>Otopná tělesa panelová Doplňkové práce pro otopná tělesa panelová tlakové zkoušky , těles třířadých</t>
  </si>
  <si>
    <t>541.S1</t>
  </si>
  <si>
    <t>el.vysoušeč obuvi  MONTÁŽ</t>
  </si>
  <si>
    <t>735156910R00</t>
  </si>
  <si>
    <t>Otopná tělesa panelová Doplňkové práce pro otopná tělesa panelová tlakové zkoušky , těles jednořadých</t>
  </si>
  <si>
    <t>735156920R00</t>
  </si>
  <si>
    <t>Otopná tělesa panelová Doplňkové práce pro otopná tělesa panelová tlakové zkoušky , těles dvouřadých</t>
  </si>
  <si>
    <t>735159111R00</t>
  </si>
  <si>
    <t>Otopná tělesa panelová Montáž otopných těles panelových bez ohledu na počet desek, délky do 1600 mm</t>
  </si>
  <si>
    <t>735179110R00</t>
  </si>
  <si>
    <t>Otopná tělesa koupelnová montáž - otopná tělesa ve specifikaci_x000D_
 topných žebříků</t>
  </si>
  <si>
    <t>735211211S00</t>
  </si>
  <si>
    <t>Registry žebr.oblouk. D 76x3/156 1pramen.500 mm</t>
  </si>
  <si>
    <t>soubor</t>
  </si>
  <si>
    <t>484545080s</t>
  </si>
  <si>
    <t>Stěna otopná Koratherm vertikal K20VM v.1800,dl.144</t>
  </si>
  <si>
    <t>48457356.AR</t>
  </si>
  <si>
    <t>těleso otopné deskové ocelové; čelní deska profilovaná; v = 500 mm; l = 500 mm; hloubka tělesa 47 mm; způsob připojení pravé spodní; počet desek 1 kus; počet přídavných přestupných ploch 0; připojovací rozteč 50 mm; tepel.výkon 257 W</t>
  </si>
  <si>
    <t>48457502.AR</t>
  </si>
  <si>
    <t>těleso otopné deskové ocelové; čelní deska profilovaná; v = 600 mm; l = 500 mm; hloubka tělesa 66 mm; způsob připojení pravé spodní; počet desek 2 kus; počet přídavných přestupných ploch 1; připojovací rozteč 50 mm; tepel.výkon 644 W</t>
  </si>
  <si>
    <t>48457503.AR</t>
  </si>
  <si>
    <t>těleso otopné deskové ocelové; čelní deska profilovaná; v = 600 mm; l = 600 mm; hloubka tělesa 66 mm; způsob připojení pravé spodní; počet desek 2 kus; počet přídavných přestupných ploch 1; připojovací rozteč 50 mm; tepel.výkon 773 W</t>
  </si>
  <si>
    <t>48457504.AR</t>
  </si>
  <si>
    <t>těleso otopné deskové ocelové; čelní deska profilovaná; v = 600 mm; l = 700 mm; hloubka tělesa 66 mm; způsob připojení pravé spodní; počet desek 2 kus; počet přídavných přestupných ploch 1; připojovací rozteč 50 mm; tepel.výkon 902 W</t>
  </si>
  <si>
    <t>48457506.AR</t>
  </si>
  <si>
    <t>těleso otopné deskové ocelové; čelní deska profilovaná; v = 600 mm; l = 900 mm; hloubka tělesa 66 mm; způsob připojení pravé spodní; počet desek 2 kus; počet přídavných přestupných ploch 1; připojovací rozteč 50 mm; tepel.výkon 1 159 W</t>
  </si>
  <si>
    <t>48457578.AR</t>
  </si>
  <si>
    <t>těleso otopné deskové ocelové; čelní deska profilovaná; v = 600 mm; l = 700 mm; hloubka tělesa 100 mm; způsob připojení pravé spodní; počet desek 2 kus; počet přídavných přestupných ploch 2; připojovací rozteč 50 mm; tepel.výkon 1 175 W</t>
  </si>
  <si>
    <t>48457579.AR</t>
  </si>
  <si>
    <t>těleso otopné deskové ocelové; čelní deska profilovaná; v = 600 mm; l = 800 mm; hloubka tělesa 100 mm; způsob připojení pravé spodní; počet desek 2 kus; počet přídavných přestupných ploch 2; připojovací rozteč 50 mm; tepel.výkon 1 343 W</t>
  </si>
  <si>
    <t>48457591R</t>
  </si>
  <si>
    <t>těleso otopné deskové ocelové; čelní deska profilovaná; v = 900 mm; l = 400 mm; hloubka tělesa 100 mm; způsob připojení pravé spodní; počet desek 2 kus; počet přídavných přestupných ploch 2; připojovací rozteč 50 mm; tepel.výkon 925 W</t>
  </si>
  <si>
    <t>48458776R</t>
  </si>
  <si>
    <t>těleso otopné deskové ocelové; čelní deska hladká; v = 900 mm; l = 1 000 mm; hloubka tělesa 157 mm; způsob připojení pravé spodní; počet desek 3 kus; počet přídavných přestupných ploch 3; připojovací rozteč 50 mm; tepel.výkon 3 231 W</t>
  </si>
  <si>
    <t>54132109S</t>
  </si>
  <si>
    <t>KORALUX LINEAR CLASSIC -KLCM 1500.600</t>
  </si>
  <si>
    <t>54151120.S3</t>
  </si>
  <si>
    <t>el.vysoušeč obuvi 60W, IP 4, 230V,, š.340mm L=700, BO LINE</t>
  </si>
  <si>
    <t>767995101R00</t>
  </si>
  <si>
    <t>Výroba a montáž atypických kovovových doplňků staveb hmotnosti do 5 kg</t>
  </si>
  <si>
    <t>kg</t>
  </si>
  <si>
    <t>800-767</t>
  </si>
  <si>
    <t>48485215.S</t>
  </si>
  <si>
    <t>dopňkové kovové konstrukce, uchycení potrubí,</t>
  </si>
  <si>
    <t>POL11_1</t>
  </si>
  <si>
    <t>783122510R00</t>
  </si>
  <si>
    <t>Nátěry ocelových konstrukcí syntetické A - ocelová konstrukce těžká, dvojnásobné + 1x email</t>
  </si>
  <si>
    <t>m2</t>
  </si>
  <si>
    <t>800-783</t>
  </si>
  <si>
    <t>na vzduchu schnoucí</t>
  </si>
  <si>
    <t>SUM</t>
  </si>
  <si>
    <t>CZ-CPA:</t>
  </si>
  <si>
    <t>43</t>
  </si>
  <si>
    <t>Specializované stavební práce</t>
  </si>
  <si>
    <t>43.2</t>
  </si>
  <si>
    <t>Elektroinstalační, instalatérské a ostatní stavebně instalační práce</t>
  </si>
  <si>
    <t>END</t>
  </si>
  <si>
    <t>998131111</t>
  </si>
  <si>
    <t>Přesun hmot pro odkouření</t>
  </si>
  <si>
    <t>kmpl.</t>
  </si>
  <si>
    <t>484_0011</t>
  </si>
  <si>
    <t>rozšíření AM1 pro ovládání cirkulačního čerpadla</t>
  </si>
  <si>
    <t>POL3_1</t>
  </si>
  <si>
    <t>484_00121</t>
  </si>
  <si>
    <t>AZ průchodka plochou  střechou 60/100 černá</t>
  </si>
  <si>
    <t>484_0012121</t>
  </si>
  <si>
    <t>upevňovací sada pro stř.tašku</t>
  </si>
  <si>
    <t>484_00131</t>
  </si>
  <si>
    <t>revizní kus přímý 60/100</t>
  </si>
  <si>
    <t>484_00141</t>
  </si>
  <si>
    <t>AZ trubka 1m 60/100</t>
  </si>
  <si>
    <t>484_001511</t>
  </si>
  <si>
    <t>univerzální střešní taška D=125 černá</t>
  </si>
  <si>
    <t>montáž kotle</t>
  </si>
  <si>
    <t>484_1</t>
  </si>
  <si>
    <t>uvedení do provozu</t>
  </si>
  <si>
    <t>484_0010</t>
  </si>
  <si>
    <t>rozšíření EA1</t>
  </si>
  <si>
    <t>2 x kotel Vitodens 200 W 60 kW</t>
  </si>
  <si>
    <t>2x Vitotronic 100 HC1B obslužná jednotka</t>
  </si>
  <si>
    <t>484_0012</t>
  </si>
  <si>
    <t>Kotel  kondenzační, nástěnný,  Viessmann Vitodens 200-W,B2HB 12,6-26 kW</t>
  </si>
  <si>
    <t>998731201R00</t>
  </si>
  <si>
    <t>Přesun hmot pro kotelny umístěné ve výšce (hloubce) do 6 m</t>
  </si>
  <si>
    <t>vodorovně do 50 m</t>
  </si>
  <si>
    <t>732219301S00</t>
  </si>
  <si>
    <t>Montáž ohříváků vody stojat.</t>
  </si>
  <si>
    <t>48438812S</t>
  </si>
  <si>
    <t>Ohřívač TUV zásobníkový Viessmann  Vitocel 100-W CVBB</t>
  </si>
  <si>
    <t>998732201R00</t>
  </si>
  <si>
    <t>Přesun hmot pro strojovny v objektech výšky do 6 m</t>
  </si>
  <si>
    <t>734209103R00</t>
  </si>
  <si>
    <t>Montáž závitových armatur armatury ve specifikaci s jedním závitem, G 1/2"</t>
  </si>
  <si>
    <t>734209115R00</t>
  </si>
  <si>
    <t>Montáž závitových armatur armatury ve specifikaci se dvěma závity, G 1"</t>
  </si>
  <si>
    <t>RTS 15/ II</t>
  </si>
  <si>
    <t>734221415T00</t>
  </si>
  <si>
    <t>Ventily regulační závitové - montáž G 1"</t>
  </si>
  <si>
    <t>03</t>
  </si>
  <si>
    <t>Ventil vyvažovací DN25,vypouštěcí, uzavírací, včetně měřicích koncovek</t>
  </si>
  <si>
    <t>55113434.AR</t>
  </si>
  <si>
    <t>kohout kulový plnoprůtokový; PN 35; 1 "; ovládání páčka</t>
  </si>
  <si>
    <t>5511356971R</t>
  </si>
  <si>
    <t>kohout kulový vypouštěcí s hadicovou vývodkou a zátkou; PN 10; 1/2 "</t>
  </si>
  <si>
    <t>551135723R</t>
  </si>
  <si>
    <t>ventil zpětný pro rozvod vytápění a sanity; PN 16; DN 25 mm</t>
  </si>
  <si>
    <t>5511361551R</t>
  </si>
  <si>
    <t>filtr závitový pro topné systémy; 1"; PN 16; závit vnitřní - vnitřní</t>
  </si>
  <si>
    <t>01</t>
  </si>
  <si>
    <t>konstrukce pomocné zámečnické ( závěsy, podpěry)</t>
  </si>
  <si>
    <t>783225100R00</t>
  </si>
  <si>
    <t xml:space="preserve">Nátěry kov.stavebních doplňk.konstrukcí syntetické dvojnásobné + 1x email,  </t>
  </si>
  <si>
    <t>930      T00</t>
  </si>
  <si>
    <t>Hzs-doprava osob</t>
  </si>
  <si>
    <t>kpl.</t>
  </si>
  <si>
    <t>POL10_</t>
  </si>
  <si>
    <t>M64</t>
  </si>
  <si>
    <t>Hzs-projekt skutečný stav</t>
  </si>
  <si>
    <t xml:space="preserve">hod   </t>
  </si>
  <si>
    <t>005121 R</t>
  </si>
  <si>
    <t>Zařízení staveniště</t>
  </si>
  <si>
    <t>Soubor</t>
  </si>
  <si>
    <t>POL99_8</t>
  </si>
  <si>
    <t>Veškeré náklady spojené s vybudováním, provozem a odstraněním zařízení staveniště.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</si>
</sst>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0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0" fontId="8" fillId="3" borderId="6" xfId="0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3" fillId="0" borderId="33" xfId="0" applyNumberFormat="1" applyFont="1" applyBorder="1" applyAlignment="1">
      <alignment horizontal="right" vertical="center" wrapText="1" shrinkToFit="1"/>
    </xf>
    <xf numFmtId="3" fontId="3" fillId="0" borderId="33" xfId="0" applyNumberFormat="1" applyFont="1" applyBorder="1" applyAlignment="1">
      <alignment horizontal="right"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3" xfId="0" applyNumberFormat="1" applyFont="1" applyBorder="1" applyAlignment="1">
      <alignment vertical="center" wrapText="1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3" xfId="0" applyNumberFormat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5" xfId="0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8" fillId="0" borderId="32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0" fillId="3" borderId="36" xfId="0" applyNumberFormat="1" applyFill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16" fillId="4" borderId="0" xfId="0" applyNumberFormat="1" applyFont="1" applyFill="1" applyBorder="1" applyAlignment="1" applyProtection="1">
      <alignment horizontal="left" vertical="top" wrapText="1"/>
      <protection locked="0"/>
    </xf>
    <xf numFmtId="49" fontId="16" fillId="4" borderId="0" xfId="0" applyNumberFormat="1" applyFont="1" applyFill="1" applyBorder="1" applyAlignment="1" applyProtection="1">
      <alignment vertical="top"/>
      <protection locked="0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49" fontId="16" fillId="4" borderId="18" xfId="0" applyNumberFormat="1" applyFont="1" applyFill="1" applyBorder="1" applyAlignment="1" applyProtection="1">
      <alignment horizontal="left" vertical="top" wrapText="1"/>
      <protection locked="0"/>
    </xf>
    <xf numFmtId="49" fontId="16" fillId="4" borderId="18" xfId="0" applyNumberFormat="1" applyFont="1" applyFill="1" applyBorder="1" applyAlignment="1" applyProtection="1">
      <alignment vertical="top"/>
      <protection locked="0"/>
    </xf>
    <xf numFmtId="0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vertical="top" wrapText="1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nerga-is\isrt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184" t="s">
        <v>39</v>
      </c>
      <c r="B2" s="184"/>
      <c r="C2" s="184"/>
      <c r="D2" s="184"/>
      <c r="E2" s="184"/>
      <c r="F2" s="184"/>
      <c r="G2" s="184"/>
    </row>
  </sheetData>
  <sheetProtection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5"/>
  <sheetViews>
    <sheetView showGridLines="0" topLeftCell="B1" zoomScaleNormal="100" zoomScaleSheetLayoutView="75" workbookViewId="0">
      <selection activeCell="H32" sqref="H3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3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201" t="s">
        <v>41</v>
      </c>
      <c r="C1" s="202"/>
      <c r="D1" s="202"/>
      <c r="E1" s="202"/>
      <c r="F1" s="202"/>
      <c r="G1" s="202"/>
      <c r="H1" s="202"/>
      <c r="I1" s="202"/>
      <c r="J1" s="203"/>
    </row>
    <row r="2" spans="1:15" ht="36" customHeight="1" x14ac:dyDescent="0.2">
      <c r="A2" s="3"/>
      <c r="B2" s="79" t="s">
        <v>22</v>
      </c>
      <c r="C2" s="80"/>
      <c r="D2" s="81" t="s">
        <v>44</v>
      </c>
      <c r="E2" s="207" t="s">
        <v>45</v>
      </c>
      <c r="F2" s="208"/>
      <c r="G2" s="208"/>
      <c r="H2" s="208"/>
      <c r="I2" s="208"/>
      <c r="J2" s="209"/>
      <c r="O2" s="2"/>
    </row>
    <row r="3" spans="1:15" ht="27" hidden="1" customHeight="1" x14ac:dyDescent="0.2">
      <c r="A3" s="3"/>
      <c r="B3" s="82"/>
      <c r="C3" s="80"/>
      <c r="D3" s="83"/>
      <c r="E3" s="210"/>
      <c r="F3" s="211"/>
      <c r="G3" s="211"/>
      <c r="H3" s="211"/>
      <c r="I3" s="211"/>
      <c r="J3" s="212"/>
    </row>
    <row r="4" spans="1:15" ht="23.25" customHeight="1" x14ac:dyDescent="0.2">
      <c r="A4" s="3"/>
      <c r="B4" s="84"/>
      <c r="C4" s="85"/>
      <c r="D4" s="86"/>
      <c r="E4" s="199"/>
      <c r="F4" s="199"/>
      <c r="G4" s="199"/>
      <c r="H4" s="199"/>
      <c r="I4" s="199"/>
      <c r="J4" s="200"/>
    </row>
    <row r="5" spans="1:15" ht="24" customHeight="1" x14ac:dyDescent="0.2">
      <c r="A5" s="3"/>
      <c r="B5" s="47" t="s">
        <v>42</v>
      </c>
      <c r="C5" s="4"/>
      <c r="D5" s="32"/>
      <c r="E5" s="25"/>
      <c r="F5" s="25"/>
      <c r="G5" s="25"/>
      <c r="H5" s="27" t="s">
        <v>40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34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20</v>
      </c>
      <c r="C8" s="4"/>
      <c r="D8" s="35"/>
      <c r="E8" s="4"/>
      <c r="F8" s="4"/>
      <c r="G8" s="45"/>
      <c r="H8" s="27" t="s">
        <v>40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34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19</v>
      </c>
      <c r="C11" s="4"/>
      <c r="D11" s="214"/>
      <c r="E11" s="214"/>
      <c r="F11" s="214"/>
      <c r="G11" s="214"/>
      <c r="H11" s="27" t="s">
        <v>40</v>
      </c>
      <c r="I11" s="88"/>
      <c r="J11" s="10"/>
    </row>
    <row r="12" spans="1:15" ht="15.75" customHeight="1" x14ac:dyDescent="0.2">
      <c r="A12" s="3"/>
      <c r="B12" s="41"/>
      <c r="C12" s="25"/>
      <c r="D12" s="197"/>
      <c r="E12" s="197"/>
      <c r="F12" s="197"/>
      <c r="G12" s="197"/>
      <c r="H12" s="27" t="s">
        <v>34</v>
      </c>
      <c r="I12" s="88"/>
      <c r="J12" s="10"/>
    </row>
    <row r="13" spans="1:15" ht="15.75" customHeight="1" x14ac:dyDescent="0.2">
      <c r="A13" s="3"/>
      <c r="B13" s="42"/>
      <c r="C13" s="87"/>
      <c r="D13" s="198"/>
      <c r="E13" s="198"/>
      <c r="F13" s="198"/>
      <c r="G13" s="198"/>
      <c r="H13" s="28"/>
      <c r="I13" s="34"/>
      <c r="J13" s="51"/>
    </row>
    <row r="14" spans="1:15" ht="24" hidden="1" customHeight="1" x14ac:dyDescent="0.2">
      <c r="A14" s="3"/>
      <c r="B14" s="66" t="s">
        <v>21</v>
      </c>
      <c r="C14" s="67"/>
      <c r="D14" s="68" t="s">
        <v>43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32</v>
      </c>
      <c r="C15" s="72"/>
      <c r="D15" s="53"/>
      <c r="E15" s="213"/>
      <c r="F15" s="213"/>
      <c r="G15" s="215"/>
      <c r="H15" s="215"/>
      <c r="I15" s="215" t="s">
        <v>29</v>
      </c>
      <c r="J15" s="216"/>
    </row>
    <row r="16" spans="1:15" ht="23.25" customHeight="1" x14ac:dyDescent="0.2">
      <c r="A16" s="140" t="s">
        <v>24</v>
      </c>
      <c r="B16" s="57" t="s">
        <v>24</v>
      </c>
      <c r="C16" s="58"/>
      <c r="D16" s="59"/>
      <c r="E16" s="190"/>
      <c r="F16" s="191"/>
      <c r="G16" s="190"/>
      <c r="H16" s="191"/>
      <c r="I16" s="190">
        <f>SUMIF(F51:F61,A16,I51:I61)+SUMIF(F51:F61,"PSU",I51:I61)</f>
        <v>0</v>
      </c>
      <c r="J16" s="192"/>
    </row>
    <row r="17" spans="1:10" ht="23.25" customHeight="1" x14ac:dyDescent="0.2">
      <c r="A17" s="140" t="s">
        <v>25</v>
      </c>
      <c r="B17" s="57" t="s">
        <v>25</v>
      </c>
      <c r="C17" s="58"/>
      <c r="D17" s="59"/>
      <c r="E17" s="190"/>
      <c r="F17" s="191"/>
      <c r="G17" s="190"/>
      <c r="H17" s="191"/>
      <c r="I17" s="190">
        <f>SUMIF(F51:F61,A17,I51:I61)</f>
        <v>0</v>
      </c>
      <c r="J17" s="192"/>
    </row>
    <row r="18" spans="1:10" ht="23.25" customHeight="1" x14ac:dyDescent="0.2">
      <c r="A18" s="140" t="s">
        <v>26</v>
      </c>
      <c r="B18" s="57" t="s">
        <v>26</v>
      </c>
      <c r="C18" s="58"/>
      <c r="D18" s="59"/>
      <c r="E18" s="190"/>
      <c r="F18" s="191"/>
      <c r="G18" s="190"/>
      <c r="H18" s="191"/>
      <c r="I18" s="190">
        <f>SUMIF(F51:F61,A18,I51:I61)</f>
        <v>0</v>
      </c>
      <c r="J18" s="192"/>
    </row>
    <row r="19" spans="1:10" ht="23.25" customHeight="1" x14ac:dyDescent="0.2">
      <c r="A19" s="140" t="s">
        <v>79</v>
      </c>
      <c r="B19" s="57" t="s">
        <v>27</v>
      </c>
      <c r="C19" s="58"/>
      <c r="D19" s="59"/>
      <c r="E19" s="190"/>
      <c r="F19" s="191"/>
      <c r="G19" s="190"/>
      <c r="H19" s="191"/>
      <c r="I19" s="190">
        <f>SUMIF(F51:F61,A19,I51:I61)</f>
        <v>0</v>
      </c>
      <c r="J19" s="192"/>
    </row>
    <row r="20" spans="1:10" ht="23.25" customHeight="1" x14ac:dyDescent="0.2">
      <c r="A20" s="140" t="s">
        <v>80</v>
      </c>
      <c r="B20" s="57" t="s">
        <v>28</v>
      </c>
      <c r="C20" s="58"/>
      <c r="D20" s="59"/>
      <c r="E20" s="190"/>
      <c r="F20" s="191"/>
      <c r="G20" s="190"/>
      <c r="H20" s="191"/>
      <c r="I20" s="190">
        <f>SUMIF(F51:F61,A20,I51:I61)</f>
        <v>0</v>
      </c>
      <c r="J20" s="192"/>
    </row>
    <row r="21" spans="1:10" ht="23.25" customHeight="1" x14ac:dyDescent="0.2">
      <c r="A21" s="3"/>
      <c r="B21" s="74" t="s">
        <v>29</v>
      </c>
      <c r="C21" s="75"/>
      <c r="D21" s="76"/>
      <c r="E21" s="193"/>
      <c r="F21" s="217"/>
      <c r="G21" s="193"/>
      <c r="H21" s="217"/>
      <c r="I21" s="193">
        <f>SUM(I16:J20)</f>
        <v>0</v>
      </c>
      <c r="J21" s="194"/>
    </row>
    <row r="22" spans="1:10" ht="33" customHeight="1" x14ac:dyDescent="0.2">
      <c r="A22" s="3"/>
      <c r="B22" s="65" t="s">
        <v>33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12</v>
      </c>
      <c r="C23" s="58"/>
      <c r="D23" s="59"/>
      <c r="E23" s="60">
        <v>15</v>
      </c>
      <c r="F23" s="61" t="s">
        <v>0</v>
      </c>
      <c r="G23" s="188">
        <f>ZakladDPHSniVypocet</f>
        <v>0</v>
      </c>
      <c r="H23" s="189"/>
      <c r="I23" s="189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13</v>
      </c>
      <c r="C24" s="58"/>
      <c r="D24" s="59"/>
      <c r="E24" s="60">
        <f>SazbaDPH1</f>
        <v>15</v>
      </c>
      <c r="F24" s="61" t="s">
        <v>0</v>
      </c>
      <c r="G24" s="186">
        <f>A23</f>
        <v>0</v>
      </c>
      <c r="H24" s="187"/>
      <c r="I24" s="187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14</v>
      </c>
      <c r="C25" s="58"/>
      <c r="D25" s="59"/>
      <c r="E25" s="60">
        <v>21</v>
      </c>
      <c r="F25" s="61" t="s">
        <v>0</v>
      </c>
      <c r="G25" s="188">
        <f>ZakladDPHZaklVypocet</f>
        <v>0</v>
      </c>
      <c r="H25" s="189"/>
      <c r="I25" s="189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15</v>
      </c>
      <c r="C26" s="21"/>
      <c r="D26" s="17"/>
      <c r="E26" s="43">
        <f>SazbaDPH2</f>
        <v>21</v>
      </c>
      <c r="F26" s="44" t="s">
        <v>0</v>
      </c>
      <c r="G26" s="204">
        <f>A25</f>
        <v>0</v>
      </c>
      <c r="H26" s="205"/>
      <c r="I26" s="205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4</v>
      </c>
      <c r="C27" s="19"/>
      <c r="D27" s="22"/>
      <c r="E27" s="19"/>
      <c r="F27" s="20"/>
      <c r="G27" s="206">
        <f>CenaCelkem-(ZakladDPHSni+DPHSni+ZakladDPHZakl+DPHZakl)</f>
        <v>0</v>
      </c>
      <c r="H27" s="206"/>
      <c r="I27" s="206"/>
      <c r="J27" s="63" t="str">
        <f t="shared" si="0"/>
        <v>CZK</v>
      </c>
    </row>
    <row r="28" spans="1:10" ht="27.75" hidden="1" customHeight="1" thickBot="1" x14ac:dyDescent="0.25">
      <c r="A28" s="3"/>
      <c r="B28" s="117" t="s">
        <v>23</v>
      </c>
      <c r="C28" s="118"/>
      <c r="D28" s="118"/>
      <c r="E28" s="119"/>
      <c r="F28" s="120"/>
      <c r="G28" s="196">
        <f>ZakladDPHSniVypocet+ZakladDPHZaklVypocet</f>
        <v>0</v>
      </c>
      <c r="H28" s="196"/>
      <c r="I28" s="196"/>
      <c r="J28" s="121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7" t="s">
        <v>35</v>
      </c>
      <c r="C29" s="122"/>
      <c r="D29" s="122"/>
      <c r="E29" s="122"/>
      <c r="F29" s="122"/>
      <c r="G29" s="195">
        <f>A27</f>
        <v>0</v>
      </c>
      <c r="H29" s="195"/>
      <c r="I29" s="195"/>
      <c r="J29" s="123" t="s">
        <v>56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11</v>
      </c>
      <c r="D32" s="39"/>
      <c r="E32" s="39"/>
      <c r="F32" s="18" t="s">
        <v>10</v>
      </c>
      <c r="G32" s="39"/>
      <c r="H32" s="40"/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185" t="s">
        <v>2</v>
      </c>
      <c r="E35" s="185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customHeight="1" x14ac:dyDescent="0.2">
      <c r="B37" s="94" t="s">
        <v>16</v>
      </c>
      <c r="C37" s="95"/>
      <c r="D37" s="95"/>
      <c r="E37" s="95"/>
      <c r="F37" s="96"/>
      <c r="G37" s="96"/>
      <c r="H37" s="96"/>
      <c r="I37" s="96"/>
      <c r="J37" s="95"/>
    </row>
    <row r="38" spans="1:10" ht="25.5" customHeight="1" x14ac:dyDescent="0.2">
      <c r="A38" s="93" t="s">
        <v>37</v>
      </c>
      <c r="B38" s="97" t="s">
        <v>17</v>
      </c>
      <c r="C38" s="98" t="s">
        <v>5</v>
      </c>
      <c r="D38" s="99"/>
      <c r="E38" s="99"/>
      <c r="F38" s="100" t="str">
        <f>B23</f>
        <v>Základ pro sníženou DPH</v>
      </c>
      <c r="G38" s="100" t="str">
        <f>B25</f>
        <v>Základ pro základní DPH</v>
      </c>
      <c r="H38" s="101" t="s">
        <v>18</v>
      </c>
      <c r="I38" s="101" t="s">
        <v>1</v>
      </c>
      <c r="J38" s="102" t="s">
        <v>0</v>
      </c>
    </row>
    <row r="39" spans="1:10" ht="25.5" hidden="1" customHeight="1" x14ac:dyDescent="0.2">
      <c r="A39" s="93">
        <v>1</v>
      </c>
      <c r="B39" s="103" t="s">
        <v>46</v>
      </c>
      <c r="C39" s="218"/>
      <c r="D39" s="219"/>
      <c r="E39" s="219"/>
      <c r="F39" s="104">
        <f>'SO101 R175617643 Pol'!AE134+'SO101 R175617644 Pol'!AE97+'SO101 R175717645 Pol'!AE17</f>
        <v>0</v>
      </c>
      <c r="G39" s="105">
        <f>'SO101 R175617643 Pol'!AF134+'SO101 R175617644 Pol'!AF97+'SO101 R175717645 Pol'!AF17</f>
        <v>0</v>
      </c>
      <c r="H39" s="106">
        <f>(F39*SazbaDPH1/100)+(G39*SazbaDPH2/100)</f>
        <v>0</v>
      </c>
      <c r="I39" s="106">
        <f>F39+G39+H39</f>
        <v>0</v>
      </c>
      <c r="J39" s="107" t="str">
        <f>IF(CenaCelkemVypocet=0,"",I39/CenaCelkemVypocet*100)</f>
        <v/>
      </c>
    </row>
    <row r="40" spans="1:10" ht="25.5" customHeight="1" x14ac:dyDescent="0.2">
      <c r="A40" s="93">
        <v>2</v>
      </c>
      <c r="B40" s="108" t="s">
        <v>47</v>
      </c>
      <c r="C40" s="220" t="s">
        <v>48</v>
      </c>
      <c r="D40" s="221"/>
      <c r="E40" s="221"/>
      <c r="F40" s="109">
        <f>'SO101 R175617643 Pol'!AE134+'SO101 R175617644 Pol'!AE97+'SO101 R175717645 Pol'!AE17</f>
        <v>0</v>
      </c>
      <c r="G40" s="110">
        <f>'SO101 R175617643 Pol'!AF134+'SO101 R175617644 Pol'!AF97+'SO101 R175717645 Pol'!AF17</f>
        <v>0</v>
      </c>
      <c r="H40" s="110">
        <f>(F40*SazbaDPH1/100)+(G40*SazbaDPH2/100)</f>
        <v>0</v>
      </c>
      <c r="I40" s="110">
        <f>F40+G40+H40</f>
        <v>0</v>
      </c>
      <c r="J40" s="111" t="str">
        <f>IF(CenaCelkemVypocet=0,"",I40/CenaCelkemVypocet*100)</f>
        <v/>
      </c>
    </row>
    <row r="41" spans="1:10" ht="25.5" customHeight="1" x14ac:dyDescent="0.2">
      <c r="A41" s="93">
        <v>3</v>
      </c>
      <c r="B41" s="112" t="s">
        <v>49</v>
      </c>
      <c r="C41" s="218" t="s">
        <v>50</v>
      </c>
      <c r="D41" s="219"/>
      <c r="E41" s="219"/>
      <c r="F41" s="113">
        <f>'SO101 R175617643 Pol'!AE134</f>
        <v>0</v>
      </c>
      <c r="G41" s="106">
        <f>'SO101 R175617643 Pol'!AF134</f>
        <v>0</v>
      </c>
      <c r="H41" s="106">
        <f>(F41*SazbaDPH1/100)+(G41*SazbaDPH2/100)</f>
        <v>0</v>
      </c>
      <c r="I41" s="106">
        <f>F41+G41+H41</f>
        <v>0</v>
      </c>
      <c r="J41" s="107" t="str">
        <f>IF(CenaCelkemVypocet=0,"",I41/CenaCelkemVypocet*100)</f>
        <v/>
      </c>
    </row>
    <row r="42" spans="1:10" ht="25.5" customHeight="1" x14ac:dyDescent="0.2">
      <c r="A42" s="93">
        <v>3</v>
      </c>
      <c r="B42" s="112" t="s">
        <v>51</v>
      </c>
      <c r="C42" s="218" t="s">
        <v>52</v>
      </c>
      <c r="D42" s="219"/>
      <c r="E42" s="219"/>
      <c r="F42" s="113">
        <f>'SO101 R175617644 Pol'!AE97</f>
        <v>0</v>
      </c>
      <c r="G42" s="106">
        <f>'SO101 R175617644 Pol'!AF97</f>
        <v>0</v>
      </c>
      <c r="H42" s="106">
        <f>(F42*SazbaDPH1/100)+(G42*SazbaDPH2/100)</f>
        <v>0</v>
      </c>
      <c r="I42" s="106">
        <f>F42+G42+H42</f>
        <v>0</v>
      </c>
      <c r="J42" s="107" t="str">
        <f>IF(CenaCelkemVypocet=0,"",I42/CenaCelkemVypocet*100)</f>
        <v/>
      </c>
    </row>
    <row r="43" spans="1:10" ht="25.5" customHeight="1" x14ac:dyDescent="0.2">
      <c r="A43" s="93">
        <v>3</v>
      </c>
      <c r="B43" s="112" t="s">
        <v>53</v>
      </c>
      <c r="C43" s="218" t="s">
        <v>54</v>
      </c>
      <c r="D43" s="219"/>
      <c r="E43" s="219"/>
      <c r="F43" s="113">
        <f>'SO101 R175717645 Pol'!AE17</f>
        <v>0</v>
      </c>
      <c r="G43" s="106">
        <f>'SO101 R175717645 Pol'!AF17</f>
        <v>0</v>
      </c>
      <c r="H43" s="106">
        <f>(F43*SazbaDPH1/100)+(G43*SazbaDPH2/100)</f>
        <v>0</v>
      </c>
      <c r="I43" s="106">
        <f>F43+G43+H43</f>
        <v>0</v>
      </c>
      <c r="J43" s="107" t="str">
        <f>IF(CenaCelkemVypocet=0,"",I43/CenaCelkemVypocet*100)</f>
        <v/>
      </c>
    </row>
    <row r="44" spans="1:10" ht="25.5" customHeight="1" x14ac:dyDescent="0.2">
      <c r="A44" s="93"/>
      <c r="B44" s="222" t="s">
        <v>55</v>
      </c>
      <c r="C44" s="223"/>
      <c r="D44" s="223"/>
      <c r="E44" s="224"/>
      <c r="F44" s="114">
        <f>SUMIF(A39:A43,"=1",F39:F43)</f>
        <v>0</v>
      </c>
      <c r="G44" s="115">
        <f>SUMIF(A39:A43,"=1",G39:G43)</f>
        <v>0</v>
      </c>
      <c r="H44" s="115">
        <f>SUMIF(A39:A43,"=1",H39:H43)</f>
        <v>0</v>
      </c>
      <c r="I44" s="115">
        <f>SUMIF(A39:A43,"=1",I39:I43)</f>
        <v>0</v>
      </c>
      <c r="J44" s="116">
        <f>SUMIF(A39:A43,"=1",J39:J43)</f>
        <v>0</v>
      </c>
    </row>
    <row r="48" spans="1:10" ht="15.75" x14ac:dyDescent="0.25">
      <c r="B48" s="124" t="s">
        <v>57</v>
      </c>
    </row>
    <row r="50" spans="1:10" ht="25.5" customHeight="1" x14ac:dyDescent="0.2">
      <c r="A50" s="125"/>
      <c r="B50" s="128" t="s">
        <v>17</v>
      </c>
      <c r="C50" s="128" t="s">
        <v>5</v>
      </c>
      <c r="D50" s="129"/>
      <c r="E50" s="129"/>
      <c r="F50" s="130" t="s">
        <v>58</v>
      </c>
      <c r="G50" s="130"/>
      <c r="H50" s="130"/>
      <c r="I50" s="130" t="s">
        <v>29</v>
      </c>
      <c r="J50" s="130" t="s">
        <v>0</v>
      </c>
    </row>
    <row r="51" spans="1:10" ht="25.5" customHeight="1" x14ac:dyDescent="0.2">
      <c r="A51" s="126"/>
      <c r="B51" s="131" t="s">
        <v>59</v>
      </c>
      <c r="C51" s="225" t="s">
        <v>60</v>
      </c>
      <c r="D51" s="226"/>
      <c r="E51" s="226"/>
      <c r="F51" s="136" t="s">
        <v>24</v>
      </c>
      <c r="G51" s="137"/>
      <c r="H51" s="137"/>
      <c r="I51" s="137">
        <f>'SO101 R175617644 Pol'!G8</f>
        <v>0</v>
      </c>
      <c r="J51" s="134" t="str">
        <f>IF(I62=0,"",I51/I62*100)</f>
        <v/>
      </c>
    </row>
    <row r="52" spans="1:10" ht="25.5" customHeight="1" x14ac:dyDescent="0.2">
      <c r="A52" s="126"/>
      <c r="B52" s="131" t="s">
        <v>61</v>
      </c>
      <c r="C52" s="225" t="s">
        <v>62</v>
      </c>
      <c r="D52" s="226"/>
      <c r="E52" s="226"/>
      <c r="F52" s="136" t="s">
        <v>25</v>
      </c>
      <c r="G52" s="137"/>
      <c r="H52" s="137"/>
      <c r="I52" s="137">
        <f>'SO101 R175617643 Pol'!G8+'SO101 R175617644 Pol'!G23</f>
        <v>0</v>
      </c>
      <c r="J52" s="134" t="str">
        <f>IF(I62=0,"",I52/I62*100)</f>
        <v/>
      </c>
    </row>
    <row r="53" spans="1:10" ht="25.5" customHeight="1" x14ac:dyDescent="0.2">
      <c r="A53" s="126"/>
      <c r="B53" s="131" t="s">
        <v>63</v>
      </c>
      <c r="C53" s="225" t="s">
        <v>64</v>
      </c>
      <c r="D53" s="226"/>
      <c r="E53" s="226"/>
      <c r="F53" s="136" t="s">
        <v>25</v>
      </c>
      <c r="G53" s="137"/>
      <c r="H53" s="137"/>
      <c r="I53" s="137">
        <f>'SO101 R175617643 Pol'!G24</f>
        <v>0</v>
      </c>
      <c r="J53" s="134" t="str">
        <f>IF(I62=0,"",I53/I62*100)</f>
        <v/>
      </c>
    </row>
    <row r="54" spans="1:10" ht="25.5" customHeight="1" x14ac:dyDescent="0.2">
      <c r="A54" s="126"/>
      <c r="B54" s="131" t="s">
        <v>65</v>
      </c>
      <c r="C54" s="225" t="s">
        <v>66</v>
      </c>
      <c r="D54" s="226"/>
      <c r="E54" s="226"/>
      <c r="F54" s="136" t="s">
        <v>25</v>
      </c>
      <c r="G54" s="137"/>
      <c r="H54" s="137"/>
      <c r="I54" s="137">
        <f>'SO101 R175617644 Pol'!G31</f>
        <v>0</v>
      </c>
      <c r="J54" s="134" t="str">
        <f>IF(I62=0,"",I54/I62*100)</f>
        <v/>
      </c>
    </row>
    <row r="55" spans="1:10" ht="25.5" customHeight="1" x14ac:dyDescent="0.2">
      <c r="A55" s="126"/>
      <c r="B55" s="131" t="s">
        <v>67</v>
      </c>
      <c r="C55" s="225" t="s">
        <v>68</v>
      </c>
      <c r="D55" s="226"/>
      <c r="E55" s="226"/>
      <c r="F55" s="136" t="s">
        <v>25</v>
      </c>
      <c r="G55" s="137"/>
      <c r="H55" s="137"/>
      <c r="I55" s="137">
        <f>'SO101 R175617644 Pol'!G51</f>
        <v>0</v>
      </c>
      <c r="J55" s="134" t="str">
        <f>IF(I62=0,"",I55/I62*100)</f>
        <v/>
      </c>
    </row>
    <row r="56" spans="1:10" ht="25.5" customHeight="1" x14ac:dyDescent="0.2">
      <c r="A56" s="126"/>
      <c r="B56" s="131" t="s">
        <v>69</v>
      </c>
      <c r="C56" s="225" t="s">
        <v>70</v>
      </c>
      <c r="D56" s="226"/>
      <c r="E56" s="226"/>
      <c r="F56" s="136" t="s">
        <v>25</v>
      </c>
      <c r="G56" s="137"/>
      <c r="H56" s="137"/>
      <c r="I56" s="137">
        <f>'SO101 R175617643 Pol'!G31+'SO101 R175617644 Pol'!G58</f>
        <v>0</v>
      </c>
      <c r="J56" s="134" t="str">
        <f>IF(I62=0,"",I56/I62*100)</f>
        <v/>
      </c>
    </row>
    <row r="57" spans="1:10" ht="25.5" customHeight="1" x14ac:dyDescent="0.2">
      <c r="A57" s="126"/>
      <c r="B57" s="131" t="s">
        <v>71</v>
      </c>
      <c r="C57" s="225" t="s">
        <v>72</v>
      </c>
      <c r="D57" s="226"/>
      <c r="E57" s="226"/>
      <c r="F57" s="136" t="s">
        <v>25</v>
      </c>
      <c r="G57" s="137"/>
      <c r="H57" s="137"/>
      <c r="I57" s="137">
        <f>'SO101 R175617643 Pol'!G56+'SO101 R175617644 Pol'!G67</f>
        <v>0</v>
      </c>
      <c r="J57" s="134" t="str">
        <f>IF(I62=0,"",I57/I62*100)</f>
        <v/>
      </c>
    </row>
    <row r="58" spans="1:10" ht="25.5" customHeight="1" x14ac:dyDescent="0.2">
      <c r="A58" s="126"/>
      <c r="B58" s="131" t="s">
        <v>73</v>
      </c>
      <c r="C58" s="225" t="s">
        <v>74</v>
      </c>
      <c r="D58" s="226"/>
      <c r="E58" s="226"/>
      <c r="F58" s="136" t="s">
        <v>25</v>
      </c>
      <c r="G58" s="137"/>
      <c r="H58" s="137"/>
      <c r="I58" s="137">
        <f>'SO101 R175617643 Pol'!G83</f>
        <v>0</v>
      </c>
      <c r="J58" s="134" t="str">
        <f>IF(I62=0,"",I58/I62*100)</f>
        <v/>
      </c>
    </row>
    <row r="59" spans="1:10" ht="25.5" customHeight="1" x14ac:dyDescent="0.2">
      <c r="A59" s="126"/>
      <c r="B59" s="131" t="s">
        <v>75</v>
      </c>
      <c r="C59" s="225" t="s">
        <v>76</v>
      </c>
      <c r="D59" s="226"/>
      <c r="E59" s="226"/>
      <c r="F59" s="136" t="s">
        <v>25</v>
      </c>
      <c r="G59" s="137"/>
      <c r="H59" s="137"/>
      <c r="I59" s="137">
        <f>'SO101 R175617643 Pol'!G124+'SO101 R175617644 Pol'!G88</f>
        <v>0</v>
      </c>
      <c r="J59" s="134" t="str">
        <f>IF(I62=0,"",I59/I62*100)</f>
        <v/>
      </c>
    </row>
    <row r="60" spans="1:10" ht="25.5" customHeight="1" x14ac:dyDescent="0.2">
      <c r="A60" s="126"/>
      <c r="B60" s="131" t="s">
        <v>77</v>
      </c>
      <c r="C60" s="225" t="s">
        <v>78</v>
      </c>
      <c r="D60" s="226"/>
      <c r="E60" s="226"/>
      <c r="F60" s="136" t="s">
        <v>25</v>
      </c>
      <c r="G60" s="137"/>
      <c r="H60" s="137"/>
      <c r="I60" s="137">
        <f>'SO101 R175617643 Pol'!G129+'SO101 R175617644 Pol'!G93</f>
        <v>0</v>
      </c>
      <c r="J60" s="134" t="str">
        <f>IF(I62=0,"",I60/I62*100)</f>
        <v/>
      </c>
    </row>
    <row r="61" spans="1:10" ht="25.5" customHeight="1" x14ac:dyDescent="0.2">
      <c r="A61" s="126"/>
      <c r="B61" s="131" t="s">
        <v>79</v>
      </c>
      <c r="C61" s="225" t="s">
        <v>27</v>
      </c>
      <c r="D61" s="226"/>
      <c r="E61" s="226"/>
      <c r="F61" s="136" t="s">
        <v>79</v>
      </c>
      <c r="G61" s="137"/>
      <c r="H61" s="137"/>
      <c r="I61" s="137">
        <f>'SO101 R175717645 Pol'!G8</f>
        <v>0</v>
      </c>
      <c r="J61" s="134" t="str">
        <f>IF(I62=0,"",I61/I62*100)</f>
        <v/>
      </c>
    </row>
    <row r="62" spans="1:10" ht="25.5" customHeight="1" x14ac:dyDescent="0.2">
      <c r="A62" s="127"/>
      <c r="B62" s="132" t="s">
        <v>1</v>
      </c>
      <c r="C62" s="132"/>
      <c r="D62" s="133"/>
      <c r="E62" s="133"/>
      <c r="F62" s="138"/>
      <c r="G62" s="139"/>
      <c r="H62" s="139"/>
      <c r="I62" s="139">
        <f>SUM(I51:I61)</f>
        <v>0</v>
      </c>
      <c r="J62" s="135">
        <f>SUM(J51:J61)</f>
        <v>0</v>
      </c>
    </row>
    <row r="63" spans="1:10" x14ac:dyDescent="0.2">
      <c r="F63" s="91"/>
      <c r="G63" s="90"/>
      <c r="H63" s="91"/>
      <c r="I63" s="90"/>
      <c r="J63" s="92"/>
    </row>
    <row r="64" spans="1:10" x14ac:dyDescent="0.2">
      <c r="F64" s="91"/>
      <c r="G64" s="90"/>
      <c r="H64" s="91"/>
      <c r="I64" s="90"/>
      <c r="J64" s="92"/>
    </row>
    <row r="65" spans="6:10" x14ac:dyDescent="0.2">
      <c r="F65" s="91"/>
      <c r="G65" s="90"/>
      <c r="H65" s="91"/>
      <c r="I65" s="90"/>
      <c r="J65" s="92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3">
    <mergeCell ref="C60:E60"/>
    <mergeCell ref="C61:E61"/>
    <mergeCell ref="C55:E55"/>
    <mergeCell ref="C56:E56"/>
    <mergeCell ref="C57:E57"/>
    <mergeCell ref="C58:E58"/>
    <mergeCell ref="C59:E59"/>
    <mergeCell ref="B44:E44"/>
    <mergeCell ref="C51:E51"/>
    <mergeCell ref="C52:E52"/>
    <mergeCell ref="C53:E53"/>
    <mergeCell ref="C54:E54"/>
    <mergeCell ref="C39:E39"/>
    <mergeCell ref="C40:E40"/>
    <mergeCell ref="C41:E41"/>
    <mergeCell ref="C42:E42"/>
    <mergeCell ref="C43:E43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27" t="s">
        <v>6</v>
      </c>
      <c r="B1" s="227"/>
      <c r="C1" s="228"/>
      <c r="D1" s="227"/>
      <c r="E1" s="227"/>
      <c r="F1" s="227"/>
      <c r="G1" s="227"/>
    </row>
    <row r="2" spans="1:7" ht="24.95" customHeight="1" x14ac:dyDescent="0.2">
      <c r="A2" s="78" t="s">
        <v>7</v>
      </c>
      <c r="B2" s="77"/>
      <c r="C2" s="229"/>
      <c r="D2" s="229"/>
      <c r="E2" s="229"/>
      <c r="F2" s="229"/>
      <c r="G2" s="230"/>
    </row>
    <row r="3" spans="1:7" ht="24.95" customHeight="1" x14ac:dyDescent="0.2">
      <c r="A3" s="78" t="s">
        <v>8</v>
      </c>
      <c r="B3" s="77"/>
      <c r="C3" s="229"/>
      <c r="D3" s="229"/>
      <c r="E3" s="229"/>
      <c r="F3" s="229"/>
      <c r="G3" s="230"/>
    </row>
    <row r="4" spans="1:7" ht="24.95" customHeight="1" x14ac:dyDescent="0.2">
      <c r="A4" s="78" t="s">
        <v>9</v>
      </c>
      <c r="B4" s="77"/>
      <c r="C4" s="229"/>
      <c r="D4" s="229"/>
      <c r="E4" s="229"/>
      <c r="F4" s="229"/>
      <c r="G4" s="230"/>
    </row>
    <row r="5" spans="1:7" x14ac:dyDescent="0.2">
      <c r="B5" s="6"/>
      <c r="C5" s="7"/>
      <c r="D5" s="8"/>
    </row>
  </sheetData>
  <sheetProtection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BH5000"/>
  <sheetViews>
    <sheetView view="pageBreakPreview" zoomScale="60" zoomScaleNormal="100"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63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33" t="s">
        <v>81</v>
      </c>
      <c r="B1" s="233"/>
      <c r="C1" s="233"/>
      <c r="D1" s="233"/>
      <c r="E1" s="233"/>
      <c r="F1" s="233"/>
      <c r="G1" s="233"/>
      <c r="AG1" t="s">
        <v>82</v>
      </c>
    </row>
    <row r="2" spans="1:60" ht="24.95" customHeight="1" x14ac:dyDescent="0.2">
      <c r="A2" s="142" t="s">
        <v>7</v>
      </c>
      <c r="B2" s="77" t="s">
        <v>44</v>
      </c>
      <c r="C2" s="234" t="s">
        <v>45</v>
      </c>
      <c r="D2" s="235"/>
      <c r="E2" s="235"/>
      <c r="F2" s="235"/>
      <c r="G2" s="236"/>
      <c r="AG2" t="s">
        <v>83</v>
      </c>
    </row>
    <row r="3" spans="1:60" ht="24.95" customHeight="1" x14ac:dyDescent="0.2">
      <c r="A3" s="142" t="s">
        <v>8</v>
      </c>
      <c r="B3" s="77" t="s">
        <v>47</v>
      </c>
      <c r="C3" s="234" t="s">
        <v>48</v>
      </c>
      <c r="D3" s="235"/>
      <c r="E3" s="235"/>
      <c r="F3" s="235"/>
      <c r="G3" s="236"/>
      <c r="AC3" s="89" t="s">
        <v>83</v>
      </c>
      <c r="AG3" t="s">
        <v>84</v>
      </c>
    </row>
    <row r="4" spans="1:60" ht="24.95" customHeight="1" x14ac:dyDescent="0.2">
      <c r="A4" s="143" t="s">
        <v>9</v>
      </c>
      <c r="B4" s="144" t="s">
        <v>49</v>
      </c>
      <c r="C4" s="237" t="s">
        <v>50</v>
      </c>
      <c r="D4" s="238"/>
      <c r="E4" s="238"/>
      <c r="F4" s="238"/>
      <c r="G4" s="239"/>
      <c r="AG4" t="s">
        <v>85</v>
      </c>
    </row>
    <row r="5" spans="1:60" x14ac:dyDescent="0.2">
      <c r="D5" s="141"/>
    </row>
    <row r="6" spans="1:60" ht="38.25" x14ac:dyDescent="0.2">
      <c r="A6" s="146" t="s">
        <v>86</v>
      </c>
      <c r="B6" s="148" t="s">
        <v>87</v>
      </c>
      <c r="C6" s="148" t="s">
        <v>88</v>
      </c>
      <c r="D6" s="147" t="s">
        <v>89</v>
      </c>
      <c r="E6" s="146" t="s">
        <v>90</v>
      </c>
      <c r="F6" s="145" t="s">
        <v>91</v>
      </c>
      <c r="G6" s="146" t="s">
        <v>29</v>
      </c>
      <c r="H6" s="149" t="s">
        <v>30</v>
      </c>
      <c r="I6" s="149" t="s">
        <v>92</v>
      </c>
      <c r="J6" s="149" t="s">
        <v>31</v>
      </c>
      <c r="K6" s="149" t="s">
        <v>93</v>
      </c>
      <c r="L6" s="149" t="s">
        <v>94</v>
      </c>
      <c r="M6" s="149" t="s">
        <v>95</v>
      </c>
      <c r="N6" s="149" t="s">
        <v>96</v>
      </c>
      <c r="O6" s="149" t="s">
        <v>97</v>
      </c>
      <c r="P6" s="149" t="s">
        <v>98</v>
      </c>
      <c r="Q6" s="149" t="s">
        <v>99</v>
      </c>
      <c r="R6" s="149" t="s">
        <v>100</v>
      </c>
      <c r="S6" s="149" t="s">
        <v>101</v>
      </c>
      <c r="T6" s="149" t="s">
        <v>102</v>
      </c>
      <c r="U6" s="149" t="s">
        <v>103</v>
      </c>
      <c r="V6" s="149" t="s">
        <v>104</v>
      </c>
      <c r="W6" s="149" t="s">
        <v>105</v>
      </c>
    </row>
    <row r="7" spans="1:60" hidden="1" x14ac:dyDescent="0.2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</row>
    <row r="8" spans="1:60" x14ac:dyDescent="0.2">
      <c r="A8" s="163" t="s">
        <v>106</v>
      </c>
      <c r="B8" s="164" t="s">
        <v>61</v>
      </c>
      <c r="C8" s="178" t="s">
        <v>62</v>
      </c>
      <c r="D8" s="165"/>
      <c r="E8" s="166"/>
      <c r="F8" s="167"/>
      <c r="G8" s="167">
        <f>SUMIF(AG9:AG23,"&lt;&gt;NOR",G9:G23)</f>
        <v>0</v>
      </c>
      <c r="H8" s="167"/>
      <c r="I8" s="167">
        <f>SUM(I9:I23)</f>
        <v>0</v>
      </c>
      <c r="J8" s="167"/>
      <c r="K8" s="167">
        <f>SUM(K9:K23)</f>
        <v>0</v>
      </c>
      <c r="L8" s="167"/>
      <c r="M8" s="167">
        <f>SUM(M9:M23)</f>
        <v>0</v>
      </c>
      <c r="N8" s="167"/>
      <c r="O8" s="167">
        <f>SUM(O9:O23)</f>
        <v>0.02</v>
      </c>
      <c r="P8" s="167"/>
      <c r="Q8" s="167">
        <f>SUM(Q9:Q23)</f>
        <v>0</v>
      </c>
      <c r="R8" s="167"/>
      <c r="S8" s="167"/>
      <c r="T8" s="168"/>
      <c r="U8" s="162"/>
      <c r="V8" s="162">
        <f>SUM(V9:V23)</f>
        <v>0</v>
      </c>
      <c r="W8" s="162"/>
      <c r="AG8" t="s">
        <v>107</v>
      </c>
    </row>
    <row r="9" spans="1:60" outlineLevel="1" x14ac:dyDescent="0.2">
      <c r="A9" s="169">
        <v>1</v>
      </c>
      <c r="B9" s="170" t="s">
        <v>108</v>
      </c>
      <c r="C9" s="179" t="s">
        <v>109</v>
      </c>
      <c r="D9" s="171" t="s">
        <v>110</v>
      </c>
      <c r="E9" s="172">
        <v>203</v>
      </c>
      <c r="F9" s="173"/>
      <c r="G9" s="174">
        <f>ROUND(E9*F9,2)</f>
        <v>0</v>
      </c>
      <c r="H9" s="173"/>
      <c r="I9" s="174">
        <f>ROUND(E9*H9,2)</f>
        <v>0</v>
      </c>
      <c r="J9" s="173"/>
      <c r="K9" s="174">
        <f>ROUND(E9*J9,2)</f>
        <v>0</v>
      </c>
      <c r="L9" s="174">
        <v>21</v>
      </c>
      <c r="M9" s="174">
        <f>G9*(1+L9/100)</f>
        <v>0</v>
      </c>
      <c r="N9" s="174">
        <v>1E-4</v>
      </c>
      <c r="O9" s="174">
        <f>ROUND(E9*N9,2)</f>
        <v>0.02</v>
      </c>
      <c r="P9" s="174">
        <v>0</v>
      </c>
      <c r="Q9" s="174">
        <f>ROUND(E9*P9,2)</f>
        <v>0</v>
      </c>
      <c r="R9" s="174"/>
      <c r="S9" s="174" t="s">
        <v>111</v>
      </c>
      <c r="T9" s="175" t="s">
        <v>112</v>
      </c>
      <c r="U9" s="160">
        <v>0</v>
      </c>
      <c r="V9" s="160">
        <f>ROUND(E9*U9,2)</f>
        <v>0</v>
      </c>
      <c r="W9" s="160"/>
      <c r="X9" s="150"/>
      <c r="Y9" s="150"/>
      <c r="Z9" s="150"/>
      <c r="AA9" s="150"/>
      <c r="AB9" s="150"/>
      <c r="AC9" s="150"/>
      <c r="AD9" s="150"/>
      <c r="AE9" s="150"/>
      <c r="AF9" s="150"/>
      <c r="AG9" s="150" t="s">
        <v>113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57"/>
      <c r="B10" s="158"/>
      <c r="C10" s="240"/>
      <c r="D10" s="241"/>
      <c r="E10" s="241"/>
      <c r="F10" s="241"/>
      <c r="G10" s="241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50"/>
      <c r="Y10" s="150"/>
      <c r="Z10" s="150"/>
      <c r="AA10" s="150"/>
      <c r="AB10" s="150"/>
      <c r="AC10" s="150"/>
      <c r="AD10" s="150"/>
      <c r="AE10" s="150"/>
      <c r="AF10" s="150"/>
      <c r="AG10" s="150" t="s">
        <v>114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ht="22.5" outlineLevel="1" x14ac:dyDescent="0.2">
      <c r="A11" s="169">
        <v>2</v>
      </c>
      <c r="B11" s="170" t="s">
        <v>115</v>
      </c>
      <c r="C11" s="179" t="s">
        <v>116</v>
      </c>
      <c r="D11" s="171" t="s">
        <v>110</v>
      </c>
      <c r="E11" s="172">
        <v>78</v>
      </c>
      <c r="F11" s="173"/>
      <c r="G11" s="174">
        <f>ROUND(E11*F11,2)</f>
        <v>0</v>
      </c>
      <c r="H11" s="173"/>
      <c r="I11" s="174">
        <f>ROUND(E11*H11,2)</f>
        <v>0</v>
      </c>
      <c r="J11" s="173"/>
      <c r="K11" s="174">
        <f>ROUND(E11*J11,2)</f>
        <v>0</v>
      </c>
      <c r="L11" s="174">
        <v>21</v>
      </c>
      <c r="M11" s="174">
        <f>G11*(1+L11/100)</f>
        <v>0</v>
      </c>
      <c r="N11" s="174">
        <v>2.0000000000000002E-5</v>
      </c>
      <c r="O11" s="174">
        <f>ROUND(E11*N11,2)</f>
        <v>0</v>
      </c>
      <c r="P11" s="174">
        <v>0</v>
      </c>
      <c r="Q11" s="174">
        <f>ROUND(E11*P11,2)</f>
        <v>0</v>
      </c>
      <c r="R11" s="174" t="s">
        <v>117</v>
      </c>
      <c r="S11" s="174" t="s">
        <v>118</v>
      </c>
      <c r="T11" s="175" t="s">
        <v>118</v>
      </c>
      <c r="U11" s="160">
        <v>0</v>
      </c>
      <c r="V11" s="160">
        <f>ROUND(E11*U11,2)</f>
        <v>0</v>
      </c>
      <c r="W11" s="160"/>
      <c r="X11" s="150"/>
      <c r="Y11" s="150"/>
      <c r="Z11" s="150"/>
      <c r="AA11" s="150"/>
      <c r="AB11" s="150"/>
      <c r="AC11" s="150"/>
      <c r="AD11" s="150"/>
      <c r="AE11" s="150"/>
      <c r="AF11" s="150"/>
      <c r="AG11" s="150" t="s">
        <v>119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 x14ac:dyDescent="0.2">
      <c r="A12" s="157"/>
      <c r="B12" s="158"/>
      <c r="C12" s="240"/>
      <c r="D12" s="241"/>
      <c r="E12" s="241"/>
      <c r="F12" s="241"/>
      <c r="G12" s="241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50"/>
      <c r="Y12" s="150"/>
      <c r="Z12" s="150"/>
      <c r="AA12" s="150"/>
      <c r="AB12" s="150"/>
      <c r="AC12" s="150"/>
      <c r="AD12" s="150"/>
      <c r="AE12" s="150"/>
      <c r="AF12" s="150"/>
      <c r="AG12" s="150" t="s">
        <v>114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ht="22.5" outlineLevel="1" x14ac:dyDescent="0.2">
      <c r="A13" s="169">
        <v>3</v>
      </c>
      <c r="B13" s="170" t="s">
        <v>120</v>
      </c>
      <c r="C13" s="179" t="s">
        <v>121</v>
      </c>
      <c r="D13" s="171" t="s">
        <v>110</v>
      </c>
      <c r="E13" s="172">
        <v>11</v>
      </c>
      <c r="F13" s="173"/>
      <c r="G13" s="174">
        <f>ROUND(E13*F13,2)</f>
        <v>0</v>
      </c>
      <c r="H13" s="173"/>
      <c r="I13" s="174">
        <f>ROUND(E13*H13,2)</f>
        <v>0</v>
      </c>
      <c r="J13" s="173"/>
      <c r="K13" s="174">
        <f>ROUND(E13*J13,2)</f>
        <v>0</v>
      </c>
      <c r="L13" s="174">
        <v>21</v>
      </c>
      <c r="M13" s="174">
        <f>G13*(1+L13/100)</f>
        <v>0</v>
      </c>
      <c r="N13" s="174">
        <v>3.0000000000000001E-5</v>
      </c>
      <c r="O13" s="174">
        <f>ROUND(E13*N13,2)</f>
        <v>0</v>
      </c>
      <c r="P13" s="174">
        <v>0</v>
      </c>
      <c r="Q13" s="174">
        <f>ROUND(E13*P13,2)</f>
        <v>0</v>
      </c>
      <c r="R13" s="174" t="s">
        <v>117</v>
      </c>
      <c r="S13" s="174" t="s">
        <v>118</v>
      </c>
      <c r="T13" s="175" t="s">
        <v>118</v>
      </c>
      <c r="U13" s="160">
        <v>0</v>
      </c>
      <c r="V13" s="160">
        <f>ROUND(E13*U13,2)</f>
        <v>0</v>
      </c>
      <c r="W13" s="160"/>
      <c r="X13" s="150"/>
      <c r="Y13" s="150"/>
      <c r="Z13" s="150"/>
      <c r="AA13" s="150"/>
      <c r="AB13" s="150"/>
      <c r="AC13" s="150"/>
      <c r="AD13" s="150"/>
      <c r="AE13" s="150"/>
      <c r="AF13" s="150"/>
      <c r="AG13" s="150" t="s">
        <v>119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57"/>
      <c r="B14" s="158"/>
      <c r="C14" s="240"/>
      <c r="D14" s="241"/>
      <c r="E14" s="241"/>
      <c r="F14" s="241"/>
      <c r="G14" s="241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50"/>
      <c r="Y14" s="150"/>
      <c r="Z14" s="150"/>
      <c r="AA14" s="150"/>
      <c r="AB14" s="150"/>
      <c r="AC14" s="150"/>
      <c r="AD14" s="150"/>
      <c r="AE14" s="150"/>
      <c r="AF14" s="150"/>
      <c r="AG14" s="150" t="s">
        <v>114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ht="22.5" outlineLevel="1" x14ac:dyDescent="0.2">
      <c r="A15" s="169">
        <v>4</v>
      </c>
      <c r="B15" s="170" t="s">
        <v>122</v>
      </c>
      <c r="C15" s="179" t="s">
        <v>123</v>
      </c>
      <c r="D15" s="171" t="s">
        <v>110</v>
      </c>
      <c r="E15" s="172">
        <v>58</v>
      </c>
      <c r="F15" s="173"/>
      <c r="G15" s="174">
        <f>ROUND(E15*F15,2)</f>
        <v>0</v>
      </c>
      <c r="H15" s="173"/>
      <c r="I15" s="174">
        <f>ROUND(E15*H15,2)</f>
        <v>0</v>
      </c>
      <c r="J15" s="173"/>
      <c r="K15" s="174">
        <f>ROUND(E15*J15,2)</f>
        <v>0</v>
      </c>
      <c r="L15" s="174">
        <v>21</v>
      </c>
      <c r="M15" s="174">
        <f>G15*(1+L15/100)</f>
        <v>0</v>
      </c>
      <c r="N15" s="174">
        <v>4.0000000000000003E-5</v>
      </c>
      <c r="O15" s="174">
        <f>ROUND(E15*N15,2)</f>
        <v>0</v>
      </c>
      <c r="P15" s="174">
        <v>0</v>
      </c>
      <c r="Q15" s="174">
        <f>ROUND(E15*P15,2)</f>
        <v>0</v>
      </c>
      <c r="R15" s="174" t="s">
        <v>117</v>
      </c>
      <c r="S15" s="174" t="s">
        <v>118</v>
      </c>
      <c r="T15" s="175" t="s">
        <v>118</v>
      </c>
      <c r="U15" s="160">
        <v>0</v>
      </c>
      <c r="V15" s="160">
        <f>ROUND(E15*U15,2)</f>
        <v>0</v>
      </c>
      <c r="W15" s="160"/>
      <c r="X15" s="150"/>
      <c r="Y15" s="150"/>
      <c r="Z15" s="150"/>
      <c r="AA15" s="150"/>
      <c r="AB15" s="150"/>
      <c r="AC15" s="150"/>
      <c r="AD15" s="150"/>
      <c r="AE15" s="150"/>
      <c r="AF15" s="150"/>
      <c r="AG15" s="150" t="s">
        <v>119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57"/>
      <c r="B16" s="158"/>
      <c r="C16" s="240"/>
      <c r="D16" s="241"/>
      <c r="E16" s="241"/>
      <c r="F16" s="241"/>
      <c r="G16" s="241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50"/>
      <c r="Y16" s="150"/>
      <c r="Z16" s="150"/>
      <c r="AA16" s="150"/>
      <c r="AB16" s="150"/>
      <c r="AC16" s="150"/>
      <c r="AD16" s="150"/>
      <c r="AE16" s="150"/>
      <c r="AF16" s="150"/>
      <c r="AG16" s="150" t="s">
        <v>114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ht="22.5" outlineLevel="1" x14ac:dyDescent="0.2">
      <c r="A17" s="169">
        <v>5</v>
      </c>
      <c r="B17" s="170" t="s">
        <v>124</v>
      </c>
      <c r="C17" s="179" t="s">
        <v>125</v>
      </c>
      <c r="D17" s="171" t="s">
        <v>110</v>
      </c>
      <c r="E17" s="172">
        <v>23</v>
      </c>
      <c r="F17" s="173"/>
      <c r="G17" s="174">
        <f>ROUND(E17*F17,2)</f>
        <v>0</v>
      </c>
      <c r="H17" s="173"/>
      <c r="I17" s="174">
        <f>ROUND(E17*H17,2)</f>
        <v>0</v>
      </c>
      <c r="J17" s="173"/>
      <c r="K17" s="174">
        <f>ROUND(E17*J17,2)</f>
        <v>0</v>
      </c>
      <c r="L17" s="174">
        <v>21</v>
      </c>
      <c r="M17" s="174">
        <f>G17*(1+L17/100)</f>
        <v>0</v>
      </c>
      <c r="N17" s="174">
        <v>5.0000000000000002E-5</v>
      </c>
      <c r="O17" s="174">
        <f>ROUND(E17*N17,2)</f>
        <v>0</v>
      </c>
      <c r="P17" s="174">
        <v>0</v>
      </c>
      <c r="Q17" s="174">
        <f>ROUND(E17*P17,2)</f>
        <v>0</v>
      </c>
      <c r="R17" s="174" t="s">
        <v>117</v>
      </c>
      <c r="S17" s="174" t="s">
        <v>118</v>
      </c>
      <c r="T17" s="175" t="s">
        <v>118</v>
      </c>
      <c r="U17" s="160">
        <v>0</v>
      </c>
      <c r="V17" s="160">
        <f>ROUND(E17*U17,2)</f>
        <v>0</v>
      </c>
      <c r="W17" s="160"/>
      <c r="X17" s="150"/>
      <c r="Y17" s="150"/>
      <c r="Z17" s="150"/>
      <c r="AA17" s="150"/>
      <c r="AB17" s="150"/>
      <c r="AC17" s="150"/>
      <c r="AD17" s="150"/>
      <c r="AE17" s="150"/>
      <c r="AF17" s="150"/>
      <c r="AG17" s="150" t="s">
        <v>119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 x14ac:dyDescent="0.2">
      <c r="A18" s="157"/>
      <c r="B18" s="158"/>
      <c r="C18" s="240"/>
      <c r="D18" s="241"/>
      <c r="E18" s="241"/>
      <c r="F18" s="241"/>
      <c r="G18" s="241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50"/>
      <c r="Y18" s="150"/>
      <c r="Z18" s="150"/>
      <c r="AA18" s="150"/>
      <c r="AB18" s="150"/>
      <c r="AC18" s="150"/>
      <c r="AD18" s="150"/>
      <c r="AE18" s="150"/>
      <c r="AF18" s="150"/>
      <c r="AG18" s="150" t="s">
        <v>114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ht="22.5" outlineLevel="1" x14ac:dyDescent="0.2">
      <c r="A19" s="169">
        <v>6</v>
      </c>
      <c r="B19" s="170" t="s">
        <v>126</v>
      </c>
      <c r="C19" s="179" t="s">
        <v>127</v>
      </c>
      <c r="D19" s="171" t="s">
        <v>110</v>
      </c>
      <c r="E19" s="172">
        <v>33</v>
      </c>
      <c r="F19" s="173"/>
      <c r="G19" s="174">
        <f>ROUND(E19*F19,2)</f>
        <v>0</v>
      </c>
      <c r="H19" s="173"/>
      <c r="I19" s="174">
        <f>ROUND(E19*H19,2)</f>
        <v>0</v>
      </c>
      <c r="J19" s="173"/>
      <c r="K19" s="174">
        <f>ROUND(E19*J19,2)</f>
        <v>0</v>
      </c>
      <c r="L19" s="174">
        <v>21</v>
      </c>
      <c r="M19" s="174">
        <f>G19*(1+L19/100)</f>
        <v>0</v>
      </c>
      <c r="N19" s="174">
        <v>8.0000000000000007E-5</v>
      </c>
      <c r="O19" s="174">
        <f>ROUND(E19*N19,2)</f>
        <v>0</v>
      </c>
      <c r="P19" s="174">
        <v>0</v>
      </c>
      <c r="Q19" s="174">
        <f>ROUND(E19*P19,2)</f>
        <v>0</v>
      </c>
      <c r="R19" s="174" t="s">
        <v>117</v>
      </c>
      <c r="S19" s="174" t="s">
        <v>118</v>
      </c>
      <c r="T19" s="175" t="s">
        <v>118</v>
      </c>
      <c r="U19" s="160">
        <v>0</v>
      </c>
      <c r="V19" s="160">
        <f>ROUND(E19*U19,2)</f>
        <v>0</v>
      </c>
      <c r="W19" s="160"/>
      <c r="X19" s="150"/>
      <c r="Y19" s="150"/>
      <c r="Z19" s="150"/>
      <c r="AA19" s="150"/>
      <c r="AB19" s="150"/>
      <c r="AC19" s="150"/>
      <c r="AD19" s="150"/>
      <c r="AE19" s="150"/>
      <c r="AF19" s="150"/>
      <c r="AG19" s="150" t="s">
        <v>128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">
      <c r="A20" s="157"/>
      <c r="B20" s="158"/>
      <c r="C20" s="240"/>
      <c r="D20" s="241"/>
      <c r="E20" s="241"/>
      <c r="F20" s="241"/>
      <c r="G20" s="241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50"/>
      <c r="Y20" s="150"/>
      <c r="Z20" s="150"/>
      <c r="AA20" s="150"/>
      <c r="AB20" s="150"/>
      <c r="AC20" s="150"/>
      <c r="AD20" s="150"/>
      <c r="AE20" s="150"/>
      <c r="AF20" s="150"/>
      <c r="AG20" s="150" t="s">
        <v>114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2">
      <c r="A21" s="157">
        <v>7</v>
      </c>
      <c r="B21" s="158" t="s">
        <v>129</v>
      </c>
      <c r="C21" s="180" t="s">
        <v>130</v>
      </c>
      <c r="D21" s="159" t="s">
        <v>0</v>
      </c>
      <c r="E21" s="176"/>
      <c r="F21" s="161"/>
      <c r="G21" s="160">
        <f>ROUND(E21*F21,2)</f>
        <v>0</v>
      </c>
      <c r="H21" s="161"/>
      <c r="I21" s="160">
        <f>ROUND(E21*H21,2)</f>
        <v>0</v>
      </c>
      <c r="J21" s="161"/>
      <c r="K21" s="160">
        <f>ROUND(E21*J21,2)</f>
        <v>0</v>
      </c>
      <c r="L21" s="160">
        <v>21</v>
      </c>
      <c r="M21" s="160">
        <f>G21*(1+L21/100)</f>
        <v>0</v>
      </c>
      <c r="N21" s="160">
        <v>0</v>
      </c>
      <c r="O21" s="160">
        <f>ROUND(E21*N21,2)</f>
        <v>0</v>
      </c>
      <c r="P21" s="160">
        <v>0</v>
      </c>
      <c r="Q21" s="160">
        <f>ROUND(E21*P21,2)</f>
        <v>0</v>
      </c>
      <c r="R21" s="160" t="s">
        <v>131</v>
      </c>
      <c r="S21" s="160" t="s">
        <v>118</v>
      </c>
      <c r="T21" s="160" t="s">
        <v>118</v>
      </c>
      <c r="U21" s="160">
        <v>0</v>
      </c>
      <c r="V21" s="160">
        <f>ROUND(E21*U21,2)</f>
        <v>0</v>
      </c>
      <c r="W21" s="160"/>
      <c r="X21" s="150"/>
      <c r="Y21" s="150"/>
      <c r="Z21" s="150"/>
      <c r="AA21" s="150"/>
      <c r="AB21" s="150"/>
      <c r="AC21" s="150"/>
      <c r="AD21" s="150"/>
      <c r="AE21" s="150"/>
      <c r="AF21" s="150"/>
      <c r="AG21" s="150" t="s">
        <v>132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 x14ac:dyDescent="0.2">
      <c r="A22" s="157"/>
      <c r="B22" s="158"/>
      <c r="C22" s="242" t="s">
        <v>133</v>
      </c>
      <c r="D22" s="243"/>
      <c r="E22" s="243"/>
      <c r="F22" s="243"/>
      <c r="G22" s="243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50"/>
      <c r="Y22" s="150"/>
      <c r="Z22" s="150"/>
      <c r="AA22" s="150"/>
      <c r="AB22" s="150"/>
      <c r="AC22" s="150"/>
      <c r="AD22" s="150"/>
      <c r="AE22" s="150"/>
      <c r="AF22" s="150"/>
      <c r="AG22" s="150" t="s">
        <v>134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 x14ac:dyDescent="0.2">
      <c r="A23" s="157"/>
      <c r="B23" s="158"/>
      <c r="C23" s="231"/>
      <c r="D23" s="232"/>
      <c r="E23" s="232"/>
      <c r="F23" s="232"/>
      <c r="G23" s="232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50"/>
      <c r="Y23" s="150"/>
      <c r="Z23" s="150"/>
      <c r="AA23" s="150"/>
      <c r="AB23" s="150"/>
      <c r="AC23" s="150"/>
      <c r="AD23" s="150"/>
      <c r="AE23" s="150"/>
      <c r="AF23" s="150"/>
      <c r="AG23" s="150" t="s">
        <v>114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x14ac:dyDescent="0.2">
      <c r="A24" s="163" t="s">
        <v>106</v>
      </c>
      <c r="B24" s="164" t="s">
        <v>63</v>
      </c>
      <c r="C24" s="178" t="s">
        <v>64</v>
      </c>
      <c r="D24" s="165"/>
      <c r="E24" s="166"/>
      <c r="F24" s="167"/>
      <c r="G24" s="167">
        <f>SUMIF(AG25:AG30,"&lt;&gt;NOR",G25:G30)</f>
        <v>0</v>
      </c>
      <c r="H24" s="167"/>
      <c r="I24" s="167">
        <f>SUM(I25:I30)</f>
        <v>0</v>
      </c>
      <c r="J24" s="167"/>
      <c r="K24" s="167">
        <f>SUM(K25:K30)</f>
        <v>0</v>
      </c>
      <c r="L24" s="167"/>
      <c r="M24" s="167">
        <f>SUM(M25:M30)</f>
        <v>0</v>
      </c>
      <c r="N24" s="167"/>
      <c r="O24" s="167">
        <f>SUM(O25:O30)</f>
        <v>0</v>
      </c>
      <c r="P24" s="167"/>
      <c r="Q24" s="167">
        <f>SUM(Q25:Q30)</f>
        <v>0</v>
      </c>
      <c r="R24" s="167"/>
      <c r="S24" s="167"/>
      <c r="T24" s="168"/>
      <c r="U24" s="162"/>
      <c r="V24" s="162">
        <f>SUM(V25:V30)</f>
        <v>0</v>
      </c>
      <c r="W24" s="162"/>
      <c r="AG24" t="s">
        <v>107</v>
      </c>
    </row>
    <row r="25" spans="1:60" outlineLevel="1" x14ac:dyDescent="0.2">
      <c r="A25" s="169">
        <v>8</v>
      </c>
      <c r="B25" s="170" t="s">
        <v>135</v>
      </c>
      <c r="C25" s="179" t="s">
        <v>136</v>
      </c>
      <c r="D25" s="171" t="s">
        <v>137</v>
      </c>
      <c r="E25" s="172">
        <v>8</v>
      </c>
      <c r="F25" s="173"/>
      <c r="G25" s="174">
        <f>ROUND(E25*F25,2)</f>
        <v>0</v>
      </c>
      <c r="H25" s="173"/>
      <c r="I25" s="174">
        <f>ROUND(E25*H25,2)</f>
        <v>0</v>
      </c>
      <c r="J25" s="173"/>
      <c r="K25" s="174">
        <f>ROUND(E25*J25,2)</f>
        <v>0</v>
      </c>
      <c r="L25" s="174">
        <v>21</v>
      </c>
      <c r="M25" s="174">
        <f>G25*(1+L25/100)</f>
        <v>0</v>
      </c>
      <c r="N25" s="174">
        <v>0</v>
      </c>
      <c r="O25" s="174">
        <f>ROUND(E25*N25,2)</f>
        <v>0</v>
      </c>
      <c r="P25" s="174">
        <v>0</v>
      </c>
      <c r="Q25" s="174">
        <f>ROUND(E25*P25,2)</f>
        <v>0</v>
      </c>
      <c r="R25" s="174"/>
      <c r="S25" s="174" t="s">
        <v>111</v>
      </c>
      <c r="T25" s="175" t="s">
        <v>138</v>
      </c>
      <c r="U25" s="160">
        <v>0</v>
      </c>
      <c r="V25" s="160">
        <f>ROUND(E25*U25,2)</f>
        <v>0</v>
      </c>
      <c r="W25" s="160"/>
      <c r="X25" s="150"/>
      <c r="Y25" s="150"/>
      <c r="Z25" s="150"/>
      <c r="AA25" s="150"/>
      <c r="AB25" s="150"/>
      <c r="AC25" s="150"/>
      <c r="AD25" s="150"/>
      <c r="AE25" s="150"/>
      <c r="AF25" s="150"/>
      <c r="AG25" s="150" t="s">
        <v>139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1" x14ac:dyDescent="0.2">
      <c r="A26" s="157"/>
      <c r="B26" s="158"/>
      <c r="C26" s="240"/>
      <c r="D26" s="241"/>
      <c r="E26" s="241"/>
      <c r="F26" s="241"/>
      <c r="G26" s="241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50"/>
      <c r="Y26" s="150"/>
      <c r="Z26" s="150"/>
      <c r="AA26" s="150"/>
      <c r="AB26" s="150"/>
      <c r="AC26" s="150"/>
      <c r="AD26" s="150"/>
      <c r="AE26" s="150"/>
      <c r="AF26" s="150"/>
      <c r="AG26" s="150" t="s">
        <v>114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1" x14ac:dyDescent="0.2">
      <c r="A27" s="169">
        <v>9</v>
      </c>
      <c r="B27" s="170" t="s">
        <v>140</v>
      </c>
      <c r="C27" s="179" t="s">
        <v>141</v>
      </c>
      <c r="D27" s="171" t="s">
        <v>142</v>
      </c>
      <c r="E27" s="172">
        <v>6</v>
      </c>
      <c r="F27" s="173"/>
      <c r="G27" s="174">
        <f>ROUND(E27*F27,2)</f>
        <v>0</v>
      </c>
      <c r="H27" s="173"/>
      <c r="I27" s="174">
        <f>ROUND(E27*H27,2)</f>
        <v>0</v>
      </c>
      <c r="J27" s="173"/>
      <c r="K27" s="174">
        <f>ROUND(E27*J27,2)</f>
        <v>0</v>
      </c>
      <c r="L27" s="174">
        <v>21</v>
      </c>
      <c r="M27" s="174">
        <f>G27*(1+L27/100)</f>
        <v>0</v>
      </c>
      <c r="N27" s="174">
        <v>0</v>
      </c>
      <c r="O27" s="174">
        <f>ROUND(E27*N27,2)</f>
        <v>0</v>
      </c>
      <c r="P27" s="174">
        <v>0</v>
      </c>
      <c r="Q27" s="174">
        <f>ROUND(E27*P27,2)</f>
        <v>0</v>
      </c>
      <c r="R27" s="174"/>
      <c r="S27" s="174" t="s">
        <v>111</v>
      </c>
      <c r="T27" s="175" t="s">
        <v>112</v>
      </c>
      <c r="U27" s="160">
        <v>0</v>
      </c>
      <c r="V27" s="160">
        <f>ROUND(E27*U27,2)</f>
        <v>0</v>
      </c>
      <c r="W27" s="160"/>
      <c r="X27" s="150"/>
      <c r="Y27" s="150"/>
      <c r="Z27" s="150"/>
      <c r="AA27" s="150"/>
      <c r="AB27" s="150"/>
      <c r="AC27" s="150"/>
      <c r="AD27" s="150"/>
      <c r="AE27" s="150"/>
      <c r="AF27" s="150"/>
      <c r="AG27" s="150" t="s">
        <v>143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 x14ac:dyDescent="0.2">
      <c r="A28" s="157"/>
      <c r="B28" s="158"/>
      <c r="C28" s="240"/>
      <c r="D28" s="241"/>
      <c r="E28" s="241"/>
      <c r="F28" s="241"/>
      <c r="G28" s="241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50"/>
      <c r="Y28" s="150"/>
      <c r="Z28" s="150"/>
      <c r="AA28" s="150"/>
      <c r="AB28" s="150"/>
      <c r="AC28" s="150"/>
      <c r="AD28" s="150"/>
      <c r="AE28" s="150"/>
      <c r="AF28" s="150"/>
      <c r="AG28" s="150" t="s">
        <v>114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1" x14ac:dyDescent="0.2">
      <c r="A29" s="169">
        <v>10</v>
      </c>
      <c r="B29" s="170" t="s">
        <v>144</v>
      </c>
      <c r="C29" s="179" t="s">
        <v>145</v>
      </c>
      <c r="D29" s="171" t="s">
        <v>137</v>
      </c>
      <c r="E29" s="172">
        <v>36</v>
      </c>
      <c r="F29" s="173"/>
      <c r="G29" s="174">
        <f>ROUND(E29*F29,2)</f>
        <v>0</v>
      </c>
      <c r="H29" s="173"/>
      <c r="I29" s="174">
        <f>ROUND(E29*H29,2)</f>
        <v>0</v>
      </c>
      <c r="J29" s="173"/>
      <c r="K29" s="174">
        <f>ROUND(E29*J29,2)</f>
        <v>0</v>
      </c>
      <c r="L29" s="174">
        <v>21</v>
      </c>
      <c r="M29" s="174">
        <f>G29*(1+L29/100)</f>
        <v>0</v>
      </c>
      <c r="N29" s="174">
        <v>0</v>
      </c>
      <c r="O29" s="174">
        <f>ROUND(E29*N29,2)</f>
        <v>0</v>
      </c>
      <c r="P29" s="174">
        <v>0</v>
      </c>
      <c r="Q29" s="174">
        <f>ROUND(E29*P29,2)</f>
        <v>0</v>
      </c>
      <c r="R29" s="174"/>
      <c r="S29" s="174" t="s">
        <v>111</v>
      </c>
      <c r="T29" s="175" t="s">
        <v>112</v>
      </c>
      <c r="U29" s="160">
        <v>0</v>
      </c>
      <c r="V29" s="160">
        <f>ROUND(E29*U29,2)</f>
        <v>0</v>
      </c>
      <c r="W29" s="160"/>
      <c r="X29" s="150"/>
      <c r="Y29" s="150"/>
      <c r="Z29" s="150"/>
      <c r="AA29" s="150"/>
      <c r="AB29" s="150"/>
      <c r="AC29" s="150"/>
      <c r="AD29" s="150"/>
      <c r="AE29" s="150"/>
      <c r="AF29" s="150"/>
      <c r="AG29" s="150" t="s">
        <v>143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 x14ac:dyDescent="0.2">
      <c r="A30" s="157"/>
      <c r="B30" s="158"/>
      <c r="C30" s="240"/>
      <c r="D30" s="241"/>
      <c r="E30" s="241"/>
      <c r="F30" s="241"/>
      <c r="G30" s="241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50"/>
      <c r="Y30" s="150"/>
      <c r="Z30" s="150"/>
      <c r="AA30" s="150"/>
      <c r="AB30" s="150"/>
      <c r="AC30" s="150"/>
      <c r="AD30" s="150"/>
      <c r="AE30" s="150"/>
      <c r="AF30" s="150"/>
      <c r="AG30" s="150" t="s">
        <v>114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x14ac:dyDescent="0.2">
      <c r="A31" s="163" t="s">
        <v>106</v>
      </c>
      <c r="B31" s="164" t="s">
        <v>69</v>
      </c>
      <c r="C31" s="178" t="s">
        <v>70</v>
      </c>
      <c r="D31" s="165"/>
      <c r="E31" s="166"/>
      <c r="F31" s="167"/>
      <c r="G31" s="167">
        <f>SUMIF(AG32:AG55,"&lt;&gt;NOR",G32:G55)</f>
        <v>0</v>
      </c>
      <c r="H31" s="167"/>
      <c r="I31" s="167">
        <f>SUM(I32:I55)</f>
        <v>0</v>
      </c>
      <c r="J31" s="167"/>
      <c r="K31" s="167">
        <f>SUM(K32:K55)</f>
        <v>0</v>
      </c>
      <c r="L31" s="167"/>
      <c r="M31" s="167">
        <f>SUM(M32:M55)</f>
        <v>0</v>
      </c>
      <c r="N31" s="167"/>
      <c r="O31" s="167">
        <f>SUM(O32:O55)</f>
        <v>1.41</v>
      </c>
      <c r="P31" s="167"/>
      <c r="Q31" s="167">
        <f>SUM(Q32:Q55)</f>
        <v>0</v>
      </c>
      <c r="R31" s="167"/>
      <c r="S31" s="167"/>
      <c r="T31" s="168"/>
      <c r="U31" s="162"/>
      <c r="V31" s="162">
        <f>SUM(V32:V55)</f>
        <v>61.61</v>
      </c>
      <c r="W31" s="162"/>
      <c r="AG31" t="s">
        <v>107</v>
      </c>
    </row>
    <row r="32" spans="1:60" ht="22.5" outlineLevel="1" x14ac:dyDescent="0.2">
      <c r="A32" s="169">
        <v>11</v>
      </c>
      <c r="B32" s="170" t="s">
        <v>146</v>
      </c>
      <c r="C32" s="179" t="s">
        <v>147</v>
      </c>
      <c r="D32" s="171" t="s">
        <v>110</v>
      </c>
      <c r="E32" s="172">
        <v>78</v>
      </c>
      <c r="F32" s="173"/>
      <c r="G32" s="174">
        <f>ROUND(E32*F32,2)</f>
        <v>0</v>
      </c>
      <c r="H32" s="173"/>
      <c r="I32" s="174">
        <f>ROUND(E32*H32,2)</f>
        <v>0</v>
      </c>
      <c r="J32" s="173"/>
      <c r="K32" s="174">
        <f>ROUND(E32*J32,2)</f>
        <v>0</v>
      </c>
      <c r="L32" s="174">
        <v>21</v>
      </c>
      <c r="M32" s="174">
        <f>G32*(1+L32/100)</f>
        <v>0</v>
      </c>
      <c r="N32" s="174">
        <v>6.5000000000000008E-4</v>
      </c>
      <c r="O32" s="174">
        <f>ROUND(E32*N32,2)</f>
        <v>0.05</v>
      </c>
      <c r="P32" s="174">
        <v>0</v>
      </c>
      <c r="Q32" s="174">
        <f>ROUND(E32*P32,2)</f>
        <v>0</v>
      </c>
      <c r="R32" s="174" t="s">
        <v>148</v>
      </c>
      <c r="S32" s="174" t="s">
        <v>118</v>
      </c>
      <c r="T32" s="175" t="s">
        <v>118</v>
      </c>
      <c r="U32" s="160">
        <v>0.28480000000000005</v>
      </c>
      <c r="V32" s="160">
        <f>ROUND(E32*U32,2)</f>
        <v>22.21</v>
      </c>
      <c r="W32" s="160"/>
      <c r="X32" s="150"/>
      <c r="Y32" s="150"/>
      <c r="Z32" s="150"/>
      <c r="AA32" s="150"/>
      <c r="AB32" s="150"/>
      <c r="AC32" s="150"/>
      <c r="AD32" s="150"/>
      <c r="AE32" s="150"/>
      <c r="AF32" s="150"/>
      <c r="AG32" s="150" t="s">
        <v>113</v>
      </c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1" x14ac:dyDescent="0.2">
      <c r="A33" s="157"/>
      <c r="B33" s="158"/>
      <c r="C33" s="244" t="s">
        <v>149</v>
      </c>
      <c r="D33" s="245"/>
      <c r="E33" s="245"/>
      <c r="F33" s="245"/>
      <c r="G33" s="245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50"/>
      <c r="Y33" s="150"/>
      <c r="Z33" s="150"/>
      <c r="AA33" s="150"/>
      <c r="AB33" s="150"/>
      <c r="AC33" s="150"/>
      <c r="AD33" s="150"/>
      <c r="AE33" s="150"/>
      <c r="AF33" s="150"/>
      <c r="AG33" s="150" t="s">
        <v>134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2">
      <c r="A34" s="157"/>
      <c r="B34" s="158"/>
      <c r="C34" s="246" t="s">
        <v>150</v>
      </c>
      <c r="D34" s="247"/>
      <c r="E34" s="247"/>
      <c r="F34" s="247"/>
      <c r="G34" s="247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50"/>
      <c r="Y34" s="150"/>
      <c r="Z34" s="150"/>
      <c r="AA34" s="150"/>
      <c r="AB34" s="150"/>
      <c r="AC34" s="150"/>
      <c r="AD34" s="150"/>
      <c r="AE34" s="150"/>
      <c r="AF34" s="150"/>
      <c r="AG34" s="150" t="s">
        <v>151</v>
      </c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1" x14ac:dyDescent="0.2">
      <c r="A35" s="157"/>
      <c r="B35" s="158"/>
      <c r="C35" s="231"/>
      <c r="D35" s="232"/>
      <c r="E35" s="232"/>
      <c r="F35" s="232"/>
      <c r="G35" s="232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50"/>
      <c r="Y35" s="150"/>
      <c r="Z35" s="150"/>
      <c r="AA35" s="150"/>
      <c r="AB35" s="150"/>
      <c r="AC35" s="150"/>
      <c r="AD35" s="150"/>
      <c r="AE35" s="150"/>
      <c r="AF35" s="150"/>
      <c r="AG35" s="150" t="s">
        <v>114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ht="22.5" outlineLevel="1" x14ac:dyDescent="0.2">
      <c r="A36" s="169">
        <v>12</v>
      </c>
      <c r="B36" s="170" t="s">
        <v>152</v>
      </c>
      <c r="C36" s="179" t="s">
        <v>153</v>
      </c>
      <c r="D36" s="171" t="s">
        <v>110</v>
      </c>
      <c r="E36" s="172">
        <v>11</v>
      </c>
      <c r="F36" s="173"/>
      <c r="G36" s="174">
        <f>ROUND(E36*F36,2)</f>
        <v>0</v>
      </c>
      <c r="H36" s="173"/>
      <c r="I36" s="174">
        <f>ROUND(E36*H36,2)</f>
        <v>0</v>
      </c>
      <c r="J36" s="173"/>
      <c r="K36" s="174">
        <f>ROUND(E36*J36,2)</f>
        <v>0</v>
      </c>
      <c r="L36" s="174">
        <v>21</v>
      </c>
      <c r="M36" s="174">
        <f>G36*(1+L36/100)</f>
        <v>0</v>
      </c>
      <c r="N36" s="174">
        <v>7.6000000000000004E-4</v>
      </c>
      <c r="O36" s="174">
        <f>ROUND(E36*N36,2)</f>
        <v>0.01</v>
      </c>
      <c r="P36" s="174">
        <v>0</v>
      </c>
      <c r="Q36" s="174">
        <f>ROUND(E36*P36,2)</f>
        <v>0</v>
      </c>
      <c r="R36" s="174" t="s">
        <v>148</v>
      </c>
      <c r="S36" s="174" t="s">
        <v>118</v>
      </c>
      <c r="T36" s="175" t="s">
        <v>118</v>
      </c>
      <c r="U36" s="160">
        <v>0.29738000000000003</v>
      </c>
      <c r="V36" s="160">
        <f>ROUND(E36*U36,2)</f>
        <v>3.27</v>
      </c>
      <c r="W36" s="160"/>
      <c r="X36" s="150"/>
      <c r="Y36" s="150"/>
      <c r="Z36" s="150"/>
      <c r="AA36" s="150"/>
      <c r="AB36" s="150"/>
      <c r="AC36" s="150"/>
      <c r="AD36" s="150"/>
      <c r="AE36" s="150"/>
      <c r="AF36" s="150"/>
      <c r="AG36" s="150" t="s">
        <v>113</v>
      </c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1" x14ac:dyDescent="0.2">
      <c r="A37" s="157"/>
      <c r="B37" s="158"/>
      <c r="C37" s="244" t="s">
        <v>149</v>
      </c>
      <c r="D37" s="245"/>
      <c r="E37" s="245"/>
      <c r="F37" s="245"/>
      <c r="G37" s="245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50"/>
      <c r="Y37" s="150"/>
      <c r="Z37" s="150"/>
      <c r="AA37" s="150"/>
      <c r="AB37" s="150"/>
      <c r="AC37" s="150"/>
      <c r="AD37" s="150"/>
      <c r="AE37" s="150"/>
      <c r="AF37" s="150"/>
      <c r="AG37" s="150" t="s">
        <v>134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1" x14ac:dyDescent="0.2">
      <c r="A38" s="157"/>
      <c r="B38" s="158"/>
      <c r="C38" s="246" t="s">
        <v>150</v>
      </c>
      <c r="D38" s="247"/>
      <c r="E38" s="247"/>
      <c r="F38" s="247"/>
      <c r="G38" s="247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50"/>
      <c r="Y38" s="150"/>
      <c r="Z38" s="150"/>
      <c r="AA38" s="150"/>
      <c r="AB38" s="150"/>
      <c r="AC38" s="150"/>
      <c r="AD38" s="150"/>
      <c r="AE38" s="150"/>
      <c r="AF38" s="150"/>
      <c r="AG38" s="150" t="s">
        <v>151</v>
      </c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1" x14ac:dyDescent="0.2">
      <c r="A39" s="157"/>
      <c r="B39" s="158"/>
      <c r="C39" s="231"/>
      <c r="D39" s="232"/>
      <c r="E39" s="232"/>
      <c r="F39" s="232"/>
      <c r="G39" s="232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50"/>
      <c r="Y39" s="150"/>
      <c r="Z39" s="150"/>
      <c r="AA39" s="150"/>
      <c r="AB39" s="150"/>
      <c r="AC39" s="150"/>
      <c r="AD39" s="150"/>
      <c r="AE39" s="150"/>
      <c r="AF39" s="150"/>
      <c r="AG39" s="150" t="s">
        <v>114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ht="22.5" outlineLevel="1" x14ac:dyDescent="0.2">
      <c r="A40" s="169">
        <v>13</v>
      </c>
      <c r="B40" s="170" t="s">
        <v>154</v>
      </c>
      <c r="C40" s="179" t="s">
        <v>155</v>
      </c>
      <c r="D40" s="171" t="s">
        <v>110</v>
      </c>
      <c r="E40" s="172">
        <v>58</v>
      </c>
      <c r="F40" s="173"/>
      <c r="G40" s="174">
        <f>ROUND(E40*F40,2)</f>
        <v>0</v>
      </c>
      <c r="H40" s="173"/>
      <c r="I40" s="174">
        <f>ROUND(E40*H40,2)</f>
        <v>0</v>
      </c>
      <c r="J40" s="173"/>
      <c r="K40" s="174">
        <f>ROUND(E40*J40,2)</f>
        <v>0</v>
      </c>
      <c r="L40" s="174">
        <v>21</v>
      </c>
      <c r="M40" s="174">
        <f>G40*(1+L40/100)</f>
        <v>0</v>
      </c>
      <c r="N40" s="174">
        <v>8.8000000000000003E-4</v>
      </c>
      <c r="O40" s="174">
        <f>ROUND(E40*N40,2)</f>
        <v>0.05</v>
      </c>
      <c r="P40" s="174">
        <v>0</v>
      </c>
      <c r="Q40" s="174">
        <f>ROUND(E40*P40,2)</f>
        <v>0</v>
      </c>
      <c r="R40" s="174" t="s">
        <v>148</v>
      </c>
      <c r="S40" s="174" t="s">
        <v>118</v>
      </c>
      <c r="T40" s="175" t="s">
        <v>118</v>
      </c>
      <c r="U40" s="160">
        <v>0.30738000000000004</v>
      </c>
      <c r="V40" s="160">
        <f>ROUND(E40*U40,2)</f>
        <v>17.829999999999998</v>
      </c>
      <c r="W40" s="160"/>
      <c r="X40" s="150"/>
      <c r="Y40" s="150"/>
      <c r="Z40" s="150"/>
      <c r="AA40" s="150"/>
      <c r="AB40" s="150"/>
      <c r="AC40" s="150"/>
      <c r="AD40" s="150"/>
      <c r="AE40" s="150"/>
      <c r="AF40" s="150"/>
      <c r="AG40" s="150" t="s">
        <v>113</v>
      </c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1" x14ac:dyDescent="0.2">
      <c r="A41" s="157"/>
      <c r="B41" s="158"/>
      <c r="C41" s="244" t="s">
        <v>149</v>
      </c>
      <c r="D41" s="245"/>
      <c r="E41" s="245"/>
      <c r="F41" s="245"/>
      <c r="G41" s="245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50"/>
      <c r="Y41" s="150"/>
      <c r="Z41" s="150"/>
      <c r="AA41" s="150"/>
      <c r="AB41" s="150"/>
      <c r="AC41" s="150"/>
      <c r="AD41" s="150"/>
      <c r="AE41" s="150"/>
      <c r="AF41" s="150"/>
      <c r="AG41" s="150" t="s">
        <v>134</v>
      </c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1" x14ac:dyDescent="0.2">
      <c r="A42" s="157"/>
      <c r="B42" s="158"/>
      <c r="C42" s="246" t="s">
        <v>150</v>
      </c>
      <c r="D42" s="247"/>
      <c r="E42" s="247"/>
      <c r="F42" s="247"/>
      <c r="G42" s="247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50"/>
      <c r="Y42" s="150"/>
      <c r="Z42" s="150"/>
      <c r="AA42" s="150"/>
      <c r="AB42" s="150"/>
      <c r="AC42" s="150"/>
      <c r="AD42" s="150"/>
      <c r="AE42" s="150"/>
      <c r="AF42" s="150"/>
      <c r="AG42" s="150" t="s">
        <v>151</v>
      </c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 x14ac:dyDescent="0.2">
      <c r="A43" s="157"/>
      <c r="B43" s="158"/>
      <c r="C43" s="231"/>
      <c r="D43" s="232"/>
      <c r="E43" s="232"/>
      <c r="F43" s="232"/>
      <c r="G43" s="232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50"/>
      <c r="Y43" s="150"/>
      <c r="Z43" s="150"/>
      <c r="AA43" s="150"/>
      <c r="AB43" s="150"/>
      <c r="AC43" s="150"/>
      <c r="AD43" s="150"/>
      <c r="AE43" s="150"/>
      <c r="AF43" s="150"/>
      <c r="AG43" s="150" t="s">
        <v>114</v>
      </c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ht="22.5" outlineLevel="1" x14ac:dyDescent="0.2">
      <c r="A44" s="169">
        <v>14</v>
      </c>
      <c r="B44" s="170" t="s">
        <v>156</v>
      </c>
      <c r="C44" s="179" t="s">
        <v>157</v>
      </c>
      <c r="D44" s="171" t="s">
        <v>110</v>
      </c>
      <c r="E44" s="172">
        <v>23</v>
      </c>
      <c r="F44" s="173"/>
      <c r="G44" s="174">
        <f>ROUND(E44*F44,2)</f>
        <v>0</v>
      </c>
      <c r="H44" s="173"/>
      <c r="I44" s="174">
        <f>ROUND(E44*H44,2)</f>
        <v>0</v>
      </c>
      <c r="J44" s="173"/>
      <c r="K44" s="174">
        <f>ROUND(E44*J44,2)</f>
        <v>0</v>
      </c>
      <c r="L44" s="174">
        <v>21</v>
      </c>
      <c r="M44" s="174">
        <f>G44*(1+L44/100)</f>
        <v>0</v>
      </c>
      <c r="N44" s="174">
        <v>1.01E-3</v>
      </c>
      <c r="O44" s="174">
        <f>ROUND(E44*N44,2)</f>
        <v>0.02</v>
      </c>
      <c r="P44" s="174">
        <v>0</v>
      </c>
      <c r="Q44" s="174">
        <f>ROUND(E44*P44,2)</f>
        <v>0</v>
      </c>
      <c r="R44" s="174" t="s">
        <v>148</v>
      </c>
      <c r="S44" s="174" t="s">
        <v>118</v>
      </c>
      <c r="T44" s="175" t="s">
        <v>118</v>
      </c>
      <c r="U44" s="160">
        <v>0.31738000000000005</v>
      </c>
      <c r="V44" s="160">
        <f>ROUND(E44*U44,2)</f>
        <v>7.3</v>
      </c>
      <c r="W44" s="160"/>
      <c r="X44" s="150"/>
      <c r="Y44" s="150"/>
      <c r="Z44" s="150"/>
      <c r="AA44" s="150"/>
      <c r="AB44" s="150"/>
      <c r="AC44" s="150"/>
      <c r="AD44" s="150"/>
      <c r="AE44" s="150"/>
      <c r="AF44" s="150"/>
      <c r="AG44" s="150" t="s">
        <v>113</v>
      </c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1" x14ac:dyDescent="0.2">
      <c r="A45" s="157"/>
      <c r="B45" s="158"/>
      <c r="C45" s="244" t="s">
        <v>149</v>
      </c>
      <c r="D45" s="245"/>
      <c r="E45" s="245"/>
      <c r="F45" s="245"/>
      <c r="G45" s="245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50"/>
      <c r="Y45" s="150"/>
      <c r="Z45" s="150"/>
      <c r="AA45" s="150"/>
      <c r="AB45" s="150"/>
      <c r="AC45" s="150"/>
      <c r="AD45" s="150"/>
      <c r="AE45" s="150"/>
      <c r="AF45" s="150"/>
      <c r="AG45" s="150" t="s">
        <v>134</v>
      </c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 x14ac:dyDescent="0.2">
      <c r="A46" s="157"/>
      <c r="B46" s="158"/>
      <c r="C46" s="246" t="s">
        <v>150</v>
      </c>
      <c r="D46" s="247"/>
      <c r="E46" s="247"/>
      <c r="F46" s="247"/>
      <c r="G46" s="247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50"/>
      <c r="Y46" s="150"/>
      <c r="Z46" s="150"/>
      <c r="AA46" s="150"/>
      <c r="AB46" s="150"/>
      <c r="AC46" s="150"/>
      <c r="AD46" s="150"/>
      <c r="AE46" s="150"/>
      <c r="AF46" s="150"/>
      <c r="AG46" s="150" t="s">
        <v>151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1" x14ac:dyDescent="0.2">
      <c r="A47" s="157"/>
      <c r="B47" s="158"/>
      <c r="C47" s="231"/>
      <c r="D47" s="232"/>
      <c r="E47" s="232"/>
      <c r="F47" s="232"/>
      <c r="G47" s="232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50"/>
      <c r="Y47" s="150"/>
      <c r="Z47" s="150"/>
      <c r="AA47" s="150"/>
      <c r="AB47" s="150"/>
      <c r="AC47" s="150"/>
      <c r="AD47" s="150"/>
      <c r="AE47" s="150"/>
      <c r="AF47" s="150"/>
      <c r="AG47" s="150" t="s">
        <v>114</v>
      </c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ht="22.5" outlineLevel="1" x14ac:dyDescent="0.2">
      <c r="A48" s="169">
        <v>15</v>
      </c>
      <c r="B48" s="170" t="s">
        <v>158</v>
      </c>
      <c r="C48" s="179" t="s">
        <v>159</v>
      </c>
      <c r="D48" s="171" t="s">
        <v>110</v>
      </c>
      <c r="E48" s="172">
        <v>33</v>
      </c>
      <c r="F48" s="173"/>
      <c r="G48" s="174">
        <f>ROUND(E48*F48,2)</f>
        <v>0</v>
      </c>
      <c r="H48" s="173"/>
      <c r="I48" s="174">
        <f>ROUND(E48*H48,2)</f>
        <v>0</v>
      </c>
      <c r="J48" s="173"/>
      <c r="K48" s="174">
        <f>ROUND(E48*J48,2)</f>
        <v>0</v>
      </c>
      <c r="L48" s="174">
        <v>21</v>
      </c>
      <c r="M48" s="174">
        <f>G48*(1+L48/100)</f>
        <v>0</v>
      </c>
      <c r="N48" s="174">
        <v>1.6000000000000001E-3</v>
      </c>
      <c r="O48" s="174">
        <f>ROUND(E48*N48,2)</f>
        <v>0.05</v>
      </c>
      <c r="P48" s="174">
        <v>0</v>
      </c>
      <c r="Q48" s="174">
        <f>ROUND(E48*P48,2)</f>
        <v>0</v>
      </c>
      <c r="R48" s="174" t="s">
        <v>148</v>
      </c>
      <c r="S48" s="174" t="s">
        <v>118</v>
      </c>
      <c r="T48" s="175" t="s">
        <v>118</v>
      </c>
      <c r="U48" s="160">
        <v>0.33332000000000001</v>
      </c>
      <c r="V48" s="160">
        <f>ROUND(E48*U48,2)</f>
        <v>11</v>
      </c>
      <c r="W48" s="160"/>
      <c r="X48" s="150"/>
      <c r="Y48" s="150"/>
      <c r="Z48" s="150"/>
      <c r="AA48" s="150"/>
      <c r="AB48" s="150"/>
      <c r="AC48" s="150"/>
      <c r="AD48" s="150"/>
      <c r="AE48" s="150"/>
      <c r="AF48" s="150"/>
      <c r="AG48" s="150" t="s">
        <v>113</v>
      </c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1" x14ac:dyDescent="0.2">
      <c r="A49" s="157"/>
      <c r="B49" s="158"/>
      <c r="C49" s="244" t="s">
        <v>149</v>
      </c>
      <c r="D49" s="245"/>
      <c r="E49" s="245"/>
      <c r="F49" s="245"/>
      <c r="G49" s="245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50"/>
      <c r="Y49" s="150"/>
      <c r="Z49" s="150"/>
      <c r="AA49" s="150"/>
      <c r="AB49" s="150"/>
      <c r="AC49" s="150"/>
      <c r="AD49" s="150"/>
      <c r="AE49" s="150"/>
      <c r="AF49" s="150"/>
      <c r="AG49" s="150" t="s">
        <v>134</v>
      </c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1" x14ac:dyDescent="0.2">
      <c r="A50" s="157"/>
      <c r="B50" s="158"/>
      <c r="C50" s="246" t="s">
        <v>150</v>
      </c>
      <c r="D50" s="247"/>
      <c r="E50" s="247"/>
      <c r="F50" s="247"/>
      <c r="G50" s="247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50"/>
      <c r="Y50" s="150"/>
      <c r="Z50" s="150"/>
      <c r="AA50" s="150"/>
      <c r="AB50" s="150"/>
      <c r="AC50" s="150"/>
      <c r="AD50" s="150"/>
      <c r="AE50" s="150"/>
      <c r="AF50" s="150"/>
      <c r="AG50" s="150" t="s">
        <v>151</v>
      </c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1" x14ac:dyDescent="0.2">
      <c r="A51" s="157"/>
      <c r="B51" s="158"/>
      <c r="C51" s="231"/>
      <c r="D51" s="232"/>
      <c r="E51" s="232"/>
      <c r="F51" s="232"/>
      <c r="G51" s="232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50"/>
      <c r="Y51" s="150"/>
      <c r="Z51" s="150"/>
      <c r="AA51" s="150"/>
      <c r="AB51" s="150"/>
      <c r="AC51" s="150"/>
      <c r="AD51" s="150"/>
      <c r="AE51" s="150"/>
      <c r="AF51" s="150"/>
      <c r="AG51" s="150" t="s">
        <v>114</v>
      </c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1" x14ac:dyDescent="0.2">
      <c r="A52" s="169">
        <v>16</v>
      </c>
      <c r="B52" s="170" t="s">
        <v>160</v>
      </c>
      <c r="C52" s="179" t="s">
        <v>161</v>
      </c>
      <c r="D52" s="171" t="s">
        <v>110</v>
      </c>
      <c r="E52" s="172">
        <v>203</v>
      </c>
      <c r="F52" s="173"/>
      <c r="G52" s="174">
        <f>ROUND(E52*F52,2)</f>
        <v>0</v>
      </c>
      <c r="H52" s="173"/>
      <c r="I52" s="174">
        <f>ROUND(E52*H52,2)</f>
        <v>0</v>
      </c>
      <c r="J52" s="173"/>
      <c r="K52" s="174">
        <f>ROUND(E52*J52,2)</f>
        <v>0</v>
      </c>
      <c r="L52" s="174">
        <v>21</v>
      </c>
      <c r="M52" s="174">
        <f>G52*(1+L52/100)</f>
        <v>0</v>
      </c>
      <c r="N52" s="174">
        <v>6.0400000000000002E-3</v>
      </c>
      <c r="O52" s="174">
        <f>ROUND(E52*N52,2)</f>
        <v>1.23</v>
      </c>
      <c r="P52" s="174">
        <v>0</v>
      </c>
      <c r="Q52" s="174">
        <f>ROUND(E52*P52,2)</f>
        <v>0</v>
      </c>
      <c r="R52" s="174"/>
      <c r="S52" s="174" t="s">
        <v>111</v>
      </c>
      <c r="T52" s="175" t="s">
        <v>112</v>
      </c>
      <c r="U52" s="160">
        <v>0</v>
      </c>
      <c r="V52" s="160">
        <f>ROUND(E52*U52,2)</f>
        <v>0</v>
      </c>
      <c r="W52" s="160"/>
      <c r="X52" s="150"/>
      <c r="Y52" s="150"/>
      <c r="Z52" s="150"/>
      <c r="AA52" s="150"/>
      <c r="AB52" s="150"/>
      <c r="AC52" s="150"/>
      <c r="AD52" s="150"/>
      <c r="AE52" s="150"/>
      <c r="AF52" s="150"/>
      <c r="AG52" s="150" t="s">
        <v>113</v>
      </c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1" x14ac:dyDescent="0.2">
      <c r="A53" s="157"/>
      <c r="B53" s="158"/>
      <c r="C53" s="240"/>
      <c r="D53" s="241"/>
      <c r="E53" s="241"/>
      <c r="F53" s="241"/>
      <c r="G53" s="241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50"/>
      <c r="Y53" s="150"/>
      <c r="Z53" s="150"/>
      <c r="AA53" s="150"/>
      <c r="AB53" s="150"/>
      <c r="AC53" s="150"/>
      <c r="AD53" s="150"/>
      <c r="AE53" s="150"/>
      <c r="AF53" s="150"/>
      <c r="AG53" s="150" t="s">
        <v>114</v>
      </c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1" x14ac:dyDescent="0.2">
      <c r="A54" s="157">
        <v>17</v>
      </c>
      <c r="B54" s="158" t="s">
        <v>162</v>
      </c>
      <c r="C54" s="180" t="s">
        <v>163</v>
      </c>
      <c r="D54" s="159" t="s">
        <v>0</v>
      </c>
      <c r="E54" s="176"/>
      <c r="F54" s="161"/>
      <c r="G54" s="160">
        <f>ROUND(E54*F54,2)</f>
        <v>0</v>
      </c>
      <c r="H54" s="161"/>
      <c r="I54" s="160">
        <f>ROUND(E54*H54,2)</f>
        <v>0</v>
      </c>
      <c r="J54" s="161"/>
      <c r="K54" s="160">
        <f>ROUND(E54*J54,2)</f>
        <v>0</v>
      </c>
      <c r="L54" s="160">
        <v>21</v>
      </c>
      <c r="M54" s="160">
        <f>G54*(1+L54/100)</f>
        <v>0</v>
      </c>
      <c r="N54" s="160">
        <v>0</v>
      </c>
      <c r="O54" s="160">
        <f>ROUND(E54*N54,2)</f>
        <v>0</v>
      </c>
      <c r="P54" s="160">
        <v>0</v>
      </c>
      <c r="Q54" s="160">
        <f>ROUND(E54*P54,2)</f>
        <v>0</v>
      </c>
      <c r="R54" s="160" t="s">
        <v>148</v>
      </c>
      <c r="S54" s="160" t="s">
        <v>118</v>
      </c>
      <c r="T54" s="160" t="s">
        <v>118</v>
      </c>
      <c r="U54" s="160">
        <v>0</v>
      </c>
      <c r="V54" s="160">
        <f>ROUND(E54*U54,2)</f>
        <v>0</v>
      </c>
      <c r="W54" s="160"/>
      <c r="X54" s="150"/>
      <c r="Y54" s="150"/>
      <c r="Z54" s="150"/>
      <c r="AA54" s="150"/>
      <c r="AB54" s="150"/>
      <c r="AC54" s="150"/>
      <c r="AD54" s="150"/>
      <c r="AE54" s="150"/>
      <c r="AF54" s="150"/>
      <c r="AG54" s="150" t="s">
        <v>164</v>
      </c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1" x14ac:dyDescent="0.2">
      <c r="A55" s="157"/>
      <c r="B55" s="158"/>
      <c r="C55" s="231"/>
      <c r="D55" s="232"/>
      <c r="E55" s="232"/>
      <c r="F55" s="232"/>
      <c r="G55" s="232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50"/>
      <c r="Y55" s="150"/>
      <c r="Z55" s="150"/>
      <c r="AA55" s="150"/>
      <c r="AB55" s="150"/>
      <c r="AC55" s="150"/>
      <c r="AD55" s="150"/>
      <c r="AE55" s="150"/>
      <c r="AF55" s="150"/>
      <c r="AG55" s="150" t="s">
        <v>114</v>
      </c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x14ac:dyDescent="0.2">
      <c r="A56" s="163" t="s">
        <v>106</v>
      </c>
      <c r="B56" s="164" t="s">
        <v>71</v>
      </c>
      <c r="C56" s="178" t="s">
        <v>72</v>
      </c>
      <c r="D56" s="165"/>
      <c r="E56" s="166"/>
      <c r="F56" s="167"/>
      <c r="G56" s="167">
        <f>SUMIF(AG57:AG82,"&lt;&gt;NOR",G57:G82)</f>
        <v>0</v>
      </c>
      <c r="H56" s="167"/>
      <c r="I56" s="167">
        <f>SUM(I57:I82)</f>
        <v>0</v>
      </c>
      <c r="J56" s="167"/>
      <c r="K56" s="167">
        <f>SUM(K57:K82)</f>
        <v>0</v>
      </c>
      <c r="L56" s="167"/>
      <c r="M56" s="167">
        <f>SUM(M57:M82)</f>
        <v>0</v>
      </c>
      <c r="N56" s="167"/>
      <c r="O56" s="167">
        <f>SUM(O57:O82)</f>
        <v>0.02</v>
      </c>
      <c r="P56" s="167"/>
      <c r="Q56" s="167">
        <f>SUM(Q57:Q82)</f>
        <v>0</v>
      </c>
      <c r="R56" s="167"/>
      <c r="S56" s="167"/>
      <c r="T56" s="168"/>
      <c r="U56" s="162"/>
      <c r="V56" s="162">
        <f>SUM(V57:V82)</f>
        <v>4.0199999999999996</v>
      </c>
      <c r="W56" s="162"/>
      <c r="AG56" t="s">
        <v>107</v>
      </c>
    </row>
    <row r="57" spans="1:60" outlineLevel="1" x14ac:dyDescent="0.2">
      <c r="A57" s="169">
        <v>18</v>
      </c>
      <c r="B57" s="170" t="s">
        <v>165</v>
      </c>
      <c r="C57" s="179" t="s">
        <v>166</v>
      </c>
      <c r="D57" s="171" t="s">
        <v>167</v>
      </c>
      <c r="E57" s="172">
        <v>1</v>
      </c>
      <c r="F57" s="173"/>
      <c r="G57" s="174">
        <f>ROUND(E57*F57,2)</f>
        <v>0</v>
      </c>
      <c r="H57" s="173"/>
      <c r="I57" s="174">
        <f>ROUND(E57*H57,2)</f>
        <v>0</v>
      </c>
      <c r="J57" s="173"/>
      <c r="K57" s="174">
        <f>ROUND(E57*J57,2)</f>
        <v>0</v>
      </c>
      <c r="L57" s="174">
        <v>21</v>
      </c>
      <c r="M57" s="174">
        <f>G57*(1+L57/100)</f>
        <v>0</v>
      </c>
      <c r="N57" s="174">
        <v>2.8000000000000003E-4</v>
      </c>
      <c r="O57" s="174">
        <f>ROUND(E57*N57,2)</f>
        <v>0</v>
      </c>
      <c r="P57" s="174">
        <v>0</v>
      </c>
      <c r="Q57" s="174">
        <f>ROUND(E57*P57,2)</f>
        <v>0</v>
      </c>
      <c r="R57" s="174"/>
      <c r="S57" s="174" t="s">
        <v>111</v>
      </c>
      <c r="T57" s="175" t="s">
        <v>112</v>
      </c>
      <c r="U57" s="160">
        <v>0</v>
      </c>
      <c r="V57" s="160">
        <f>ROUND(E57*U57,2)</f>
        <v>0</v>
      </c>
      <c r="W57" s="160"/>
      <c r="X57" s="150"/>
      <c r="Y57" s="150"/>
      <c r="Z57" s="150"/>
      <c r="AA57" s="150"/>
      <c r="AB57" s="150"/>
      <c r="AC57" s="150"/>
      <c r="AD57" s="150"/>
      <c r="AE57" s="150"/>
      <c r="AF57" s="150"/>
      <c r="AG57" s="150" t="s">
        <v>113</v>
      </c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1" x14ac:dyDescent="0.2">
      <c r="A58" s="157"/>
      <c r="B58" s="158"/>
      <c r="C58" s="240"/>
      <c r="D58" s="241"/>
      <c r="E58" s="241"/>
      <c r="F58" s="241"/>
      <c r="G58" s="241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50"/>
      <c r="Y58" s="150"/>
      <c r="Z58" s="150"/>
      <c r="AA58" s="150"/>
      <c r="AB58" s="150"/>
      <c r="AC58" s="150"/>
      <c r="AD58" s="150"/>
      <c r="AE58" s="150"/>
      <c r="AF58" s="150"/>
      <c r="AG58" s="150" t="s">
        <v>114</v>
      </c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1" x14ac:dyDescent="0.2">
      <c r="A59" s="169">
        <v>19</v>
      </c>
      <c r="B59" s="170" t="s">
        <v>168</v>
      </c>
      <c r="C59" s="179" t="s">
        <v>169</v>
      </c>
      <c r="D59" s="171" t="s">
        <v>167</v>
      </c>
      <c r="E59" s="172">
        <v>20</v>
      </c>
      <c r="F59" s="173"/>
      <c r="G59" s="174">
        <f>ROUND(E59*F59,2)</f>
        <v>0</v>
      </c>
      <c r="H59" s="173"/>
      <c r="I59" s="174">
        <f>ROUND(E59*H59,2)</f>
        <v>0</v>
      </c>
      <c r="J59" s="173"/>
      <c r="K59" s="174">
        <f>ROUND(E59*J59,2)</f>
        <v>0</v>
      </c>
      <c r="L59" s="174">
        <v>21</v>
      </c>
      <c r="M59" s="174">
        <f>G59*(1+L59/100)</f>
        <v>0</v>
      </c>
      <c r="N59" s="174">
        <v>2.6000000000000003E-4</v>
      </c>
      <c r="O59" s="174">
        <f>ROUND(E59*N59,2)</f>
        <v>0.01</v>
      </c>
      <c r="P59" s="174">
        <v>0</v>
      </c>
      <c r="Q59" s="174">
        <f>ROUND(E59*P59,2)</f>
        <v>0</v>
      </c>
      <c r="R59" s="174"/>
      <c r="S59" s="174" t="s">
        <v>111</v>
      </c>
      <c r="T59" s="175" t="s">
        <v>112</v>
      </c>
      <c r="U59" s="160">
        <v>0</v>
      </c>
      <c r="V59" s="160">
        <f>ROUND(E59*U59,2)</f>
        <v>0</v>
      </c>
      <c r="W59" s="160"/>
      <c r="X59" s="150"/>
      <c r="Y59" s="150"/>
      <c r="Z59" s="150"/>
      <c r="AA59" s="150"/>
      <c r="AB59" s="150"/>
      <c r="AC59" s="150"/>
      <c r="AD59" s="150"/>
      <c r="AE59" s="150"/>
      <c r="AF59" s="150"/>
      <c r="AG59" s="150" t="s">
        <v>113</v>
      </c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1" x14ac:dyDescent="0.2">
      <c r="A60" s="157"/>
      <c r="B60" s="158"/>
      <c r="C60" s="240"/>
      <c r="D60" s="241"/>
      <c r="E60" s="241"/>
      <c r="F60" s="241"/>
      <c r="G60" s="241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50"/>
      <c r="Y60" s="150"/>
      <c r="Z60" s="150"/>
      <c r="AA60" s="150"/>
      <c r="AB60" s="150"/>
      <c r="AC60" s="150"/>
      <c r="AD60" s="150"/>
      <c r="AE60" s="150"/>
      <c r="AF60" s="150"/>
      <c r="AG60" s="150" t="s">
        <v>114</v>
      </c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1" x14ac:dyDescent="0.2">
      <c r="A61" s="169">
        <v>20</v>
      </c>
      <c r="B61" s="170" t="s">
        <v>170</v>
      </c>
      <c r="C61" s="179" t="s">
        <v>171</v>
      </c>
      <c r="D61" s="171" t="s">
        <v>167</v>
      </c>
      <c r="E61" s="172">
        <v>2</v>
      </c>
      <c r="F61" s="173"/>
      <c r="G61" s="174">
        <f>ROUND(E61*F61,2)</f>
        <v>0</v>
      </c>
      <c r="H61" s="173"/>
      <c r="I61" s="174">
        <f>ROUND(E61*H61,2)</f>
        <v>0</v>
      </c>
      <c r="J61" s="173"/>
      <c r="K61" s="174">
        <f>ROUND(E61*J61,2)</f>
        <v>0</v>
      </c>
      <c r="L61" s="174">
        <v>21</v>
      </c>
      <c r="M61" s="174">
        <f>G61*(1+L61/100)</f>
        <v>0</v>
      </c>
      <c r="N61" s="174">
        <v>3.3000000000000005E-4</v>
      </c>
      <c r="O61" s="174">
        <f>ROUND(E61*N61,2)</f>
        <v>0</v>
      </c>
      <c r="P61" s="174">
        <v>0</v>
      </c>
      <c r="Q61" s="174">
        <f>ROUND(E61*P61,2)</f>
        <v>0</v>
      </c>
      <c r="R61" s="174"/>
      <c r="S61" s="174" t="s">
        <v>111</v>
      </c>
      <c r="T61" s="175" t="s">
        <v>112</v>
      </c>
      <c r="U61" s="160">
        <v>0.24700000000000003</v>
      </c>
      <c r="V61" s="160">
        <f>ROUND(E61*U61,2)</f>
        <v>0.49</v>
      </c>
      <c r="W61" s="160"/>
      <c r="X61" s="150"/>
      <c r="Y61" s="150"/>
      <c r="Z61" s="150"/>
      <c r="AA61" s="150"/>
      <c r="AB61" s="150"/>
      <c r="AC61" s="150"/>
      <c r="AD61" s="150"/>
      <c r="AE61" s="150"/>
      <c r="AF61" s="150"/>
      <c r="AG61" s="150" t="s">
        <v>172</v>
      </c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1" x14ac:dyDescent="0.2">
      <c r="A62" s="157"/>
      <c r="B62" s="158"/>
      <c r="C62" s="240"/>
      <c r="D62" s="241"/>
      <c r="E62" s="241"/>
      <c r="F62" s="241"/>
      <c r="G62" s="241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50"/>
      <c r="Y62" s="150"/>
      <c r="Z62" s="150"/>
      <c r="AA62" s="150"/>
      <c r="AB62" s="150"/>
      <c r="AC62" s="150"/>
      <c r="AD62" s="150"/>
      <c r="AE62" s="150"/>
      <c r="AF62" s="150"/>
      <c r="AG62" s="150" t="s">
        <v>114</v>
      </c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outlineLevel="1" x14ac:dyDescent="0.2">
      <c r="A63" s="169">
        <v>21</v>
      </c>
      <c r="B63" s="170" t="s">
        <v>173</v>
      </c>
      <c r="C63" s="179" t="s">
        <v>174</v>
      </c>
      <c r="D63" s="171" t="s">
        <v>167</v>
      </c>
      <c r="E63" s="172">
        <v>1</v>
      </c>
      <c r="F63" s="173"/>
      <c r="G63" s="174">
        <f>ROUND(E63*F63,2)</f>
        <v>0</v>
      </c>
      <c r="H63" s="173"/>
      <c r="I63" s="174">
        <f>ROUND(E63*H63,2)</f>
        <v>0</v>
      </c>
      <c r="J63" s="173"/>
      <c r="K63" s="174">
        <f>ROUND(E63*J63,2)</f>
        <v>0</v>
      </c>
      <c r="L63" s="174">
        <v>21</v>
      </c>
      <c r="M63" s="174">
        <f>G63*(1+L63/100)</f>
        <v>0</v>
      </c>
      <c r="N63" s="174">
        <v>3.2000000000000003E-4</v>
      </c>
      <c r="O63" s="174">
        <f>ROUND(E63*N63,2)</f>
        <v>0</v>
      </c>
      <c r="P63" s="174">
        <v>0</v>
      </c>
      <c r="Q63" s="174">
        <f>ROUND(E63*P63,2)</f>
        <v>0</v>
      </c>
      <c r="R63" s="174"/>
      <c r="S63" s="174" t="s">
        <v>111</v>
      </c>
      <c r="T63" s="175" t="s">
        <v>112</v>
      </c>
      <c r="U63" s="160">
        <v>0</v>
      </c>
      <c r="V63" s="160">
        <f>ROUND(E63*U63,2)</f>
        <v>0</v>
      </c>
      <c r="W63" s="160"/>
      <c r="X63" s="150"/>
      <c r="Y63" s="150"/>
      <c r="Z63" s="150"/>
      <c r="AA63" s="150"/>
      <c r="AB63" s="150"/>
      <c r="AC63" s="150"/>
      <c r="AD63" s="150"/>
      <c r="AE63" s="150"/>
      <c r="AF63" s="150"/>
      <c r="AG63" s="150" t="s">
        <v>113</v>
      </c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outlineLevel="1" x14ac:dyDescent="0.2">
      <c r="A64" s="157"/>
      <c r="B64" s="158"/>
      <c r="C64" s="240"/>
      <c r="D64" s="241"/>
      <c r="E64" s="241"/>
      <c r="F64" s="241"/>
      <c r="G64" s="241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50"/>
      <c r="Y64" s="150"/>
      <c r="Z64" s="150"/>
      <c r="AA64" s="150"/>
      <c r="AB64" s="150"/>
      <c r="AC64" s="150"/>
      <c r="AD64" s="150"/>
      <c r="AE64" s="150"/>
      <c r="AF64" s="150"/>
      <c r="AG64" s="150" t="s">
        <v>114</v>
      </c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outlineLevel="1" x14ac:dyDescent="0.2">
      <c r="A65" s="169">
        <v>22</v>
      </c>
      <c r="B65" s="170" t="s">
        <v>175</v>
      </c>
      <c r="C65" s="179" t="s">
        <v>176</v>
      </c>
      <c r="D65" s="171" t="s">
        <v>167</v>
      </c>
      <c r="E65" s="172">
        <v>19</v>
      </c>
      <c r="F65" s="173"/>
      <c r="G65" s="174">
        <f>ROUND(E65*F65,2)</f>
        <v>0</v>
      </c>
      <c r="H65" s="173"/>
      <c r="I65" s="174">
        <f>ROUND(E65*H65,2)</f>
        <v>0</v>
      </c>
      <c r="J65" s="173"/>
      <c r="K65" s="174">
        <f>ROUND(E65*J65,2)</f>
        <v>0</v>
      </c>
      <c r="L65" s="174">
        <v>21</v>
      </c>
      <c r="M65" s="174">
        <f>G65*(1+L65/100)</f>
        <v>0</v>
      </c>
      <c r="N65" s="174">
        <v>0</v>
      </c>
      <c r="O65" s="174">
        <f>ROUND(E65*N65,2)</f>
        <v>0</v>
      </c>
      <c r="P65" s="174">
        <v>0</v>
      </c>
      <c r="Q65" s="174">
        <f>ROUND(E65*P65,2)</f>
        <v>0</v>
      </c>
      <c r="R65" s="174"/>
      <c r="S65" s="174" t="s">
        <v>111</v>
      </c>
      <c r="T65" s="175" t="s">
        <v>112</v>
      </c>
      <c r="U65" s="160">
        <v>0.18600000000000003</v>
      </c>
      <c r="V65" s="160">
        <f>ROUND(E65*U65,2)</f>
        <v>3.53</v>
      </c>
      <c r="W65" s="160"/>
      <c r="X65" s="150"/>
      <c r="Y65" s="150"/>
      <c r="Z65" s="150"/>
      <c r="AA65" s="150"/>
      <c r="AB65" s="150"/>
      <c r="AC65" s="150"/>
      <c r="AD65" s="150"/>
      <c r="AE65" s="150"/>
      <c r="AF65" s="150"/>
      <c r="AG65" s="150" t="s">
        <v>172</v>
      </c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outlineLevel="1" x14ac:dyDescent="0.2">
      <c r="A66" s="157"/>
      <c r="B66" s="158"/>
      <c r="C66" s="240"/>
      <c r="D66" s="241"/>
      <c r="E66" s="241"/>
      <c r="F66" s="241"/>
      <c r="G66" s="241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50"/>
      <c r="Y66" s="150"/>
      <c r="Z66" s="150"/>
      <c r="AA66" s="150"/>
      <c r="AB66" s="150"/>
      <c r="AC66" s="150"/>
      <c r="AD66" s="150"/>
      <c r="AE66" s="150"/>
      <c r="AF66" s="150"/>
      <c r="AG66" s="150" t="s">
        <v>114</v>
      </c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ht="33.75" outlineLevel="1" x14ac:dyDescent="0.2">
      <c r="A67" s="169">
        <v>23</v>
      </c>
      <c r="B67" s="170" t="s">
        <v>177</v>
      </c>
      <c r="C67" s="179" t="s">
        <v>178</v>
      </c>
      <c r="D67" s="171" t="s">
        <v>167</v>
      </c>
      <c r="E67" s="172">
        <v>1</v>
      </c>
      <c r="F67" s="173"/>
      <c r="G67" s="174">
        <f>ROUND(E67*F67,2)</f>
        <v>0</v>
      </c>
      <c r="H67" s="173"/>
      <c r="I67" s="174">
        <f>ROUND(E67*H67,2)</f>
        <v>0</v>
      </c>
      <c r="J67" s="173"/>
      <c r="K67" s="174">
        <f>ROUND(E67*J67,2)</f>
        <v>0</v>
      </c>
      <c r="L67" s="174">
        <v>21</v>
      </c>
      <c r="M67" s="174">
        <f>G67*(1+L67/100)</f>
        <v>0</v>
      </c>
      <c r="N67" s="174">
        <v>2.0000000000000001E-4</v>
      </c>
      <c r="O67" s="174">
        <f>ROUND(E67*N67,2)</f>
        <v>0</v>
      </c>
      <c r="P67" s="174">
        <v>0</v>
      </c>
      <c r="Q67" s="174">
        <f>ROUND(E67*P67,2)</f>
        <v>0</v>
      </c>
      <c r="R67" s="174" t="s">
        <v>117</v>
      </c>
      <c r="S67" s="174" t="s">
        <v>118</v>
      </c>
      <c r="T67" s="175" t="s">
        <v>118</v>
      </c>
      <c r="U67" s="160">
        <v>0</v>
      </c>
      <c r="V67" s="160">
        <f>ROUND(E67*U67,2)</f>
        <v>0</v>
      </c>
      <c r="W67" s="160"/>
      <c r="X67" s="150"/>
      <c r="Y67" s="150"/>
      <c r="Z67" s="150"/>
      <c r="AA67" s="150"/>
      <c r="AB67" s="150"/>
      <c r="AC67" s="150"/>
      <c r="AD67" s="150"/>
      <c r="AE67" s="150"/>
      <c r="AF67" s="150"/>
      <c r="AG67" s="150" t="s">
        <v>128</v>
      </c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outlineLevel="1" x14ac:dyDescent="0.2">
      <c r="A68" s="157"/>
      <c r="B68" s="158"/>
      <c r="C68" s="240"/>
      <c r="D68" s="241"/>
      <c r="E68" s="241"/>
      <c r="F68" s="241"/>
      <c r="G68" s="241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50"/>
      <c r="Y68" s="150"/>
      <c r="Z68" s="150"/>
      <c r="AA68" s="150"/>
      <c r="AB68" s="150"/>
      <c r="AC68" s="150"/>
      <c r="AD68" s="150"/>
      <c r="AE68" s="150"/>
      <c r="AF68" s="150"/>
      <c r="AG68" s="150" t="s">
        <v>114</v>
      </c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outlineLevel="1" x14ac:dyDescent="0.2">
      <c r="A69" s="169">
        <v>24</v>
      </c>
      <c r="B69" s="170" t="s">
        <v>179</v>
      </c>
      <c r="C69" s="179" t="s">
        <v>180</v>
      </c>
      <c r="D69" s="171" t="s">
        <v>167</v>
      </c>
      <c r="E69" s="172">
        <v>2</v>
      </c>
      <c r="F69" s="173"/>
      <c r="G69" s="174">
        <f>ROUND(E69*F69,2)</f>
        <v>0</v>
      </c>
      <c r="H69" s="173"/>
      <c r="I69" s="174">
        <f>ROUND(E69*H69,2)</f>
        <v>0</v>
      </c>
      <c r="J69" s="173"/>
      <c r="K69" s="174">
        <f>ROUND(E69*J69,2)</f>
        <v>0</v>
      </c>
      <c r="L69" s="174">
        <v>21</v>
      </c>
      <c r="M69" s="174">
        <f>G69*(1+L69/100)</f>
        <v>0</v>
      </c>
      <c r="N69" s="174">
        <v>3.8000000000000002E-4</v>
      </c>
      <c r="O69" s="174">
        <f>ROUND(E69*N69,2)</f>
        <v>0</v>
      </c>
      <c r="P69" s="174">
        <v>0</v>
      </c>
      <c r="Q69" s="174">
        <f>ROUND(E69*P69,2)</f>
        <v>0</v>
      </c>
      <c r="R69" s="174"/>
      <c r="S69" s="174" t="s">
        <v>111</v>
      </c>
      <c r="T69" s="175" t="s">
        <v>112</v>
      </c>
      <c r="U69" s="160">
        <v>0</v>
      </c>
      <c r="V69" s="160">
        <f>ROUND(E69*U69,2)</f>
        <v>0</v>
      </c>
      <c r="W69" s="160"/>
      <c r="X69" s="150"/>
      <c r="Y69" s="150"/>
      <c r="Z69" s="150"/>
      <c r="AA69" s="150"/>
      <c r="AB69" s="150"/>
      <c r="AC69" s="150"/>
      <c r="AD69" s="150"/>
      <c r="AE69" s="150"/>
      <c r="AF69" s="150"/>
      <c r="AG69" s="150" t="s">
        <v>128</v>
      </c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1" x14ac:dyDescent="0.2">
      <c r="A70" s="157"/>
      <c r="B70" s="158"/>
      <c r="C70" s="240"/>
      <c r="D70" s="241"/>
      <c r="E70" s="241"/>
      <c r="F70" s="241"/>
      <c r="G70" s="241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50"/>
      <c r="Y70" s="150"/>
      <c r="Z70" s="150"/>
      <c r="AA70" s="150"/>
      <c r="AB70" s="150"/>
      <c r="AC70" s="150"/>
      <c r="AD70" s="150"/>
      <c r="AE70" s="150"/>
      <c r="AF70" s="150"/>
      <c r="AG70" s="150" t="s">
        <v>114</v>
      </c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outlineLevel="1" x14ac:dyDescent="0.2">
      <c r="A71" s="169">
        <v>25</v>
      </c>
      <c r="B71" s="170" t="s">
        <v>181</v>
      </c>
      <c r="C71" s="179" t="s">
        <v>182</v>
      </c>
      <c r="D71" s="171" t="s">
        <v>167</v>
      </c>
      <c r="E71" s="172">
        <v>2</v>
      </c>
      <c r="F71" s="173"/>
      <c r="G71" s="174">
        <f>ROUND(E71*F71,2)</f>
        <v>0</v>
      </c>
      <c r="H71" s="173"/>
      <c r="I71" s="174">
        <f>ROUND(E71*H71,2)</f>
        <v>0</v>
      </c>
      <c r="J71" s="173"/>
      <c r="K71" s="174">
        <f>ROUND(E71*J71,2)</f>
        <v>0</v>
      </c>
      <c r="L71" s="174">
        <v>21</v>
      </c>
      <c r="M71" s="174">
        <f>G71*(1+L71/100)</f>
        <v>0</v>
      </c>
      <c r="N71" s="174">
        <v>3.8000000000000002E-4</v>
      </c>
      <c r="O71" s="174">
        <f>ROUND(E71*N71,2)</f>
        <v>0</v>
      </c>
      <c r="P71" s="174">
        <v>0</v>
      </c>
      <c r="Q71" s="174">
        <f>ROUND(E71*P71,2)</f>
        <v>0</v>
      </c>
      <c r="R71" s="174"/>
      <c r="S71" s="174" t="s">
        <v>111</v>
      </c>
      <c r="T71" s="175" t="s">
        <v>112</v>
      </c>
      <c r="U71" s="160">
        <v>0</v>
      </c>
      <c r="V71" s="160">
        <f>ROUND(E71*U71,2)</f>
        <v>0</v>
      </c>
      <c r="W71" s="160"/>
      <c r="X71" s="150"/>
      <c r="Y71" s="150"/>
      <c r="Z71" s="150"/>
      <c r="AA71" s="150"/>
      <c r="AB71" s="150"/>
      <c r="AC71" s="150"/>
      <c r="AD71" s="150"/>
      <c r="AE71" s="150"/>
      <c r="AF71" s="150"/>
      <c r="AG71" s="150" t="s">
        <v>128</v>
      </c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1" x14ac:dyDescent="0.2">
      <c r="A72" s="157"/>
      <c r="B72" s="158"/>
      <c r="C72" s="240"/>
      <c r="D72" s="241"/>
      <c r="E72" s="241"/>
      <c r="F72" s="241"/>
      <c r="G72" s="241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50"/>
      <c r="Y72" s="150"/>
      <c r="Z72" s="150"/>
      <c r="AA72" s="150"/>
      <c r="AB72" s="150"/>
      <c r="AC72" s="150"/>
      <c r="AD72" s="150"/>
      <c r="AE72" s="150"/>
      <c r="AF72" s="150"/>
      <c r="AG72" s="150" t="s">
        <v>114</v>
      </c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ht="22.5" outlineLevel="1" x14ac:dyDescent="0.2">
      <c r="A73" s="169">
        <v>26</v>
      </c>
      <c r="B73" s="170" t="s">
        <v>183</v>
      </c>
      <c r="C73" s="179" t="s">
        <v>184</v>
      </c>
      <c r="D73" s="171" t="s">
        <v>167</v>
      </c>
      <c r="E73" s="172">
        <v>19</v>
      </c>
      <c r="F73" s="173"/>
      <c r="G73" s="174">
        <f>ROUND(E73*F73,2)</f>
        <v>0</v>
      </c>
      <c r="H73" s="173"/>
      <c r="I73" s="174">
        <f>ROUND(E73*H73,2)</f>
        <v>0</v>
      </c>
      <c r="J73" s="173"/>
      <c r="K73" s="174">
        <f>ROUND(E73*J73,2)</f>
        <v>0</v>
      </c>
      <c r="L73" s="174">
        <v>21</v>
      </c>
      <c r="M73" s="174">
        <f>G73*(1+L73/100)</f>
        <v>0</v>
      </c>
      <c r="N73" s="174">
        <v>0</v>
      </c>
      <c r="O73" s="174">
        <f>ROUND(E73*N73,2)</f>
        <v>0</v>
      </c>
      <c r="P73" s="174">
        <v>0</v>
      </c>
      <c r="Q73" s="174">
        <f>ROUND(E73*P73,2)</f>
        <v>0</v>
      </c>
      <c r="R73" s="174"/>
      <c r="S73" s="174" t="s">
        <v>111</v>
      </c>
      <c r="T73" s="175" t="s">
        <v>112</v>
      </c>
      <c r="U73" s="160">
        <v>0</v>
      </c>
      <c r="V73" s="160">
        <f>ROUND(E73*U73,2)</f>
        <v>0</v>
      </c>
      <c r="W73" s="160"/>
      <c r="X73" s="150"/>
      <c r="Y73" s="150"/>
      <c r="Z73" s="150"/>
      <c r="AA73" s="150"/>
      <c r="AB73" s="150"/>
      <c r="AC73" s="150"/>
      <c r="AD73" s="150"/>
      <c r="AE73" s="150"/>
      <c r="AF73" s="150"/>
      <c r="AG73" s="150" t="s">
        <v>128</v>
      </c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1" x14ac:dyDescent="0.2">
      <c r="A74" s="157"/>
      <c r="B74" s="158"/>
      <c r="C74" s="240"/>
      <c r="D74" s="241"/>
      <c r="E74" s="241"/>
      <c r="F74" s="241"/>
      <c r="G74" s="241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50"/>
      <c r="Y74" s="150"/>
      <c r="Z74" s="150"/>
      <c r="AA74" s="150"/>
      <c r="AB74" s="150"/>
      <c r="AC74" s="150"/>
      <c r="AD74" s="150"/>
      <c r="AE74" s="150"/>
      <c r="AF74" s="150"/>
      <c r="AG74" s="150" t="s">
        <v>114</v>
      </c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outlineLevel="1" x14ac:dyDescent="0.2">
      <c r="A75" s="169">
        <v>27</v>
      </c>
      <c r="B75" s="170" t="s">
        <v>185</v>
      </c>
      <c r="C75" s="179" t="s">
        <v>186</v>
      </c>
      <c r="D75" s="171" t="s">
        <v>167</v>
      </c>
      <c r="E75" s="172">
        <v>19</v>
      </c>
      <c r="F75" s="173"/>
      <c r="G75" s="174">
        <f>ROUND(E75*F75,2)</f>
        <v>0</v>
      </c>
      <c r="H75" s="173"/>
      <c r="I75" s="174">
        <f>ROUND(E75*H75,2)</f>
        <v>0</v>
      </c>
      <c r="J75" s="173"/>
      <c r="K75" s="174">
        <f>ROUND(E75*J75,2)</f>
        <v>0</v>
      </c>
      <c r="L75" s="174">
        <v>21</v>
      </c>
      <c r="M75" s="174">
        <f>G75*(1+L75/100)</f>
        <v>0</v>
      </c>
      <c r="N75" s="174">
        <v>0</v>
      </c>
      <c r="O75" s="174">
        <f>ROUND(E75*N75,2)</f>
        <v>0</v>
      </c>
      <c r="P75" s="174">
        <v>0</v>
      </c>
      <c r="Q75" s="174">
        <f>ROUND(E75*P75,2)</f>
        <v>0</v>
      </c>
      <c r="R75" s="174"/>
      <c r="S75" s="174" t="s">
        <v>111</v>
      </c>
      <c r="T75" s="175" t="s">
        <v>112</v>
      </c>
      <c r="U75" s="160">
        <v>0</v>
      </c>
      <c r="V75" s="160">
        <f>ROUND(E75*U75,2)</f>
        <v>0</v>
      </c>
      <c r="W75" s="160"/>
      <c r="X75" s="150"/>
      <c r="Y75" s="150"/>
      <c r="Z75" s="150"/>
      <c r="AA75" s="150"/>
      <c r="AB75" s="150"/>
      <c r="AC75" s="150"/>
      <c r="AD75" s="150"/>
      <c r="AE75" s="150"/>
      <c r="AF75" s="150"/>
      <c r="AG75" s="150" t="s">
        <v>128</v>
      </c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outlineLevel="1" x14ac:dyDescent="0.2">
      <c r="A76" s="157"/>
      <c r="B76" s="158"/>
      <c r="C76" s="240"/>
      <c r="D76" s="241"/>
      <c r="E76" s="241"/>
      <c r="F76" s="241"/>
      <c r="G76" s="241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50"/>
      <c r="Y76" s="150"/>
      <c r="Z76" s="150"/>
      <c r="AA76" s="150"/>
      <c r="AB76" s="150"/>
      <c r="AC76" s="150"/>
      <c r="AD76" s="150"/>
      <c r="AE76" s="150"/>
      <c r="AF76" s="150"/>
      <c r="AG76" s="150" t="s">
        <v>114</v>
      </c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ht="22.5" outlineLevel="1" x14ac:dyDescent="0.2">
      <c r="A77" s="169">
        <v>28</v>
      </c>
      <c r="B77" s="170" t="s">
        <v>187</v>
      </c>
      <c r="C77" s="179" t="s">
        <v>188</v>
      </c>
      <c r="D77" s="171" t="s">
        <v>167</v>
      </c>
      <c r="E77" s="172">
        <v>1</v>
      </c>
      <c r="F77" s="173"/>
      <c r="G77" s="174">
        <f>ROUND(E77*F77,2)</f>
        <v>0</v>
      </c>
      <c r="H77" s="173"/>
      <c r="I77" s="174">
        <f>ROUND(E77*H77,2)</f>
        <v>0</v>
      </c>
      <c r="J77" s="173"/>
      <c r="K77" s="174">
        <f>ROUND(E77*J77,2)</f>
        <v>0</v>
      </c>
      <c r="L77" s="174">
        <v>21</v>
      </c>
      <c r="M77" s="174">
        <f>G77*(1+L77/100)</f>
        <v>0</v>
      </c>
      <c r="N77" s="174">
        <v>1.5000000000000001E-4</v>
      </c>
      <c r="O77" s="174">
        <f>ROUND(E77*N77,2)</f>
        <v>0</v>
      </c>
      <c r="P77" s="174">
        <v>0</v>
      </c>
      <c r="Q77" s="174">
        <f>ROUND(E77*P77,2)</f>
        <v>0</v>
      </c>
      <c r="R77" s="174" t="s">
        <v>117</v>
      </c>
      <c r="S77" s="174" t="s">
        <v>118</v>
      </c>
      <c r="T77" s="175" t="s">
        <v>118</v>
      </c>
      <c r="U77" s="160">
        <v>0</v>
      </c>
      <c r="V77" s="160">
        <f>ROUND(E77*U77,2)</f>
        <v>0</v>
      </c>
      <c r="W77" s="160"/>
      <c r="X77" s="150"/>
      <c r="Y77" s="150"/>
      <c r="Z77" s="150"/>
      <c r="AA77" s="150"/>
      <c r="AB77" s="150"/>
      <c r="AC77" s="150"/>
      <c r="AD77" s="150"/>
      <c r="AE77" s="150"/>
      <c r="AF77" s="150"/>
      <c r="AG77" s="150" t="s">
        <v>128</v>
      </c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outlineLevel="1" x14ac:dyDescent="0.2">
      <c r="A78" s="157"/>
      <c r="B78" s="158"/>
      <c r="C78" s="240"/>
      <c r="D78" s="241"/>
      <c r="E78" s="241"/>
      <c r="F78" s="241"/>
      <c r="G78" s="241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50"/>
      <c r="Y78" s="150"/>
      <c r="Z78" s="150"/>
      <c r="AA78" s="150"/>
      <c r="AB78" s="150"/>
      <c r="AC78" s="150"/>
      <c r="AD78" s="150"/>
      <c r="AE78" s="150"/>
      <c r="AF78" s="150"/>
      <c r="AG78" s="150" t="s">
        <v>114</v>
      </c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outlineLevel="1" x14ac:dyDescent="0.2">
      <c r="A79" s="169">
        <v>29</v>
      </c>
      <c r="B79" s="170" t="s">
        <v>189</v>
      </c>
      <c r="C79" s="179" t="s">
        <v>190</v>
      </c>
      <c r="D79" s="171" t="s">
        <v>167</v>
      </c>
      <c r="E79" s="172">
        <v>20</v>
      </c>
      <c r="F79" s="173"/>
      <c r="G79" s="174">
        <f>ROUND(E79*F79,2)</f>
        <v>0</v>
      </c>
      <c r="H79" s="173"/>
      <c r="I79" s="174">
        <f>ROUND(E79*H79,2)</f>
        <v>0</v>
      </c>
      <c r="J79" s="173"/>
      <c r="K79" s="174">
        <f>ROUND(E79*J79,2)</f>
        <v>0</v>
      </c>
      <c r="L79" s="174">
        <v>21</v>
      </c>
      <c r="M79" s="174">
        <f>G79*(1+L79/100)</f>
        <v>0</v>
      </c>
      <c r="N79" s="174">
        <v>2.6000000000000003E-4</v>
      </c>
      <c r="O79" s="174">
        <f>ROUND(E79*N79,2)</f>
        <v>0.01</v>
      </c>
      <c r="P79" s="174">
        <v>0</v>
      </c>
      <c r="Q79" s="174">
        <f>ROUND(E79*P79,2)</f>
        <v>0</v>
      </c>
      <c r="R79" s="174" t="s">
        <v>117</v>
      </c>
      <c r="S79" s="174" t="s">
        <v>118</v>
      </c>
      <c r="T79" s="175" t="s">
        <v>118</v>
      </c>
      <c r="U79" s="160">
        <v>0</v>
      </c>
      <c r="V79" s="160">
        <f>ROUND(E79*U79,2)</f>
        <v>0</v>
      </c>
      <c r="W79" s="160"/>
      <c r="X79" s="150"/>
      <c r="Y79" s="150"/>
      <c r="Z79" s="150"/>
      <c r="AA79" s="150"/>
      <c r="AB79" s="150"/>
      <c r="AC79" s="150"/>
      <c r="AD79" s="150"/>
      <c r="AE79" s="150"/>
      <c r="AF79" s="150"/>
      <c r="AG79" s="150" t="s">
        <v>128</v>
      </c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outlineLevel="1" x14ac:dyDescent="0.2">
      <c r="A80" s="157"/>
      <c r="B80" s="158"/>
      <c r="C80" s="240"/>
      <c r="D80" s="241"/>
      <c r="E80" s="241"/>
      <c r="F80" s="241"/>
      <c r="G80" s="241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50"/>
      <c r="Y80" s="150"/>
      <c r="Z80" s="150"/>
      <c r="AA80" s="150"/>
      <c r="AB80" s="150"/>
      <c r="AC80" s="150"/>
      <c r="AD80" s="150"/>
      <c r="AE80" s="150"/>
      <c r="AF80" s="150"/>
      <c r="AG80" s="150" t="s">
        <v>114</v>
      </c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outlineLevel="1" x14ac:dyDescent="0.2">
      <c r="A81" s="157">
        <v>30</v>
      </c>
      <c r="B81" s="158" t="s">
        <v>191</v>
      </c>
      <c r="C81" s="180" t="s">
        <v>192</v>
      </c>
      <c r="D81" s="159" t="s">
        <v>0</v>
      </c>
      <c r="E81" s="176"/>
      <c r="F81" s="161"/>
      <c r="G81" s="160">
        <f>ROUND(E81*F81,2)</f>
        <v>0</v>
      </c>
      <c r="H81" s="161"/>
      <c r="I81" s="160">
        <f>ROUND(E81*H81,2)</f>
        <v>0</v>
      </c>
      <c r="J81" s="161"/>
      <c r="K81" s="160">
        <f>ROUND(E81*J81,2)</f>
        <v>0</v>
      </c>
      <c r="L81" s="160">
        <v>21</v>
      </c>
      <c r="M81" s="160">
        <f>G81*(1+L81/100)</f>
        <v>0</v>
      </c>
      <c r="N81" s="160">
        <v>0</v>
      </c>
      <c r="O81" s="160">
        <f>ROUND(E81*N81,2)</f>
        <v>0</v>
      </c>
      <c r="P81" s="160">
        <v>0</v>
      </c>
      <c r="Q81" s="160">
        <f>ROUND(E81*P81,2)</f>
        <v>0</v>
      </c>
      <c r="R81" s="160" t="s">
        <v>148</v>
      </c>
      <c r="S81" s="160" t="s">
        <v>118</v>
      </c>
      <c r="T81" s="160" t="s">
        <v>118</v>
      </c>
      <c r="U81" s="160">
        <v>0</v>
      </c>
      <c r="V81" s="160">
        <f>ROUND(E81*U81,2)</f>
        <v>0</v>
      </c>
      <c r="W81" s="160"/>
      <c r="X81" s="150"/>
      <c r="Y81" s="150"/>
      <c r="Z81" s="150"/>
      <c r="AA81" s="150"/>
      <c r="AB81" s="150"/>
      <c r="AC81" s="150"/>
      <c r="AD81" s="150"/>
      <c r="AE81" s="150"/>
      <c r="AF81" s="150"/>
      <c r="AG81" s="150" t="s">
        <v>164</v>
      </c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outlineLevel="1" x14ac:dyDescent="0.2">
      <c r="A82" s="157"/>
      <c r="B82" s="158"/>
      <c r="C82" s="231"/>
      <c r="D82" s="232"/>
      <c r="E82" s="232"/>
      <c r="F82" s="232"/>
      <c r="G82" s="232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50"/>
      <c r="Y82" s="150"/>
      <c r="Z82" s="150"/>
      <c r="AA82" s="150"/>
      <c r="AB82" s="150"/>
      <c r="AC82" s="150"/>
      <c r="AD82" s="150"/>
      <c r="AE82" s="150"/>
      <c r="AF82" s="150"/>
      <c r="AG82" s="150" t="s">
        <v>114</v>
      </c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x14ac:dyDescent="0.2">
      <c r="A83" s="163" t="s">
        <v>106</v>
      </c>
      <c r="B83" s="164" t="s">
        <v>73</v>
      </c>
      <c r="C83" s="178" t="s">
        <v>74</v>
      </c>
      <c r="D83" s="165"/>
      <c r="E83" s="166"/>
      <c r="F83" s="167"/>
      <c r="G83" s="167">
        <f>SUMIF(AG84:AG123,"&lt;&gt;NOR",G84:G123)</f>
        <v>0</v>
      </c>
      <c r="H83" s="167"/>
      <c r="I83" s="167">
        <f>SUM(I84:I123)</f>
        <v>0</v>
      </c>
      <c r="J83" s="167"/>
      <c r="K83" s="167">
        <f>SUM(K84:K123)</f>
        <v>0</v>
      </c>
      <c r="L83" s="167"/>
      <c r="M83" s="167">
        <f>SUM(M84:M123)</f>
        <v>0</v>
      </c>
      <c r="N83" s="167"/>
      <c r="O83" s="167">
        <f>SUM(O84:O123)</f>
        <v>0.82000000000000017</v>
      </c>
      <c r="P83" s="167"/>
      <c r="Q83" s="167">
        <f>SUM(Q84:Q123)</f>
        <v>0</v>
      </c>
      <c r="R83" s="167"/>
      <c r="S83" s="167"/>
      <c r="T83" s="168"/>
      <c r="U83" s="162"/>
      <c r="V83" s="162">
        <f>SUM(V84:V123)</f>
        <v>4.5600000000000005</v>
      </c>
      <c r="W83" s="162"/>
      <c r="AG83" t="s">
        <v>107</v>
      </c>
    </row>
    <row r="84" spans="1:60" outlineLevel="1" x14ac:dyDescent="0.2">
      <c r="A84" s="169">
        <v>31</v>
      </c>
      <c r="B84" s="170" t="s">
        <v>193</v>
      </c>
      <c r="C84" s="179" t="s">
        <v>194</v>
      </c>
      <c r="D84" s="171" t="s">
        <v>195</v>
      </c>
      <c r="E84" s="172">
        <v>1</v>
      </c>
      <c r="F84" s="173"/>
      <c r="G84" s="174">
        <f>ROUND(E84*F84,2)</f>
        <v>0</v>
      </c>
      <c r="H84" s="173"/>
      <c r="I84" s="174">
        <f>ROUND(E84*H84,2)</f>
        <v>0</v>
      </c>
      <c r="J84" s="173"/>
      <c r="K84" s="174">
        <f>ROUND(E84*J84,2)</f>
        <v>0</v>
      </c>
      <c r="L84" s="174">
        <v>21</v>
      </c>
      <c r="M84" s="174">
        <f>G84*(1+L84/100)</f>
        <v>0</v>
      </c>
      <c r="N84" s="174">
        <v>7.0590000000000014E-2</v>
      </c>
      <c r="O84" s="174">
        <f>ROUND(E84*N84,2)</f>
        <v>7.0000000000000007E-2</v>
      </c>
      <c r="P84" s="174">
        <v>0</v>
      </c>
      <c r="Q84" s="174">
        <f>ROUND(E84*P84,2)</f>
        <v>0</v>
      </c>
      <c r="R84" s="174"/>
      <c r="S84" s="174" t="s">
        <v>111</v>
      </c>
      <c r="T84" s="175" t="s">
        <v>138</v>
      </c>
      <c r="U84" s="160">
        <v>0</v>
      </c>
      <c r="V84" s="160">
        <f>ROUND(E84*U84,2)</f>
        <v>0</v>
      </c>
      <c r="W84" s="160"/>
      <c r="X84" s="150"/>
      <c r="Y84" s="150"/>
      <c r="Z84" s="150"/>
      <c r="AA84" s="150"/>
      <c r="AB84" s="150"/>
      <c r="AC84" s="150"/>
      <c r="AD84" s="150"/>
      <c r="AE84" s="150"/>
      <c r="AF84" s="150"/>
      <c r="AG84" s="150" t="s">
        <v>139</v>
      </c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outlineLevel="1" x14ac:dyDescent="0.2">
      <c r="A85" s="157"/>
      <c r="B85" s="158"/>
      <c r="C85" s="240"/>
      <c r="D85" s="241"/>
      <c r="E85" s="241"/>
      <c r="F85" s="241"/>
      <c r="G85" s="241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50"/>
      <c r="Y85" s="150"/>
      <c r="Z85" s="150"/>
      <c r="AA85" s="150"/>
      <c r="AB85" s="150"/>
      <c r="AC85" s="150"/>
      <c r="AD85" s="150"/>
      <c r="AE85" s="150"/>
      <c r="AF85" s="150"/>
      <c r="AG85" s="150" t="s">
        <v>114</v>
      </c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ht="22.5" outlineLevel="1" x14ac:dyDescent="0.2">
      <c r="A86" s="169">
        <v>32</v>
      </c>
      <c r="B86" s="170" t="s">
        <v>196</v>
      </c>
      <c r="C86" s="179" t="s">
        <v>197</v>
      </c>
      <c r="D86" s="171" t="s">
        <v>167</v>
      </c>
      <c r="E86" s="172">
        <v>3</v>
      </c>
      <c r="F86" s="173"/>
      <c r="G86" s="174">
        <f>ROUND(E86*F86,2)</f>
        <v>0</v>
      </c>
      <c r="H86" s="173"/>
      <c r="I86" s="174">
        <f>ROUND(E86*H86,2)</f>
        <v>0</v>
      </c>
      <c r="J86" s="173"/>
      <c r="K86" s="174">
        <f>ROUND(E86*J86,2)</f>
        <v>0</v>
      </c>
      <c r="L86" s="174">
        <v>21</v>
      </c>
      <c r="M86" s="174">
        <f>G86*(1+L86/100)</f>
        <v>0</v>
      </c>
      <c r="N86" s="174">
        <v>0</v>
      </c>
      <c r="O86" s="174">
        <f>ROUND(E86*N86,2)</f>
        <v>0</v>
      </c>
      <c r="P86" s="174">
        <v>0</v>
      </c>
      <c r="Q86" s="174">
        <f>ROUND(E86*P86,2)</f>
        <v>0</v>
      </c>
      <c r="R86" s="174" t="s">
        <v>148</v>
      </c>
      <c r="S86" s="174" t="s">
        <v>118</v>
      </c>
      <c r="T86" s="175" t="s">
        <v>118</v>
      </c>
      <c r="U86" s="160">
        <v>0.92900000000000005</v>
      </c>
      <c r="V86" s="160">
        <f>ROUND(E86*U86,2)</f>
        <v>2.79</v>
      </c>
      <c r="W86" s="160"/>
      <c r="X86" s="150"/>
      <c r="Y86" s="150"/>
      <c r="Z86" s="150"/>
      <c r="AA86" s="150"/>
      <c r="AB86" s="150"/>
      <c r="AC86" s="150"/>
      <c r="AD86" s="150"/>
      <c r="AE86" s="150"/>
      <c r="AF86" s="150"/>
      <c r="AG86" s="150" t="s">
        <v>113</v>
      </c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outlineLevel="1" x14ac:dyDescent="0.2">
      <c r="A87" s="157"/>
      <c r="B87" s="158"/>
      <c r="C87" s="240"/>
      <c r="D87" s="241"/>
      <c r="E87" s="241"/>
      <c r="F87" s="241"/>
      <c r="G87" s="241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50"/>
      <c r="Y87" s="150"/>
      <c r="Z87" s="150"/>
      <c r="AA87" s="150"/>
      <c r="AB87" s="150"/>
      <c r="AC87" s="150"/>
      <c r="AD87" s="150"/>
      <c r="AE87" s="150"/>
      <c r="AF87" s="150"/>
      <c r="AG87" s="150" t="s">
        <v>114</v>
      </c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outlineLevel="1" x14ac:dyDescent="0.2">
      <c r="A88" s="169">
        <v>33</v>
      </c>
      <c r="B88" s="170" t="s">
        <v>198</v>
      </c>
      <c r="C88" s="179" t="s">
        <v>199</v>
      </c>
      <c r="D88" s="171" t="s">
        <v>167</v>
      </c>
      <c r="E88" s="172">
        <v>1</v>
      </c>
      <c r="F88" s="173"/>
      <c r="G88" s="174">
        <f>ROUND(E88*F88,2)</f>
        <v>0</v>
      </c>
      <c r="H88" s="173"/>
      <c r="I88" s="174">
        <f>ROUND(E88*H88,2)</f>
        <v>0</v>
      </c>
      <c r="J88" s="173"/>
      <c r="K88" s="174">
        <f>ROUND(E88*J88,2)</f>
        <v>0</v>
      </c>
      <c r="L88" s="174">
        <v>21</v>
      </c>
      <c r="M88" s="174">
        <f>G88*(1+L88/100)</f>
        <v>0</v>
      </c>
      <c r="N88" s="174">
        <v>1.2400000000000001E-2</v>
      </c>
      <c r="O88" s="174">
        <f>ROUND(E88*N88,2)</f>
        <v>0.01</v>
      </c>
      <c r="P88" s="174">
        <v>0</v>
      </c>
      <c r="Q88" s="174">
        <f>ROUND(E88*P88,2)</f>
        <v>0</v>
      </c>
      <c r="R88" s="174"/>
      <c r="S88" s="174" t="s">
        <v>111</v>
      </c>
      <c r="T88" s="175" t="s">
        <v>112</v>
      </c>
      <c r="U88" s="160">
        <v>0</v>
      </c>
      <c r="V88" s="160">
        <f>ROUND(E88*U88,2)</f>
        <v>0</v>
      </c>
      <c r="W88" s="160"/>
      <c r="X88" s="150"/>
      <c r="Y88" s="150"/>
      <c r="Z88" s="150"/>
      <c r="AA88" s="150"/>
      <c r="AB88" s="150"/>
      <c r="AC88" s="150"/>
      <c r="AD88" s="150"/>
      <c r="AE88" s="150"/>
      <c r="AF88" s="150"/>
      <c r="AG88" s="150" t="s">
        <v>172</v>
      </c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outlineLevel="1" x14ac:dyDescent="0.2">
      <c r="A89" s="157"/>
      <c r="B89" s="158"/>
      <c r="C89" s="240"/>
      <c r="D89" s="241"/>
      <c r="E89" s="241"/>
      <c r="F89" s="241"/>
      <c r="G89" s="241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50"/>
      <c r="Y89" s="150"/>
      <c r="Z89" s="150"/>
      <c r="AA89" s="150"/>
      <c r="AB89" s="150"/>
      <c r="AC89" s="150"/>
      <c r="AD89" s="150"/>
      <c r="AE89" s="150"/>
      <c r="AF89" s="150"/>
      <c r="AG89" s="150" t="s">
        <v>114</v>
      </c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ht="22.5" outlineLevel="1" x14ac:dyDescent="0.2">
      <c r="A90" s="169">
        <v>34</v>
      </c>
      <c r="B90" s="170" t="s">
        <v>200</v>
      </c>
      <c r="C90" s="179" t="s">
        <v>201</v>
      </c>
      <c r="D90" s="171" t="s">
        <v>167</v>
      </c>
      <c r="E90" s="172">
        <v>1</v>
      </c>
      <c r="F90" s="173"/>
      <c r="G90" s="174">
        <f>ROUND(E90*F90,2)</f>
        <v>0</v>
      </c>
      <c r="H90" s="173"/>
      <c r="I90" s="174">
        <f>ROUND(E90*H90,2)</f>
        <v>0</v>
      </c>
      <c r="J90" s="173"/>
      <c r="K90" s="174">
        <f>ROUND(E90*J90,2)</f>
        <v>0</v>
      </c>
      <c r="L90" s="174">
        <v>21</v>
      </c>
      <c r="M90" s="174">
        <f>G90*(1+L90/100)</f>
        <v>0</v>
      </c>
      <c r="N90" s="174">
        <v>0</v>
      </c>
      <c r="O90" s="174">
        <f>ROUND(E90*N90,2)</f>
        <v>0</v>
      </c>
      <c r="P90" s="174">
        <v>0</v>
      </c>
      <c r="Q90" s="174">
        <f>ROUND(E90*P90,2)</f>
        <v>0</v>
      </c>
      <c r="R90" s="174" t="s">
        <v>148</v>
      </c>
      <c r="S90" s="174" t="s">
        <v>118</v>
      </c>
      <c r="T90" s="175" t="s">
        <v>118</v>
      </c>
      <c r="U90" s="160">
        <v>0</v>
      </c>
      <c r="V90" s="160">
        <f>ROUND(E90*U90,2)</f>
        <v>0</v>
      </c>
      <c r="W90" s="160"/>
      <c r="X90" s="150"/>
      <c r="Y90" s="150"/>
      <c r="Z90" s="150"/>
      <c r="AA90" s="150"/>
      <c r="AB90" s="150"/>
      <c r="AC90" s="150"/>
      <c r="AD90" s="150"/>
      <c r="AE90" s="150"/>
      <c r="AF90" s="150"/>
      <c r="AG90" s="150" t="s">
        <v>113</v>
      </c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outlineLevel="1" x14ac:dyDescent="0.2">
      <c r="A91" s="157"/>
      <c r="B91" s="158"/>
      <c r="C91" s="240"/>
      <c r="D91" s="241"/>
      <c r="E91" s="241"/>
      <c r="F91" s="241"/>
      <c r="G91" s="241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50"/>
      <c r="Y91" s="150"/>
      <c r="Z91" s="150"/>
      <c r="AA91" s="150"/>
      <c r="AB91" s="150"/>
      <c r="AC91" s="150"/>
      <c r="AD91" s="150"/>
      <c r="AE91" s="150"/>
      <c r="AF91" s="150"/>
      <c r="AG91" s="150" t="s">
        <v>114</v>
      </c>
      <c r="AH91" s="150"/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ht="22.5" outlineLevel="1" x14ac:dyDescent="0.2">
      <c r="A92" s="169">
        <v>35</v>
      </c>
      <c r="B92" s="170" t="s">
        <v>202</v>
      </c>
      <c r="C92" s="179" t="s">
        <v>203</v>
      </c>
      <c r="D92" s="171" t="s">
        <v>167</v>
      </c>
      <c r="E92" s="172">
        <v>14</v>
      </c>
      <c r="F92" s="173"/>
      <c r="G92" s="174">
        <f>ROUND(E92*F92,2)</f>
        <v>0</v>
      </c>
      <c r="H92" s="173"/>
      <c r="I92" s="174">
        <f>ROUND(E92*H92,2)</f>
        <v>0</v>
      </c>
      <c r="J92" s="173"/>
      <c r="K92" s="174">
        <f>ROUND(E92*J92,2)</f>
        <v>0</v>
      </c>
      <c r="L92" s="174">
        <v>21</v>
      </c>
      <c r="M92" s="174">
        <f>G92*(1+L92/100)</f>
        <v>0</v>
      </c>
      <c r="N92" s="174">
        <v>0</v>
      </c>
      <c r="O92" s="174">
        <f>ROUND(E92*N92,2)</f>
        <v>0</v>
      </c>
      <c r="P92" s="174">
        <v>0</v>
      </c>
      <c r="Q92" s="174">
        <f>ROUND(E92*P92,2)</f>
        <v>0</v>
      </c>
      <c r="R92" s="174" t="s">
        <v>148</v>
      </c>
      <c r="S92" s="174" t="s">
        <v>118</v>
      </c>
      <c r="T92" s="175" t="s">
        <v>118</v>
      </c>
      <c r="U92" s="160">
        <v>0</v>
      </c>
      <c r="V92" s="160">
        <f>ROUND(E92*U92,2)</f>
        <v>0</v>
      </c>
      <c r="W92" s="160"/>
      <c r="X92" s="150"/>
      <c r="Y92" s="150"/>
      <c r="Z92" s="150"/>
      <c r="AA92" s="150"/>
      <c r="AB92" s="150"/>
      <c r="AC92" s="150"/>
      <c r="AD92" s="150"/>
      <c r="AE92" s="150"/>
      <c r="AF92" s="150"/>
      <c r="AG92" s="150" t="s">
        <v>113</v>
      </c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outlineLevel="1" x14ac:dyDescent="0.2">
      <c r="A93" s="157"/>
      <c r="B93" s="158"/>
      <c r="C93" s="240"/>
      <c r="D93" s="241"/>
      <c r="E93" s="241"/>
      <c r="F93" s="241"/>
      <c r="G93" s="241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50"/>
      <c r="Y93" s="150"/>
      <c r="Z93" s="150"/>
      <c r="AA93" s="150"/>
      <c r="AB93" s="150"/>
      <c r="AC93" s="150"/>
      <c r="AD93" s="150"/>
      <c r="AE93" s="150"/>
      <c r="AF93" s="150"/>
      <c r="AG93" s="150" t="s">
        <v>114</v>
      </c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ht="22.5" outlineLevel="1" x14ac:dyDescent="0.2">
      <c r="A94" s="169">
        <v>36</v>
      </c>
      <c r="B94" s="170" t="s">
        <v>204</v>
      </c>
      <c r="C94" s="179" t="s">
        <v>205</v>
      </c>
      <c r="D94" s="171" t="s">
        <v>167</v>
      </c>
      <c r="E94" s="172">
        <v>18</v>
      </c>
      <c r="F94" s="173"/>
      <c r="G94" s="174">
        <f>ROUND(E94*F94,2)</f>
        <v>0</v>
      </c>
      <c r="H94" s="173"/>
      <c r="I94" s="174">
        <f>ROUND(E94*H94,2)</f>
        <v>0</v>
      </c>
      <c r="J94" s="173"/>
      <c r="K94" s="174">
        <f>ROUND(E94*J94,2)</f>
        <v>0</v>
      </c>
      <c r="L94" s="174">
        <v>21</v>
      </c>
      <c r="M94" s="174">
        <f>G94*(1+L94/100)</f>
        <v>0</v>
      </c>
      <c r="N94" s="174">
        <v>0</v>
      </c>
      <c r="O94" s="174">
        <f>ROUND(E94*N94,2)</f>
        <v>0</v>
      </c>
      <c r="P94" s="174">
        <v>0</v>
      </c>
      <c r="Q94" s="174">
        <f>ROUND(E94*P94,2)</f>
        <v>0</v>
      </c>
      <c r="R94" s="174" t="s">
        <v>148</v>
      </c>
      <c r="S94" s="174" t="s">
        <v>118</v>
      </c>
      <c r="T94" s="175" t="s">
        <v>118</v>
      </c>
      <c r="U94" s="160">
        <v>0</v>
      </c>
      <c r="V94" s="160">
        <f>ROUND(E94*U94,2)</f>
        <v>0</v>
      </c>
      <c r="W94" s="160"/>
      <c r="X94" s="150"/>
      <c r="Y94" s="150"/>
      <c r="Z94" s="150"/>
      <c r="AA94" s="150"/>
      <c r="AB94" s="150"/>
      <c r="AC94" s="150"/>
      <c r="AD94" s="150"/>
      <c r="AE94" s="150"/>
      <c r="AF94" s="150"/>
      <c r="AG94" s="150" t="s">
        <v>113</v>
      </c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outlineLevel="1" x14ac:dyDescent="0.2">
      <c r="A95" s="157"/>
      <c r="B95" s="158"/>
      <c r="C95" s="240"/>
      <c r="D95" s="241"/>
      <c r="E95" s="241"/>
      <c r="F95" s="241"/>
      <c r="G95" s="241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50"/>
      <c r="Y95" s="150"/>
      <c r="Z95" s="150"/>
      <c r="AA95" s="150"/>
      <c r="AB95" s="150"/>
      <c r="AC95" s="150"/>
      <c r="AD95" s="150"/>
      <c r="AE95" s="150"/>
      <c r="AF95" s="150"/>
      <c r="AG95" s="150" t="s">
        <v>114</v>
      </c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ht="22.5" outlineLevel="1" x14ac:dyDescent="0.2">
      <c r="A96" s="169">
        <v>37</v>
      </c>
      <c r="B96" s="170" t="s">
        <v>206</v>
      </c>
      <c r="C96" s="179" t="s">
        <v>207</v>
      </c>
      <c r="D96" s="171" t="s">
        <v>167</v>
      </c>
      <c r="E96" s="172">
        <v>2</v>
      </c>
      <c r="F96" s="173"/>
      <c r="G96" s="174">
        <f>ROUND(E96*F96,2)</f>
        <v>0</v>
      </c>
      <c r="H96" s="173"/>
      <c r="I96" s="174">
        <f>ROUND(E96*H96,2)</f>
        <v>0</v>
      </c>
      <c r="J96" s="173"/>
      <c r="K96" s="174">
        <f>ROUND(E96*J96,2)</f>
        <v>0</v>
      </c>
      <c r="L96" s="174">
        <v>21</v>
      </c>
      <c r="M96" s="174">
        <f>G96*(1+L96/100)</f>
        <v>0</v>
      </c>
      <c r="N96" s="174">
        <v>2.0000000000000002E-5</v>
      </c>
      <c r="O96" s="174">
        <f>ROUND(E96*N96,2)</f>
        <v>0</v>
      </c>
      <c r="P96" s="174">
        <v>0</v>
      </c>
      <c r="Q96" s="174">
        <f>ROUND(E96*P96,2)</f>
        <v>0</v>
      </c>
      <c r="R96" s="174" t="s">
        <v>148</v>
      </c>
      <c r="S96" s="174" t="s">
        <v>118</v>
      </c>
      <c r="T96" s="175" t="s">
        <v>118</v>
      </c>
      <c r="U96" s="160">
        <v>0</v>
      </c>
      <c r="V96" s="160">
        <f>ROUND(E96*U96,2)</f>
        <v>0</v>
      </c>
      <c r="W96" s="160"/>
      <c r="X96" s="150"/>
      <c r="Y96" s="150"/>
      <c r="Z96" s="150"/>
      <c r="AA96" s="150"/>
      <c r="AB96" s="150"/>
      <c r="AC96" s="150"/>
      <c r="AD96" s="150"/>
      <c r="AE96" s="150"/>
      <c r="AF96" s="150"/>
      <c r="AG96" s="150" t="s">
        <v>113</v>
      </c>
      <c r="AH96" s="150"/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outlineLevel="1" x14ac:dyDescent="0.2">
      <c r="A97" s="157"/>
      <c r="B97" s="158"/>
      <c r="C97" s="240"/>
      <c r="D97" s="241"/>
      <c r="E97" s="241"/>
      <c r="F97" s="241"/>
      <c r="G97" s="241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50"/>
      <c r="Y97" s="150"/>
      <c r="Z97" s="150"/>
      <c r="AA97" s="150"/>
      <c r="AB97" s="150"/>
      <c r="AC97" s="150"/>
      <c r="AD97" s="150"/>
      <c r="AE97" s="150"/>
      <c r="AF97" s="150"/>
      <c r="AG97" s="150" t="s">
        <v>114</v>
      </c>
      <c r="AH97" s="150"/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outlineLevel="1" x14ac:dyDescent="0.2">
      <c r="A98" s="169">
        <v>38</v>
      </c>
      <c r="B98" s="170" t="s">
        <v>208</v>
      </c>
      <c r="C98" s="179" t="s">
        <v>209</v>
      </c>
      <c r="D98" s="171" t="s">
        <v>210</v>
      </c>
      <c r="E98" s="172">
        <v>1</v>
      </c>
      <c r="F98" s="173"/>
      <c r="G98" s="174">
        <f>ROUND(E98*F98,2)</f>
        <v>0</v>
      </c>
      <c r="H98" s="173"/>
      <c r="I98" s="174">
        <f>ROUND(E98*H98,2)</f>
        <v>0</v>
      </c>
      <c r="J98" s="173"/>
      <c r="K98" s="174">
        <f>ROUND(E98*J98,2)</f>
        <v>0</v>
      </c>
      <c r="L98" s="174">
        <v>21</v>
      </c>
      <c r="M98" s="174">
        <f>G98*(1+L98/100)</f>
        <v>0</v>
      </c>
      <c r="N98" s="174">
        <v>3.542E-2</v>
      </c>
      <c r="O98" s="174">
        <f>ROUND(E98*N98,2)</f>
        <v>0.04</v>
      </c>
      <c r="P98" s="174">
        <v>0</v>
      </c>
      <c r="Q98" s="174">
        <f>ROUND(E98*P98,2)</f>
        <v>0</v>
      </c>
      <c r="R98" s="174"/>
      <c r="S98" s="174" t="s">
        <v>111</v>
      </c>
      <c r="T98" s="175" t="s">
        <v>112</v>
      </c>
      <c r="U98" s="160">
        <v>1.774</v>
      </c>
      <c r="V98" s="160">
        <f>ROUND(E98*U98,2)</f>
        <v>1.77</v>
      </c>
      <c r="W98" s="160"/>
      <c r="X98" s="150"/>
      <c r="Y98" s="150"/>
      <c r="Z98" s="150"/>
      <c r="AA98" s="150"/>
      <c r="AB98" s="150"/>
      <c r="AC98" s="150"/>
      <c r="AD98" s="150"/>
      <c r="AE98" s="150"/>
      <c r="AF98" s="150"/>
      <c r="AG98" s="150" t="s">
        <v>172</v>
      </c>
      <c r="AH98" s="150"/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outlineLevel="1" x14ac:dyDescent="0.2">
      <c r="A99" s="157"/>
      <c r="B99" s="158"/>
      <c r="C99" s="240"/>
      <c r="D99" s="241"/>
      <c r="E99" s="241"/>
      <c r="F99" s="241"/>
      <c r="G99" s="241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50"/>
      <c r="Y99" s="150"/>
      <c r="Z99" s="150"/>
      <c r="AA99" s="150"/>
      <c r="AB99" s="150"/>
      <c r="AC99" s="150"/>
      <c r="AD99" s="150"/>
      <c r="AE99" s="150"/>
      <c r="AF99" s="150"/>
      <c r="AG99" s="150" t="s">
        <v>114</v>
      </c>
      <c r="AH99" s="150"/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outlineLevel="1" x14ac:dyDescent="0.2">
      <c r="A100" s="169">
        <v>39</v>
      </c>
      <c r="B100" s="170" t="s">
        <v>211</v>
      </c>
      <c r="C100" s="179" t="s">
        <v>212</v>
      </c>
      <c r="D100" s="171" t="s">
        <v>167</v>
      </c>
      <c r="E100" s="172">
        <v>1</v>
      </c>
      <c r="F100" s="173"/>
      <c r="G100" s="174">
        <f>ROUND(E100*F100,2)</f>
        <v>0</v>
      </c>
      <c r="H100" s="173"/>
      <c r="I100" s="174">
        <f>ROUND(E100*H100,2)</f>
        <v>0</v>
      </c>
      <c r="J100" s="173"/>
      <c r="K100" s="174">
        <f>ROUND(E100*J100,2)</f>
        <v>0</v>
      </c>
      <c r="L100" s="174">
        <v>21</v>
      </c>
      <c r="M100" s="174">
        <f>G100*(1+L100/100)</f>
        <v>0</v>
      </c>
      <c r="N100" s="174">
        <v>9.2000000000000016E-3</v>
      </c>
      <c r="O100" s="174">
        <f>ROUND(E100*N100,2)</f>
        <v>0.01</v>
      </c>
      <c r="P100" s="174">
        <v>0</v>
      </c>
      <c r="Q100" s="174">
        <f>ROUND(E100*P100,2)</f>
        <v>0</v>
      </c>
      <c r="R100" s="174"/>
      <c r="S100" s="174" t="s">
        <v>111</v>
      </c>
      <c r="T100" s="175" t="s">
        <v>112</v>
      </c>
      <c r="U100" s="160">
        <v>0</v>
      </c>
      <c r="V100" s="160">
        <f>ROUND(E100*U100,2)</f>
        <v>0</v>
      </c>
      <c r="W100" s="160"/>
      <c r="X100" s="150"/>
      <c r="Y100" s="150"/>
      <c r="Z100" s="150"/>
      <c r="AA100" s="150"/>
      <c r="AB100" s="150"/>
      <c r="AC100" s="150"/>
      <c r="AD100" s="150"/>
      <c r="AE100" s="150"/>
      <c r="AF100" s="150"/>
      <c r="AG100" s="150" t="s">
        <v>119</v>
      </c>
      <c r="AH100" s="150"/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outlineLevel="1" x14ac:dyDescent="0.2">
      <c r="A101" s="157"/>
      <c r="B101" s="158"/>
      <c r="C101" s="240"/>
      <c r="D101" s="241"/>
      <c r="E101" s="241"/>
      <c r="F101" s="241"/>
      <c r="G101" s="241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50"/>
      <c r="Y101" s="150"/>
      <c r="Z101" s="150"/>
      <c r="AA101" s="150"/>
      <c r="AB101" s="150"/>
      <c r="AC101" s="150"/>
      <c r="AD101" s="150"/>
      <c r="AE101" s="150"/>
      <c r="AF101" s="150"/>
      <c r="AG101" s="150" t="s">
        <v>114</v>
      </c>
      <c r="AH101" s="150"/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ht="33.75" outlineLevel="1" x14ac:dyDescent="0.2">
      <c r="A102" s="169">
        <v>40</v>
      </c>
      <c r="B102" s="170" t="s">
        <v>213</v>
      </c>
      <c r="C102" s="179" t="s">
        <v>214</v>
      </c>
      <c r="D102" s="171" t="s">
        <v>167</v>
      </c>
      <c r="E102" s="172">
        <v>1</v>
      </c>
      <c r="F102" s="173"/>
      <c r="G102" s="174">
        <f>ROUND(E102*F102,2)</f>
        <v>0</v>
      </c>
      <c r="H102" s="173"/>
      <c r="I102" s="174">
        <f>ROUND(E102*H102,2)</f>
        <v>0</v>
      </c>
      <c r="J102" s="173"/>
      <c r="K102" s="174">
        <f>ROUND(E102*J102,2)</f>
        <v>0</v>
      </c>
      <c r="L102" s="174">
        <v>21</v>
      </c>
      <c r="M102" s="174">
        <f>G102*(1+L102/100)</f>
        <v>0</v>
      </c>
      <c r="N102" s="174">
        <v>5.2000000000000006E-3</v>
      </c>
      <c r="O102" s="174">
        <f>ROUND(E102*N102,2)</f>
        <v>0.01</v>
      </c>
      <c r="P102" s="174">
        <v>0</v>
      </c>
      <c r="Q102" s="174">
        <f>ROUND(E102*P102,2)</f>
        <v>0</v>
      </c>
      <c r="R102" s="174" t="s">
        <v>117</v>
      </c>
      <c r="S102" s="174" t="s">
        <v>118</v>
      </c>
      <c r="T102" s="175" t="s">
        <v>118</v>
      </c>
      <c r="U102" s="160">
        <v>0</v>
      </c>
      <c r="V102" s="160">
        <f>ROUND(E102*U102,2)</f>
        <v>0</v>
      </c>
      <c r="W102" s="160"/>
      <c r="X102" s="150"/>
      <c r="Y102" s="150"/>
      <c r="Z102" s="150"/>
      <c r="AA102" s="150"/>
      <c r="AB102" s="150"/>
      <c r="AC102" s="150"/>
      <c r="AD102" s="150"/>
      <c r="AE102" s="150"/>
      <c r="AF102" s="150"/>
      <c r="AG102" s="150" t="s">
        <v>128</v>
      </c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outlineLevel="1" x14ac:dyDescent="0.2">
      <c r="A103" s="157"/>
      <c r="B103" s="158"/>
      <c r="C103" s="240"/>
      <c r="D103" s="241"/>
      <c r="E103" s="241"/>
      <c r="F103" s="241"/>
      <c r="G103" s="241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50"/>
      <c r="Y103" s="150"/>
      <c r="Z103" s="150"/>
      <c r="AA103" s="150"/>
      <c r="AB103" s="150"/>
      <c r="AC103" s="150"/>
      <c r="AD103" s="150"/>
      <c r="AE103" s="150"/>
      <c r="AF103" s="150"/>
      <c r="AG103" s="150" t="s">
        <v>114</v>
      </c>
      <c r="AH103" s="150"/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ht="33.75" outlineLevel="1" x14ac:dyDescent="0.2">
      <c r="A104" s="169">
        <v>41</v>
      </c>
      <c r="B104" s="170" t="s">
        <v>215</v>
      </c>
      <c r="C104" s="179" t="s">
        <v>216</v>
      </c>
      <c r="D104" s="171" t="s">
        <v>167</v>
      </c>
      <c r="E104" s="172">
        <v>1</v>
      </c>
      <c r="F104" s="173"/>
      <c r="G104" s="174">
        <f>ROUND(E104*F104,2)</f>
        <v>0</v>
      </c>
      <c r="H104" s="173"/>
      <c r="I104" s="174">
        <f>ROUND(E104*H104,2)</f>
        <v>0</v>
      </c>
      <c r="J104" s="173"/>
      <c r="K104" s="174">
        <f>ROUND(E104*J104,2)</f>
        <v>0</v>
      </c>
      <c r="L104" s="174">
        <v>21</v>
      </c>
      <c r="M104" s="174">
        <f>G104*(1+L104/100)</f>
        <v>0</v>
      </c>
      <c r="N104" s="174">
        <v>1.5250000000000001E-2</v>
      </c>
      <c r="O104" s="174">
        <f>ROUND(E104*N104,2)</f>
        <v>0.02</v>
      </c>
      <c r="P104" s="174">
        <v>0</v>
      </c>
      <c r="Q104" s="174">
        <f>ROUND(E104*P104,2)</f>
        <v>0</v>
      </c>
      <c r="R104" s="174" t="s">
        <v>117</v>
      </c>
      <c r="S104" s="174" t="s">
        <v>118</v>
      </c>
      <c r="T104" s="175" t="s">
        <v>118</v>
      </c>
      <c r="U104" s="160">
        <v>0</v>
      </c>
      <c r="V104" s="160">
        <f>ROUND(E104*U104,2)</f>
        <v>0</v>
      </c>
      <c r="W104" s="160"/>
      <c r="X104" s="150"/>
      <c r="Y104" s="150"/>
      <c r="Z104" s="150"/>
      <c r="AA104" s="150"/>
      <c r="AB104" s="150"/>
      <c r="AC104" s="150"/>
      <c r="AD104" s="150"/>
      <c r="AE104" s="150"/>
      <c r="AF104" s="150"/>
      <c r="AG104" s="150" t="s">
        <v>128</v>
      </c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outlineLevel="1" x14ac:dyDescent="0.2">
      <c r="A105" s="157"/>
      <c r="B105" s="158"/>
      <c r="C105" s="240"/>
      <c r="D105" s="241"/>
      <c r="E105" s="241"/>
      <c r="F105" s="241"/>
      <c r="G105" s="241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50"/>
      <c r="Y105" s="150"/>
      <c r="Z105" s="150"/>
      <c r="AA105" s="150"/>
      <c r="AB105" s="150"/>
      <c r="AC105" s="150"/>
      <c r="AD105" s="150"/>
      <c r="AE105" s="150"/>
      <c r="AF105" s="150"/>
      <c r="AG105" s="150" t="s">
        <v>114</v>
      </c>
      <c r="AH105" s="150"/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</row>
    <row r="106" spans="1:60" ht="33.75" outlineLevel="1" x14ac:dyDescent="0.2">
      <c r="A106" s="169">
        <v>42</v>
      </c>
      <c r="B106" s="170" t="s">
        <v>217</v>
      </c>
      <c r="C106" s="179" t="s">
        <v>218</v>
      </c>
      <c r="D106" s="171" t="s">
        <v>167</v>
      </c>
      <c r="E106" s="172">
        <v>2</v>
      </c>
      <c r="F106" s="173"/>
      <c r="G106" s="174">
        <f>ROUND(E106*F106,2)</f>
        <v>0</v>
      </c>
      <c r="H106" s="173"/>
      <c r="I106" s="174">
        <f>ROUND(E106*H106,2)</f>
        <v>0</v>
      </c>
      <c r="J106" s="173"/>
      <c r="K106" s="174">
        <f>ROUND(E106*J106,2)</f>
        <v>0</v>
      </c>
      <c r="L106" s="174">
        <v>21</v>
      </c>
      <c r="M106" s="174">
        <f>G106*(1+L106/100)</f>
        <v>0</v>
      </c>
      <c r="N106" s="174">
        <v>1.83E-2</v>
      </c>
      <c r="O106" s="174">
        <f>ROUND(E106*N106,2)</f>
        <v>0.04</v>
      </c>
      <c r="P106" s="174">
        <v>0</v>
      </c>
      <c r="Q106" s="174">
        <f>ROUND(E106*P106,2)</f>
        <v>0</v>
      </c>
      <c r="R106" s="174" t="s">
        <v>117</v>
      </c>
      <c r="S106" s="174" t="s">
        <v>118</v>
      </c>
      <c r="T106" s="175" t="s">
        <v>118</v>
      </c>
      <c r="U106" s="160">
        <v>0</v>
      </c>
      <c r="V106" s="160">
        <f>ROUND(E106*U106,2)</f>
        <v>0</v>
      </c>
      <c r="W106" s="160"/>
      <c r="X106" s="150"/>
      <c r="Y106" s="150"/>
      <c r="Z106" s="150"/>
      <c r="AA106" s="150"/>
      <c r="AB106" s="150"/>
      <c r="AC106" s="150"/>
      <c r="AD106" s="150"/>
      <c r="AE106" s="150"/>
      <c r="AF106" s="150"/>
      <c r="AG106" s="150" t="s">
        <v>128</v>
      </c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</row>
    <row r="107" spans="1:60" outlineLevel="1" x14ac:dyDescent="0.2">
      <c r="A107" s="157"/>
      <c r="B107" s="158"/>
      <c r="C107" s="240"/>
      <c r="D107" s="241"/>
      <c r="E107" s="241"/>
      <c r="F107" s="241"/>
      <c r="G107" s="241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50"/>
      <c r="Y107" s="150"/>
      <c r="Z107" s="150"/>
      <c r="AA107" s="150"/>
      <c r="AB107" s="150"/>
      <c r="AC107" s="150"/>
      <c r="AD107" s="150"/>
      <c r="AE107" s="150"/>
      <c r="AF107" s="150"/>
      <c r="AG107" s="150" t="s">
        <v>114</v>
      </c>
      <c r="AH107" s="150"/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</row>
    <row r="108" spans="1:60" ht="33.75" outlineLevel="1" x14ac:dyDescent="0.2">
      <c r="A108" s="169">
        <v>43</v>
      </c>
      <c r="B108" s="170" t="s">
        <v>219</v>
      </c>
      <c r="C108" s="179" t="s">
        <v>220</v>
      </c>
      <c r="D108" s="171" t="s">
        <v>167</v>
      </c>
      <c r="E108" s="172">
        <v>4</v>
      </c>
      <c r="F108" s="173"/>
      <c r="G108" s="174">
        <f>ROUND(E108*F108,2)</f>
        <v>0</v>
      </c>
      <c r="H108" s="173"/>
      <c r="I108" s="174">
        <f>ROUND(E108*H108,2)</f>
        <v>0</v>
      </c>
      <c r="J108" s="173"/>
      <c r="K108" s="174">
        <f>ROUND(E108*J108,2)</f>
        <v>0</v>
      </c>
      <c r="L108" s="174">
        <v>21</v>
      </c>
      <c r="M108" s="174">
        <f>G108*(1+L108/100)</f>
        <v>0</v>
      </c>
      <c r="N108" s="174">
        <v>2.1350000000000001E-2</v>
      </c>
      <c r="O108" s="174">
        <f>ROUND(E108*N108,2)</f>
        <v>0.09</v>
      </c>
      <c r="P108" s="174">
        <v>0</v>
      </c>
      <c r="Q108" s="174">
        <f>ROUND(E108*P108,2)</f>
        <v>0</v>
      </c>
      <c r="R108" s="174" t="s">
        <v>117</v>
      </c>
      <c r="S108" s="174" t="s">
        <v>118</v>
      </c>
      <c r="T108" s="175" t="s">
        <v>118</v>
      </c>
      <c r="U108" s="160">
        <v>0</v>
      </c>
      <c r="V108" s="160">
        <f>ROUND(E108*U108,2)</f>
        <v>0</v>
      </c>
      <c r="W108" s="160"/>
      <c r="X108" s="150"/>
      <c r="Y108" s="150"/>
      <c r="Z108" s="150"/>
      <c r="AA108" s="150"/>
      <c r="AB108" s="150"/>
      <c r="AC108" s="150"/>
      <c r="AD108" s="150"/>
      <c r="AE108" s="150"/>
      <c r="AF108" s="150"/>
      <c r="AG108" s="150" t="s">
        <v>128</v>
      </c>
      <c r="AH108" s="150"/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</row>
    <row r="109" spans="1:60" outlineLevel="1" x14ac:dyDescent="0.2">
      <c r="A109" s="157"/>
      <c r="B109" s="158"/>
      <c r="C109" s="240"/>
      <c r="D109" s="241"/>
      <c r="E109" s="241"/>
      <c r="F109" s="241"/>
      <c r="G109" s="241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50"/>
      <c r="Y109" s="150"/>
      <c r="Z109" s="150"/>
      <c r="AA109" s="150"/>
      <c r="AB109" s="150"/>
      <c r="AC109" s="150"/>
      <c r="AD109" s="150"/>
      <c r="AE109" s="150"/>
      <c r="AF109" s="150"/>
      <c r="AG109" s="150" t="s">
        <v>114</v>
      </c>
      <c r="AH109" s="150"/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</row>
    <row r="110" spans="1:60" ht="33.75" outlineLevel="1" x14ac:dyDescent="0.2">
      <c r="A110" s="169">
        <v>44</v>
      </c>
      <c r="B110" s="170" t="s">
        <v>221</v>
      </c>
      <c r="C110" s="179" t="s">
        <v>222</v>
      </c>
      <c r="D110" s="171" t="s">
        <v>167</v>
      </c>
      <c r="E110" s="172">
        <v>1</v>
      </c>
      <c r="F110" s="173"/>
      <c r="G110" s="174">
        <f>ROUND(E110*F110,2)</f>
        <v>0</v>
      </c>
      <c r="H110" s="173"/>
      <c r="I110" s="174">
        <f>ROUND(E110*H110,2)</f>
        <v>0</v>
      </c>
      <c r="J110" s="173"/>
      <c r="K110" s="174">
        <f>ROUND(E110*J110,2)</f>
        <v>0</v>
      </c>
      <c r="L110" s="174">
        <v>21</v>
      </c>
      <c r="M110" s="174">
        <f>G110*(1+L110/100)</f>
        <v>0</v>
      </c>
      <c r="N110" s="174">
        <v>2.7450000000000002E-2</v>
      </c>
      <c r="O110" s="174">
        <f>ROUND(E110*N110,2)</f>
        <v>0.03</v>
      </c>
      <c r="P110" s="174">
        <v>0</v>
      </c>
      <c r="Q110" s="174">
        <f>ROUND(E110*P110,2)</f>
        <v>0</v>
      </c>
      <c r="R110" s="174" t="s">
        <v>117</v>
      </c>
      <c r="S110" s="174" t="s">
        <v>118</v>
      </c>
      <c r="T110" s="175" t="s">
        <v>118</v>
      </c>
      <c r="U110" s="160">
        <v>0</v>
      </c>
      <c r="V110" s="160">
        <f>ROUND(E110*U110,2)</f>
        <v>0</v>
      </c>
      <c r="W110" s="160"/>
      <c r="X110" s="150"/>
      <c r="Y110" s="150"/>
      <c r="Z110" s="150"/>
      <c r="AA110" s="150"/>
      <c r="AB110" s="150"/>
      <c r="AC110" s="150"/>
      <c r="AD110" s="150"/>
      <c r="AE110" s="150"/>
      <c r="AF110" s="150"/>
      <c r="AG110" s="150" t="s">
        <v>128</v>
      </c>
      <c r="AH110" s="150"/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</row>
    <row r="111" spans="1:60" outlineLevel="1" x14ac:dyDescent="0.2">
      <c r="A111" s="157"/>
      <c r="B111" s="158"/>
      <c r="C111" s="240"/>
      <c r="D111" s="241"/>
      <c r="E111" s="241"/>
      <c r="F111" s="241"/>
      <c r="G111" s="241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50"/>
      <c r="Y111" s="150"/>
      <c r="Z111" s="150"/>
      <c r="AA111" s="150"/>
      <c r="AB111" s="150"/>
      <c r="AC111" s="150"/>
      <c r="AD111" s="150"/>
      <c r="AE111" s="150"/>
      <c r="AF111" s="150"/>
      <c r="AG111" s="150" t="s">
        <v>114</v>
      </c>
      <c r="AH111" s="150"/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</row>
    <row r="112" spans="1:60" ht="33.75" outlineLevel="1" x14ac:dyDescent="0.2">
      <c r="A112" s="169">
        <v>45</v>
      </c>
      <c r="B112" s="170" t="s">
        <v>223</v>
      </c>
      <c r="C112" s="179" t="s">
        <v>224</v>
      </c>
      <c r="D112" s="171" t="s">
        <v>167</v>
      </c>
      <c r="E112" s="172">
        <v>1</v>
      </c>
      <c r="F112" s="173"/>
      <c r="G112" s="174">
        <f>ROUND(E112*F112,2)</f>
        <v>0</v>
      </c>
      <c r="H112" s="173"/>
      <c r="I112" s="174">
        <f>ROUND(E112*H112,2)</f>
        <v>0</v>
      </c>
      <c r="J112" s="173"/>
      <c r="K112" s="174">
        <f>ROUND(E112*J112,2)</f>
        <v>0</v>
      </c>
      <c r="L112" s="174">
        <v>21</v>
      </c>
      <c r="M112" s="174">
        <f>G112*(1+L112/100)</f>
        <v>0</v>
      </c>
      <c r="N112" s="174">
        <v>2.5410000000000002E-2</v>
      </c>
      <c r="O112" s="174">
        <f>ROUND(E112*N112,2)</f>
        <v>0.03</v>
      </c>
      <c r="P112" s="174">
        <v>0</v>
      </c>
      <c r="Q112" s="174">
        <f>ROUND(E112*P112,2)</f>
        <v>0</v>
      </c>
      <c r="R112" s="174" t="s">
        <v>117</v>
      </c>
      <c r="S112" s="174" t="s">
        <v>118</v>
      </c>
      <c r="T112" s="175" t="s">
        <v>118</v>
      </c>
      <c r="U112" s="160">
        <v>0</v>
      </c>
      <c r="V112" s="160">
        <f>ROUND(E112*U112,2)</f>
        <v>0</v>
      </c>
      <c r="W112" s="160"/>
      <c r="X112" s="150"/>
      <c r="Y112" s="150"/>
      <c r="Z112" s="150"/>
      <c r="AA112" s="150"/>
      <c r="AB112" s="150"/>
      <c r="AC112" s="150"/>
      <c r="AD112" s="150"/>
      <c r="AE112" s="150"/>
      <c r="AF112" s="150"/>
      <c r="AG112" s="150" t="s">
        <v>128</v>
      </c>
      <c r="AH112" s="150"/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</row>
    <row r="113" spans="1:60" outlineLevel="1" x14ac:dyDescent="0.2">
      <c r="A113" s="157"/>
      <c r="B113" s="158"/>
      <c r="C113" s="240"/>
      <c r="D113" s="241"/>
      <c r="E113" s="241"/>
      <c r="F113" s="241"/>
      <c r="G113" s="241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50"/>
      <c r="Y113" s="150"/>
      <c r="Z113" s="150"/>
      <c r="AA113" s="150"/>
      <c r="AB113" s="150"/>
      <c r="AC113" s="150"/>
      <c r="AD113" s="150"/>
      <c r="AE113" s="150"/>
      <c r="AF113" s="150"/>
      <c r="AG113" s="150" t="s">
        <v>114</v>
      </c>
      <c r="AH113" s="150"/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</row>
    <row r="114" spans="1:60" ht="33.75" outlineLevel="1" x14ac:dyDescent="0.2">
      <c r="A114" s="169">
        <v>46</v>
      </c>
      <c r="B114" s="170" t="s">
        <v>225</v>
      </c>
      <c r="C114" s="179" t="s">
        <v>226</v>
      </c>
      <c r="D114" s="171" t="s">
        <v>167</v>
      </c>
      <c r="E114" s="172">
        <v>4</v>
      </c>
      <c r="F114" s="173"/>
      <c r="G114" s="174">
        <f>ROUND(E114*F114,2)</f>
        <v>0</v>
      </c>
      <c r="H114" s="173"/>
      <c r="I114" s="174">
        <f>ROUND(E114*H114,2)</f>
        <v>0</v>
      </c>
      <c r="J114" s="173"/>
      <c r="K114" s="174">
        <f>ROUND(E114*J114,2)</f>
        <v>0</v>
      </c>
      <c r="L114" s="174">
        <v>21</v>
      </c>
      <c r="M114" s="174">
        <f>G114*(1+L114/100)</f>
        <v>0</v>
      </c>
      <c r="N114" s="174">
        <v>2.9040000000000003E-2</v>
      </c>
      <c r="O114" s="174">
        <f>ROUND(E114*N114,2)</f>
        <v>0.12</v>
      </c>
      <c r="P114" s="174">
        <v>0</v>
      </c>
      <c r="Q114" s="174">
        <f>ROUND(E114*P114,2)</f>
        <v>0</v>
      </c>
      <c r="R114" s="174" t="s">
        <v>117</v>
      </c>
      <c r="S114" s="174" t="s">
        <v>118</v>
      </c>
      <c r="T114" s="175" t="s">
        <v>118</v>
      </c>
      <c r="U114" s="160">
        <v>0</v>
      </c>
      <c r="V114" s="160">
        <f>ROUND(E114*U114,2)</f>
        <v>0</v>
      </c>
      <c r="W114" s="160"/>
      <c r="X114" s="150"/>
      <c r="Y114" s="150"/>
      <c r="Z114" s="150"/>
      <c r="AA114" s="150"/>
      <c r="AB114" s="150"/>
      <c r="AC114" s="150"/>
      <c r="AD114" s="150"/>
      <c r="AE114" s="150"/>
      <c r="AF114" s="150"/>
      <c r="AG114" s="150" t="s">
        <v>128</v>
      </c>
      <c r="AH114" s="150"/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</row>
    <row r="115" spans="1:60" outlineLevel="1" x14ac:dyDescent="0.2">
      <c r="A115" s="157"/>
      <c r="B115" s="158"/>
      <c r="C115" s="240"/>
      <c r="D115" s="241"/>
      <c r="E115" s="241"/>
      <c r="F115" s="241"/>
      <c r="G115" s="241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50"/>
      <c r="Y115" s="150"/>
      <c r="Z115" s="150"/>
      <c r="AA115" s="150"/>
      <c r="AB115" s="150"/>
      <c r="AC115" s="150"/>
      <c r="AD115" s="150"/>
      <c r="AE115" s="150"/>
      <c r="AF115" s="150"/>
      <c r="AG115" s="150" t="s">
        <v>114</v>
      </c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</row>
    <row r="116" spans="1:60" ht="33.75" outlineLevel="1" x14ac:dyDescent="0.2">
      <c r="A116" s="169">
        <v>47</v>
      </c>
      <c r="B116" s="170" t="s">
        <v>227</v>
      </c>
      <c r="C116" s="179" t="s">
        <v>228</v>
      </c>
      <c r="D116" s="171" t="s">
        <v>167</v>
      </c>
      <c r="E116" s="172">
        <v>1</v>
      </c>
      <c r="F116" s="173"/>
      <c r="G116" s="174">
        <f>ROUND(E116*F116,2)</f>
        <v>0</v>
      </c>
      <c r="H116" s="173"/>
      <c r="I116" s="174">
        <f>ROUND(E116*H116,2)</f>
        <v>0</v>
      </c>
      <c r="J116" s="173"/>
      <c r="K116" s="174">
        <f>ROUND(E116*J116,2)</f>
        <v>0</v>
      </c>
      <c r="L116" s="174">
        <v>21</v>
      </c>
      <c r="M116" s="174">
        <f>G116*(1+L116/100)</f>
        <v>0</v>
      </c>
      <c r="N116" s="174">
        <v>2.2520000000000002E-2</v>
      </c>
      <c r="O116" s="174">
        <f>ROUND(E116*N116,2)</f>
        <v>0.02</v>
      </c>
      <c r="P116" s="174">
        <v>0</v>
      </c>
      <c r="Q116" s="174">
        <f>ROUND(E116*P116,2)</f>
        <v>0</v>
      </c>
      <c r="R116" s="174" t="s">
        <v>117</v>
      </c>
      <c r="S116" s="174" t="s">
        <v>118</v>
      </c>
      <c r="T116" s="175" t="s">
        <v>118</v>
      </c>
      <c r="U116" s="160">
        <v>0</v>
      </c>
      <c r="V116" s="160">
        <f>ROUND(E116*U116,2)</f>
        <v>0</v>
      </c>
      <c r="W116" s="160"/>
      <c r="X116" s="150"/>
      <c r="Y116" s="150"/>
      <c r="Z116" s="150"/>
      <c r="AA116" s="150"/>
      <c r="AB116" s="150"/>
      <c r="AC116" s="150"/>
      <c r="AD116" s="150"/>
      <c r="AE116" s="150"/>
      <c r="AF116" s="150"/>
      <c r="AG116" s="150" t="s">
        <v>128</v>
      </c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</row>
    <row r="117" spans="1:60" outlineLevel="1" x14ac:dyDescent="0.2">
      <c r="A117" s="157"/>
      <c r="B117" s="158"/>
      <c r="C117" s="240"/>
      <c r="D117" s="241"/>
      <c r="E117" s="241"/>
      <c r="F117" s="241"/>
      <c r="G117" s="241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50"/>
      <c r="Y117" s="150"/>
      <c r="Z117" s="150"/>
      <c r="AA117" s="150"/>
      <c r="AB117" s="150"/>
      <c r="AC117" s="150"/>
      <c r="AD117" s="150"/>
      <c r="AE117" s="150"/>
      <c r="AF117" s="150"/>
      <c r="AG117" s="150" t="s">
        <v>114</v>
      </c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</row>
    <row r="118" spans="1:60" ht="33.75" outlineLevel="1" x14ac:dyDescent="0.2">
      <c r="A118" s="169">
        <v>48</v>
      </c>
      <c r="B118" s="170" t="s">
        <v>229</v>
      </c>
      <c r="C118" s="179" t="s">
        <v>230</v>
      </c>
      <c r="D118" s="171" t="s">
        <v>167</v>
      </c>
      <c r="E118" s="172">
        <v>3</v>
      </c>
      <c r="F118" s="173"/>
      <c r="G118" s="174">
        <f>ROUND(E118*F118,2)</f>
        <v>0</v>
      </c>
      <c r="H118" s="173"/>
      <c r="I118" s="174">
        <f>ROUND(E118*H118,2)</f>
        <v>0</v>
      </c>
      <c r="J118" s="173"/>
      <c r="K118" s="174">
        <f>ROUND(E118*J118,2)</f>
        <v>0</v>
      </c>
      <c r="L118" s="174">
        <v>21</v>
      </c>
      <c r="M118" s="174">
        <f>G118*(1+L118/100)</f>
        <v>0</v>
      </c>
      <c r="N118" s="174">
        <v>9.2750000000000013E-2</v>
      </c>
      <c r="O118" s="174">
        <f>ROUND(E118*N118,2)</f>
        <v>0.28000000000000003</v>
      </c>
      <c r="P118" s="174">
        <v>0</v>
      </c>
      <c r="Q118" s="174">
        <f>ROUND(E118*P118,2)</f>
        <v>0</v>
      </c>
      <c r="R118" s="174" t="s">
        <v>117</v>
      </c>
      <c r="S118" s="174" t="s">
        <v>118</v>
      </c>
      <c r="T118" s="175" t="s">
        <v>118</v>
      </c>
      <c r="U118" s="160">
        <v>0</v>
      </c>
      <c r="V118" s="160">
        <f>ROUND(E118*U118,2)</f>
        <v>0</v>
      </c>
      <c r="W118" s="160"/>
      <c r="X118" s="150"/>
      <c r="Y118" s="150"/>
      <c r="Z118" s="150"/>
      <c r="AA118" s="150"/>
      <c r="AB118" s="150"/>
      <c r="AC118" s="150"/>
      <c r="AD118" s="150"/>
      <c r="AE118" s="150"/>
      <c r="AF118" s="150"/>
      <c r="AG118" s="150" t="s">
        <v>128</v>
      </c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</row>
    <row r="119" spans="1:60" outlineLevel="1" x14ac:dyDescent="0.2">
      <c r="A119" s="157"/>
      <c r="B119" s="158"/>
      <c r="C119" s="240"/>
      <c r="D119" s="241"/>
      <c r="E119" s="241"/>
      <c r="F119" s="241"/>
      <c r="G119" s="241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 t="s">
        <v>114</v>
      </c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</row>
    <row r="120" spans="1:60" outlineLevel="1" x14ac:dyDescent="0.2">
      <c r="A120" s="169">
        <v>49</v>
      </c>
      <c r="B120" s="170" t="s">
        <v>231</v>
      </c>
      <c r="C120" s="179" t="s">
        <v>232</v>
      </c>
      <c r="D120" s="171" t="s">
        <v>167</v>
      </c>
      <c r="E120" s="172">
        <v>2</v>
      </c>
      <c r="F120" s="173"/>
      <c r="G120" s="174">
        <f>ROUND(E120*F120,2)</f>
        <v>0</v>
      </c>
      <c r="H120" s="173"/>
      <c r="I120" s="174">
        <f>ROUND(E120*H120,2)</f>
        <v>0</v>
      </c>
      <c r="J120" s="173"/>
      <c r="K120" s="174">
        <f>ROUND(E120*J120,2)</f>
        <v>0</v>
      </c>
      <c r="L120" s="174">
        <v>21</v>
      </c>
      <c r="M120" s="174">
        <f>G120*(1+L120/100)</f>
        <v>0</v>
      </c>
      <c r="N120" s="174">
        <v>1.9300000000000001E-2</v>
      </c>
      <c r="O120" s="174">
        <f>ROUND(E120*N120,2)</f>
        <v>0.04</v>
      </c>
      <c r="P120" s="174">
        <v>0</v>
      </c>
      <c r="Q120" s="174">
        <f>ROUND(E120*P120,2)</f>
        <v>0</v>
      </c>
      <c r="R120" s="174"/>
      <c r="S120" s="174" t="s">
        <v>111</v>
      </c>
      <c r="T120" s="175" t="s">
        <v>112</v>
      </c>
      <c r="U120" s="160">
        <v>0</v>
      </c>
      <c r="V120" s="160">
        <f>ROUND(E120*U120,2)</f>
        <v>0</v>
      </c>
      <c r="W120" s="16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 t="s">
        <v>128</v>
      </c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</row>
    <row r="121" spans="1:60" outlineLevel="1" x14ac:dyDescent="0.2">
      <c r="A121" s="157"/>
      <c r="B121" s="158"/>
      <c r="C121" s="240"/>
      <c r="D121" s="241"/>
      <c r="E121" s="241"/>
      <c r="F121" s="241"/>
      <c r="G121" s="241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 t="s">
        <v>114</v>
      </c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</row>
    <row r="122" spans="1:60" outlineLevel="1" x14ac:dyDescent="0.2">
      <c r="A122" s="169">
        <v>50</v>
      </c>
      <c r="B122" s="170" t="s">
        <v>233</v>
      </c>
      <c r="C122" s="179" t="s">
        <v>234</v>
      </c>
      <c r="D122" s="171" t="s">
        <v>167</v>
      </c>
      <c r="E122" s="172">
        <v>1</v>
      </c>
      <c r="F122" s="173"/>
      <c r="G122" s="174">
        <f>ROUND(E122*F122,2)</f>
        <v>0</v>
      </c>
      <c r="H122" s="173"/>
      <c r="I122" s="174">
        <f>ROUND(E122*H122,2)</f>
        <v>0</v>
      </c>
      <c r="J122" s="173"/>
      <c r="K122" s="174">
        <f>ROUND(E122*J122,2)</f>
        <v>0</v>
      </c>
      <c r="L122" s="174">
        <v>21</v>
      </c>
      <c r="M122" s="174">
        <f>G122*(1+L122/100)</f>
        <v>0</v>
      </c>
      <c r="N122" s="174">
        <v>1.2400000000000001E-2</v>
      </c>
      <c r="O122" s="174">
        <f>ROUND(E122*N122,2)</f>
        <v>0.01</v>
      </c>
      <c r="P122" s="174">
        <v>0</v>
      </c>
      <c r="Q122" s="174">
        <f>ROUND(E122*P122,2)</f>
        <v>0</v>
      </c>
      <c r="R122" s="174"/>
      <c r="S122" s="174" t="s">
        <v>111</v>
      </c>
      <c r="T122" s="175" t="s">
        <v>112</v>
      </c>
      <c r="U122" s="160">
        <v>0</v>
      </c>
      <c r="V122" s="160">
        <f>ROUND(E122*U122,2)</f>
        <v>0</v>
      </c>
      <c r="W122" s="16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 t="s">
        <v>128</v>
      </c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</row>
    <row r="123" spans="1:60" outlineLevel="1" x14ac:dyDescent="0.2">
      <c r="A123" s="157"/>
      <c r="B123" s="158"/>
      <c r="C123" s="240"/>
      <c r="D123" s="241"/>
      <c r="E123" s="241"/>
      <c r="F123" s="241"/>
      <c r="G123" s="241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 t="s">
        <v>114</v>
      </c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</row>
    <row r="124" spans="1:60" x14ac:dyDescent="0.2">
      <c r="A124" s="163" t="s">
        <v>106</v>
      </c>
      <c r="B124" s="164" t="s">
        <v>75</v>
      </c>
      <c r="C124" s="178" t="s">
        <v>76</v>
      </c>
      <c r="D124" s="165"/>
      <c r="E124" s="166"/>
      <c r="F124" s="167"/>
      <c r="G124" s="167">
        <f>SUMIF(AG125:AG128,"&lt;&gt;NOR",G125:G128)</f>
        <v>0</v>
      </c>
      <c r="H124" s="167"/>
      <c r="I124" s="167">
        <f>SUM(I125:I128)</f>
        <v>0</v>
      </c>
      <c r="J124" s="167"/>
      <c r="K124" s="167">
        <f>SUM(K125:K128)</f>
        <v>0</v>
      </c>
      <c r="L124" s="167"/>
      <c r="M124" s="167">
        <f>SUM(M125:M128)</f>
        <v>0</v>
      </c>
      <c r="N124" s="167"/>
      <c r="O124" s="167">
        <f>SUM(O125:O128)</f>
        <v>0</v>
      </c>
      <c r="P124" s="167"/>
      <c r="Q124" s="167">
        <f>SUM(Q125:Q128)</f>
        <v>0</v>
      </c>
      <c r="R124" s="167"/>
      <c r="S124" s="167"/>
      <c r="T124" s="168"/>
      <c r="U124" s="162"/>
      <c r="V124" s="162">
        <f>SUM(V125:V128)</f>
        <v>0</v>
      </c>
      <c r="W124" s="162"/>
      <c r="AG124" t="s">
        <v>107</v>
      </c>
    </row>
    <row r="125" spans="1:60" outlineLevel="1" x14ac:dyDescent="0.2">
      <c r="A125" s="169">
        <v>51</v>
      </c>
      <c r="B125" s="170" t="s">
        <v>235</v>
      </c>
      <c r="C125" s="179" t="s">
        <v>236</v>
      </c>
      <c r="D125" s="171" t="s">
        <v>237</v>
      </c>
      <c r="E125" s="172">
        <v>5</v>
      </c>
      <c r="F125" s="173"/>
      <c r="G125" s="174">
        <f>ROUND(E125*F125,2)</f>
        <v>0</v>
      </c>
      <c r="H125" s="173"/>
      <c r="I125" s="174">
        <f>ROUND(E125*H125,2)</f>
        <v>0</v>
      </c>
      <c r="J125" s="173"/>
      <c r="K125" s="174">
        <f>ROUND(E125*J125,2)</f>
        <v>0</v>
      </c>
      <c r="L125" s="174">
        <v>21</v>
      </c>
      <c r="M125" s="174">
        <f>G125*(1+L125/100)</f>
        <v>0</v>
      </c>
      <c r="N125" s="174">
        <v>6.0000000000000002E-5</v>
      </c>
      <c r="O125" s="174">
        <f>ROUND(E125*N125,2)</f>
        <v>0</v>
      </c>
      <c r="P125" s="174">
        <v>0</v>
      </c>
      <c r="Q125" s="174">
        <f>ROUND(E125*P125,2)</f>
        <v>0</v>
      </c>
      <c r="R125" s="174" t="s">
        <v>238</v>
      </c>
      <c r="S125" s="174" t="s">
        <v>118</v>
      </c>
      <c r="T125" s="175" t="s">
        <v>118</v>
      </c>
      <c r="U125" s="160">
        <v>0</v>
      </c>
      <c r="V125" s="160">
        <f>ROUND(E125*U125,2)</f>
        <v>0</v>
      </c>
      <c r="W125" s="16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 t="s">
        <v>113</v>
      </c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50"/>
      <c r="BB125" s="150"/>
      <c r="BC125" s="150"/>
      <c r="BD125" s="150"/>
      <c r="BE125" s="150"/>
      <c r="BF125" s="150"/>
      <c r="BG125" s="150"/>
      <c r="BH125" s="150"/>
    </row>
    <row r="126" spans="1:60" outlineLevel="1" x14ac:dyDescent="0.2">
      <c r="A126" s="157"/>
      <c r="B126" s="158"/>
      <c r="C126" s="240"/>
      <c r="D126" s="241"/>
      <c r="E126" s="241"/>
      <c r="F126" s="241"/>
      <c r="G126" s="241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 t="s">
        <v>114</v>
      </c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150"/>
      <c r="AV126" s="150"/>
      <c r="AW126" s="150"/>
      <c r="AX126" s="150"/>
      <c r="AY126" s="150"/>
      <c r="AZ126" s="150"/>
      <c r="BA126" s="150"/>
      <c r="BB126" s="150"/>
      <c r="BC126" s="150"/>
      <c r="BD126" s="150"/>
      <c r="BE126" s="150"/>
      <c r="BF126" s="150"/>
      <c r="BG126" s="150"/>
      <c r="BH126" s="150"/>
    </row>
    <row r="127" spans="1:60" outlineLevel="1" x14ac:dyDescent="0.2">
      <c r="A127" s="169">
        <v>52</v>
      </c>
      <c r="B127" s="170" t="s">
        <v>239</v>
      </c>
      <c r="C127" s="179" t="s">
        <v>240</v>
      </c>
      <c r="D127" s="171" t="s">
        <v>210</v>
      </c>
      <c r="E127" s="172">
        <v>1</v>
      </c>
      <c r="F127" s="173"/>
      <c r="G127" s="174">
        <f>ROUND(E127*F127,2)</f>
        <v>0</v>
      </c>
      <c r="H127" s="173"/>
      <c r="I127" s="174">
        <f>ROUND(E127*H127,2)</f>
        <v>0</v>
      </c>
      <c r="J127" s="173"/>
      <c r="K127" s="174">
        <f>ROUND(E127*J127,2)</f>
        <v>0</v>
      </c>
      <c r="L127" s="174">
        <v>21</v>
      </c>
      <c r="M127" s="174">
        <f>G127*(1+L127/100)</f>
        <v>0</v>
      </c>
      <c r="N127" s="174">
        <v>1.2E-4</v>
      </c>
      <c r="O127" s="174">
        <f>ROUND(E127*N127,2)</f>
        <v>0</v>
      </c>
      <c r="P127" s="174">
        <v>0</v>
      </c>
      <c r="Q127" s="174">
        <f>ROUND(E127*P127,2)</f>
        <v>0</v>
      </c>
      <c r="R127" s="174"/>
      <c r="S127" s="174" t="s">
        <v>111</v>
      </c>
      <c r="T127" s="175" t="s">
        <v>138</v>
      </c>
      <c r="U127" s="160">
        <v>0</v>
      </c>
      <c r="V127" s="160">
        <f>ROUND(E127*U127,2)</f>
        <v>0</v>
      </c>
      <c r="W127" s="160"/>
      <c r="X127" s="150"/>
      <c r="Y127" s="150"/>
      <c r="Z127" s="150"/>
      <c r="AA127" s="150"/>
      <c r="AB127" s="150"/>
      <c r="AC127" s="150"/>
      <c r="AD127" s="150"/>
      <c r="AE127" s="150"/>
      <c r="AF127" s="150"/>
      <c r="AG127" s="150" t="s">
        <v>241</v>
      </c>
      <c r="AH127" s="150"/>
      <c r="AI127" s="150"/>
      <c r="AJ127" s="150"/>
      <c r="AK127" s="150"/>
      <c r="AL127" s="150"/>
      <c r="AM127" s="150"/>
      <c r="AN127" s="150"/>
      <c r="AO127" s="150"/>
      <c r="AP127" s="150"/>
      <c r="AQ127" s="150"/>
      <c r="AR127" s="150"/>
      <c r="AS127" s="150"/>
      <c r="AT127" s="150"/>
      <c r="AU127" s="150"/>
      <c r="AV127" s="150"/>
      <c r="AW127" s="150"/>
      <c r="AX127" s="150"/>
      <c r="AY127" s="150"/>
      <c r="AZ127" s="150"/>
      <c r="BA127" s="150"/>
      <c r="BB127" s="150"/>
      <c r="BC127" s="150"/>
      <c r="BD127" s="150"/>
      <c r="BE127" s="150"/>
      <c r="BF127" s="150"/>
      <c r="BG127" s="150"/>
      <c r="BH127" s="150"/>
    </row>
    <row r="128" spans="1:60" outlineLevel="1" x14ac:dyDescent="0.2">
      <c r="A128" s="157"/>
      <c r="B128" s="158"/>
      <c r="C128" s="240"/>
      <c r="D128" s="241"/>
      <c r="E128" s="241"/>
      <c r="F128" s="241"/>
      <c r="G128" s="241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50"/>
      <c r="Y128" s="150"/>
      <c r="Z128" s="150"/>
      <c r="AA128" s="150"/>
      <c r="AB128" s="150"/>
      <c r="AC128" s="150"/>
      <c r="AD128" s="150"/>
      <c r="AE128" s="150"/>
      <c r="AF128" s="150"/>
      <c r="AG128" s="150" t="s">
        <v>114</v>
      </c>
      <c r="AH128" s="150"/>
      <c r="AI128" s="150"/>
      <c r="AJ128" s="150"/>
      <c r="AK128" s="150"/>
      <c r="AL128" s="150"/>
      <c r="AM128" s="150"/>
      <c r="AN128" s="150"/>
      <c r="AO128" s="150"/>
      <c r="AP128" s="150"/>
      <c r="AQ128" s="150"/>
      <c r="AR128" s="150"/>
      <c r="AS128" s="150"/>
      <c r="AT128" s="150"/>
      <c r="AU128" s="150"/>
      <c r="AV128" s="150"/>
      <c r="AW128" s="150"/>
      <c r="AX128" s="150"/>
      <c r="AY128" s="150"/>
      <c r="AZ128" s="150"/>
      <c r="BA128" s="150"/>
      <c r="BB128" s="150"/>
      <c r="BC128" s="150"/>
      <c r="BD128" s="150"/>
      <c r="BE128" s="150"/>
      <c r="BF128" s="150"/>
      <c r="BG128" s="150"/>
      <c r="BH128" s="150"/>
    </row>
    <row r="129" spans="1:60" x14ac:dyDescent="0.2">
      <c r="A129" s="163" t="s">
        <v>106</v>
      </c>
      <c r="B129" s="164" t="s">
        <v>77</v>
      </c>
      <c r="C129" s="178" t="s">
        <v>78</v>
      </c>
      <c r="D129" s="165"/>
      <c r="E129" s="166"/>
      <c r="F129" s="167"/>
      <c r="G129" s="167">
        <f>SUMIF(AG130:AG132,"&lt;&gt;NOR",G130:G132)</f>
        <v>0</v>
      </c>
      <c r="H129" s="167"/>
      <c r="I129" s="167">
        <f>SUM(I130:I132)</f>
        <v>0</v>
      </c>
      <c r="J129" s="167"/>
      <c r="K129" s="167">
        <f>SUM(K130:K132)</f>
        <v>0</v>
      </c>
      <c r="L129" s="167"/>
      <c r="M129" s="167">
        <f>SUM(M130:M132)</f>
        <v>0</v>
      </c>
      <c r="N129" s="167"/>
      <c r="O129" s="167">
        <f>SUM(O130:O132)</f>
        <v>0</v>
      </c>
      <c r="P129" s="167"/>
      <c r="Q129" s="167">
        <f>SUM(Q130:Q132)</f>
        <v>0</v>
      </c>
      <c r="R129" s="167"/>
      <c r="S129" s="167"/>
      <c r="T129" s="168"/>
      <c r="U129" s="162"/>
      <c r="V129" s="162">
        <f>SUM(V130:V132)</f>
        <v>0</v>
      </c>
      <c r="W129" s="162"/>
      <c r="AG129" t="s">
        <v>107</v>
      </c>
    </row>
    <row r="130" spans="1:60" ht="22.5" outlineLevel="1" x14ac:dyDescent="0.2">
      <c r="A130" s="169">
        <v>53</v>
      </c>
      <c r="B130" s="170" t="s">
        <v>242</v>
      </c>
      <c r="C130" s="179" t="s">
        <v>243</v>
      </c>
      <c r="D130" s="171" t="s">
        <v>244</v>
      </c>
      <c r="E130" s="172">
        <v>2</v>
      </c>
      <c r="F130" s="173"/>
      <c r="G130" s="174">
        <f>ROUND(E130*F130,2)</f>
        <v>0</v>
      </c>
      <c r="H130" s="173"/>
      <c r="I130" s="174">
        <f>ROUND(E130*H130,2)</f>
        <v>0</v>
      </c>
      <c r="J130" s="173"/>
      <c r="K130" s="174">
        <f>ROUND(E130*J130,2)</f>
        <v>0</v>
      </c>
      <c r="L130" s="174">
        <v>21</v>
      </c>
      <c r="M130" s="174">
        <f>G130*(1+L130/100)</f>
        <v>0</v>
      </c>
      <c r="N130" s="174">
        <v>3.5000000000000005E-4</v>
      </c>
      <c r="O130" s="174">
        <f>ROUND(E130*N130,2)</f>
        <v>0</v>
      </c>
      <c r="P130" s="174">
        <v>0</v>
      </c>
      <c r="Q130" s="174">
        <f>ROUND(E130*P130,2)</f>
        <v>0</v>
      </c>
      <c r="R130" s="174" t="s">
        <v>245</v>
      </c>
      <c r="S130" s="174" t="s">
        <v>118</v>
      </c>
      <c r="T130" s="175" t="s">
        <v>118</v>
      </c>
      <c r="U130" s="160">
        <v>0</v>
      </c>
      <c r="V130" s="160">
        <f>ROUND(E130*U130,2)</f>
        <v>0</v>
      </c>
      <c r="W130" s="160"/>
      <c r="X130" s="150"/>
      <c r="Y130" s="150"/>
      <c r="Z130" s="150"/>
      <c r="AA130" s="150"/>
      <c r="AB130" s="150"/>
      <c r="AC130" s="150"/>
      <c r="AD130" s="150"/>
      <c r="AE130" s="150"/>
      <c r="AF130" s="150"/>
      <c r="AG130" s="150" t="s">
        <v>113</v>
      </c>
      <c r="AH130" s="150"/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  <c r="AT130" s="150"/>
      <c r="AU130" s="150"/>
      <c r="AV130" s="150"/>
      <c r="AW130" s="150"/>
      <c r="AX130" s="150"/>
      <c r="AY130" s="150"/>
      <c r="AZ130" s="150"/>
      <c r="BA130" s="150"/>
      <c r="BB130" s="150"/>
      <c r="BC130" s="150"/>
      <c r="BD130" s="150"/>
      <c r="BE130" s="150"/>
      <c r="BF130" s="150"/>
      <c r="BG130" s="150"/>
      <c r="BH130" s="150"/>
    </row>
    <row r="131" spans="1:60" outlineLevel="1" x14ac:dyDescent="0.2">
      <c r="A131" s="157"/>
      <c r="B131" s="158"/>
      <c r="C131" s="244" t="s">
        <v>246</v>
      </c>
      <c r="D131" s="245"/>
      <c r="E131" s="245"/>
      <c r="F131" s="245"/>
      <c r="G131" s="245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50"/>
      <c r="Y131" s="150"/>
      <c r="Z131" s="150"/>
      <c r="AA131" s="150"/>
      <c r="AB131" s="150"/>
      <c r="AC131" s="150"/>
      <c r="AD131" s="150"/>
      <c r="AE131" s="150"/>
      <c r="AF131" s="150"/>
      <c r="AG131" s="150" t="s">
        <v>134</v>
      </c>
      <c r="AH131" s="150"/>
      <c r="AI131" s="150"/>
      <c r="AJ131" s="150"/>
      <c r="AK131" s="150"/>
      <c r="AL131" s="150"/>
      <c r="AM131" s="150"/>
      <c r="AN131" s="150"/>
      <c r="AO131" s="150"/>
      <c r="AP131" s="150"/>
      <c r="AQ131" s="150"/>
      <c r="AR131" s="150"/>
      <c r="AS131" s="150"/>
      <c r="AT131" s="150"/>
      <c r="AU131" s="150"/>
      <c r="AV131" s="150"/>
      <c r="AW131" s="150"/>
      <c r="AX131" s="150"/>
      <c r="AY131" s="150"/>
      <c r="AZ131" s="150"/>
      <c r="BA131" s="150"/>
      <c r="BB131" s="150"/>
      <c r="BC131" s="150"/>
      <c r="BD131" s="150"/>
      <c r="BE131" s="150"/>
      <c r="BF131" s="150"/>
      <c r="BG131" s="150"/>
      <c r="BH131" s="150"/>
    </row>
    <row r="132" spans="1:60" outlineLevel="1" x14ac:dyDescent="0.2">
      <c r="A132" s="157"/>
      <c r="B132" s="158"/>
      <c r="C132" s="231"/>
      <c r="D132" s="232"/>
      <c r="E132" s="232"/>
      <c r="F132" s="232"/>
      <c r="G132" s="232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50"/>
      <c r="Y132" s="150"/>
      <c r="Z132" s="150"/>
      <c r="AA132" s="150"/>
      <c r="AB132" s="150"/>
      <c r="AC132" s="150"/>
      <c r="AD132" s="150"/>
      <c r="AE132" s="150"/>
      <c r="AF132" s="150"/>
      <c r="AG132" s="150" t="s">
        <v>114</v>
      </c>
      <c r="AH132" s="150"/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150"/>
      <c r="AT132" s="150"/>
      <c r="AU132" s="150"/>
      <c r="AV132" s="150"/>
      <c r="AW132" s="150"/>
      <c r="AX132" s="150"/>
      <c r="AY132" s="150"/>
      <c r="AZ132" s="150"/>
      <c r="BA132" s="150"/>
      <c r="BB132" s="150"/>
      <c r="BC132" s="150"/>
      <c r="BD132" s="150"/>
      <c r="BE132" s="150"/>
      <c r="BF132" s="150"/>
      <c r="BG132" s="150"/>
      <c r="BH132" s="150"/>
    </row>
    <row r="133" spans="1:60" x14ac:dyDescent="0.2">
      <c r="A133" s="5"/>
      <c r="B133" s="6"/>
      <c r="C133" s="181"/>
      <c r="D133" s="8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AE133">
        <v>15</v>
      </c>
      <c r="AF133">
        <v>21</v>
      </c>
    </row>
    <row r="134" spans="1:60" x14ac:dyDescent="0.2">
      <c r="A134" s="153"/>
      <c r="B134" s="154" t="s">
        <v>29</v>
      </c>
      <c r="C134" s="182"/>
      <c r="D134" s="155"/>
      <c r="E134" s="156"/>
      <c r="F134" s="156"/>
      <c r="G134" s="177">
        <f>G8+G24+G31+G56+G83+G124+G129</f>
        <v>0</v>
      </c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AE134">
        <f>SUMIF(L7:L132,AE133,G7:G132)</f>
        <v>0</v>
      </c>
      <c r="AF134">
        <f>SUMIF(L7:L132,AF133,G7:G132)</f>
        <v>0</v>
      </c>
      <c r="AG134" t="s">
        <v>247</v>
      </c>
    </row>
    <row r="135" spans="1:60" x14ac:dyDescent="0.2">
      <c r="A135" s="5" t="s">
        <v>248</v>
      </c>
      <c r="B135" s="6"/>
      <c r="C135" s="181"/>
      <c r="D135" s="8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60" x14ac:dyDescent="0.2">
      <c r="A136" s="5"/>
      <c r="B136" s="6" t="s">
        <v>249</v>
      </c>
      <c r="C136" s="181" t="s">
        <v>250</v>
      </c>
      <c r="D136" s="8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60" x14ac:dyDescent="0.2">
      <c r="A137" s="5"/>
      <c r="B137" s="6" t="s">
        <v>251</v>
      </c>
      <c r="C137" s="181" t="s">
        <v>252</v>
      </c>
      <c r="D137" s="8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60" x14ac:dyDescent="0.2">
      <c r="A138" s="5"/>
      <c r="B138" s="6"/>
      <c r="C138" s="181"/>
      <c r="D138" s="8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60" x14ac:dyDescent="0.2">
      <c r="C139" s="183"/>
      <c r="D139" s="141"/>
      <c r="AG139" t="s">
        <v>253</v>
      </c>
    </row>
    <row r="140" spans="1:60" x14ac:dyDescent="0.2">
      <c r="D140" s="141"/>
    </row>
    <row r="141" spans="1:60" x14ac:dyDescent="0.2">
      <c r="D141" s="141"/>
    </row>
    <row r="142" spans="1:60" x14ac:dyDescent="0.2">
      <c r="D142" s="141"/>
    </row>
    <row r="143" spans="1:60" x14ac:dyDescent="0.2">
      <c r="D143" s="141"/>
    </row>
    <row r="144" spans="1:60" x14ac:dyDescent="0.2">
      <c r="D144" s="141"/>
    </row>
    <row r="145" spans="4:4" x14ac:dyDescent="0.2">
      <c r="D145" s="141"/>
    </row>
    <row r="146" spans="4:4" x14ac:dyDescent="0.2">
      <c r="D146" s="141"/>
    </row>
    <row r="147" spans="4:4" x14ac:dyDescent="0.2">
      <c r="D147" s="141"/>
    </row>
    <row r="148" spans="4:4" x14ac:dyDescent="0.2">
      <c r="D148" s="141"/>
    </row>
    <row r="149" spans="4:4" x14ac:dyDescent="0.2">
      <c r="D149" s="141"/>
    </row>
    <row r="150" spans="4:4" x14ac:dyDescent="0.2">
      <c r="D150" s="141"/>
    </row>
    <row r="151" spans="4:4" x14ac:dyDescent="0.2">
      <c r="D151" s="141"/>
    </row>
    <row r="152" spans="4:4" x14ac:dyDescent="0.2">
      <c r="D152" s="141"/>
    </row>
    <row r="153" spans="4:4" x14ac:dyDescent="0.2">
      <c r="D153" s="141"/>
    </row>
    <row r="154" spans="4:4" x14ac:dyDescent="0.2">
      <c r="D154" s="141"/>
    </row>
    <row r="155" spans="4:4" x14ac:dyDescent="0.2">
      <c r="D155" s="141"/>
    </row>
    <row r="156" spans="4:4" x14ac:dyDescent="0.2">
      <c r="D156" s="141"/>
    </row>
    <row r="157" spans="4:4" x14ac:dyDescent="0.2">
      <c r="D157" s="141"/>
    </row>
    <row r="158" spans="4:4" x14ac:dyDescent="0.2">
      <c r="D158" s="141"/>
    </row>
    <row r="159" spans="4:4" x14ac:dyDescent="0.2">
      <c r="D159" s="141"/>
    </row>
    <row r="160" spans="4:4" x14ac:dyDescent="0.2">
      <c r="D160" s="141"/>
    </row>
    <row r="161" spans="4:4" x14ac:dyDescent="0.2">
      <c r="D161" s="141"/>
    </row>
    <row r="162" spans="4:4" x14ac:dyDescent="0.2">
      <c r="D162" s="141"/>
    </row>
    <row r="163" spans="4:4" x14ac:dyDescent="0.2">
      <c r="D163" s="141"/>
    </row>
    <row r="164" spans="4:4" x14ac:dyDescent="0.2">
      <c r="D164" s="141"/>
    </row>
    <row r="165" spans="4:4" x14ac:dyDescent="0.2">
      <c r="D165" s="141"/>
    </row>
    <row r="166" spans="4:4" x14ac:dyDescent="0.2">
      <c r="D166" s="141"/>
    </row>
    <row r="167" spans="4:4" x14ac:dyDescent="0.2">
      <c r="D167" s="141"/>
    </row>
    <row r="168" spans="4:4" x14ac:dyDescent="0.2">
      <c r="D168" s="141"/>
    </row>
    <row r="169" spans="4:4" x14ac:dyDescent="0.2">
      <c r="D169" s="141"/>
    </row>
    <row r="170" spans="4:4" x14ac:dyDescent="0.2">
      <c r="D170" s="141"/>
    </row>
    <row r="171" spans="4:4" x14ac:dyDescent="0.2">
      <c r="D171" s="141"/>
    </row>
    <row r="172" spans="4:4" x14ac:dyDescent="0.2">
      <c r="D172" s="141"/>
    </row>
    <row r="173" spans="4:4" x14ac:dyDescent="0.2">
      <c r="D173" s="141"/>
    </row>
    <row r="174" spans="4:4" x14ac:dyDescent="0.2">
      <c r="D174" s="141"/>
    </row>
    <row r="175" spans="4:4" x14ac:dyDescent="0.2">
      <c r="D175" s="141"/>
    </row>
    <row r="176" spans="4:4" x14ac:dyDescent="0.2">
      <c r="D176" s="141"/>
    </row>
    <row r="177" spans="4:4" x14ac:dyDescent="0.2">
      <c r="D177" s="141"/>
    </row>
    <row r="178" spans="4:4" x14ac:dyDescent="0.2">
      <c r="D178" s="141"/>
    </row>
    <row r="179" spans="4:4" x14ac:dyDescent="0.2">
      <c r="D179" s="141"/>
    </row>
    <row r="180" spans="4:4" x14ac:dyDescent="0.2">
      <c r="D180" s="141"/>
    </row>
    <row r="181" spans="4:4" x14ac:dyDescent="0.2">
      <c r="D181" s="141"/>
    </row>
    <row r="182" spans="4:4" x14ac:dyDescent="0.2">
      <c r="D182" s="141"/>
    </row>
    <row r="183" spans="4:4" x14ac:dyDescent="0.2">
      <c r="D183" s="141"/>
    </row>
    <row r="184" spans="4:4" x14ac:dyDescent="0.2">
      <c r="D184" s="141"/>
    </row>
    <row r="185" spans="4:4" x14ac:dyDescent="0.2">
      <c r="D185" s="141"/>
    </row>
    <row r="186" spans="4:4" x14ac:dyDescent="0.2">
      <c r="D186" s="141"/>
    </row>
    <row r="187" spans="4:4" x14ac:dyDescent="0.2">
      <c r="D187" s="141"/>
    </row>
    <row r="188" spans="4:4" x14ac:dyDescent="0.2">
      <c r="D188" s="141"/>
    </row>
    <row r="189" spans="4:4" x14ac:dyDescent="0.2">
      <c r="D189" s="141"/>
    </row>
    <row r="190" spans="4:4" x14ac:dyDescent="0.2">
      <c r="D190" s="141"/>
    </row>
    <row r="191" spans="4:4" x14ac:dyDescent="0.2">
      <c r="D191" s="141"/>
    </row>
    <row r="192" spans="4:4" x14ac:dyDescent="0.2">
      <c r="D192" s="141"/>
    </row>
    <row r="193" spans="4:4" x14ac:dyDescent="0.2">
      <c r="D193" s="141"/>
    </row>
    <row r="194" spans="4:4" x14ac:dyDescent="0.2">
      <c r="D194" s="141"/>
    </row>
    <row r="195" spans="4:4" x14ac:dyDescent="0.2">
      <c r="D195" s="141"/>
    </row>
    <row r="196" spans="4:4" x14ac:dyDescent="0.2">
      <c r="D196" s="141"/>
    </row>
    <row r="197" spans="4:4" x14ac:dyDescent="0.2">
      <c r="D197" s="141"/>
    </row>
    <row r="198" spans="4:4" x14ac:dyDescent="0.2">
      <c r="D198" s="141"/>
    </row>
    <row r="199" spans="4:4" x14ac:dyDescent="0.2">
      <c r="D199" s="141"/>
    </row>
    <row r="200" spans="4:4" x14ac:dyDescent="0.2">
      <c r="D200" s="141"/>
    </row>
    <row r="201" spans="4:4" x14ac:dyDescent="0.2">
      <c r="D201" s="141"/>
    </row>
    <row r="202" spans="4:4" x14ac:dyDescent="0.2">
      <c r="D202" s="141"/>
    </row>
    <row r="203" spans="4:4" x14ac:dyDescent="0.2">
      <c r="D203" s="141"/>
    </row>
    <row r="204" spans="4:4" x14ac:dyDescent="0.2">
      <c r="D204" s="141"/>
    </row>
    <row r="205" spans="4:4" x14ac:dyDescent="0.2">
      <c r="D205" s="141"/>
    </row>
    <row r="206" spans="4:4" x14ac:dyDescent="0.2">
      <c r="D206" s="141"/>
    </row>
    <row r="207" spans="4:4" x14ac:dyDescent="0.2">
      <c r="D207" s="141"/>
    </row>
    <row r="208" spans="4:4" x14ac:dyDescent="0.2">
      <c r="D208" s="141"/>
    </row>
    <row r="209" spans="4:4" x14ac:dyDescent="0.2">
      <c r="D209" s="141"/>
    </row>
    <row r="210" spans="4:4" x14ac:dyDescent="0.2">
      <c r="D210" s="141"/>
    </row>
    <row r="211" spans="4:4" x14ac:dyDescent="0.2">
      <c r="D211" s="141"/>
    </row>
    <row r="212" spans="4:4" x14ac:dyDescent="0.2">
      <c r="D212" s="141"/>
    </row>
    <row r="213" spans="4:4" x14ac:dyDescent="0.2">
      <c r="D213" s="141"/>
    </row>
    <row r="214" spans="4:4" x14ac:dyDescent="0.2">
      <c r="D214" s="141"/>
    </row>
    <row r="215" spans="4:4" x14ac:dyDescent="0.2">
      <c r="D215" s="141"/>
    </row>
    <row r="216" spans="4:4" x14ac:dyDescent="0.2">
      <c r="D216" s="141"/>
    </row>
    <row r="217" spans="4:4" x14ac:dyDescent="0.2">
      <c r="D217" s="141"/>
    </row>
    <row r="218" spans="4:4" x14ac:dyDescent="0.2">
      <c r="D218" s="141"/>
    </row>
    <row r="219" spans="4:4" x14ac:dyDescent="0.2">
      <c r="D219" s="141"/>
    </row>
    <row r="220" spans="4:4" x14ac:dyDescent="0.2">
      <c r="D220" s="141"/>
    </row>
    <row r="221" spans="4:4" x14ac:dyDescent="0.2">
      <c r="D221" s="141"/>
    </row>
    <row r="222" spans="4:4" x14ac:dyDescent="0.2">
      <c r="D222" s="141"/>
    </row>
    <row r="223" spans="4:4" x14ac:dyDescent="0.2">
      <c r="D223" s="141"/>
    </row>
    <row r="224" spans="4:4" x14ac:dyDescent="0.2">
      <c r="D224" s="141"/>
    </row>
    <row r="225" spans="4:4" x14ac:dyDescent="0.2">
      <c r="D225" s="141"/>
    </row>
    <row r="226" spans="4:4" x14ac:dyDescent="0.2">
      <c r="D226" s="141"/>
    </row>
    <row r="227" spans="4:4" x14ac:dyDescent="0.2">
      <c r="D227" s="141"/>
    </row>
    <row r="228" spans="4:4" x14ac:dyDescent="0.2">
      <c r="D228" s="141"/>
    </row>
    <row r="229" spans="4:4" x14ac:dyDescent="0.2">
      <c r="D229" s="141"/>
    </row>
    <row r="230" spans="4:4" x14ac:dyDescent="0.2">
      <c r="D230" s="141"/>
    </row>
    <row r="231" spans="4:4" x14ac:dyDescent="0.2">
      <c r="D231" s="141"/>
    </row>
    <row r="232" spans="4:4" x14ac:dyDescent="0.2">
      <c r="D232" s="141"/>
    </row>
    <row r="233" spans="4:4" x14ac:dyDescent="0.2">
      <c r="D233" s="141"/>
    </row>
    <row r="234" spans="4:4" x14ac:dyDescent="0.2">
      <c r="D234" s="141"/>
    </row>
    <row r="235" spans="4:4" x14ac:dyDescent="0.2">
      <c r="D235" s="141"/>
    </row>
    <row r="236" spans="4:4" x14ac:dyDescent="0.2">
      <c r="D236" s="141"/>
    </row>
    <row r="237" spans="4:4" x14ac:dyDescent="0.2">
      <c r="D237" s="141"/>
    </row>
    <row r="238" spans="4:4" x14ac:dyDescent="0.2">
      <c r="D238" s="141"/>
    </row>
    <row r="239" spans="4:4" x14ac:dyDescent="0.2">
      <c r="D239" s="141"/>
    </row>
    <row r="240" spans="4:4" x14ac:dyDescent="0.2">
      <c r="D240" s="141"/>
    </row>
    <row r="241" spans="4:4" x14ac:dyDescent="0.2">
      <c r="D241" s="141"/>
    </row>
    <row r="242" spans="4:4" x14ac:dyDescent="0.2">
      <c r="D242" s="141"/>
    </row>
    <row r="243" spans="4:4" x14ac:dyDescent="0.2">
      <c r="D243" s="141"/>
    </row>
    <row r="244" spans="4:4" x14ac:dyDescent="0.2">
      <c r="D244" s="141"/>
    </row>
    <row r="245" spans="4:4" x14ac:dyDescent="0.2">
      <c r="D245" s="141"/>
    </row>
    <row r="246" spans="4:4" x14ac:dyDescent="0.2">
      <c r="D246" s="141"/>
    </row>
    <row r="247" spans="4:4" x14ac:dyDescent="0.2">
      <c r="D247" s="141"/>
    </row>
    <row r="248" spans="4:4" x14ac:dyDescent="0.2">
      <c r="D248" s="141"/>
    </row>
    <row r="249" spans="4:4" x14ac:dyDescent="0.2">
      <c r="D249" s="141"/>
    </row>
    <row r="250" spans="4:4" x14ac:dyDescent="0.2">
      <c r="D250" s="141"/>
    </row>
    <row r="251" spans="4:4" x14ac:dyDescent="0.2">
      <c r="D251" s="141"/>
    </row>
    <row r="252" spans="4:4" x14ac:dyDescent="0.2">
      <c r="D252" s="141"/>
    </row>
    <row r="253" spans="4:4" x14ac:dyDescent="0.2">
      <c r="D253" s="141"/>
    </row>
    <row r="254" spans="4:4" x14ac:dyDescent="0.2">
      <c r="D254" s="141"/>
    </row>
    <row r="255" spans="4:4" x14ac:dyDescent="0.2">
      <c r="D255" s="141"/>
    </row>
    <row r="256" spans="4:4" x14ac:dyDescent="0.2">
      <c r="D256" s="141"/>
    </row>
    <row r="257" spans="4:4" x14ac:dyDescent="0.2">
      <c r="D257" s="141"/>
    </row>
    <row r="258" spans="4:4" x14ac:dyDescent="0.2">
      <c r="D258" s="141"/>
    </row>
    <row r="259" spans="4:4" x14ac:dyDescent="0.2">
      <c r="D259" s="141"/>
    </row>
    <row r="260" spans="4:4" x14ac:dyDescent="0.2">
      <c r="D260" s="141"/>
    </row>
    <row r="261" spans="4:4" x14ac:dyDescent="0.2">
      <c r="D261" s="141"/>
    </row>
    <row r="262" spans="4:4" x14ac:dyDescent="0.2">
      <c r="D262" s="141"/>
    </row>
    <row r="263" spans="4:4" x14ac:dyDescent="0.2">
      <c r="D263" s="141"/>
    </row>
    <row r="264" spans="4:4" x14ac:dyDescent="0.2">
      <c r="D264" s="141"/>
    </row>
    <row r="265" spans="4:4" x14ac:dyDescent="0.2">
      <c r="D265" s="141"/>
    </row>
    <row r="266" spans="4:4" x14ac:dyDescent="0.2">
      <c r="D266" s="141"/>
    </row>
    <row r="267" spans="4:4" x14ac:dyDescent="0.2">
      <c r="D267" s="141"/>
    </row>
    <row r="268" spans="4:4" x14ac:dyDescent="0.2">
      <c r="D268" s="141"/>
    </row>
    <row r="269" spans="4:4" x14ac:dyDescent="0.2">
      <c r="D269" s="141"/>
    </row>
    <row r="270" spans="4:4" x14ac:dyDescent="0.2">
      <c r="D270" s="141"/>
    </row>
    <row r="271" spans="4:4" x14ac:dyDescent="0.2">
      <c r="D271" s="141"/>
    </row>
    <row r="272" spans="4:4" x14ac:dyDescent="0.2">
      <c r="D272" s="141"/>
    </row>
    <row r="273" spans="4:4" x14ac:dyDescent="0.2">
      <c r="D273" s="141"/>
    </row>
    <row r="274" spans="4:4" x14ac:dyDescent="0.2">
      <c r="D274" s="141"/>
    </row>
    <row r="275" spans="4:4" x14ac:dyDescent="0.2">
      <c r="D275" s="141"/>
    </row>
    <row r="276" spans="4:4" x14ac:dyDescent="0.2">
      <c r="D276" s="141"/>
    </row>
    <row r="277" spans="4:4" x14ac:dyDescent="0.2">
      <c r="D277" s="141"/>
    </row>
    <row r="278" spans="4:4" x14ac:dyDescent="0.2">
      <c r="D278" s="141"/>
    </row>
    <row r="279" spans="4:4" x14ac:dyDescent="0.2">
      <c r="D279" s="141"/>
    </row>
    <row r="280" spans="4:4" x14ac:dyDescent="0.2">
      <c r="D280" s="141"/>
    </row>
    <row r="281" spans="4:4" x14ac:dyDescent="0.2">
      <c r="D281" s="141"/>
    </row>
    <row r="282" spans="4:4" x14ac:dyDescent="0.2">
      <c r="D282" s="141"/>
    </row>
    <row r="283" spans="4:4" x14ac:dyDescent="0.2">
      <c r="D283" s="141"/>
    </row>
    <row r="284" spans="4:4" x14ac:dyDescent="0.2">
      <c r="D284" s="141"/>
    </row>
    <row r="285" spans="4:4" x14ac:dyDescent="0.2">
      <c r="D285" s="141"/>
    </row>
    <row r="286" spans="4:4" x14ac:dyDescent="0.2">
      <c r="D286" s="141"/>
    </row>
    <row r="287" spans="4:4" x14ac:dyDescent="0.2">
      <c r="D287" s="141"/>
    </row>
    <row r="288" spans="4:4" x14ac:dyDescent="0.2">
      <c r="D288" s="141"/>
    </row>
    <row r="289" spans="4:4" x14ac:dyDescent="0.2">
      <c r="D289" s="141"/>
    </row>
    <row r="290" spans="4:4" x14ac:dyDescent="0.2">
      <c r="D290" s="141"/>
    </row>
    <row r="291" spans="4:4" x14ac:dyDescent="0.2">
      <c r="D291" s="141"/>
    </row>
    <row r="292" spans="4:4" x14ac:dyDescent="0.2">
      <c r="D292" s="141"/>
    </row>
    <row r="293" spans="4:4" x14ac:dyDescent="0.2">
      <c r="D293" s="141"/>
    </row>
    <row r="294" spans="4:4" x14ac:dyDescent="0.2">
      <c r="D294" s="141"/>
    </row>
    <row r="295" spans="4:4" x14ac:dyDescent="0.2">
      <c r="D295" s="141"/>
    </row>
    <row r="296" spans="4:4" x14ac:dyDescent="0.2">
      <c r="D296" s="141"/>
    </row>
    <row r="297" spans="4:4" x14ac:dyDescent="0.2">
      <c r="D297" s="141"/>
    </row>
    <row r="298" spans="4:4" x14ac:dyDescent="0.2">
      <c r="D298" s="141"/>
    </row>
    <row r="299" spans="4:4" x14ac:dyDescent="0.2">
      <c r="D299" s="141"/>
    </row>
    <row r="300" spans="4:4" x14ac:dyDescent="0.2">
      <c r="D300" s="141"/>
    </row>
    <row r="301" spans="4:4" x14ac:dyDescent="0.2">
      <c r="D301" s="141"/>
    </row>
    <row r="302" spans="4:4" x14ac:dyDescent="0.2">
      <c r="D302" s="141"/>
    </row>
    <row r="303" spans="4:4" x14ac:dyDescent="0.2">
      <c r="D303" s="141"/>
    </row>
    <row r="304" spans="4:4" x14ac:dyDescent="0.2">
      <c r="D304" s="141"/>
    </row>
    <row r="305" spans="4:4" x14ac:dyDescent="0.2">
      <c r="D305" s="141"/>
    </row>
    <row r="306" spans="4:4" x14ac:dyDescent="0.2">
      <c r="D306" s="141"/>
    </row>
    <row r="307" spans="4:4" x14ac:dyDescent="0.2">
      <c r="D307" s="141"/>
    </row>
    <row r="308" spans="4:4" x14ac:dyDescent="0.2">
      <c r="D308" s="141"/>
    </row>
    <row r="309" spans="4:4" x14ac:dyDescent="0.2">
      <c r="D309" s="141"/>
    </row>
    <row r="310" spans="4:4" x14ac:dyDescent="0.2">
      <c r="D310" s="141"/>
    </row>
    <row r="311" spans="4:4" x14ac:dyDescent="0.2">
      <c r="D311" s="141"/>
    </row>
    <row r="312" spans="4:4" x14ac:dyDescent="0.2">
      <c r="D312" s="141"/>
    </row>
    <row r="313" spans="4:4" x14ac:dyDescent="0.2">
      <c r="D313" s="141"/>
    </row>
    <row r="314" spans="4:4" x14ac:dyDescent="0.2">
      <c r="D314" s="141"/>
    </row>
    <row r="315" spans="4:4" x14ac:dyDescent="0.2">
      <c r="D315" s="141"/>
    </row>
    <row r="316" spans="4:4" x14ac:dyDescent="0.2">
      <c r="D316" s="141"/>
    </row>
    <row r="317" spans="4:4" x14ac:dyDescent="0.2">
      <c r="D317" s="141"/>
    </row>
    <row r="318" spans="4:4" x14ac:dyDescent="0.2">
      <c r="D318" s="141"/>
    </row>
    <row r="319" spans="4:4" x14ac:dyDescent="0.2">
      <c r="D319" s="141"/>
    </row>
    <row r="320" spans="4:4" x14ac:dyDescent="0.2">
      <c r="D320" s="141"/>
    </row>
    <row r="321" spans="4:4" x14ac:dyDescent="0.2">
      <c r="D321" s="141"/>
    </row>
    <row r="322" spans="4:4" x14ac:dyDescent="0.2">
      <c r="D322" s="141"/>
    </row>
    <row r="323" spans="4:4" x14ac:dyDescent="0.2">
      <c r="D323" s="141"/>
    </row>
    <row r="324" spans="4:4" x14ac:dyDescent="0.2">
      <c r="D324" s="141"/>
    </row>
    <row r="325" spans="4:4" x14ac:dyDescent="0.2">
      <c r="D325" s="141"/>
    </row>
    <row r="326" spans="4:4" x14ac:dyDescent="0.2">
      <c r="D326" s="141"/>
    </row>
    <row r="327" spans="4:4" x14ac:dyDescent="0.2">
      <c r="D327" s="141"/>
    </row>
    <row r="328" spans="4:4" x14ac:dyDescent="0.2">
      <c r="D328" s="141"/>
    </row>
    <row r="329" spans="4:4" x14ac:dyDescent="0.2">
      <c r="D329" s="141"/>
    </row>
    <row r="330" spans="4:4" x14ac:dyDescent="0.2">
      <c r="D330" s="141"/>
    </row>
    <row r="331" spans="4:4" x14ac:dyDescent="0.2">
      <c r="D331" s="141"/>
    </row>
    <row r="332" spans="4:4" x14ac:dyDescent="0.2">
      <c r="D332" s="141"/>
    </row>
    <row r="333" spans="4:4" x14ac:dyDescent="0.2">
      <c r="D333" s="141"/>
    </row>
    <row r="334" spans="4:4" x14ac:dyDescent="0.2">
      <c r="D334" s="141"/>
    </row>
    <row r="335" spans="4:4" x14ac:dyDescent="0.2">
      <c r="D335" s="141"/>
    </row>
    <row r="336" spans="4:4" x14ac:dyDescent="0.2">
      <c r="D336" s="141"/>
    </row>
    <row r="337" spans="4:4" x14ac:dyDescent="0.2">
      <c r="D337" s="141"/>
    </row>
    <row r="338" spans="4:4" x14ac:dyDescent="0.2">
      <c r="D338" s="141"/>
    </row>
    <row r="339" spans="4:4" x14ac:dyDescent="0.2">
      <c r="D339" s="141"/>
    </row>
    <row r="340" spans="4:4" x14ac:dyDescent="0.2">
      <c r="D340" s="141"/>
    </row>
    <row r="341" spans="4:4" x14ac:dyDescent="0.2">
      <c r="D341" s="141"/>
    </row>
    <row r="342" spans="4:4" x14ac:dyDescent="0.2">
      <c r="D342" s="141"/>
    </row>
    <row r="343" spans="4:4" x14ac:dyDescent="0.2">
      <c r="D343" s="141"/>
    </row>
    <row r="344" spans="4:4" x14ac:dyDescent="0.2">
      <c r="D344" s="141"/>
    </row>
    <row r="345" spans="4:4" x14ac:dyDescent="0.2">
      <c r="D345" s="141"/>
    </row>
    <row r="346" spans="4:4" x14ac:dyDescent="0.2">
      <c r="D346" s="141"/>
    </row>
    <row r="347" spans="4:4" x14ac:dyDescent="0.2">
      <c r="D347" s="141"/>
    </row>
    <row r="348" spans="4:4" x14ac:dyDescent="0.2">
      <c r="D348" s="141"/>
    </row>
    <row r="349" spans="4:4" x14ac:dyDescent="0.2">
      <c r="D349" s="141"/>
    </row>
    <row r="350" spans="4:4" x14ac:dyDescent="0.2">
      <c r="D350" s="141"/>
    </row>
    <row r="351" spans="4:4" x14ac:dyDescent="0.2">
      <c r="D351" s="141"/>
    </row>
    <row r="352" spans="4:4" x14ac:dyDescent="0.2">
      <c r="D352" s="141"/>
    </row>
    <row r="353" spans="4:4" x14ac:dyDescent="0.2">
      <c r="D353" s="141"/>
    </row>
    <row r="354" spans="4:4" x14ac:dyDescent="0.2">
      <c r="D354" s="141"/>
    </row>
    <row r="355" spans="4:4" x14ac:dyDescent="0.2">
      <c r="D355" s="141"/>
    </row>
    <row r="356" spans="4:4" x14ac:dyDescent="0.2">
      <c r="D356" s="141"/>
    </row>
    <row r="357" spans="4:4" x14ac:dyDescent="0.2">
      <c r="D357" s="141"/>
    </row>
    <row r="358" spans="4:4" x14ac:dyDescent="0.2">
      <c r="D358" s="141"/>
    </row>
    <row r="359" spans="4:4" x14ac:dyDescent="0.2">
      <c r="D359" s="141"/>
    </row>
    <row r="360" spans="4:4" x14ac:dyDescent="0.2">
      <c r="D360" s="141"/>
    </row>
    <row r="361" spans="4:4" x14ac:dyDescent="0.2">
      <c r="D361" s="141"/>
    </row>
    <row r="362" spans="4:4" x14ac:dyDescent="0.2">
      <c r="D362" s="141"/>
    </row>
    <row r="363" spans="4:4" x14ac:dyDescent="0.2">
      <c r="D363" s="141"/>
    </row>
    <row r="364" spans="4:4" x14ac:dyDescent="0.2">
      <c r="D364" s="141"/>
    </row>
    <row r="365" spans="4:4" x14ac:dyDescent="0.2">
      <c r="D365" s="141"/>
    </row>
    <row r="366" spans="4:4" x14ac:dyDescent="0.2">
      <c r="D366" s="141"/>
    </row>
    <row r="367" spans="4:4" x14ac:dyDescent="0.2">
      <c r="D367" s="141"/>
    </row>
    <row r="368" spans="4:4" x14ac:dyDescent="0.2">
      <c r="D368" s="141"/>
    </row>
    <row r="369" spans="4:4" x14ac:dyDescent="0.2">
      <c r="D369" s="141"/>
    </row>
    <row r="370" spans="4:4" x14ac:dyDescent="0.2">
      <c r="D370" s="141"/>
    </row>
    <row r="371" spans="4:4" x14ac:dyDescent="0.2">
      <c r="D371" s="141"/>
    </row>
    <row r="372" spans="4:4" x14ac:dyDescent="0.2">
      <c r="D372" s="141"/>
    </row>
    <row r="373" spans="4:4" x14ac:dyDescent="0.2">
      <c r="D373" s="141"/>
    </row>
    <row r="374" spans="4:4" x14ac:dyDescent="0.2">
      <c r="D374" s="141"/>
    </row>
    <row r="375" spans="4:4" x14ac:dyDescent="0.2">
      <c r="D375" s="141"/>
    </row>
    <row r="376" spans="4:4" x14ac:dyDescent="0.2">
      <c r="D376" s="141"/>
    </row>
    <row r="377" spans="4:4" x14ac:dyDescent="0.2">
      <c r="D377" s="141"/>
    </row>
    <row r="378" spans="4:4" x14ac:dyDescent="0.2">
      <c r="D378" s="141"/>
    </row>
    <row r="379" spans="4:4" x14ac:dyDescent="0.2">
      <c r="D379" s="141"/>
    </row>
    <row r="380" spans="4:4" x14ac:dyDescent="0.2">
      <c r="D380" s="141"/>
    </row>
    <row r="381" spans="4:4" x14ac:dyDescent="0.2">
      <c r="D381" s="141"/>
    </row>
    <row r="382" spans="4:4" x14ac:dyDescent="0.2">
      <c r="D382" s="141"/>
    </row>
    <row r="383" spans="4:4" x14ac:dyDescent="0.2">
      <c r="D383" s="141"/>
    </row>
    <row r="384" spans="4:4" x14ac:dyDescent="0.2">
      <c r="D384" s="141"/>
    </row>
    <row r="385" spans="4:4" x14ac:dyDescent="0.2">
      <c r="D385" s="141"/>
    </row>
    <row r="386" spans="4:4" x14ac:dyDescent="0.2">
      <c r="D386" s="141"/>
    </row>
    <row r="387" spans="4:4" x14ac:dyDescent="0.2">
      <c r="D387" s="141"/>
    </row>
    <row r="388" spans="4:4" x14ac:dyDescent="0.2">
      <c r="D388" s="141"/>
    </row>
    <row r="389" spans="4:4" x14ac:dyDescent="0.2">
      <c r="D389" s="141"/>
    </row>
    <row r="390" spans="4:4" x14ac:dyDescent="0.2">
      <c r="D390" s="141"/>
    </row>
    <row r="391" spans="4:4" x14ac:dyDescent="0.2">
      <c r="D391" s="141"/>
    </row>
    <row r="392" spans="4:4" x14ac:dyDescent="0.2">
      <c r="D392" s="141"/>
    </row>
    <row r="393" spans="4:4" x14ac:dyDescent="0.2">
      <c r="D393" s="141"/>
    </row>
    <row r="394" spans="4:4" x14ac:dyDescent="0.2">
      <c r="D394" s="141"/>
    </row>
    <row r="395" spans="4:4" x14ac:dyDescent="0.2">
      <c r="D395" s="141"/>
    </row>
    <row r="396" spans="4:4" x14ac:dyDescent="0.2">
      <c r="D396" s="141"/>
    </row>
    <row r="397" spans="4:4" x14ac:dyDescent="0.2">
      <c r="D397" s="141"/>
    </row>
    <row r="398" spans="4:4" x14ac:dyDescent="0.2">
      <c r="D398" s="141"/>
    </row>
    <row r="399" spans="4:4" x14ac:dyDescent="0.2">
      <c r="D399" s="141"/>
    </row>
    <row r="400" spans="4:4" x14ac:dyDescent="0.2">
      <c r="D400" s="141"/>
    </row>
    <row r="401" spans="4:4" x14ac:dyDescent="0.2">
      <c r="D401" s="141"/>
    </row>
    <row r="402" spans="4:4" x14ac:dyDescent="0.2">
      <c r="D402" s="141"/>
    </row>
    <row r="403" spans="4:4" x14ac:dyDescent="0.2">
      <c r="D403" s="141"/>
    </row>
    <row r="404" spans="4:4" x14ac:dyDescent="0.2">
      <c r="D404" s="141"/>
    </row>
    <row r="405" spans="4:4" x14ac:dyDescent="0.2">
      <c r="D405" s="141"/>
    </row>
    <row r="406" spans="4:4" x14ac:dyDescent="0.2">
      <c r="D406" s="141"/>
    </row>
    <row r="407" spans="4:4" x14ac:dyDescent="0.2">
      <c r="D407" s="141"/>
    </row>
    <row r="408" spans="4:4" x14ac:dyDescent="0.2">
      <c r="D408" s="141"/>
    </row>
    <row r="409" spans="4:4" x14ac:dyDescent="0.2">
      <c r="D409" s="141"/>
    </row>
    <row r="410" spans="4:4" x14ac:dyDescent="0.2">
      <c r="D410" s="141"/>
    </row>
    <row r="411" spans="4:4" x14ac:dyDescent="0.2">
      <c r="D411" s="141"/>
    </row>
    <row r="412" spans="4:4" x14ac:dyDescent="0.2">
      <c r="D412" s="141"/>
    </row>
    <row r="413" spans="4:4" x14ac:dyDescent="0.2">
      <c r="D413" s="141"/>
    </row>
    <row r="414" spans="4:4" x14ac:dyDescent="0.2">
      <c r="D414" s="141"/>
    </row>
    <row r="415" spans="4:4" x14ac:dyDescent="0.2">
      <c r="D415" s="141"/>
    </row>
    <row r="416" spans="4:4" x14ac:dyDescent="0.2">
      <c r="D416" s="141"/>
    </row>
    <row r="417" spans="4:4" x14ac:dyDescent="0.2">
      <c r="D417" s="141"/>
    </row>
    <row r="418" spans="4:4" x14ac:dyDescent="0.2">
      <c r="D418" s="141"/>
    </row>
    <row r="419" spans="4:4" x14ac:dyDescent="0.2">
      <c r="D419" s="141"/>
    </row>
    <row r="420" spans="4:4" x14ac:dyDescent="0.2">
      <c r="D420" s="141"/>
    </row>
    <row r="421" spans="4:4" x14ac:dyDescent="0.2">
      <c r="D421" s="141"/>
    </row>
    <row r="422" spans="4:4" x14ac:dyDescent="0.2">
      <c r="D422" s="141"/>
    </row>
    <row r="423" spans="4:4" x14ac:dyDescent="0.2">
      <c r="D423" s="141"/>
    </row>
    <row r="424" spans="4:4" x14ac:dyDescent="0.2">
      <c r="D424" s="141"/>
    </row>
    <row r="425" spans="4:4" x14ac:dyDescent="0.2">
      <c r="D425" s="141"/>
    </row>
    <row r="426" spans="4:4" x14ac:dyDescent="0.2">
      <c r="D426" s="141"/>
    </row>
    <row r="427" spans="4:4" x14ac:dyDescent="0.2">
      <c r="D427" s="141"/>
    </row>
    <row r="428" spans="4:4" x14ac:dyDescent="0.2">
      <c r="D428" s="141"/>
    </row>
    <row r="429" spans="4:4" x14ac:dyDescent="0.2">
      <c r="D429" s="141"/>
    </row>
    <row r="430" spans="4:4" x14ac:dyDescent="0.2">
      <c r="D430" s="141"/>
    </row>
    <row r="431" spans="4:4" x14ac:dyDescent="0.2">
      <c r="D431" s="141"/>
    </row>
    <row r="432" spans="4:4" x14ac:dyDescent="0.2">
      <c r="D432" s="141"/>
    </row>
    <row r="433" spans="4:4" x14ac:dyDescent="0.2">
      <c r="D433" s="141"/>
    </row>
    <row r="434" spans="4:4" x14ac:dyDescent="0.2">
      <c r="D434" s="141"/>
    </row>
    <row r="435" spans="4:4" x14ac:dyDescent="0.2">
      <c r="D435" s="141"/>
    </row>
    <row r="436" spans="4:4" x14ac:dyDescent="0.2">
      <c r="D436" s="141"/>
    </row>
    <row r="437" spans="4:4" x14ac:dyDescent="0.2">
      <c r="D437" s="141"/>
    </row>
    <row r="438" spans="4:4" x14ac:dyDescent="0.2">
      <c r="D438" s="141"/>
    </row>
    <row r="439" spans="4:4" x14ac:dyDescent="0.2">
      <c r="D439" s="141"/>
    </row>
    <row r="440" spans="4:4" x14ac:dyDescent="0.2">
      <c r="D440" s="141"/>
    </row>
    <row r="441" spans="4:4" x14ac:dyDescent="0.2">
      <c r="D441" s="141"/>
    </row>
    <row r="442" spans="4:4" x14ac:dyDescent="0.2">
      <c r="D442" s="141"/>
    </row>
    <row r="443" spans="4:4" x14ac:dyDescent="0.2">
      <c r="D443" s="141"/>
    </row>
    <row r="444" spans="4:4" x14ac:dyDescent="0.2">
      <c r="D444" s="141"/>
    </row>
    <row r="445" spans="4:4" x14ac:dyDescent="0.2">
      <c r="D445" s="141"/>
    </row>
    <row r="446" spans="4:4" x14ac:dyDescent="0.2">
      <c r="D446" s="141"/>
    </row>
    <row r="447" spans="4:4" x14ac:dyDescent="0.2">
      <c r="D447" s="141"/>
    </row>
    <row r="448" spans="4:4" x14ac:dyDescent="0.2">
      <c r="D448" s="141"/>
    </row>
    <row r="449" spans="4:4" x14ac:dyDescent="0.2">
      <c r="D449" s="141"/>
    </row>
    <row r="450" spans="4:4" x14ac:dyDescent="0.2">
      <c r="D450" s="141"/>
    </row>
    <row r="451" spans="4:4" x14ac:dyDescent="0.2">
      <c r="D451" s="141"/>
    </row>
    <row r="452" spans="4:4" x14ac:dyDescent="0.2">
      <c r="D452" s="141"/>
    </row>
    <row r="453" spans="4:4" x14ac:dyDescent="0.2">
      <c r="D453" s="141"/>
    </row>
    <row r="454" spans="4:4" x14ac:dyDescent="0.2">
      <c r="D454" s="141"/>
    </row>
    <row r="455" spans="4:4" x14ac:dyDescent="0.2">
      <c r="D455" s="141"/>
    </row>
    <row r="456" spans="4:4" x14ac:dyDescent="0.2">
      <c r="D456" s="141"/>
    </row>
    <row r="457" spans="4:4" x14ac:dyDescent="0.2">
      <c r="D457" s="141"/>
    </row>
    <row r="458" spans="4:4" x14ac:dyDescent="0.2">
      <c r="D458" s="141"/>
    </row>
    <row r="459" spans="4:4" x14ac:dyDescent="0.2">
      <c r="D459" s="141"/>
    </row>
    <row r="460" spans="4:4" x14ac:dyDescent="0.2">
      <c r="D460" s="141"/>
    </row>
    <row r="461" spans="4:4" x14ac:dyDescent="0.2">
      <c r="D461" s="141"/>
    </row>
    <row r="462" spans="4:4" x14ac:dyDescent="0.2">
      <c r="D462" s="141"/>
    </row>
    <row r="463" spans="4:4" x14ac:dyDescent="0.2">
      <c r="D463" s="141"/>
    </row>
    <row r="464" spans="4:4" x14ac:dyDescent="0.2">
      <c r="D464" s="141"/>
    </row>
    <row r="465" spans="4:4" x14ac:dyDescent="0.2">
      <c r="D465" s="141"/>
    </row>
    <row r="466" spans="4:4" x14ac:dyDescent="0.2">
      <c r="D466" s="141"/>
    </row>
    <row r="467" spans="4:4" x14ac:dyDescent="0.2">
      <c r="D467" s="141"/>
    </row>
    <row r="468" spans="4:4" x14ac:dyDescent="0.2">
      <c r="D468" s="141"/>
    </row>
    <row r="469" spans="4:4" x14ac:dyDescent="0.2">
      <c r="D469" s="141"/>
    </row>
    <row r="470" spans="4:4" x14ac:dyDescent="0.2">
      <c r="D470" s="141"/>
    </row>
    <row r="471" spans="4:4" x14ac:dyDescent="0.2">
      <c r="D471" s="141"/>
    </row>
    <row r="472" spans="4:4" x14ac:dyDescent="0.2">
      <c r="D472" s="141"/>
    </row>
    <row r="473" spans="4:4" x14ac:dyDescent="0.2">
      <c r="D473" s="141"/>
    </row>
    <row r="474" spans="4:4" x14ac:dyDescent="0.2">
      <c r="D474" s="141"/>
    </row>
    <row r="475" spans="4:4" x14ac:dyDescent="0.2">
      <c r="D475" s="141"/>
    </row>
    <row r="476" spans="4:4" x14ac:dyDescent="0.2">
      <c r="D476" s="141"/>
    </row>
    <row r="477" spans="4:4" x14ac:dyDescent="0.2">
      <c r="D477" s="141"/>
    </row>
    <row r="478" spans="4:4" x14ac:dyDescent="0.2">
      <c r="D478" s="141"/>
    </row>
    <row r="479" spans="4:4" x14ac:dyDescent="0.2">
      <c r="D479" s="141"/>
    </row>
    <row r="480" spans="4:4" x14ac:dyDescent="0.2">
      <c r="D480" s="141"/>
    </row>
    <row r="481" spans="4:4" x14ac:dyDescent="0.2">
      <c r="D481" s="141"/>
    </row>
    <row r="482" spans="4:4" x14ac:dyDescent="0.2">
      <c r="D482" s="141"/>
    </row>
    <row r="483" spans="4:4" x14ac:dyDescent="0.2">
      <c r="D483" s="141"/>
    </row>
    <row r="484" spans="4:4" x14ac:dyDescent="0.2">
      <c r="D484" s="141"/>
    </row>
    <row r="485" spans="4:4" x14ac:dyDescent="0.2">
      <c r="D485" s="141"/>
    </row>
    <row r="486" spans="4:4" x14ac:dyDescent="0.2">
      <c r="D486" s="141"/>
    </row>
    <row r="487" spans="4:4" x14ac:dyDescent="0.2">
      <c r="D487" s="141"/>
    </row>
    <row r="488" spans="4:4" x14ac:dyDescent="0.2">
      <c r="D488" s="141"/>
    </row>
    <row r="489" spans="4:4" x14ac:dyDescent="0.2">
      <c r="D489" s="141"/>
    </row>
    <row r="490" spans="4:4" x14ac:dyDescent="0.2">
      <c r="D490" s="141"/>
    </row>
    <row r="491" spans="4:4" x14ac:dyDescent="0.2">
      <c r="D491" s="141"/>
    </row>
    <row r="492" spans="4:4" x14ac:dyDescent="0.2">
      <c r="D492" s="141"/>
    </row>
    <row r="493" spans="4:4" x14ac:dyDescent="0.2">
      <c r="D493" s="141"/>
    </row>
    <row r="494" spans="4:4" x14ac:dyDescent="0.2">
      <c r="D494" s="141"/>
    </row>
    <row r="495" spans="4:4" x14ac:dyDescent="0.2">
      <c r="D495" s="141"/>
    </row>
    <row r="496" spans="4:4" x14ac:dyDescent="0.2">
      <c r="D496" s="141"/>
    </row>
    <row r="497" spans="4:4" x14ac:dyDescent="0.2">
      <c r="D497" s="141"/>
    </row>
    <row r="498" spans="4:4" x14ac:dyDescent="0.2">
      <c r="D498" s="141"/>
    </row>
    <row r="499" spans="4:4" x14ac:dyDescent="0.2">
      <c r="D499" s="141"/>
    </row>
    <row r="500" spans="4:4" x14ac:dyDescent="0.2">
      <c r="D500" s="141"/>
    </row>
    <row r="501" spans="4:4" x14ac:dyDescent="0.2">
      <c r="D501" s="141"/>
    </row>
    <row r="502" spans="4:4" x14ac:dyDescent="0.2">
      <c r="D502" s="141"/>
    </row>
    <row r="503" spans="4:4" x14ac:dyDescent="0.2">
      <c r="D503" s="141"/>
    </row>
    <row r="504" spans="4:4" x14ac:dyDescent="0.2">
      <c r="D504" s="141"/>
    </row>
    <row r="505" spans="4:4" x14ac:dyDescent="0.2">
      <c r="D505" s="141"/>
    </row>
    <row r="506" spans="4:4" x14ac:dyDescent="0.2">
      <c r="D506" s="141"/>
    </row>
    <row r="507" spans="4:4" x14ac:dyDescent="0.2">
      <c r="D507" s="141"/>
    </row>
    <row r="508" spans="4:4" x14ac:dyDescent="0.2">
      <c r="D508" s="141"/>
    </row>
    <row r="509" spans="4:4" x14ac:dyDescent="0.2">
      <c r="D509" s="141"/>
    </row>
    <row r="510" spans="4:4" x14ac:dyDescent="0.2">
      <c r="D510" s="141"/>
    </row>
    <row r="511" spans="4:4" x14ac:dyDescent="0.2">
      <c r="D511" s="141"/>
    </row>
    <row r="512" spans="4:4" x14ac:dyDescent="0.2">
      <c r="D512" s="141"/>
    </row>
    <row r="513" spans="4:4" x14ac:dyDescent="0.2">
      <c r="D513" s="141"/>
    </row>
    <row r="514" spans="4:4" x14ac:dyDescent="0.2">
      <c r="D514" s="141"/>
    </row>
    <row r="515" spans="4:4" x14ac:dyDescent="0.2">
      <c r="D515" s="141"/>
    </row>
    <row r="516" spans="4:4" x14ac:dyDescent="0.2">
      <c r="D516" s="141"/>
    </row>
    <row r="517" spans="4:4" x14ac:dyDescent="0.2">
      <c r="D517" s="141"/>
    </row>
    <row r="518" spans="4:4" x14ac:dyDescent="0.2">
      <c r="D518" s="141"/>
    </row>
    <row r="519" spans="4:4" x14ac:dyDescent="0.2">
      <c r="D519" s="141"/>
    </row>
    <row r="520" spans="4:4" x14ac:dyDescent="0.2">
      <c r="D520" s="141"/>
    </row>
    <row r="521" spans="4:4" x14ac:dyDescent="0.2">
      <c r="D521" s="141"/>
    </row>
    <row r="522" spans="4:4" x14ac:dyDescent="0.2">
      <c r="D522" s="141"/>
    </row>
    <row r="523" spans="4:4" x14ac:dyDescent="0.2">
      <c r="D523" s="141"/>
    </row>
    <row r="524" spans="4:4" x14ac:dyDescent="0.2">
      <c r="D524" s="141"/>
    </row>
    <row r="525" spans="4:4" x14ac:dyDescent="0.2">
      <c r="D525" s="141"/>
    </row>
    <row r="526" spans="4:4" x14ac:dyDescent="0.2">
      <c r="D526" s="141"/>
    </row>
    <row r="527" spans="4:4" x14ac:dyDescent="0.2">
      <c r="D527" s="141"/>
    </row>
    <row r="528" spans="4:4" x14ac:dyDescent="0.2">
      <c r="D528" s="141"/>
    </row>
    <row r="529" spans="4:4" x14ac:dyDescent="0.2">
      <c r="D529" s="141"/>
    </row>
    <row r="530" spans="4:4" x14ac:dyDescent="0.2">
      <c r="D530" s="141"/>
    </row>
    <row r="531" spans="4:4" x14ac:dyDescent="0.2">
      <c r="D531" s="141"/>
    </row>
    <row r="532" spans="4:4" x14ac:dyDescent="0.2">
      <c r="D532" s="141"/>
    </row>
    <row r="533" spans="4:4" x14ac:dyDescent="0.2">
      <c r="D533" s="141"/>
    </row>
    <row r="534" spans="4:4" x14ac:dyDescent="0.2">
      <c r="D534" s="141"/>
    </row>
    <row r="535" spans="4:4" x14ac:dyDescent="0.2">
      <c r="D535" s="141"/>
    </row>
    <row r="536" spans="4:4" x14ac:dyDescent="0.2">
      <c r="D536" s="141"/>
    </row>
    <row r="537" spans="4:4" x14ac:dyDescent="0.2">
      <c r="D537" s="141"/>
    </row>
    <row r="538" spans="4:4" x14ac:dyDescent="0.2">
      <c r="D538" s="141"/>
    </row>
    <row r="539" spans="4:4" x14ac:dyDescent="0.2">
      <c r="D539" s="141"/>
    </row>
    <row r="540" spans="4:4" x14ac:dyDescent="0.2">
      <c r="D540" s="141"/>
    </row>
    <row r="541" spans="4:4" x14ac:dyDescent="0.2">
      <c r="D541" s="141"/>
    </row>
    <row r="542" spans="4:4" x14ac:dyDescent="0.2">
      <c r="D542" s="141"/>
    </row>
    <row r="543" spans="4:4" x14ac:dyDescent="0.2">
      <c r="D543" s="141"/>
    </row>
    <row r="544" spans="4:4" x14ac:dyDescent="0.2">
      <c r="D544" s="141"/>
    </row>
    <row r="545" spans="4:4" x14ac:dyDescent="0.2">
      <c r="D545" s="141"/>
    </row>
    <row r="546" spans="4:4" x14ac:dyDescent="0.2">
      <c r="D546" s="141"/>
    </row>
    <row r="547" spans="4:4" x14ac:dyDescent="0.2">
      <c r="D547" s="141"/>
    </row>
    <row r="548" spans="4:4" x14ac:dyDescent="0.2">
      <c r="D548" s="141"/>
    </row>
    <row r="549" spans="4:4" x14ac:dyDescent="0.2">
      <c r="D549" s="141"/>
    </row>
    <row r="550" spans="4:4" x14ac:dyDescent="0.2">
      <c r="D550" s="141"/>
    </row>
    <row r="551" spans="4:4" x14ac:dyDescent="0.2">
      <c r="D551" s="141"/>
    </row>
    <row r="552" spans="4:4" x14ac:dyDescent="0.2">
      <c r="D552" s="141"/>
    </row>
    <row r="553" spans="4:4" x14ac:dyDescent="0.2">
      <c r="D553" s="141"/>
    </row>
    <row r="554" spans="4:4" x14ac:dyDescent="0.2">
      <c r="D554" s="141"/>
    </row>
    <row r="555" spans="4:4" x14ac:dyDescent="0.2">
      <c r="D555" s="141"/>
    </row>
    <row r="556" spans="4:4" x14ac:dyDescent="0.2">
      <c r="D556" s="141"/>
    </row>
    <row r="557" spans="4:4" x14ac:dyDescent="0.2">
      <c r="D557" s="141"/>
    </row>
    <row r="558" spans="4:4" x14ac:dyDescent="0.2">
      <c r="D558" s="141"/>
    </row>
    <row r="559" spans="4:4" x14ac:dyDescent="0.2">
      <c r="D559" s="141"/>
    </row>
    <row r="560" spans="4:4" x14ac:dyDescent="0.2">
      <c r="D560" s="141"/>
    </row>
    <row r="561" spans="4:4" x14ac:dyDescent="0.2">
      <c r="D561" s="141"/>
    </row>
    <row r="562" spans="4:4" x14ac:dyDescent="0.2">
      <c r="D562" s="141"/>
    </row>
    <row r="563" spans="4:4" x14ac:dyDescent="0.2">
      <c r="D563" s="141"/>
    </row>
    <row r="564" spans="4:4" x14ac:dyDescent="0.2">
      <c r="D564" s="141"/>
    </row>
    <row r="565" spans="4:4" x14ac:dyDescent="0.2">
      <c r="D565" s="141"/>
    </row>
    <row r="566" spans="4:4" x14ac:dyDescent="0.2">
      <c r="D566" s="141"/>
    </row>
    <row r="567" spans="4:4" x14ac:dyDescent="0.2">
      <c r="D567" s="141"/>
    </row>
    <row r="568" spans="4:4" x14ac:dyDescent="0.2">
      <c r="D568" s="141"/>
    </row>
    <row r="569" spans="4:4" x14ac:dyDescent="0.2">
      <c r="D569" s="141"/>
    </row>
    <row r="570" spans="4:4" x14ac:dyDescent="0.2">
      <c r="D570" s="141"/>
    </row>
    <row r="571" spans="4:4" x14ac:dyDescent="0.2">
      <c r="D571" s="141"/>
    </row>
    <row r="572" spans="4:4" x14ac:dyDescent="0.2">
      <c r="D572" s="141"/>
    </row>
    <row r="573" spans="4:4" x14ac:dyDescent="0.2">
      <c r="D573" s="141"/>
    </row>
    <row r="574" spans="4:4" x14ac:dyDescent="0.2">
      <c r="D574" s="141"/>
    </row>
    <row r="575" spans="4:4" x14ac:dyDescent="0.2">
      <c r="D575" s="141"/>
    </row>
    <row r="576" spans="4:4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  <row r="4999" spans="4:4" x14ac:dyDescent="0.2">
      <c r="D4999" s="141"/>
    </row>
    <row r="5000" spans="4:4" x14ac:dyDescent="0.2">
      <c r="D5000" s="141"/>
    </row>
  </sheetData>
  <mergeCells count="69">
    <mergeCell ref="C128:G128"/>
    <mergeCell ref="C131:G131"/>
    <mergeCell ref="C132:G132"/>
    <mergeCell ref="C115:G115"/>
    <mergeCell ref="C117:G117"/>
    <mergeCell ref="C119:G119"/>
    <mergeCell ref="C121:G121"/>
    <mergeCell ref="C123:G123"/>
    <mergeCell ref="C126:G126"/>
    <mergeCell ref="C113:G113"/>
    <mergeCell ref="C91:G91"/>
    <mergeCell ref="C93:G93"/>
    <mergeCell ref="C95:G95"/>
    <mergeCell ref="C97:G97"/>
    <mergeCell ref="C99:G99"/>
    <mergeCell ref="C101:G101"/>
    <mergeCell ref="C103:G103"/>
    <mergeCell ref="C105:G105"/>
    <mergeCell ref="C107:G107"/>
    <mergeCell ref="C109:G109"/>
    <mergeCell ref="C111:G111"/>
    <mergeCell ref="C89:G89"/>
    <mergeCell ref="C66:G66"/>
    <mergeCell ref="C68:G68"/>
    <mergeCell ref="C70:G70"/>
    <mergeCell ref="C72:G72"/>
    <mergeCell ref="C74:G74"/>
    <mergeCell ref="C76:G76"/>
    <mergeCell ref="C78:G78"/>
    <mergeCell ref="C80:G80"/>
    <mergeCell ref="C82:G82"/>
    <mergeCell ref="C85:G85"/>
    <mergeCell ref="C87:G87"/>
    <mergeCell ref="C64:G64"/>
    <mergeCell ref="C45:G45"/>
    <mergeCell ref="C46:G46"/>
    <mergeCell ref="C47:G47"/>
    <mergeCell ref="C49:G49"/>
    <mergeCell ref="C50:G50"/>
    <mergeCell ref="C51:G51"/>
    <mergeCell ref="C53:G53"/>
    <mergeCell ref="C55:G55"/>
    <mergeCell ref="C58:G58"/>
    <mergeCell ref="C60:G60"/>
    <mergeCell ref="C62:G62"/>
    <mergeCell ref="C43:G43"/>
    <mergeCell ref="C26:G26"/>
    <mergeCell ref="C28:G28"/>
    <mergeCell ref="C30:G30"/>
    <mergeCell ref="C33:G33"/>
    <mergeCell ref="C34:G34"/>
    <mergeCell ref="C35:G35"/>
    <mergeCell ref="C37:G37"/>
    <mergeCell ref="C38:G38"/>
    <mergeCell ref="C39:G39"/>
    <mergeCell ref="C41:G41"/>
    <mergeCell ref="C42:G42"/>
    <mergeCell ref="C23:G23"/>
    <mergeCell ref="A1:G1"/>
    <mergeCell ref="C2:G2"/>
    <mergeCell ref="C3:G3"/>
    <mergeCell ref="C4:G4"/>
    <mergeCell ref="C10:G10"/>
    <mergeCell ref="C12:G12"/>
    <mergeCell ref="C14:G14"/>
    <mergeCell ref="C16:G16"/>
    <mergeCell ref="C18:G18"/>
    <mergeCell ref="C20:G20"/>
    <mergeCell ref="C22:G22"/>
  </mergeCells>
  <pageMargins left="0.59055118110236204" right="0.196850393700787" top="0.78740157499999996" bottom="0.78740157499999996" header="0.3" footer="0.3"/>
  <pageSetup paperSize="9" scale="73" fitToHeight="0" orientation="portrait" r:id="rId1"/>
  <headerFooter>
    <oddFooter>&amp;RStránka &amp;P z &amp;N&amp;LZpracováno programem BUILDpower S,  © RTS, a.s.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BH5000"/>
  <sheetViews>
    <sheetView workbookViewId="0">
      <pane ySplit="7" topLeftCell="A74" activePane="bottomLeft" state="frozen"/>
      <selection pane="bottomLeft" activeCell="D118" sqref="D118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63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33" t="s">
        <v>81</v>
      </c>
      <c r="B1" s="233"/>
      <c r="C1" s="233"/>
      <c r="D1" s="233"/>
      <c r="E1" s="233"/>
      <c r="F1" s="233"/>
      <c r="G1" s="233"/>
      <c r="AG1" t="s">
        <v>82</v>
      </c>
    </row>
    <row r="2" spans="1:60" ht="24.95" customHeight="1" x14ac:dyDescent="0.2">
      <c r="A2" s="142" t="s">
        <v>7</v>
      </c>
      <c r="B2" s="77" t="s">
        <v>44</v>
      </c>
      <c r="C2" s="234" t="s">
        <v>45</v>
      </c>
      <c r="D2" s="235"/>
      <c r="E2" s="235"/>
      <c r="F2" s="235"/>
      <c r="G2" s="236"/>
      <c r="AG2" t="s">
        <v>83</v>
      </c>
    </row>
    <row r="3" spans="1:60" ht="24.95" customHeight="1" x14ac:dyDescent="0.2">
      <c r="A3" s="142" t="s">
        <v>8</v>
      </c>
      <c r="B3" s="77" t="s">
        <v>47</v>
      </c>
      <c r="C3" s="234" t="s">
        <v>48</v>
      </c>
      <c r="D3" s="235"/>
      <c r="E3" s="235"/>
      <c r="F3" s="235"/>
      <c r="G3" s="236"/>
      <c r="AC3" s="89" t="s">
        <v>83</v>
      </c>
      <c r="AG3" t="s">
        <v>84</v>
      </c>
    </row>
    <row r="4" spans="1:60" ht="24.95" customHeight="1" x14ac:dyDescent="0.2">
      <c r="A4" s="143" t="s">
        <v>9</v>
      </c>
      <c r="B4" s="144" t="s">
        <v>51</v>
      </c>
      <c r="C4" s="237" t="s">
        <v>52</v>
      </c>
      <c r="D4" s="238"/>
      <c r="E4" s="238"/>
      <c r="F4" s="238"/>
      <c r="G4" s="239"/>
      <c r="AG4" t="s">
        <v>85</v>
      </c>
    </row>
    <row r="5" spans="1:60" x14ac:dyDescent="0.2">
      <c r="D5" s="141"/>
    </row>
    <row r="6" spans="1:60" ht="38.25" x14ac:dyDescent="0.2">
      <c r="A6" s="146" t="s">
        <v>86</v>
      </c>
      <c r="B6" s="148" t="s">
        <v>87</v>
      </c>
      <c r="C6" s="148" t="s">
        <v>88</v>
      </c>
      <c r="D6" s="147" t="s">
        <v>89</v>
      </c>
      <c r="E6" s="146" t="s">
        <v>90</v>
      </c>
      <c r="F6" s="145" t="s">
        <v>91</v>
      </c>
      <c r="G6" s="146" t="s">
        <v>29</v>
      </c>
      <c r="H6" s="149" t="s">
        <v>30</v>
      </c>
      <c r="I6" s="149" t="s">
        <v>92</v>
      </c>
      <c r="J6" s="149" t="s">
        <v>31</v>
      </c>
      <c r="K6" s="149" t="s">
        <v>93</v>
      </c>
      <c r="L6" s="149" t="s">
        <v>94</v>
      </c>
      <c r="M6" s="149" t="s">
        <v>95</v>
      </c>
      <c r="N6" s="149" t="s">
        <v>96</v>
      </c>
      <c r="O6" s="149" t="s">
        <v>97</v>
      </c>
      <c r="P6" s="149" t="s">
        <v>98</v>
      </c>
      <c r="Q6" s="149" t="s">
        <v>99</v>
      </c>
      <c r="R6" s="149" t="s">
        <v>100</v>
      </c>
      <c r="S6" s="149" t="s">
        <v>101</v>
      </c>
      <c r="T6" s="149" t="s">
        <v>102</v>
      </c>
      <c r="U6" s="149" t="s">
        <v>103</v>
      </c>
      <c r="V6" s="149" t="s">
        <v>104</v>
      </c>
      <c r="W6" s="149" t="s">
        <v>105</v>
      </c>
    </row>
    <row r="7" spans="1:60" hidden="1" x14ac:dyDescent="0.2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</row>
    <row r="8" spans="1:60" x14ac:dyDescent="0.2">
      <c r="A8" s="163" t="s">
        <v>106</v>
      </c>
      <c r="B8" s="164" t="s">
        <v>59</v>
      </c>
      <c r="C8" s="178" t="s">
        <v>60</v>
      </c>
      <c r="D8" s="165"/>
      <c r="E8" s="166"/>
      <c r="F8" s="167"/>
      <c r="G8" s="167">
        <f>SUMIF(AG9:AG22,"&lt;&gt;NOR",G9:G22)</f>
        <v>0</v>
      </c>
      <c r="H8" s="167"/>
      <c r="I8" s="167">
        <f>SUM(I9:I22)</f>
        <v>0</v>
      </c>
      <c r="J8" s="167"/>
      <c r="K8" s="167">
        <f>SUM(K9:K22)</f>
        <v>0</v>
      </c>
      <c r="L8" s="167"/>
      <c r="M8" s="167">
        <f>SUM(M9:M22)</f>
        <v>0</v>
      </c>
      <c r="N8" s="167"/>
      <c r="O8" s="167">
        <f>SUM(O9:O22)</f>
        <v>0.05</v>
      </c>
      <c r="P8" s="167"/>
      <c r="Q8" s="167">
        <f>SUM(Q9:Q22)</f>
        <v>0</v>
      </c>
      <c r="R8" s="167"/>
      <c r="S8" s="167"/>
      <c r="T8" s="168"/>
      <c r="U8" s="162"/>
      <c r="V8" s="162">
        <f>SUM(V9:V22)</f>
        <v>0.12</v>
      </c>
      <c r="W8" s="162"/>
      <c r="AG8" t="s">
        <v>107</v>
      </c>
    </row>
    <row r="9" spans="1:60" outlineLevel="1" x14ac:dyDescent="0.2">
      <c r="A9" s="169">
        <v>1</v>
      </c>
      <c r="B9" s="170" t="s">
        <v>254</v>
      </c>
      <c r="C9" s="179" t="s">
        <v>255</v>
      </c>
      <c r="D9" s="171" t="s">
        <v>256</v>
      </c>
      <c r="E9" s="172">
        <v>1</v>
      </c>
      <c r="F9" s="173"/>
      <c r="G9" s="174">
        <f>ROUND(E9*F9,2)</f>
        <v>0</v>
      </c>
      <c r="H9" s="173"/>
      <c r="I9" s="174">
        <f>ROUND(E9*H9,2)</f>
        <v>0</v>
      </c>
      <c r="J9" s="173"/>
      <c r="K9" s="174">
        <f>ROUND(E9*J9,2)</f>
        <v>0</v>
      </c>
      <c r="L9" s="174">
        <v>21</v>
      </c>
      <c r="M9" s="174">
        <f>G9*(1+L9/100)</f>
        <v>0</v>
      </c>
      <c r="N9" s="174">
        <v>0</v>
      </c>
      <c r="O9" s="174">
        <f>ROUND(E9*N9,2)</f>
        <v>0</v>
      </c>
      <c r="P9" s="174">
        <v>0</v>
      </c>
      <c r="Q9" s="174">
        <f>ROUND(E9*P9,2)</f>
        <v>0</v>
      </c>
      <c r="R9" s="174"/>
      <c r="S9" s="174" t="s">
        <v>111</v>
      </c>
      <c r="T9" s="175" t="s">
        <v>112</v>
      </c>
      <c r="U9" s="160">
        <v>0.12400000000000001</v>
      </c>
      <c r="V9" s="160">
        <f>ROUND(E9*U9,2)</f>
        <v>0.12</v>
      </c>
      <c r="W9" s="160"/>
      <c r="X9" s="150"/>
      <c r="Y9" s="150"/>
      <c r="Z9" s="150"/>
      <c r="AA9" s="150"/>
      <c r="AB9" s="150"/>
      <c r="AC9" s="150"/>
      <c r="AD9" s="150"/>
      <c r="AE9" s="150"/>
      <c r="AF9" s="150"/>
      <c r="AG9" s="150" t="s">
        <v>172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57"/>
      <c r="B10" s="158"/>
      <c r="C10" s="240"/>
      <c r="D10" s="241"/>
      <c r="E10" s="241"/>
      <c r="F10" s="241"/>
      <c r="G10" s="241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50"/>
      <c r="Y10" s="150"/>
      <c r="Z10" s="150"/>
      <c r="AA10" s="150"/>
      <c r="AB10" s="150"/>
      <c r="AC10" s="150"/>
      <c r="AD10" s="150"/>
      <c r="AE10" s="150"/>
      <c r="AF10" s="150"/>
      <c r="AG10" s="150" t="s">
        <v>114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69">
        <v>2</v>
      </c>
      <c r="B11" s="170" t="s">
        <v>257</v>
      </c>
      <c r="C11" s="179" t="s">
        <v>258</v>
      </c>
      <c r="D11" s="171" t="s">
        <v>167</v>
      </c>
      <c r="E11" s="172">
        <v>1</v>
      </c>
      <c r="F11" s="173"/>
      <c r="G11" s="174">
        <f>ROUND(E11*F11,2)</f>
        <v>0</v>
      </c>
      <c r="H11" s="173"/>
      <c r="I11" s="174">
        <f>ROUND(E11*H11,2)</f>
        <v>0</v>
      </c>
      <c r="J11" s="173"/>
      <c r="K11" s="174">
        <f>ROUND(E11*J11,2)</f>
        <v>0</v>
      </c>
      <c r="L11" s="174">
        <v>21</v>
      </c>
      <c r="M11" s="174">
        <f>G11*(1+L11/100)</f>
        <v>0</v>
      </c>
      <c r="N11" s="174">
        <v>5.2000000000000005E-2</v>
      </c>
      <c r="O11" s="174">
        <f>ROUND(E11*N11,2)</f>
        <v>0.05</v>
      </c>
      <c r="P11" s="174">
        <v>0</v>
      </c>
      <c r="Q11" s="174">
        <f>ROUND(E11*P11,2)</f>
        <v>0</v>
      </c>
      <c r="R11" s="174"/>
      <c r="S11" s="174" t="s">
        <v>111</v>
      </c>
      <c r="T11" s="175" t="s">
        <v>112</v>
      </c>
      <c r="U11" s="160">
        <v>0</v>
      </c>
      <c r="V11" s="160">
        <f>ROUND(E11*U11,2)</f>
        <v>0</v>
      </c>
      <c r="W11" s="160"/>
      <c r="X11" s="150"/>
      <c r="Y11" s="150"/>
      <c r="Z11" s="150"/>
      <c r="AA11" s="150"/>
      <c r="AB11" s="150"/>
      <c r="AC11" s="150"/>
      <c r="AD11" s="150"/>
      <c r="AE11" s="150"/>
      <c r="AF11" s="150"/>
      <c r="AG11" s="150" t="s">
        <v>259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 x14ac:dyDescent="0.2">
      <c r="A12" s="157"/>
      <c r="B12" s="158"/>
      <c r="C12" s="240"/>
      <c r="D12" s="241"/>
      <c r="E12" s="241"/>
      <c r="F12" s="241"/>
      <c r="G12" s="241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50"/>
      <c r="Y12" s="150"/>
      <c r="Z12" s="150"/>
      <c r="AA12" s="150"/>
      <c r="AB12" s="150"/>
      <c r="AC12" s="150"/>
      <c r="AD12" s="150"/>
      <c r="AE12" s="150"/>
      <c r="AF12" s="150"/>
      <c r="AG12" s="150" t="s">
        <v>114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69">
        <v>3</v>
      </c>
      <c r="B13" s="170" t="s">
        <v>260</v>
      </c>
      <c r="C13" s="179" t="s">
        <v>261</v>
      </c>
      <c r="D13" s="171" t="s">
        <v>195</v>
      </c>
      <c r="E13" s="172">
        <v>1</v>
      </c>
      <c r="F13" s="173"/>
      <c r="G13" s="174">
        <f>ROUND(E13*F13,2)</f>
        <v>0</v>
      </c>
      <c r="H13" s="173"/>
      <c r="I13" s="174">
        <f>ROUND(E13*H13,2)</f>
        <v>0</v>
      </c>
      <c r="J13" s="173"/>
      <c r="K13" s="174">
        <f>ROUND(E13*J13,2)</f>
        <v>0</v>
      </c>
      <c r="L13" s="174">
        <v>21</v>
      </c>
      <c r="M13" s="174">
        <f>G13*(1+L13/100)</f>
        <v>0</v>
      </c>
      <c r="N13" s="174">
        <v>0</v>
      </c>
      <c r="O13" s="174">
        <f>ROUND(E13*N13,2)</f>
        <v>0</v>
      </c>
      <c r="P13" s="174">
        <v>0</v>
      </c>
      <c r="Q13" s="174">
        <f>ROUND(E13*P13,2)</f>
        <v>0</v>
      </c>
      <c r="R13" s="174"/>
      <c r="S13" s="174" t="s">
        <v>111</v>
      </c>
      <c r="T13" s="175" t="s">
        <v>112</v>
      </c>
      <c r="U13" s="160">
        <v>0</v>
      </c>
      <c r="V13" s="160">
        <f>ROUND(E13*U13,2)</f>
        <v>0</v>
      </c>
      <c r="W13" s="160"/>
      <c r="X13" s="150"/>
      <c r="Y13" s="150"/>
      <c r="Z13" s="150"/>
      <c r="AA13" s="150"/>
      <c r="AB13" s="150"/>
      <c r="AC13" s="150"/>
      <c r="AD13" s="150"/>
      <c r="AE13" s="150"/>
      <c r="AF13" s="150"/>
      <c r="AG13" s="150" t="s">
        <v>259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57"/>
      <c r="B14" s="158"/>
      <c r="C14" s="240"/>
      <c r="D14" s="241"/>
      <c r="E14" s="241"/>
      <c r="F14" s="241"/>
      <c r="G14" s="241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50"/>
      <c r="Y14" s="150"/>
      <c r="Z14" s="150"/>
      <c r="AA14" s="150"/>
      <c r="AB14" s="150"/>
      <c r="AC14" s="150"/>
      <c r="AD14" s="150"/>
      <c r="AE14" s="150"/>
      <c r="AF14" s="150"/>
      <c r="AG14" s="150" t="s">
        <v>114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2">
      <c r="A15" s="169">
        <v>4</v>
      </c>
      <c r="B15" s="170" t="s">
        <v>262</v>
      </c>
      <c r="C15" s="179" t="s">
        <v>263</v>
      </c>
      <c r="D15" s="171" t="s">
        <v>195</v>
      </c>
      <c r="E15" s="172">
        <v>1</v>
      </c>
      <c r="F15" s="173"/>
      <c r="G15" s="174">
        <f>ROUND(E15*F15,2)</f>
        <v>0</v>
      </c>
      <c r="H15" s="173"/>
      <c r="I15" s="174">
        <f>ROUND(E15*H15,2)</f>
        <v>0</v>
      </c>
      <c r="J15" s="173"/>
      <c r="K15" s="174">
        <f>ROUND(E15*J15,2)</f>
        <v>0</v>
      </c>
      <c r="L15" s="174">
        <v>21</v>
      </c>
      <c r="M15" s="174">
        <f>G15*(1+L15/100)</f>
        <v>0</v>
      </c>
      <c r="N15" s="174">
        <v>0</v>
      </c>
      <c r="O15" s="174">
        <f>ROUND(E15*N15,2)</f>
        <v>0</v>
      </c>
      <c r="P15" s="174">
        <v>0</v>
      </c>
      <c r="Q15" s="174">
        <f>ROUND(E15*P15,2)</f>
        <v>0</v>
      </c>
      <c r="R15" s="174"/>
      <c r="S15" s="174" t="s">
        <v>111</v>
      </c>
      <c r="T15" s="175" t="s">
        <v>112</v>
      </c>
      <c r="U15" s="160">
        <v>0</v>
      </c>
      <c r="V15" s="160">
        <f>ROUND(E15*U15,2)</f>
        <v>0</v>
      </c>
      <c r="W15" s="160"/>
      <c r="X15" s="150"/>
      <c r="Y15" s="150"/>
      <c r="Z15" s="150"/>
      <c r="AA15" s="150"/>
      <c r="AB15" s="150"/>
      <c r="AC15" s="150"/>
      <c r="AD15" s="150"/>
      <c r="AE15" s="150"/>
      <c r="AF15" s="150"/>
      <c r="AG15" s="150" t="s">
        <v>259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57"/>
      <c r="B16" s="158"/>
      <c r="C16" s="240"/>
      <c r="D16" s="241"/>
      <c r="E16" s="241"/>
      <c r="F16" s="241"/>
      <c r="G16" s="241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50"/>
      <c r="Y16" s="150"/>
      <c r="Z16" s="150"/>
      <c r="AA16" s="150"/>
      <c r="AB16" s="150"/>
      <c r="AC16" s="150"/>
      <c r="AD16" s="150"/>
      <c r="AE16" s="150"/>
      <c r="AF16" s="150"/>
      <c r="AG16" s="150" t="s">
        <v>114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69">
        <v>5</v>
      </c>
      <c r="B17" s="170" t="s">
        <v>264</v>
      </c>
      <c r="C17" s="179" t="s">
        <v>265</v>
      </c>
      <c r="D17" s="171" t="s">
        <v>195</v>
      </c>
      <c r="E17" s="172">
        <v>1</v>
      </c>
      <c r="F17" s="173"/>
      <c r="G17" s="174">
        <f>ROUND(E17*F17,2)</f>
        <v>0</v>
      </c>
      <c r="H17" s="173"/>
      <c r="I17" s="174">
        <f>ROUND(E17*H17,2)</f>
        <v>0</v>
      </c>
      <c r="J17" s="173"/>
      <c r="K17" s="174">
        <f>ROUND(E17*J17,2)</f>
        <v>0</v>
      </c>
      <c r="L17" s="174">
        <v>21</v>
      </c>
      <c r="M17" s="174">
        <f>G17*(1+L17/100)</f>
        <v>0</v>
      </c>
      <c r="N17" s="174">
        <v>0</v>
      </c>
      <c r="O17" s="174">
        <f>ROUND(E17*N17,2)</f>
        <v>0</v>
      </c>
      <c r="P17" s="174">
        <v>0</v>
      </c>
      <c r="Q17" s="174">
        <f>ROUND(E17*P17,2)</f>
        <v>0</v>
      </c>
      <c r="R17" s="174"/>
      <c r="S17" s="174" t="s">
        <v>111</v>
      </c>
      <c r="T17" s="175" t="s">
        <v>112</v>
      </c>
      <c r="U17" s="160">
        <v>0</v>
      </c>
      <c r="V17" s="160">
        <f>ROUND(E17*U17,2)</f>
        <v>0</v>
      </c>
      <c r="W17" s="160"/>
      <c r="X17" s="150"/>
      <c r="Y17" s="150"/>
      <c r="Z17" s="150"/>
      <c r="AA17" s="150"/>
      <c r="AB17" s="150"/>
      <c r="AC17" s="150"/>
      <c r="AD17" s="150"/>
      <c r="AE17" s="150"/>
      <c r="AF17" s="150"/>
      <c r="AG17" s="150" t="s">
        <v>259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 x14ac:dyDescent="0.2">
      <c r="A18" s="157"/>
      <c r="B18" s="158"/>
      <c r="C18" s="240"/>
      <c r="D18" s="241"/>
      <c r="E18" s="241"/>
      <c r="F18" s="241"/>
      <c r="G18" s="241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50"/>
      <c r="Y18" s="150"/>
      <c r="Z18" s="150"/>
      <c r="AA18" s="150"/>
      <c r="AB18" s="150"/>
      <c r="AC18" s="150"/>
      <c r="AD18" s="150"/>
      <c r="AE18" s="150"/>
      <c r="AF18" s="150"/>
      <c r="AG18" s="150" t="s">
        <v>114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">
      <c r="A19" s="169">
        <v>6</v>
      </c>
      <c r="B19" s="170" t="s">
        <v>266</v>
      </c>
      <c r="C19" s="179" t="s">
        <v>267</v>
      </c>
      <c r="D19" s="171" t="s">
        <v>195</v>
      </c>
      <c r="E19" s="172">
        <v>2</v>
      </c>
      <c r="F19" s="173"/>
      <c r="G19" s="174">
        <f>ROUND(E19*F19,2)</f>
        <v>0</v>
      </c>
      <c r="H19" s="173"/>
      <c r="I19" s="174">
        <f>ROUND(E19*H19,2)</f>
        <v>0</v>
      </c>
      <c r="J19" s="173"/>
      <c r="K19" s="174">
        <f>ROUND(E19*J19,2)</f>
        <v>0</v>
      </c>
      <c r="L19" s="174">
        <v>21</v>
      </c>
      <c r="M19" s="174">
        <f>G19*(1+L19/100)</f>
        <v>0</v>
      </c>
      <c r="N19" s="174">
        <v>0</v>
      </c>
      <c r="O19" s="174">
        <f>ROUND(E19*N19,2)</f>
        <v>0</v>
      </c>
      <c r="P19" s="174">
        <v>0</v>
      </c>
      <c r="Q19" s="174">
        <f>ROUND(E19*P19,2)</f>
        <v>0</v>
      </c>
      <c r="R19" s="174"/>
      <c r="S19" s="174" t="s">
        <v>111</v>
      </c>
      <c r="T19" s="175" t="s">
        <v>112</v>
      </c>
      <c r="U19" s="160">
        <v>0</v>
      </c>
      <c r="V19" s="160">
        <f>ROUND(E19*U19,2)</f>
        <v>0</v>
      </c>
      <c r="W19" s="160"/>
      <c r="X19" s="150"/>
      <c r="Y19" s="150"/>
      <c r="Z19" s="150"/>
      <c r="AA19" s="150"/>
      <c r="AB19" s="150"/>
      <c r="AC19" s="150"/>
      <c r="AD19" s="150"/>
      <c r="AE19" s="150"/>
      <c r="AF19" s="150"/>
      <c r="AG19" s="150" t="s">
        <v>259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">
      <c r="A20" s="157"/>
      <c r="B20" s="158"/>
      <c r="C20" s="240"/>
      <c r="D20" s="241"/>
      <c r="E20" s="241"/>
      <c r="F20" s="241"/>
      <c r="G20" s="241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50"/>
      <c r="Y20" s="150"/>
      <c r="Z20" s="150"/>
      <c r="AA20" s="150"/>
      <c r="AB20" s="150"/>
      <c r="AC20" s="150"/>
      <c r="AD20" s="150"/>
      <c r="AE20" s="150"/>
      <c r="AF20" s="150"/>
      <c r="AG20" s="150" t="s">
        <v>114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2">
      <c r="A21" s="169">
        <v>7</v>
      </c>
      <c r="B21" s="170" t="s">
        <v>268</v>
      </c>
      <c r="C21" s="179" t="s">
        <v>269</v>
      </c>
      <c r="D21" s="171" t="s">
        <v>195</v>
      </c>
      <c r="E21" s="172">
        <v>1</v>
      </c>
      <c r="F21" s="173"/>
      <c r="G21" s="174">
        <f>ROUND(E21*F21,2)</f>
        <v>0</v>
      </c>
      <c r="H21" s="173"/>
      <c r="I21" s="174">
        <f>ROUND(E21*H21,2)</f>
        <v>0</v>
      </c>
      <c r="J21" s="173"/>
      <c r="K21" s="174">
        <f>ROUND(E21*J21,2)</f>
        <v>0</v>
      </c>
      <c r="L21" s="174">
        <v>21</v>
      </c>
      <c r="M21" s="174">
        <f>G21*(1+L21/100)</f>
        <v>0</v>
      </c>
      <c r="N21" s="174">
        <v>0</v>
      </c>
      <c r="O21" s="174">
        <f>ROUND(E21*N21,2)</f>
        <v>0</v>
      </c>
      <c r="P21" s="174">
        <v>0</v>
      </c>
      <c r="Q21" s="174">
        <f>ROUND(E21*P21,2)</f>
        <v>0</v>
      </c>
      <c r="R21" s="174"/>
      <c r="S21" s="174" t="s">
        <v>111</v>
      </c>
      <c r="T21" s="175" t="s">
        <v>112</v>
      </c>
      <c r="U21" s="160">
        <v>0</v>
      </c>
      <c r="V21" s="160">
        <f>ROUND(E21*U21,2)</f>
        <v>0</v>
      </c>
      <c r="W21" s="160"/>
      <c r="X21" s="150"/>
      <c r="Y21" s="150"/>
      <c r="Z21" s="150"/>
      <c r="AA21" s="150"/>
      <c r="AB21" s="150"/>
      <c r="AC21" s="150"/>
      <c r="AD21" s="150"/>
      <c r="AE21" s="150"/>
      <c r="AF21" s="150"/>
      <c r="AG21" s="150" t="s">
        <v>259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 x14ac:dyDescent="0.2">
      <c r="A22" s="157"/>
      <c r="B22" s="158"/>
      <c r="C22" s="240"/>
      <c r="D22" s="241"/>
      <c r="E22" s="241"/>
      <c r="F22" s="241"/>
      <c r="G22" s="241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50"/>
      <c r="Y22" s="150"/>
      <c r="Z22" s="150"/>
      <c r="AA22" s="150"/>
      <c r="AB22" s="150"/>
      <c r="AC22" s="150"/>
      <c r="AD22" s="150"/>
      <c r="AE22" s="150"/>
      <c r="AF22" s="150"/>
      <c r="AG22" s="150" t="s">
        <v>114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x14ac:dyDescent="0.2">
      <c r="A23" s="163" t="s">
        <v>106</v>
      </c>
      <c r="B23" s="164" t="s">
        <v>61</v>
      </c>
      <c r="C23" s="178" t="s">
        <v>62</v>
      </c>
      <c r="D23" s="165"/>
      <c r="E23" s="166"/>
      <c r="F23" s="167"/>
      <c r="G23" s="167">
        <f>SUMIF(AG24:AG30,"&lt;&gt;NOR",G24:G30)</f>
        <v>0</v>
      </c>
      <c r="H23" s="167"/>
      <c r="I23" s="167">
        <f>SUM(I24:I30)</f>
        <v>0</v>
      </c>
      <c r="J23" s="167"/>
      <c r="K23" s="167">
        <f>SUM(K24:K30)</f>
        <v>0</v>
      </c>
      <c r="L23" s="167"/>
      <c r="M23" s="167">
        <f>SUM(M24:M30)</f>
        <v>0</v>
      </c>
      <c r="N23" s="167"/>
      <c r="O23" s="167">
        <f>SUM(O24:O30)</f>
        <v>0</v>
      </c>
      <c r="P23" s="167"/>
      <c r="Q23" s="167">
        <f>SUM(Q24:Q30)</f>
        <v>0</v>
      </c>
      <c r="R23" s="167"/>
      <c r="S23" s="167"/>
      <c r="T23" s="168"/>
      <c r="U23" s="162"/>
      <c r="V23" s="162">
        <f>SUM(V24:V30)</f>
        <v>0</v>
      </c>
      <c r="W23" s="162"/>
      <c r="AG23" t="s">
        <v>107</v>
      </c>
    </row>
    <row r="24" spans="1:60" outlineLevel="1" x14ac:dyDescent="0.2">
      <c r="A24" s="169">
        <v>8</v>
      </c>
      <c r="B24" s="170" t="s">
        <v>108</v>
      </c>
      <c r="C24" s="179" t="s">
        <v>109</v>
      </c>
      <c r="D24" s="171" t="s">
        <v>110</v>
      </c>
      <c r="E24" s="172">
        <v>6</v>
      </c>
      <c r="F24" s="173"/>
      <c r="G24" s="174">
        <f>ROUND(E24*F24,2)</f>
        <v>0</v>
      </c>
      <c r="H24" s="173"/>
      <c r="I24" s="174">
        <f>ROUND(E24*H24,2)</f>
        <v>0</v>
      </c>
      <c r="J24" s="173"/>
      <c r="K24" s="174">
        <f>ROUND(E24*J24,2)</f>
        <v>0</v>
      </c>
      <c r="L24" s="174">
        <v>21</v>
      </c>
      <c r="M24" s="174">
        <f>G24*(1+L24/100)</f>
        <v>0</v>
      </c>
      <c r="N24" s="174">
        <v>1E-4</v>
      </c>
      <c r="O24" s="174">
        <f>ROUND(E24*N24,2)</f>
        <v>0</v>
      </c>
      <c r="P24" s="174">
        <v>0</v>
      </c>
      <c r="Q24" s="174">
        <f>ROUND(E24*P24,2)</f>
        <v>0</v>
      </c>
      <c r="R24" s="174"/>
      <c r="S24" s="174" t="s">
        <v>111</v>
      </c>
      <c r="T24" s="175" t="s">
        <v>138</v>
      </c>
      <c r="U24" s="160">
        <v>0</v>
      </c>
      <c r="V24" s="160">
        <f>ROUND(E24*U24,2)</f>
        <v>0</v>
      </c>
      <c r="W24" s="160"/>
      <c r="X24" s="150"/>
      <c r="Y24" s="150"/>
      <c r="Z24" s="150"/>
      <c r="AA24" s="150"/>
      <c r="AB24" s="150"/>
      <c r="AC24" s="150"/>
      <c r="AD24" s="150"/>
      <c r="AE24" s="150"/>
      <c r="AF24" s="150"/>
      <c r="AG24" s="150" t="s">
        <v>113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1" x14ac:dyDescent="0.2">
      <c r="A25" s="157"/>
      <c r="B25" s="158"/>
      <c r="C25" s="240"/>
      <c r="D25" s="241"/>
      <c r="E25" s="241"/>
      <c r="F25" s="241"/>
      <c r="G25" s="241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50"/>
      <c r="Y25" s="150"/>
      <c r="Z25" s="150"/>
      <c r="AA25" s="150"/>
      <c r="AB25" s="150"/>
      <c r="AC25" s="150"/>
      <c r="AD25" s="150"/>
      <c r="AE25" s="150"/>
      <c r="AF25" s="150"/>
      <c r="AG25" s="150" t="s">
        <v>114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ht="22.5" outlineLevel="1" x14ac:dyDescent="0.2">
      <c r="A26" s="169">
        <v>9</v>
      </c>
      <c r="B26" s="170" t="s">
        <v>126</v>
      </c>
      <c r="C26" s="179" t="s">
        <v>127</v>
      </c>
      <c r="D26" s="171" t="s">
        <v>110</v>
      </c>
      <c r="E26" s="172">
        <v>6</v>
      </c>
      <c r="F26" s="173"/>
      <c r="G26" s="174">
        <f>ROUND(E26*F26,2)</f>
        <v>0</v>
      </c>
      <c r="H26" s="173"/>
      <c r="I26" s="174">
        <f>ROUND(E26*H26,2)</f>
        <v>0</v>
      </c>
      <c r="J26" s="173"/>
      <c r="K26" s="174">
        <f>ROUND(E26*J26,2)</f>
        <v>0</v>
      </c>
      <c r="L26" s="174">
        <v>21</v>
      </c>
      <c r="M26" s="174">
        <f>G26*(1+L26/100)</f>
        <v>0</v>
      </c>
      <c r="N26" s="174">
        <v>8.0000000000000007E-5</v>
      </c>
      <c r="O26" s="174">
        <f>ROUND(E26*N26,2)</f>
        <v>0</v>
      </c>
      <c r="P26" s="174">
        <v>0</v>
      </c>
      <c r="Q26" s="174">
        <f>ROUND(E26*P26,2)</f>
        <v>0</v>
      </c>
      <c r="R26" s="174" t="s">
        <v>117</v>
      </c>
      <c r="S26" s="174" t="s">
        <v>118</v>
      </c>
      <c r="T26" s="175" t="s">
        <v>118</v>
      </c>
      <c r="U26" s="160">
        <v>0</v>
      </c>
      <c r="V26" s="160">
        <f>ROUND(E26*U26,2)</f>
        <v>0</v>
      </c>
      <c r="W26" s="160"/>
      <c r="X26" s="150"/>
      <c r="Y26" s="150"/>
      <c r="Z26" s="150"/>
      <c r="AA26" s="150"/>
      <c r="AB26" s="150"/>
      <c r="AC26" s="150"/>
      <c r="AD26" s="150"/>
      <c r="AE26" s="150"/>
      <c r="AF26" s="150"/>
      <c r="AG26" s="150" t="s">
        <v>128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1" x14ac:dyDescent="0.2">
      <c r="A27" s="157"/>
      <c r="B27" s="158"/>
      <c r="C27" s="240"/>
      <c r="D27" s="241"/>
      <c r="E27" s="241"/>
      <c r="F27" s="241"/>
      <c r="G27" s="241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50"/>
      <c r="Y27" s="150"/>
      <c r="Z27" s="150"/>
      <c r="AA27" s="150"/>
      <c r="AB27" s="150"/>
      <c r="AC27" s="150"/>
      <c r="AD27" s="150"/>
      <c r="AE27" s="150"/>
      <c r="AF27" s="150"/>
      <c r="AG27" s="150" t="s">
        <v>114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 x14ac:dyDescent="0.2">
      <c r="A28" s="157">
        <v>10</v>
      </c>
      <c r="B28" s="158" t="s">
        <v>129</v>
      </c>
      <c r="C28" s="180" t="s">
        <v>130</v>
      </c>
      <c r="D28" s="159" t="s">
        <v>0</v>
      </c>
      <c r="E28" s="176"/>
      <c r="F28" s="161"/>
      <c r="G28" s="160">
        <f>ROUND(E28*F28,2)</f>
        <v>0</v>
      </c>
      <c r="H28" s="161"/>
      <c r="I28" s="160">
        <f>ROUND(E28*H28,2)</f>
        <v>0</v>
      </c>
      <c r="J28" s="161"/>
      <c r="K28" s="160">
        <f>ROUND(E28*J28,2)</f>
        <v>0</v>
      </c>
      <c r="L28" s="160">
        <v>21</v>
      </c>
      <c r="M28" s="160">
        <f>G28*(1+L28/100)</f>
        <v>0</v>
      </c>
      <c r="N28" s="160">
        <v>0</v>
      </c>
      <c r="O28" s="160">
        <f>ROUND(E28*N28,2)</f>
        <v>0</v>
      </c>
      <c r="P28" s="160">
        <v>0</v>
      </c>
      <c r="Q28" s="160">
        <f>ROUND(E28*P28,2)</f>
        <v>0</v>
      </c>
      <c r="R28" s="160" t="s">
        <v>131</v>
      </c>
      <c r="S28" s="160" t="s">
        <v>118</v>
      </c>
      <c r="T28" s="160" t="s">
        <v>118</v>
      </c>
      <c r="U28" s="160">
        <v>0</v>
      </c>
      <c r="V28" s="160">
        <f>ROUND(E28*U28,2)</f>
        <v>0</v>
      </c>
      <c r="W28" s="160"/>
      <c r="X28" s="150"/>
      <c r="Y28" s="150"/>
      <c r="Z28" s="150"/>
      <c r="AA28" s="150"/>
      <c r="AB28" s="150"/>
      <c r="AC28" s="150"/>
      <c r="AD28" s="150"/>
      <c r="AE28" s="150"/>
      <c r="AF28" s="150"/>
      <c r="AG28" s="150" t="s">
        <v>132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1" x14ac:dyDescent="0.2">
      <c r="A29" s="157"/>
      <c r="B29" s="158"/>
      <c r="C29" s="242" t="s">
        <v>133</v>
      </c>
      <c r="D29" s="243"/>
      <c r="E29" s="243"/>
      <c r="F29" s="243"/>
      <c r="G29" s="243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50"/>
      <c r="Y29" s="150"/>
      <c r="Z29" s="150"/>
      <c r="AA29" s="150"/>
      <c r="AB29" s="150"/>
      <c r="AC29" s="150"/>
      <c r="AD29" s="150"/>
      <c r="AE29" s="150"/>
      <c r="AF29" s="150"/>
      <c r="AG29" s="150" t="s">
        <v>134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 x14ac:dyDescent="0.2">
      <c r="A30" s="157"/>
      <c r="B30" s="158"/>
      <c r="C30" s="231"/>
      <c r="D30" s="232"/>
      <c r="E30" s="232"/>
      <c r="F30" s="232"/>
      <c r="G30" s="232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50"/>
      <c r="Y30" s="150"/>
      <c r="Z30" s="150"/>
      <c r="AA30" s="150"/>
      <c r="AB30" s="150"/>
      <c r="AC30" s="150"/>
      <c r="AD30" s="150"/>
      <c r="AE30" s="150"/>
      <c r="AF30" s="150"/>
      <c r="AG30" s="150" t="s">
        <v>114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x14ac:dyDescent="0.2">
      <c r="A31" s="163" t="s">
        <v>106</v>
      </c>
      <c r="B31" s="164" t="s">
        <v>65</v>
      </c>
      <c r="C31" s="178" t="s">
        <v>66</v>
      </c>
      <c r="D31" s="165"/>
      <c r="E31" s="166"/>
      <c r="F31" s="167"/>
      <c r="G31" s="167">
        <f>SUMIF(AG32:AG50,"&lt;&gt;NOR",G32:G50)</f>
        <v>0</v>
      </c>
      <c r="H31" s="167"/>
      <c r="I31" s="167">
        <f>SUM(I32:I50)</f>
        <v>0</v>
      </c>
      <c r="J31" s="167"/>
      <c r="K31" s="167">
        <f>SUM(K32:K50)</f>
        <v>0</v>
      </c>
      <c r="L31" s="167"/>
      <c r="M31" s="167">
        <f>SUM(M32:M50)</f>
        <v>0</v>
      </c>
      <c r="N31" s="167"/>
      <c r="O31" s="167">
        <f>SUM(O32:O50)</f>
        <v>0.15000000000000002</v>
      </c>
      <c r="P31" s="167"/>
      <c r="Q31" s="167">
        <f>SUM(Q32:Q50)</f>
        <v>0</v>
      </c>
      <c r="R31" s="167"/>
      <c r="S31" s="167"/>
      <c r="T31" s="168"/>
      <c r="U31" s="162"/>
      <c r="V31" s="162">
        <f>SUM(V32:V50)</f>
        <v>10.119999999999999</v>
      </c>
      <c r="W31" s="162"/>
      <c r="AG31" t="s">
        <v>107</v>
      </c>
    </row>
    <row r="32" spans="1:60" outlineLevel="1" x14ac:dyDescent="0.2">
      <c r="A32" s="169">
        <v>11</v>
      </c>
      <c r="B32" s="170" t="s">
        <v>257</v>
      </c>
      <c r="C32" s="179" t="s">
        <v>270</v>
      </c>
      <c r="D32" s="171" t="s">
        <v>195</v>
      </c>
      <c r="E32" s="172">
        <v>1</v>
      </c>
      <c r="F32" s="173"/>
      <c r="G32" s="174">
        <f>ROUND(E32*F32,2)</f>
        <v>0</v>
      </c>
      <c r="H32" s="173"/>
      <c r="I32" s="174">
        <f>ROUND(E32*H32,2)</f>
        <v>0</v>
      </c>
      <c r="J32" s="173"/>
      <c r="K32" s="174">
        <f>ROUND(E32*J32,2)</f>
        <v>0</v>
      </c>
      <c r="L32" s="174">
        <v>21</v>
      </c>
      <c r="M32" s="174">
        <f>G32*(1+L32/100)</f>
        <v>0</v>
      </c>
      <c r="N32" s="174">
        <v>0</v>
      </c>
      <c r="O32" s="174">
        <f>ROUND(E32*N32,2)</f>
        <v>0</v>
      </c>
      <c r="P32" s="174">
        <v>0</v>
      </c>
      <c r="Q32" s="174">
        <f>ROUND(E32*P32,2)</f>
        <v>0</v>
      </c>
      <c r="R32" s="174"/>
      <c r="S32" s="174" t="s">
        <v>111</v>
      </c>
      <c r="T32" s="175" t="s">
        <v>112</v>
      </c>
      <c r="U32" s="160">
        <v>5.0570000000000004</v>
      </c>
      <c r="V32" s="160">
        <f>ROUND(E32*U32,2)</f>
        <v>5.0599999999999996</v>
      </c>
      <c r="W32" s="160"/>
      <c r="X32" s="150"/>
      <c r="Y32" s="150"/>
      <c r="Z32" s="150"/>
      <c r="AA32" s="150"/>
      <c r="AB32" s="150"/>
      <c r="AC32" s="150"/>
      <c r="AD32" s="150"/>
      <c r="AE32" s="150"/>
      <c r="AF32" s="150"/>
      <c r="AG32" s="150" t="s">
        <v>113</v>
      </c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1" x14ac:dyDescent="0.2">
      <c r="A33" s="157"/>
      <c r="B33" s="158"/>
      <c r="C33" s="240"/>
      <c r="D33" s="241"/>
      <c r="E33" s="241"/>
      <c r="F33" s="241"/>
      <c r="G33" s="241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50"/>
      <c r="Y33" s="150"/>
      <c r="Z33" s="150"/>
      <c r="AA33" s="150"/>
      <c r="AB33" s="150"/>
      <c r="AC33" s="150"/>
      <c r="AD33" s="150"/>
      <c r="AE33" s="150"/>
      <c r="AF33" s="150"/>
      <c r="AG33" s="150" t="s">
        <v>114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2">
      <c r="A34" s="169">
        <v>12</v>
      </c>
      <c r="B34" s="170" t="s">
        <v>271</v>
      </c>
      <c r="C34" s="179" t="s">
        <v>272</v>
      </c>
      <c r="D34" s="171" t="s">
        <v>167</v>
      </c>
      <c r="E34" s="172">
        <v>1</v>
      </c>
      <c r="F34" s="173"/>
      <c r="G34" s="174">
        <f>ROUND(E34*F34,2)</f>
        <v>0</v>
      </c>
      <c r="H34" s="173"/>
      <c r="I34" s="174">
        <f>ROUND(E34*H34,2)</f>
        <v>0</v>
      </c>
      <c r="J34" s="173"/>
      <c r="K34" s="174">
        <f>ROUND(E34*J34,2)</f>
        <v>0</v>
      </c>
      <c r="L34" s="174">
        <v>21</v>
      </c>
      <c r="M34" s="174">
        <f>G34*(1+L34/100)</f>
        <v>0</v>
      </c>
      <c r="N34" s="174">
        <v>0</v>
      </c>
      <c r="O34" s="174">
        <f>ROUND(E34*N34,2)</f>
        <v>0</v>
      </c>
      <c r="P34" s="174">
        <v>0</v>
      </c>
      <c r="Q34" s="174">
        <f>ROUND(E34*P34,2)</f>
        <v>0</v>
      </c>
      <c r="R34" s="174"/>
      <c r="S34" s="174" t="s">
        <v>111</v>
      </c>
      <c r="T34" s="175" t="s">
        <v>112</v>
      </c>
      <c r="U34" s="160">
        <v>5.0570000000000004</v>
      </c>
      <c r="V34" s="160">
        <f>ROUND(E34*U34,2)</f>
        <v>5.0599999999999996</v>
      </c>
      <c r="W34" s="160"/>
      <c r="X34" s="150"/>
      <c r="Y34" s="150"/>
      <c r="Z34" s="150"/>
      <c r="AA34" s="150"/>
      <c r="AB34" s="150"/>
      <c r="AC34" s="150"/>
      <c r="AD34" s="150"/>
      <c r="AE34" s="150"/>
      <c r="AF34" s="150"/>
      <c r="AG34" s="150" t="s">
        <v>113</v>
      </c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1" x14ac:dyDescent="0.2">
      <c r="A35" s="157"/>
      <c r="B35" s="158"/>
      <c r="C35" s="240"/>
      <c r="D35" s="241"/>
      <c r="E35" s="241"/>
      <c r="F35" s="241"/>
      <c r="G35" s="241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50"/>
      <c r="Y35" s="150"/>
      <c r="Z35" s="150"/>
      <c r="AA35" s="150"/>
      <c r="AB35" s="150"/>
      <c r="AC35" s="150"/>
      <c r="AD35" s="150"/>
      <c r="AE35" s="150"/>
      <c r="AF35" s="150"/>
      <c r="AG35" s="150" t="s">
        <v>114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1" x14ac:dyDescent="0.2">
      <c r="A36" s="169">
        <v>13</v>
      </c>
      <c r="B36" s="170" t="s">
        <v>273</v>
      </c>
      <c r="C36" s="179" t="s">
        <v>274</v>
      </c>
      <c r="D36" s="171" t="s">
        <v>167</v>
      </c>
      <c r="E36" s="172">
        <v>1</v>
      </c>
      <c r="F36" s="173"/>
      <c r="G36" s="174">
        <f>ROUND(E36*F36,2)</f>
        <v>0</v>
      </c>
      <c r="H36" s="173"/>
      <c r="I36" s="174">
        <f>ROUND(E36*H36,2)</f>
        <v>0</v>
      </c>
      <c r="J36" s="173"/>
      <c r="K36" s="174">
        <f>ROUND(E36*J36,2)</f>
        <v>0</v>
      </c>
      <c r="L36" s="174">
        <v>21</v>
      </c>
      <c r="M36" s="174">
        <f>G36*(1+L36/100)</f>
        <v>0</v>
      </c>
      <c r="N36" s="174">
        <v>5.2000000000000005E-2</v>
      </c>
      <c r="O36" s="174">
        <f>ROUND(E36*N36,2)</f>
        <v>0.05</v>
      </c>
      <c r="P36" s="174">
        <v>0</v>
      </c>
      <c r="Q36" s="174">
        <f>ROUND(E36*P36,2)</f>
        <v>0</v>
      </c>
      <c r="R36" s="174"/>
      <c r="S36" s="174" t="s">
        <v>111</v>
      </c>
      <c r="T36" s="175" t="s">
        <v>112</v>
      </c>
      <c r="U36" s="160">
        <v>0</v>
      </c>
      <c r="V36" s="160">
        <f>ROUND(E36*U36,2)</f>
        <v>0</v>
      </c>
      <c r="W36" s="160"/>
      <c r="X36" s="150"/>
      <c r="Y36" s="150"/>
      <c r="Z36" s="150"/>
      <c r="AA36" s="150"/>
      <c r="AB36" s="150"/>
      <c r="AC36" s="150"/>
      <c r="AD36" s="150"/>
      <c r="AE36" s="150"/>
      <c r="AF36" s="150"/>
      <c r="AG36" s="150" t="s">
        <v>128</v>
      </c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1" x14ac:dyDescent="0.2">
      <c r="A37" s="157"/>
      <c r="B37" s="158"/>
      <c r="C37" s="248" t="s">
        <v>275</v>
      </c>
      <c r="D37" s="249"/>
      <c r="E37" s="249"/>
      <c r="F37" s="249"/>
      <c r="G37" s="249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50"/>
      <c r="Y37" s="150"/>
      <c r="Z37" s="150"/>
      <c r="AA37" s="150"/>
      <c r="AB37" s="150"/>
      <c r="AC37" s="150"/>
      <c r="AD37" s="150"/>
      <c r="AE37" s="150"/>
      <c r="AF37" s="150"/>
      <c r="AG37" s="150" t="s">
        <v>151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1" x14ac:dyDescent="0.2">
      <c r="A38" s="157"/>
      <c r="B38" s="158"/>
      <c r="C38" s="246" t="s">
        <v>276</v>
      </c>
      <c r="D38" s="247"/>
      <c r="E38" s="247"/>
      <c r="F38" s="247"/>
      <c r="G38" s="247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50"/>
      <c r="Y38" s="150"/>
      <c r="Z38" s="150"/>
      <c r="AA38" s="150"/>
      <c r="AB38" s="150"/>
      <c r="AC38" s="150"/>
      <c r="AD38" s="150"/>
      <c r="AE38" s="150"/>
      <c r="AF38" s="150"/>
      <c r="AG38" s="150" t="s">
        <v>151</v>
      </c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1" x14ac:dyDescent="0.2">
      <c r="A39" s="157"/>
      <c r="B39" s="158"/>
      <c r="C39" s="231"/>
      <c r="D39" s="232"/>
      <c r="E39" s="232"/>
      <c r="F39" s="232"/>
      <c r="G39" s="232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50"/>
      <c r="Y39" s="150"/>
      <c r="Z39" s="150"/>
      <c r="AA39" s="150"/>
      <c r="AB39" s="150"/>
      <c r="AC39" s="150"/>
      <c r="AD39" s="150"/>
      <c r="AE39" s="150"/>
      <c r="AF39" s="150"/>
      <c r="AG39" s="150" t="s">
        <v>114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1" x14ac:dyDescent="0.2">
      <c r="A40" s="169">
        <v>14</v>
      </c>
      <c r="B40" s="170" t="s">
        <v>257</v>
      </c>
      <c r="C40" s="179" t="s">
        <v>258</v>
      </c>
      <c r="D40" s="171" t="s">
        <v>167</v>
      </c>
      <c r="E40" s="172">
        <v>1</v>
      </c>
      <c r="F40" s="173"/>
      <c r="G40" s="174">
        <f>ROUND(E40*F40,2)</f>
        <v>0</v>
      </c>
      <c r="H40" s="173"/>
      <c r="I40" s="174">
        <f>ROUND(E40*H40,2)</f>
        <v>0</v>
      </c>
      <c r="J40" s="173"/>
      <c r="K40" s="174">
        <f>ROUND(E40*J40,2)</f>
        <v>0</v>
      </c>
      <c r="L40" s="174">
        <v>21</v>
      </c>
      <c r="M40" s="174">
        <f>G40*(1+L40/100)</f>
        <v>0</v>
      </c>
      <c r="N40" s="174">
        <v>5.2000000000000005E-2</v>
      </c>
      <c r="O40" s="174">
        <f>ROUND(E40*N40,2)</f>
        <v>0.05</v>
      </c>
      <c r="P40" s="174">
        <v>0</v>
      </c>
      <c r="Q40" s="174">
        <f>ROUND(E40*P40,2)</f>
        <v>0</v>
      </c>
      <c r="R40" s="174"/>
      <c r="S40" s="174" t="s">
        <v>111</v>
      </c>
      <c r="T40" s="175" t="s">
        <v>112</v>
      </c>
      <c r="U40" s="160">
        <v>0</v>
      </c>
      <c r="V40" s="160">
        <f>ROUND(E40*U40,2)</f>
        <v>0</v>
      </c>
      <c r="W40" s="160"/>
      <c r="X40" s="150"/>
      <c r="Y40" s="150"/>
      <c r="Z40" s="150"/>
      <c r="AA40" s="150"/>
      <c r="AB40" s="150"/>
      <c r="AC40" s="150"/>
      <c r="AD40" s="150"/>
      <c r="AE40" s="150"/>
      <c r="AF40" s="150"/>
      <c r="AG40" s="150" t="s">
        <v>128</v>
      </c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1" x14ac:dyDescent="0.2">
      <c r="A41" s="157"/>
      <c r="B41" s="158"/>
      <c r="C41" s="248" t="s">
        <v>275</v>
      </c>
      <c r="D41" s="249"/>
      <c r="E41" s="249"/>
      <c r="F41" s="249"/>
      <c r="G41" s="249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50"/>
      <c r="Y41" s="150"/>
      <c r="Z41" s="150"/>
      <c r="AA41" s="150"/>
      <c r="AB41" s="150"/>
      <c r="AC41" s="150"/>
      <c r="AD41" s="150"/>
      <c r="AE41" s="150"/>
      <c r="AF41" s="150"/>
      <c r="AG41" s="150" t="s">
        <v>151</v>
      </c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1" x14ac:dyDescent="0.2">
      <c r="A42" s="157"/>
      <c r="B42" s="158"/>
      <c r="C42" s="246" t="s">
        <v>276</v>
      </c>
      <c r="D42" s="247"/>
      <c r="E42" s="247"/>
      <c r="F42" s="247"/>
      <c r="G42" s="247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50"/>
      <c r="Y42" s="150"/>
      <c r="Z42" s="150"/>
      <c r="AA42" s="150"/>
      <c r="AB42" s="150"/>
      <c r="AC42" s="150"/>
      <c r="AD42" s="150"/>
      <c r="AE42" s="150"/>
      <c r="AF42" s="150"/>
      <c r="AG42" s="150" t="s">
        <v>151</v>
      </c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 x14ac:dyDescent="0.2">
      <c r="A43" s="157"/>
      <c r="B43" s="158"/>
      <c r="C43" s="231"/>
      <c r="D43" s="232"/>
      <c r="E43" s="232"/>
      <c r="F43" s="232"/>
      <c r="G43" s="232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50"/>
      <c r="Y43" s="150"/>
      <c r="Z43" s="150"/>
      <c r="AA43" s="150"/>
      <c r="AB43" s="150"/>
      <c r="AC43" s="150"/>
      <c r="AD43" s="150"/>
      <c r="AE43" s="150"/>
      <c r="AF43" s="150"/>
      <c r="AG43" s="150" t="s">
        <v>114</v>
      </c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1" x14ac:dyDescent="0.2">
      <c r="A44" s="169">
        <v>15</v>
      </c>
      <c r="B44" s="170" t="s">
        <v>277</v>
      </c>
      <c r="C44" s="179" t="s">
        <v>278</v>
      </c>
      <c r="D44" s="171" t="s">
        <v>210</v>
      </c>
      <c r="E44" s="172">
        <v>1</v>
      </c>
      <c r="F44" s="173"/>
      <c r="G44" s="174">
        <f>ROUND(E44*F44,2)</f>
        <v>0</v>
      </c>
      <c r="H44" s="173"/>
      <c r="I44" s="174">
        <f>ROUND(E44*H44,2)</f>
        <v>0</v>
      </c>
      <c r="J44" s="173"/>
      <c r="K44" s="174">
        <f>ROUND(E44*J44,2)</f>
        <v>0</v>
      </c>
      <c r="L44" s="174">
        <v>21</v>
      </c>
      <c r="M44" s="174">
        <f>G44*(1+L44/100)</f>
        <v>0</v>
      </c>
      <c r="N44" s="174">
        <v>5.2000000000000005E-2</v>
      </c>
      <c r="O44" s="174">
        <f>ROUND(E44*N44,2)</f>
        <v>0.05</v>
      </c>
      <c r="P44" s="174">
        <v>0</v>
      </c>
      <c r="Q44" s="174">
        <f>ROUND(E44*P44,2)</f>
        <v>0</v>
      </c>
      <c r="R44" s="174"/>
      <c r="S44" s="174" t="s">
        <v>111</v>
      </c>
      <c r="T44" s="175" t="s">
        <v>112</v>
      </c>
      <c r="U44" s="160">
        <v>0</v>
      </c>
      <c r="V44" s="160">
        <f>ROUND(E44*U44,2)</f>
        <v>0</v>
      </c>
      <c r="W44" s="160"/>
      <c r="X44" s="150"/>
      <c r="Y44" s="150"/>
      <c r="Z44" s="150"/>
      <c r="AA44" s="150"/>
      <c r="AB44" s="150"/>
      <c r="AC44" s="150"/>
      <c r="AD44" s="150"/>
      <c r="AE44" s="150"/>
      <c r="AF44" s="150"/>
      <c r="AG44" s="150" t="s">
        <v>128</v>
      </c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1" x14ac:dyDescent="0.2">
      <c r="A45" s="157"/>
      <c r="B45" s="158"/>
      <c r="C45" s="248" t="s">
        <v>275</v>
      </c>
      <c r="D45" s="249"/>
      <c r="E45" s="249"/>
      <c r="F45" s="249"/>
      <c r="G45" s="249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50"/>
      <c r="Y45" s="150"/>
      <c r="Z45" s="150"/>
      <c r="AA45" s="150"/>
      <c r="AB45" s="150"/>
      <c r="AC45" s="150"/>
      <c r="AD45" s="150"/>
      <c r="AE45" s="150"/>
      <c r="AF45" s="150"/>
      <c r="AG45" s="150" t="s">
        <v>151</v>
      </c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 x14ac:dyDescent="0.2">
      <c r="A46" s="157"/>
      <c r="B46" s="158"/>
      <c r="C46" s="246" t="s">
        <v>276</v>
      </c>
      <c r="D46" s="247"/>
      <c r="E46" s="247"/>
      <c r="F46" s="247"/>
      <c r="G46" s="247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50"/>
      <c r="Y46" s="150"/>
      <c r="Z46" s="150"/>
      <c r="AA46" s="150"/>
      <c r="AB46" s="150"/>
      <c r="AC46" s="150"/>
      <c r="AD46" s="150"/>
      <c r="AE46" s="150"/>
      <c r="AF46" s="150"/>
      <c r="AG46" s="150" t="s">
        <v>151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1" x14ac:dyDescent="0.2">
      <c r="A47" s="157"/>
      <c r="B47" s="158"/>
      <c r="C47" s="231"/>
      <c r="D47" s="232"/>
      <c r="E47" s="232"/>
      <c r="F47" s="232"/>
      <c r="G47" s="232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50"/>
      <c r="Y47" s="150"/>
      <c r="Z47" s="150"/>
      <c r="AA47" s="150"/>
      <c r="AB47" s="150"/>
      <c r="AC47" s="150"/>
      <c r="AD47" s="150"/>
      <c r="AE47" s="150"/>
      <c r="AF47" s="150"/>
      <c r="AG47" s="150" t="s">
        <v>114</v>
      </c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1" x14ac:dyDescent="0.2">
      <c r="A48" s="157">
        <v>16</v>
      </c>
      <c r="B48" s="158" t="s">
        <v>279</v>
      </c>
      <c r="C48" s="180" t="s">
        <v>280</v>
      </c>
      <c r="D48" s="159" t="s">
        <v>0</v>
      </c>
      <c r="E48" s="176"/>
      <c r="F48" s="161"/>
      <c r="G48" s="160">
        <f>ROUND(E48*F48,2)</f>
        <v>0</v>
      </c>
      <c r="H48" s="161"/>
      <c r="I48" s="160">
        <f>ROUND(E48*H48,2)</f>
        <v>0</v>
      </c>
      <c r="J48" s="161"/>
      <c r="K48" s="160">
        <f>ROUND(E48*J48,2)</f>
        <v>0</v>
      </c>
      <c r="L48" s="160">
        <v>21</v>
      </c>
      <c r="M48" s="160">
        <f>G48*(1+L48/100)</f>
        <v>0</v>
      </c>
      <c r="N48" s="160">
        <v>0</v>
      </c>
      <c r="O48" s="160">
        <f>ROUND(E48*N48,2)</f>
        <v>0</v>
      </c>
      <c r="P48" s="160">
        <v>0</v>
      </c>
      <c r="Q48" s="160">
        <f>ROUND(E48*P48,2)</f>
        <v>0</v>
      </c>
      <c r="R48" s="160" t="s">
        <v>148</v>
      </c>
      <c r="S48" s="160" t="s">
        <v>118</v>
      </c>
      <c r="T48" s="160" t="s">
        <v>118</v>
      </c>
      <c r="U48" s="160">
        <v>0</v>
      </c>
      <c r="V48" s="160">
        <f>ROUND(E48*U48,2)</f>
        <v>0</v>
      </c>
      <c r="W48" s="160"/>
      <c r="X48" s="150"/>
      <c r="Y48" s="150"/>
      <c r="Z48" s="150"/>
      <c r="AA48" s="150"/>
      <c r="AB48" s="150"/>
      <c r="AC48" s="150"/>
      <c r="AD48" s="150"/>
      <c r="AE48" s="150"/>
      <c r="AF48" s="150"/>
      <c r="AG48" s="150" t="s">
        <v>132</v>
      </c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1" x14ac:dyDescent="0.2">
      <c r="A49" s="157"/>
      <c r="B49" s="158"/>
      <c r="C49" s="242" t="s">
        <v>281</v>
      </c>
      <c r="D49" s="243"/>
      <c r="E49" s="243"/>
      <c r="F49" s="243"/>
      <c r="G49" s="243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50"/>
      <c r="Y49" s="150"/>
      <c r="Z49" s="150"/>
      <c r="AA49" s="150"/>
      <c r="AB49" s="150"/>
      <c r="AC49" s="150"/>
      <c r="AD49" s="150"/>
      <c r="AE49" s="150"/>
      <c r="AF49" s="150"/>
      <c r="AG49" s="150" t="s">
        <v>134</v>
      </c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1" x14ac:dyDescent="0.2">
      <c r="A50" s="157"/>
      <c r="B50" s="158"/>
      <c r="C50" s="231"/>
      <c r="D50" s="232"/>
      <c r="E50" s="232"/>
      <c r="F50" s="232"/>
      <c r="G50" s="232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50"/>
      <c r="Y50" s="150"/>
      <c r="Z50" s="150"/>
      <c r="AA50" s="150"/>
      <c r="AB50" s="150"/>
      <c r="AC50" s="150"/>
      <c r="AD50" s="150"/>
      <c r="AE50" s="150"/>
      <c r="AF50" s="150"/>
      <c r="AG50" s="150" t="s">
        <v>114</v>
      </c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x14ac:dyDescent="0.2">
      <c r="A51" s="163" t="s">
        <v>106</v>
      </c>
      <c r="B51" s="164" t="s">
        <v>67</v>
      </c>
      <c r="C51" s="178" t="s">
        <v>68</v>
      </c>
      <c r="D51" s="165"/>
      <c r="E51" s="166"/>
      <c r="F51" s="167"/>
      <c r="G51" s="167">
        <f>SUMIF(AG52:AG57,"&lt;&gt;NOR",G52:G57)</f>
        <v>0</v>
      </c>
      <c r="H51" s="167"/>
      <c r="I51" s="167">
        <f>SUM(I52:I57)</f>
        <v>0</v>
      </c>
      <c r="J51" s="167"/>
      <c r="K51" s="167">
        <f>SUM(K52:K57)</f>
        <v>0</v>
      </c>
      <c r="L51" s="167"/>
      <c r="M51" s="167">
        <f>SUM(M52:M57)</f>
        <v>0</v>
      </c>
      <c r="N51" s="167"/>
      <c r="O51" s="167">
        <f>SUM(O52:O57)</f>
        <v>0.22</v>
      </c>
      <c r="P51" s="167"/>
      <c r="Q51" s="167">
        <f>SUM(Q52:Q57)</f>
        <v>0</v>
      </c>
      <c r="R51" s="167"/>
      <c r="S51" s="167"/>
      <c r="T51" s="168"/>
      <c r="U51" s="162"/>
      <c r="V51" s="162">
        <f>SUM(V52:V57)</f>
        <v>2.82</v>
      </c>
      <c r="W51" s="162"/>
      <c r="AG51" t="s">
        <v>107</v>
      </c>
    </row>
    <row r="52" spans="1:60" outlineLevel="1" x14ac:dyDescent="0.2">
      <c r="A52" s="169">
        <v>17</v>
      </c>
      <c r="B52" s="170" t="s">
        <v>282</v>
      </c>
      <c r="C52" s="179" t="s">
        <v>283</v>
      </c>
      <c r="D52" s="171" t="s">
        <v>210</v>
      </c>
      <c r="E52" s="172">
        <v>1</v>
      </c>
      <c r="F52" s="173"/>
      <c r="G52" s="174">
        <f>ROUND(E52*F52,2)</f>
        <v>0</v>
      </c>
      <c r="H52" s="173"/>
      <c r="I52" s="174">
        <f>ROUND(E52*H52,2)</f>
        <v>0</v>
      </c>
      <c r="J52" s="173"/>
      <c r="K52" s="174">
        <f>ROUND(E52*J52,2)</f>
        <v>0</v>
      </c>
      <c r="L52" s="174">
        <v>21</v>
      </c>
      <c r="M52" s="174">
        <f>G52*(1+L52/100)</f>
        <v>0</v>
      </c>
      <c r="N52" s="174">
        <v>6.3E-3</v>
      </c>
      <c r="O52" s="174">
        <f>ROUND(E52*N52,2)</f>
        <v>0.01</v>
      </c>
      <c r="P52" s="174">
        <v>0</v>
      </c>
      <c r="Q52" s="174">
        <f>ROUND(E52*P52,2)</f>
        <v>0</v>
      </c>
      <c r="R52" s="174"/>
      <c r="S52" s="174" t="s">
        <v>111</v>
      </c>
      <c r="T52" s="175" t="s">
        <v>112</v>
      </c>
      <c r="U52" s="160">
        <v>2.8220000000000001</v>
      </c>
      <c r="V52" s="160">
        <f>ROUND(E52*U52,2)</f>
        <v>2.82</v>
      </c>
      <c r="W52" s="160"/>
      <c r="X52" s="150"/>
      <c r="Y52" s="150"/>
      <c r="Z52" s="150"/>
      <c r="AA52" s="150"/>
      <c r="AB52" s="150"/>
      <c r="AC52" s="150"/>
      <c r="AD52" s="150"/>
      <c r="AE52" s="150"/>
      <c r="AF52" s="150"/>
      <c r="AG52" s="150" t="s">
        <v>172</v>
      </c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1" x14ac:dyDescent="0.2">
      <c r="A53" s="157"/>
      <c r="B53" s="158"/>
      <c r="C53" s="240"/>
      <c r="D53" s="241"/>
      <c r="E53" s="241"/>
      <c r="F53" s="241"/>
      <c r="G53" s="241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50"/>
      <c r="Y53" s="150"/>
      <c r="Z53" s="150"/>
      <c r="AA53" s="150"/>
      <c r="AB53" s="150"/>
      <c r="AC53" s="150"/>
      <c r="AD53" s="150"/>
      <c r="AE53" s="150"/>
      <c r="AF53" s="150"/>
      <c r="AG53" s="150" t="s">
        <v>114</v>
      </c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1" x14ac:dyDescent="0.2">
      <c r="A54" s="169">
        <v>18</v>
      </c>
      <c r="B54" s="170" t="s">
        <v>284</v>
      </c>
      <c r="C54" s="179" t="s">
        <v>285</v>
      </c>
      <c r="D54" s="171" t="s">
        <v>167</v>
      </c>
      <c r="E54" s="172">
        <v>1</v>
      </c>
      <c r="F54" s="173"/>
      <c r="G54" s="174">
        <f>ROUND(E54*F54,2)</f>
        <v>0</v>
      </c>
      <c r="H54" s="173"/>
      <c r="I54" s="174">
        <f>ROUND(E54*H54,2)</f>
        <v>0</v>
      </c>
      <c r="J54" s="173"/>
      <c r="K54" s="174">
        <f>ROUND(E54*J54,2)</f>
        <v>0</v>
      </c>
      <c r="L54" s="174">
        <v>21</v>
      </c>
      <c r="M54" s="174">
        <f>G54*(1+L54/100)</f>
        <v>0</v>
      </c>
      <c r="N54" s="174">
        <v>0.20500000000000002</v>
      </c>
      <c r="O54" s="174">
        <f>ROUND(E54*N54,2)</f>
        <v>0.21</v>
      </c>
      <c r="P54" s="174">
        <v>0</v>
      </c>
      <c r="Q54" s="174">
        <f>ROUND(E54*P54,2)</f>
        <v>0</v>
      </c>
      <c r="R54" s="174"/>
      <c r="S54" s="174" t="s">
        <v>111</v>
      </c>
      <c r="T54" s="175" t="s">
        <v>112</v>
      </c>
      <c r="U54" s="160">
        <v>0</v>
      </c>
      <c r="V54" s="160">
        <f>ROUND(E54*U54,2)</f>
        <v>0</v>
      </c>
      <c r="W54" s="160"/>
      <c r="X54" s="150"/>
      <c r="Y54" s="150"/>
      <c r="Z54" s="150"/>
      <c r="AA54" s="150"/>
      <c r="AB54" s="150"/>
      <c r="AC54" s="150"/>
      <c r="AD54" s="150"/>
      <c r="AE54" s="150"/>
      <c r="AF54" s="150"/>
      <c r="AG54" s="150" t="s">
        <v>128</v>
      </c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1" x14ac:dyDescent="0.2">
      <c r="A55" s="157"/>
      <c r="B55" s="158"/>
      <c r="C55" s="240"/>
      <c r="D55" s="241"/>
      <c r="E55" s="241"/>
      <c r="F55" s="241"/>
      <c r="G55" s="241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50"/>
      <c r="Y55" s="150"/>
      <c r="Z55" s="150"/>
      <c r="AA55" s="150"/>
      <c r="AB55" s="150"/>
      <c r="AC55" s="150"/>
      <c r="AD55" s="150"/>
      <c r="AE55" s="150"/>
      <c r="AF55" s="150"/>
      <c r="AG55" s="150" t="s">
        <v>114</v>
      </c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1" x14ac:dyDescent="0.2">
      <c r="A56" s="157">
        <v>19</v>
      </c>
      <c r="B56" s="158" t="s">
        <v>286</v>
      </c>
      <c r="C56" s="180" t="s">
        <v>287</v>
      </c>
      <c r="D56" s="159" t="s">
        <v>0</v>
      </c>
      <c r="E56" s="176"/>
      <c r="F56" s="161"/>
      <c r="G56" s="160">
        <f>ROUND(E56*F56,2)</f>
        <v>0</v>
      </c>
      <c r="H56" s="161"/>
      <c r="I56" s="160">
        <f>ROUND(E56*H56,2)</f>
        <v>0</v>
      </c>
      <c r="J56" s="161"/>
      <c r="K56" s="160">
        <f>ROUND(E56*J56,2)</f>
        <v>0</v>
      </c>
      <c r="L56" s="160">
        <v>21</v>
      </c>
      <c r="M56" s="160">
        <f>G56*(1+L56/100)</f>
        <v>0</v>
      </c>
      <c r="N56" s="160">
        <v>0</v>
      </c>
      <c r="O56" s="160">
        <f>ROUND(E56*N56,2)</f>
        <v>0</v>
      </c>
      <c r="P56" s="160">
        <v>0</v>
      </c>
      <c r="Q56" s="160">
        <f>ROUND(E56*P56,2)</f>
        <v>0</v>
      </c>
      <c r="R56" s="160" t="s">
        <v>148</v>
      </c>
      <c r="S56" s="160" t="s">
        <v>118</v>
      </c>
      <c r="T56" s="160" t="s">
        <v>118</v>
      </c>
      <c r="U56" s="160">
        <v>0</v>
      </c>
      <c r="V56" s="160">
        <f>ROUND(E56*U56,2)</f>
        <v>0</v>
      </c>
      <c r="W56" s="160"/>
      <c r="X56" s="150"/>
      <c r="Y56" s="150"/>
      <c r="Z56" s="150"/>
      <c r="AA56" s="150"/>
      <c r="AB56" s="150"/>
      <c r="AC56" s="150"/>
      <c r="AD56" s="150"/>
      <c r="AE56" s="150"/>
      <c r="AF56" s="150"/>
      <c r="AG56" s="150" t="s">
        <v>164</v>
      </c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1" x14ac:dyDescent="0.2">
      <c r="A57" s="157"/>
      <c r="B57" s="158"/>
      <c r="C57" s="231"/>
      <c r="D57" s="232"/>
      <c r="E57" s="232"/>
      <c r="F57" s="232"/>
      <c r="G57" s="232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50"/>
      <c r="Y57" s="150"/>
      <c r="Z57" s="150"/>
      <c r="AA57" s="150"/>
      <c r="AB57" s="150"/>
      <c r="AC57" s="150"/>
      <c r="AD57" s="150"/>
      <c r="AE57" s="150"/>
      <c r="AF57" s="150"/>
      <c r="AG57" s="150" t="s">
        <v>114</v>
      </c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x14ac:dyDescent="0.2">
      <c r="A58" s="163" t="s">
        <v>106</v>
      </c>
      <c r="B58" s="164" t="s">
        <v>69</v>
      </c>
      <c r="C58" s="178" t="s">
        <v>70</v>
      </c>
      <c r="D58" s="165"/>
      <c r="E58" s="166"/>
      <c r="F58" s="167"/>
      <c r="G58" s="167">
        <f>SUMIF(AG59:AG66,"&lt;&gt;NOR",G59:G66)</f>
        <v>0</v>
      </c>
      <c r="H58" s="167"/>
      <c r="I58" s="167">
        <f>SUM(I59:I66)</f>
        <v>0</v>
      </c>
      <c r="J58" s="167"/>
      <c r="K58" s="167">
        <f>SUM(K59:K66)</f>
        <v>0</v>
      </c>
      <c r="L58" s="167"/>
      <c r="M58" s="167">
        <f>SUM(M59:M66)</f>
        <v>0</v>
      </c>
      <c r="N58" s="167"/>
      <c r="O58" s="167">
        <f>SUM(O59:O66)</f>
        <v>0.05</v>
      </c>
      <c r="P58" s="167"/>
      <c r="Q58" s="167">
        <f>SUM(Q59:Q66)</f>
        <v>0</v>
      </c>
      <c r="R58" s="167"/>
      <c r="S58" s="167"/>
      <c r="T58" s="168"/>
      <c r="U58" s="162"/>
      <c r="V58" s="162">
        <f>SUM(V59:V66)</f>
        <v>2</v>
      </c>
      <c r="W58" s="162"/>
      <c r="AG58" t="s">
        <v>107</v>
      </c>
    </row>
    <row r="59" spans="1:60" ht="22.5" outlineLevel="1" x14ac:dyDescent="0.2">
      <c r="A59" s="169">
        <v>20</v>
      </c>
      <c r="B59" s="170" t="s">
        <v>158</v>
      </c>
      <c r="C59" s="179" t="s">
        <v>159</v>
      </c>
      <c r="D59" s="171" t="s">
        <v>110</v>
      </c>
      <c r="E59" s="172">
        <v>6</v>
      </c>
      <c r="F59" s="173"/>
      <c r="G59" s="174">
        <f>ROUND(E59*F59,2)</f>
        <v>0</v>
      </c>
      <c r="H59" s="173"/>
      <c r="I59" s="174">
        <f>ROUND(E59*H59,2)</f>
        <v>0</v>
      </c>
      <c r="J59" s="173"/>
      <c r="K59" s="174">
        <f>ROUND(E59*J59,2)</f>
        <v>0</v>
      </c>
      <c r="L59" s="174">
        <v>21</v>
      </c>
      <c r="M59" s="174">
        <f>G59*(1+L59/100)</f>
        <v>0</v>
      </c>
      <c r="N59" s="174">
        <v>1.6000000000000001E-3</v>
      </c>
      <c r="O59" s="174">
        <f>ROUND(E59*N59,2)</f>
        <v>0.01</v>
      </c>
      <c r="P59" s="174">
        <v>0</v>
      </c>
      <c r="Q59" s="174">
        <f>ROUND(E59*P59,2)</f>
        <v>0</v>
      </c>
      <c r="R59" s="174" t="s">
        <v>148</v>
      </c>
      <c r="S59" s="174" t="s">
        <v>118</v>
      </c>
      <c r="T59" s="175" t="s">
        <v>118</v>
      </c>
      <c r="U59" s="160">
        <v>0.33332000000000001</v>
      </c>
      <c r="V59" s="160">
        <f>ROUND(E59*U59,2)</f>
        <v>2</v>
      </c>
      <c r="W59" s="160"/>
      <c r="X59" s="150"/>
      <c r="Y59" s="150"/>
      <c r="Z59" s="150"/>
      <c r="AA59" s="150"/>
      <c r="AB59" s="150"/>
      <c r="AC59" s="150"/>
      <c r="AD59" s="150"/>
      <c r="AE59" s="150"/>
      <c r="AF59" s="150"/>
      <c r="AG59" s="150" t="s">
        <v>113</v>
      </c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1" x14ac:dyDescent="0.2">
      <c r="A60" s="157"/>
      <c r="B60" s="158"/>
      <c r="C60" s="244" t="s">
        <v>149</v>
      </c>
      <c r="D60" s="245"/>
      <c r="E60" s="245"/>
      <c r="F60" s="245"/>
      <c r="G60" s="245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50"/>
      <c r="Y60" s="150"/>
      <c r="Z60" s="150"/>
      <c r="AA60" s="150"/>
      <c r="AB60" s="150"/>
      <c r="AC60" s="150"/>
      <c r="AD60" s="150"/>
      <c r="AE60" s="150"/>
      <c r="AF60" s="150"/>
      <c r="AG60" s="150" t="s">
        <v>134</v>
      </c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1" x14ac:dyDescent="0.2">
      <c r="A61" s="157"/>
      <c r="B61" s="158"/>
      <c r="C61" s="246" t="s">
        <v>150</v>
      </c>
      <c r="D61" s="247"/>
      <c r="E61" s="247"/>
      <c r="F61" s="247"/>
      <c r="G61" s="247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50"/>
      <c r="Y61" s="150"/>
      <c r="Z61" s="150"/>
      <c r="AA61" s="150"/>
      <c r="AB61" s="150"/>
      <c r="AC61" s="150"/>
      <c r="AD61" s="150"/>
      <c r="AE61" s="150"/>
      <c r="AF61" s="150"/>
      <c r="AG61" s="150" t="s">
        <v>151</v>
      </c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1" x14ac:dyDescent="0.2">
      <c r="A62" s="157"/>
      <c r="B62" s="158"/>
      <c r="C62" s="231"/>
      <c r="D62" s="232"/>
      <c r="E62" s="232"/>
      <c r="F62" s="232"/>
      <c r="G62" s="232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50"/>
      <c r="Y62" s="150"/>
      <c r="Z62" s="150"/>
      <c r="AA62" s="150"/>
      <c r="AB62" s="150"/>
      <c r="AC62" s="150"/>
      <c r="AD62" s="150"/>
      <c r="AE62" s="150"/>
      <c r="AF62" s="150"/>
      <c r="AG62" s="150" t="s">
        <v>114</v>
      </c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outlineLevel="1" x14ac:dyDescent="0.2">
      <c r="A63" s="169">
        <v>21</v>
      </c>
      <c r="B63" s="170" t="s">
        <v>160</v>
      </c>
      <c r="C63" s="179" t="s">
        <v>161</v>
      </c>
      <c r="D63" s="171" t="s">
        <v>110</v>
      </c>
      <c r="E63" s="172">
        <v>6</v>
      </c>
      <c r="F63" s="173"/>
      <c r="G63" s="174">
        <f>ROUND(E63*F63,2)</f>
        <v>0</v>
      </c>
      <c r="H63" s="173"/>
      <c r="I63" s="174">
        <f>ROUND(E63*H63,2)</f>
        <v>0</v>
      </c>
      <c r="J63" s="173"/>
      <c r="K63" s="174">
        <f>ROUND(E63*J63,2)</f>
        <v>0</v>
      </c>
      <c r="L63" s="174">
        <v>21</v>
      </c>
      <c r="M63" s="174">
        <f>G63*(1+L63/100)</f>
        <v>0</v>
      </c>
      <c r="N63" s="174">
        <v>6.0400000000000002E-3</v>
      </c>
      <c r="O63" s="174">
        <f>ROUND(E63*N63,2)</f>
        <v>0.04</v>
      </c>
      <c r="P63" s="174">
        <v>0</v>
      </c>
      <c r="Q63" s="174">
        <f>ROUND(E63*P63,2)</f>
        <v>0</v>
      </c>
      <c r="R63" s="174"/>
      <c r="S63" s="174" t="s">
        <v>111</v>
      </c>
      <c r="T63" s="175" t="s">
        <v>112</v>
      </c>
      <c r="U63" s="160">
        <v>0</v>
      </c>
      <c r="V63" s="160">
        <f>ROUND(E63*U63,2)</f>
        <v>0</v>
      </c>
      <c r="W63" s="160"/>
      <c r="X63" s="150"/>
      <c r="Y63" s="150"/>
      <c r="Z63" s="150"/>
      <c r="AA63" s="150"/>
      <c r="AB63" s="150"/>
      <c r="AC63" s="150"/>
      <c r="AD63" s="150"/>
      <c r="AE63" s="150"/>
      <c r="AF63" s="150"/>
      <c r="AG63" s="150" t="s">
        <v>113</v>
      </c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outlineLevel="1" x14ac:dyDescent="0.2">
      <c r="A64" s="157"/>
      <c r="B64" s="158"/>
      <c r="C64" s="240"/>
      <c r="D64" s="241"/>
      <c r="E64" s="241"/>
      <c r="F64" s="241"/>
      <c r="G64" s="241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50"/>
      <c r="Y64" s="150"/>
      <c r="Z64" s="150"/>
      <c r="AA64" s="150"/>
      <c r="AB64" s="150"/>
      <c r="AC64" s="150"/>
      <c r="AD64" s="150"/>
      <c r="AE64" s="150"/>
      <c r="AF64" s="150"/>
      <c r="AG64" s="150" t="s">
        <v>114</v>
      </c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outlineLevel="1" x14ac:dyDescent="0.2">
      <c r="A65" s="157">
        <v>22</v>
      </c>
      <c r="B65" s="158" t="s">
        <v>162</v>
      </c>
      <c r="C65" s="180" t="s">
        <v>163</v>
      </c>
      <c r="D65" s="159" t="s">
        <v>0</v>
      </c>
      <c r="E65" s="176"/>
      <c r="F65" s="161"/>
      <c r="G65" s="160">
        <f>ROUND(E65*F65,2)</f>
        <v>0</v>
      </c>
      <c r="H65" s="161"/>
      <c r="I65" s="160">
        <f>ROUND(E65*H65,2)</f>
        <v>0</v>
      </c>
      <c r="J65" s="161"/>
      <c r="K65" s="160">
        <f>ROUND(E65*J65,2)</f>
        <v>0</v>
      </c>
      <c r="L65" s="160">
        <v>21</v>
      </c>
      <c r="M65" s="160">
        <f>G65*(1+L65/100)</f>
        <v>0</v>
      </c>
      <c r="N65" s="160">
        <v>0</v>
      </c>
      <c r="O65" s="160">
        <f>ROUND(E65*N65,2)</f>
        <v>0</v>
      </c>
      <c r="P65" s="160">
        <v>0</v>
      </c>
      <c r="Q65" s="160">
        <f>ROUND(E65*P65,2)</f>
        <v>0</v>
      </c>
      <c r="R65" s="160" t="s">
        <v>148</v>
      </c>
      <c r="S65" s="160" t="s">
        <v>118</v>
      </c>
      <c r="T65" s="160" t="s">
        <v>118</v>
      </c>
      <c r="U65" s="160">
        <v>0</v>
      </c>
      <c r="V65" s="160">
        <f>ROUND(E65*U65,2)</f>
        <v>0</v>
      </c>
      <c r="W65" s="160"/>
      <c r="X65" s="150"/>
      <c r="Y65" s="150"/>
      <c r="Z65" s="150"/>
      <c r="AA65" s="150"/>
      <c r="AB65" s="150"/>
      <c r="AC65" s="150"/>
      <c r="AD65" s="150"/>
      <c r="AE65" s="150"/>
      <c r="AF65" s="150"/>
      <c r="AG65" s="150" t="s">
        <v>164</v>
      </c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outlineLevel="1" x14ac:dyDescent="0.2">
      <c r="A66" s="157"/>
      <c r="B66" s="158"/>
      <c r="C66" s="231"/>
      <c r="D66" s="232"/>
      <c r="E66" s="232"/>
      <c r="F66" s="232"/>
      <c r="G66" s="232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50"/>
      <c r="Y66" s="150"/>
      <c r="Z66" s="150"/>
      <c r="AA66" s="150"/>
      <c r="AB66" s="150"/>
      <c r="AC66" s="150"/>
      <c r="AD66" s="150"/>
      <c r="AE66" s="150"/>
      <c r="AF66" s="150"/>
      <c r="AG66" s="150" t="s">
        <v>114</v>
      </c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x14ac:dyDescent="0.2">
      <c r="A67" s="163" t="s">
        <v>106</v>
      </c>
      <c r="B67" s="164" t="s">
        <v>71</v>
      </c>
      <c r="C67" s="178" t="s">
        <v>72</v>
      </c>
      <c r="D67" s="165"/>
      <c r="E67" s="166"/>
      <c r="F67" s="167"/>
      <c r="G67" s="167">
        <f>SUMIF(AG68:AG87,"&lt;&gt;NOR",G68:G87)</f>
        <v>0</v>
      </c>
      <c r="H67" s="167"/>
      <c r="I67" s="167">
        <f>SUM(I68:I87)</f>
        <v>0</v>
      </c>
      <c r="J67" s="167"/>
      <c r="K67" s="167">
        <f>SUM(K68:K87)</f>
        <v>0</v>
      </c>
      <c r="L67" s="167"/>
      <c r="M67" s="167">
        <f>SUM(M68:M87)</f>
        <v>0</v>
      </c>
      <c r="N67" s="167"/>
      <c r="O67" s="167">
        <f>SUM(O68:O87)</f>
        <v>0</v>
      </c>
      <c r="P67" s="167"/>
      <c r="Q67" s="167">
        <f>SUM(Q68:Q87)</f>
        <v>0</v>
      </c>
      <c r="R67" s="167"/>
      <c r="S67" s="167"/>
      <c r="T67" s="168"/>
      <c r="U67" s="162"/>
      <c r="V67" s="162">
        <f>SUM(V68:V87)</f>
        <v>1.6900000000000002</v>
      </c>
      <c r="W67" s="162"/>
      <c r="AG67" t="s">
        <v>107</v>
      </c>
    </row>
    <row r="68" spans="1:60" outlineLevel="1" x14ac:dyDescent="0.2">
      <c r="A68" s="169">
        <v>23</v>
      </c>
      <c r="B68" s="170" t="s">
        <v>288</v>
      </c>
      <c r="C68" s="179" t="s">
        <v>289</v>
      </c>
      <c r="D68" s="171" t="s">
        <v>167</v>
      </c>
      <c r="E68" s="172">
        <v>2</v>
      </c>
      <c r="F68" s="173"/>
      <c r="G68" s="174">
        <f>ROUND(E68*F68,2)</f>
        <v>0</v>
      </c>
      <c r="H68" s="173"/>
      <c r="I68" s="174">
        <f>ROUND(E68*H68,2)</f>
        <v>0</v>
      </c>
      <c r="J68" s="173"/>
      <c r="K68" s="174">
        <f>ROUND(E68*J68,2)</f>
        <v>0</v>
      </c>
      <c r="L68" s="174">
        <v>21</v>
      </c>
      <c r="M68" s="174">
        <f>G68*(1+L68/100)</f>
        <v>0</v>
      </c>
      <c r="N68" s="174">
        <v>0</v>
      </c>
      <c r="O68" s="174">
        <f>ROUND(E68*N68,2)</f>
        <v>0</v>
      </c>
      <c r="P68" s="174">
        <v>0</v>
      </c>
      <c r="Q68" s="174">
        <f>ROUND(E68*P68,2)</f>
        <v>0</v>
      </c>
      <c r="R68" s="174" t="s">
        <v>148</v>
      </c>
      <c r="S68" s="174" t="s">
        <v>118</v>
      </c>
      <c r="T68" s="175" t="s">
        <v>118</v>
      </c>
      <c r="U68" s="160">
        <v>5.1000000000000004E-2</v>
      </c>
      <c r="V68" s="160">
        <f>ROUND(E68*U68,2)</f>
        <v>0.1</v>
      </c>
      <c r="W68" s="160"/>
      <c r="X68" s="150"/>
      <c r="Y68" s="150"/>
      <c r="Z68" s="150"/>
      <c r="AA68" s="150"/>
      <c r="AB68" s="150"/>
      <c r="AC68" s="150"/>
      <c r="AD68" s="150"/>
      <c r="AE68" s="150"/>
      <c r="AF68" s="150"/>
      <c r="AG68" s="150" t="s">
        <v>172</v>
      </c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outlineLevel="1" x14ac:dyDescent="0.2">
      <c r="A69" s="157"/>
      <c r="B69" s="158"/>
      <c r="C69" s="240"/>
      <c r="D69" s="241"/>
      <c r="E69" s="241"/>
      <c r="F69" s="241"/>
      <c r="G69" s="241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50"/>
      <c r="Y69" s="150"/>
      <c r="Z69" s="150"/>
      <c r="AA69" s="150"/>
      <c r="AB69" s="150"/>
      <c r="AC69" s="150"/>
      <c r="AD69" s="150"/>
      <c r="AE69" s="150"/>
      <c r="AF69" s="150"/>
      <c r="AG69" s="150" t="s">
        <v>114</v>
      </c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1" x14ac:dyDescent="0.2">
      <c r="A70" s="169">
        <v>24</v>
      </c>
      <c r="B70" s="170" t="s">
        <v>288</v>
      </c>
      <c r="C70" s="179" t="s">
        <v>289</v>
      </c>
      <c r="D70" s="171" t="s">
        <v>167</v>
      </c>
      <c r="E70" s="172">
        <v>2</v>
      </c>
      <c r="F70" s="173"/>
      <c r="G70" s="174">
        <f>ROUND(E70*F70,2)</f>
        <v>0</v>
      </c>
      <c r="H70" s="173"/>
      <c r="I70" s="174">
        <f>ROUND(E70*H70,2)</f>
        <v>0</v>
      </c>
      <c r="J70" s="173"/>
      <c r="K70" s="174">
        <f>ROUND(E70*J70,2)</f>
        <v>0</v>
      </c>
      <c r="L70" s="174">
        <v>21</v>
      </c>
      <c r="M70" s="174">
        <f>G70*(1+L70/100)</f>
        <v>0</v>
      </c>
      <c r="N70" s="174">
        <v>0</v>
      </c>
      <c r="O70" s="174">
        <f>ROUND(E70*N70,2)</f>
        <v>0</v>
      </c>
      <c r="P70" s="174">
        <v>0</v>
      </c>
      <c r="Q70" s="174">
        <f>ROUND(E70*P70,2)</f>
        <v>0</v>
      </c>
      <c r="R70" s="174" t="s">
        <v>148</v>
      </c>
      <c r="S70" s="174" t="s">
        <v>118</v>
      </c>
      <c r="T70" s="175" t="s">
        <v>138</v>
      </c>
      <c r="U70" s="160">
        <v>0</v>
      </c>
      <c r="V70" s="160">
        <f>ROUND(E70*U70,2)</f>
        <v>0</v>
      </c>
      <c r="W70" s="160"/>
      <c r="X70" s="150"/>
      <c r="Y70" s="150"/>
      <c r="Z70" s="150"/>
      <c r="AA70" s="150"/>
      <c r="AB70" s="150"/>
      <c r="AC70" s="150"/>
      <c r="AD70" s="150"/>
      <c r="AE70" s="150"/>
      <c r="AF70" s="150"/>
      <c r="AG70" s="150" t="s">
        <v>113</v>
      </c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outlineLevel="1" x14ac:dyDescent="0.2">
      <c r="A71" s="157"/>
      <c r="B71" s="158"/>
      <c r="C71" s="240"/>
      <c r="D71" s="241"/>
      <c r="E71" s="241"/>
      <c r="F71" s="241"/>
      <c r="G71" s="241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50"/>
      <c r="Y71" s="150"/>
      <c r="Z71" s="150"/>
      <c r="AA71" s="150"/>
      <c r="AB71" s="150"/>
      <c r="AC71" s="150"/>
      <c r="AD71" s="150"/>
      <c r="AE71" s="150"/>
      <c r="AF71" s="150"/>
      <c r="AG71" s="150" t="s">
        <v>114</v>
      </c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1" x14ac:dyDescent="0.2">
      <c r="A72" s="169">
        <v>25</v>
      </c>
      <c r="B72" s="170" t="s">
        <v>290</v>
      </c>
      <c r="C72" s="179" t="s">
        <v>291</v>
      </c>
      <c r="D72" s="171" t="s">
        <v>167</v>
      </c>
      <c r="E72" s="172">
        <v>7</v>
      </c>
      <c r="F72" s="173"/>
      <c r="G72" s="174">
        <f>ROUND(E72*F72,2)</f>
        <v>0</v>
      </c>
      <c r="H72" s="173"/>
      <c r="I72" s="174">
        <f>ROUND(E72*H72,2)</f>
        <v>0</v>
      </c>
      <c r="J72" s="173"/>
      <c r="K72" s="174">
        <f>ROUND(E72*J72,2)</f>
        <v>0</v>
      </c>
      <c r="L72" s="174">
        <v>21</v>
      </c>
      <c r="M72" s="174">
        <f>G72*(1+L72/100)</f>
        <v>0</v>
      </c>
      <c r="N72" s="174">
        <v>0</v>
      </c>
      <c r="O72" s="174">
        <f>ROUND(E72*N72,2)</f>
        <v>0</v>
      </c>
      <c r="P72" s="174">
        <v>0</v>
      </c>
      <c r="Q72" s="174">
        <f>ROUND(E72*P72,2)</f>
        <v>0</v>
      </c>
      <c r="R72" s="174" t="s">
        <v>148</v>
      </c>
      <c r="S72" s="174" t="s">
        <v>118</v>
      </c>
      <c r="T72" s="175" t="s">
        <v>292</v>
      </c>
      <c r="U72" s="160">
        <v>0.22700000000000001</v>
      </c>
      <c r="V72" s="160">
        <f>ROUND(E72*U72,2)</f>
        <v>1.59</v>
      </c>
      <c r="W72" s="160"/>
      <c r="X72" s="150"/>
      <c r="Y72" s="150"/>
      <c r="Z72" s="150"/>
      <c r="AA72" s="150"/>
      <c r="AB72" s="150"/>
      <c r="AC72" s="150"/>
      <c r="AD72" s="150"/>
      <c r="AE72" s="150"/>
      <c r="AF72" s="150"/>
      <c r="AG72" s="150" t="s">
        <v>172</v>
      </c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outlineLevel="1" x14ac:dyDescent="0.2">
      <c r="A73" s="157"/>
      <c r="B73" s="158"/>
      <c r="C73" s="240"/>
      <c r="D73" s="241"/>
      <c r="E73" s="241"/>
      <c r="F73" s="241"/>
      <c r="G73" s="241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50"/>
      <c r="Y73" s="150"/>
      <c r="Z73" s="150"/>
      <c r="AA73" s="150"/>
      <c r="AB73" s="150"/>
      <c r="AC73" s="150"/>
      <c r="AD73" s="150"/>
      <c r="AE73" s="150"/>
      <c r="AF73" s="150"/>
      <c r="AG73" s="150" t="s">
        <v>114</v>
      </c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1" x14ac:dyDescent="0.2">
      <c r="A74" s="169">
        <v>26</v>
      </c>
      <c r="B74" s="170" t="s">
        <v>293</v>
      </c>
      <c r="C74" s="179" t="s">
        <v>294</v>
      </c>
      <c r="D74" s="171" t="s">
        <v>167</v>
      </c>
      <c r="E74" s="172">
        <v>1</v>
      </c>
      <c r="F74" s="173"/>
      <c r="G74" s="174">
        <f>ROUND(E74*F74,2)</f>
        <v>0</v>
      </c>
      <c r="H74" s="173"/>
      <c r="I74" s="174">
        <f>ROUND(E74*H74,2)</f>
        <v>0</v>
      </c>
      <c r="J74" s="173"/>
      <c r="K74" s="174">
        <f>ROUND(E74*J74,2)</f>
        <v>0</v>
      </c>
      <c r="L74" s="174">
        <v>21</v>
      </c>
      <c r="M74" s="174">
        <f>G74*(1+L74/100)</f>
        <v>0</v>
      </c>
      <c r="N74" s="174">
        <v>8.8000000000000003E-4</v>
      </c>
      <c r="O74" s="174">
        <f>ROUND(E74*N74,2)</f>
        <v>0</v>
      </c>
      <c r="P74" s="174">
        <v>0</v>
      </c>
      <c r="Q74" s="174">
        <f>ROUND(E74*P74,2)</f>
        <v>0</v>
      </c>
      <c r="R74" s="174"/>
      <c r="S74" s="174" t="s">
        <v>111</v>
      </c>
      <c r="T74" s="175" t="s">
        <v>112</v>
      </c>
      <c r="U74" s="160">
        <v>0</v>
      </c>
      <c r="V74" s="160">
        <f>ROUND(E74*U74,2)</f>
        <v>0</v>
      </c>
      <c r="W74" s="160"/>
      <c r="X74" s="150"/>
      <c r="Y74" s="150"/>
      <c r="Z74" s="150"/>
      <c r="AA74" s="150"/>
      <c r="AB74" s="150"/>
      <c r="AC74" s="150"/>
      <c r="AD74" s="150"/>
      <c r="AE74" s="150"/>
      <c r="AF74" s="150"/>
      <c r="AG74" s="150" t="s">
        <v>113</v>
      </c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outlineLevel="1" x14ac:dyDescent="0.2">
      <c r="A75" s="157"/>
      <c r="B75" s="158"/>
      <c r="C75" s="240"/>
      <c r="D75" s="241"/>
      <c r="E75" s="241"/>
      <c r="F75" s="241"/>
      <c r="G75" s="241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50"/>
      <c r="Y75" s="150"/>
      <c r="Z75" s="150"/>
      <c r="AA75" s="150"/>
      <c r="AB75" s="150"/>
      <c r="AC75" s="150"/>
      <c r="AD75" s="150"/>
      <c r="AE75" s="150"/>
      <c r="AF75" s="150"/>
      <c r="AG75" s="150" t="s">
        <v>114</v>
      </c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outlineLevel="1" x14ac:dyDescent="0.2">
      <c r="A76" s="169">
        <v>27</v>
      </c>
      <c r="B76" s="170" t="s">
        <v>295</v>
      </c>
      <c r="C76" s="179" t="s">
        <v>296</v>
      </c>
      <c r="D76" s="171" t="s">
        <v>167</v>
      </c>
      <c r="E76" s="172">
        <v>1</v>
      </c>
      <c r="F76" s="173"/>
      <c r="G76" s="174">
        <f>ROUND(E76*F76,2)</f>
        <v>0</v>
      </c>
      <c r="H76" s="173"/>
      <c r="I76" s="174">
        <f>ROUND(E76*H76,2)</f>
        <v>0</v>
      </c>
      <c r="J76" s="173"/>
      <c r="K76" s="174">
        <f>ROUND(E76*J76,2)</f>
        <v>0</v>
      </c>
      <c r="L76" s="174">
        <v>21</v>
      </c>
      <c r="M76" s="174">
        <f>G76*(1+L76/100)</f>
        <v>0</v>
      </c>
      <c r="N76" s="174">
        <v>0</v>
      </c>
      <c r="O76" s="174">
        <f>ROUND(E76*N76,2)</f>
        <v>0</v>
      </c>
      <c r="P76" s="174">
        <v>0</v>
      </c>
      <c r="Q76" s="174">
        <f>ROUND(E76*P76,2)</f>
        <v>0</v>
      </c>
      <c r="R76" s="174"/>
      <c r="S76" s="174" t="s">
        <v>111</v>
      </c>
      <c r="T76" s="175" t="s">
        <v>138</v>
      </c>
      <c r="U76" s="160">
        <v>0</v>
      </c>
      <c r="V76" s="160">
        <f>ROUND(E76*U76,2)</f>
        <v>0</v>
      </c>
      <c r="W76" s="160"/>
      <c r="X76" s="150"/>
      <c r="Y76" s="150"/>
      <c r="Z76" s="150"/>
      <c r="AA76" s="150"/>
      <c r="AB76" s="150"/>
      <c r="AC76" s="150"/>
      <c r="AD76" s="150"/>
      <c r="AE76" s="150"/>
      <c r="AF76" s="150"/>
      <c r="AG76" s="150" t="s">
        <v>241</v>
      </c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outlineLevel="1" x14ac:dyDescent="0.2">
      <c r="A77" s="157"/>
      <c r="B77" s="158"/>
      <c r="C77" s="240"/>
      <c r="D77" s="241"/>
      <c r="E77" s="241"/>
      <c r="F77" s="241"/>
      <c r="G77" s="241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50"/>
      <c r="Y77" s="150"/>
      <c r="Z77" s="150"/>
      <c r="AA77" s="150"/>
      <c r="AB77" s="150"/>
      <c r="AC77" s="150"/>
      <c r="AD77" s="150"/>
      <c r="AE77" s="150"/>
      <c r="AF77" s="150"/>
      <c r="AG77" s="150" t="s">
        <v>114</v>
      </c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outlineLevel="1" x14ac:dyDescent="0.2">
      <c r="A78" s="169">
        <v>28</v>
      </c>
      <c r="B78" s="170" t="s">
        <v>297</v>
      </c>
      <c r="C78" s="179" t="s">
        <v>298</v>
      </c>
      <c r="D78" s="171" t="s">
        <v>167</v>
      </c>
      <c r="E78" s="172">
        <v>5</v>
      </c>
      <c r="F78" s="173"/>
      <c r="G78" s="174">
        <f>ROUND(E78*F78,2)</f>
        <v>0</v>
      </c>
      <c r="H78" s="173"/>
      <c r="I78" s="174">
        <f>ROUND(E78*H78,2)</f>
        <v>0</v>
      </c>
      <c r="J78" s="173"/>
      <c r="K78" s="174">
        <f>ROUND(E78*J78,2)</f>
        <v>0</v>
      </c>
      <c r="L78" s="174">
        <v>21</v>
      </c>
      <c r="M78" s="174">
        <f>G78*(1+L78/100)</f>
        <v>0</v>
      </c>
      <c r="N78" s="174">
        <v>6.1000000000000008E-4</v>
      </c>
      <c r="O78" s="174">
        <f>ROUND(E78*N78,2)</f>
        <v>0</v>
      </c>
      <c r="P78" s="174">
        <v>0</v>
      </c>
      <c r="Q78" s="174">
        <f>ROUND(E78*P78,2)</f>
        <v>0</v>
      </c>
      <c r="R78" s="174" t="s">
        <v>117</v>
      </c>
      <c r="S78" s="174" t="s">
        <v>118</v>
      </c>
      <c r="T78" s="175" t="s">
        <v>118</v>
      </c>
      <c r="U78" s="160">
        <v>0</v>
      </c>
      <c r="V78" s="160">
        <f>ROUND(E78*U78,2)</f>
        <v>0</v>
      </c>
      <c r="W78" s="160"/>
      <c r="X78" s="150"/>
      <c r="Y78" s="150"/>
      <c r="Z78" s="150"/>
      <c r="AA78" s="150"/>
      <c r="AB78" s="150"/>
      <c r="AC78" s="150"/>
      <c r="AD78" s="150"/>
      <c r="AE78" s="150"/>
      <c r="AF78" s="150"/>
      <c r="AG78" s="150" t="s">
        <v>119</v>
      </c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outlineLevel="1" x14ac:dyDescent="0.2">
      <c r="A79" s="157"/>
      <c r="B79" s="158"/>
      <c r="C79" s="240"/>
      <c r="D79" s="241"/>
      <c r="E79" s="241"/>
      <c r="F79" s="241"/>
      <c r="G79" s="241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50"/>
      <c r="Y79" s="150"/>
      <c r="Z79" s="150"/>
      <c r="AA79" s="150"/>
      <c r="AB79" s="150"/>
      <c r="AC79" s="150"/>
      <c r="AD79" s="150"/>
      <c r="AE79" s="150"/>
      <c r="AF79" s="150"/>
      <c r="AG79" s="150" t="s">
        <v>114</v>
      </c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outlineLevel="1" x14ac:dyDescent="0.2">
      <c r="A80" s="169">
        <v>29</v>
      </c>
      <c r="B80" s="170" t="s">
        <v>299</v>
      </c>
      <c r="C80" s="179" t="s">
        <v>300</v>
      </c>
      <c r="D80" s="171" t="s">
        <v>167</v>
      </c>
      <c r="E80" s="172">
        <v>2</v>
      </c>
      <c r="F80" s="173"/>
      <c r="G80" s="174">
        <f>ROUND(E80*F80,2)</f>
        <v>0</v>
      </c>
      <c r="H80" s="173"/>
      <c r="I80" s="174">
        <f>ROUND(E80*H80,2)</f>
        <v>0</v>
      </c>
      <c r="J80" s="173"/>
      <c r="K80" s="174">
        <f>ROUND(E80*J80,2)</f>
        <v>0</v>
      </c>
      <c r="L80" s="174">
        <v>21</v>
      </c>
      <c r="M80" s="174">
        <f>G80*(1+L80/100)</f>
        <v>0</v>
      </c>
      <c r="N80" s="174">
        <v>1.9000000000000001E-4</v>
      </c>
      <c r="O80" s="174">
        <f>ROUND(E80*N80,2)</f>
        <v>0</v>
      </c>
      <c r="P80" s="174">
        <v>0</v>
      </c>
      <c r="Q80" s="174">
        <f>ROUND(E80*P80,2)</f>
        <v>0</v>
      </c>
      <c r="R80" s="174" t="s">
        <v>117</v>
      </c>
      <c r="S80" s="174" t="s">
        <v>118</v>
      </c>
      <c r="T80" s="175" t="s">
        <v>118</v>
      </c>
      <c r="U80" s="160">
        <v>0</v>
      </c>
      <c r="V80" s="160">
        <f>ROUND(E80*U80,2)</f>
        <v>0</v>
      </c>
      <c r="W80" s="160"/>
      <c r="X80" s="150"/>
      <c r="Y80" s="150"/>
      <c r="Z80" s="150"/>
      <c r="AA80" s="150"/>
      <c r="AB80" s="150"/>
      <c r="AC80" s="150"/>
      <c r="AD80" s="150"/>
      <c r="AE80" s="150"/>
      <c r="AF80" s="150"/>
      <c r="AG80" s="150" t="s">
        <v>119</v>
      </c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outlineLevel="1" x14ac:dyDescent="0.2">
      <c r="A81" s="157"/>
      <c r="B81" s="158"/>
      <c r="C81" s="240"/>
      <c r="D81" s="241"/>
      <c r="E81" s="241"/>
      <c r="F81" s="241"/>
      <c r="G81" s="241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50"/>
      <c r="Y81" s="150"/>
      <c r="Z81" s="150"/>
      <c r="AA81" s="150"/>
      <c r="AB81" s="150"/>
      <c r="AC81" s="150"/>
      <c r="AD81" s="150"/>
      <c r="AE81" s="150"/>
      <c r="AF81" s="150"/>
      <c r="AG81" s="150" t="s">
        <v>114</v>
      </c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outlineLevel="1" x14ac:dyDescent="0.2">
      <c r="A82" s="169">
        <v>30</v>
      </c>
      <c r="B82" s="170" t="s">
        <v>301</v>
      </c>
      <c r="C82" s="179" t="s">
        <v>302</v>
      </c>
      <c r="D82" s="171" t="s">
        <v>167</v>
      </c>
      <c r="E82" s="172">
        <v>1</v>
      </c>
      <c r="F82" s="173"/>
      <c r="G82" s="174">
        <f>ROUND(E82*F82,2)</f>
        <v>0</v>
      </c>
      <c r="H82" s="173"/>
      <c r="I82" s="174">
        <f>ROUND(E82*H82,2)</f>
        <v>0</v>
      </c>
      <c r="J82" s="173"/>
      <c r="K82" s="174">
        <f>ROUND(E82*J82,2)</f>
        <v>0</v>
      </c>
      <c r="L82" s="174">
        <v>21</v>
      </c>
      <c r="M82" s="174">
        <f>G82*(1+L82/100)</f>
        <v>0</v>
      </c>
      <c r="N82" s="174">
        <v>2.7E-4</v>
      </c>
      <c r="O82" s="174">
        <f>ROUND(E82*N82,2)</f>
        <v>0</v>
      </c>
      <c r="P82" s="174">
        <v>0</v>
      </c>
      <c r="Q82" s="174">
        <f>ROUND(E82*P82,2)</f>
        <v>0</v>
      </c>
      <c r="R82" s="174" t="s">
        <v>117</v>
      </c>
      <c r="S82" s="174" t="s">
        <v>118</v>
      </c>
      <c r="T82" s="175" t="s">
        <v>118</v>
      </c>
      <c r="U82" s="160">
        <v>0</v>
      </c>
      <c r="V82" s="160">
        <f>ROUND(E82*U82,2)</f>
        <v>0</v>
      </c>
      <c r="W82" s="160"/>
      <c r="X82" s="150"/>
      <c r="Y82" s="150"/>
      <c r="Z82" s="150"/>
      <c r="AA82" s="150"/>
      <c r="AB82" s="150"/>
      <c r="AC82" s="150"/>
      <c r="AD82" s="150"/>
      <c r="AE82" s="150"/>
      <c r="AF82" s="150"/>
      <c r="AG82" s="150" t="s">
        <v>119</v>
      </c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outlineLevel="1" x14ac:dyDescent="0.2">
      <c r="A83" s="157"/>
      <c r="B83" s="158"/>
      <c r="C83" s="240"/>
      <c r="D83" s="241"/>
      <c r="E83" s="241"/>
      <c r="F83" s="241"/>
      <c r="G83" s="241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50"/>
      <c r="Y83" s="150"/>
      <c r="Z83" s="150"/>
      <c r="AA83" s="150"/>
      <c r="AB83" s="150"/>
      <c r="AC83" s="150"/>
      <c r="AD83" s="150"/>
      <c r="AE83" s="150"/>
      <c r="AF83" s="150"/>
      <c r="AG83" s="150" t="s">
        <v>114</v>
      </c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outlineLevel="1" x14ac:dyDescent="0.2">
      <c r="A84" s="169">
        <v>31</v>
      </c>
      <c r="B84" s="170" t="s">
        <v>303</v>
      </c>
      <c r="C84" s="179" t="s">
        <v>304</v>
      </c>
      <c r="D84" s="171" t="s">
        <v>167</v>
      </c>
      <c r="E84" s="172">
        <v>1</v>
      </c>
      <c r="F84" s="173"/>
      <c r="G84" s="174">
        <f>ROUND(E84*F84,2)</f>
        <v>0</v>
      </c>
      <c r="H84" s="173"/>
      <c r="I84" s="174">
        <f>ROUND(E84*H84,2)</f>
        <v>0</v>
      </c>
      <c r="J84" s="173"/>
      <c r="K84" s="174">
        <f>ROUND(E84*J84,2)</f>
        <v>0</v>
      </c>
      <c r="L84" s="174">
        <v>21</v>
      </c>
      <c r="M84" s="174">
        <f>G84*(1+L84/100)</f>
        <v>0</v>
      </c>
      <c r="N84" s="174">
        <v>4.6000000000000001E-4</v>
      </c>
      <c r="O84" s="174">
        <f>ROUND(E84*N84,2)</f>
        <v>0</v>
      </c>
      <c r="P84" s="174">
        <v>0</v>
      </c>
      <c r="Q84" s="174">
        <f>ROUND(E84*P84,2)</f>
        <v>0</v>
      </c>
      <c r="R84" s="174" t="s">
        <v>117</v>
      </c>
      <c r="S84" s="174" t="s">
        <v>118</v>
      </c>
      <c r="T84" s="175" t="s">
        <v>118</v>
      </c>
      <c r="U84" s="160">
        <v>0</v>
      </c>
      <c r="V84" s="160">
        <f>ROUND(E84*U84,2)</f>
        <v>0</v>
      </c>
      <c r="W84" s="160"/>
      <c r="X84" s="150"/>
      <c r="Y84" s="150"/>
      <c r="Z84" s="150"/>
      <c r="AA84" s="150"/>
      <c r="AB84" s="150"/>
      <c r="AC84" s="150"/>
      <c r="AD84" s="150"/>
      <c r="AE84" s="150"/>
      <c r="AF84" s="150"/>
      <c r="AG84" s="150" t="s">
        <v>128</v>
      </c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outlineLevel="1" x14ac:dyDescent="0.2">
      <c r="A85" s="157"/>
      <c r="B85" s="158"/>
      <c r="C85" s="240"/>
      <c r="D85" s="241"/>
      <c r="E85" s="241"/>
      <c r="F85" s="241"/>
      <c r="G85" s="241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50"/>
      <c r="Y85" s="150"/>
      <c r="Z85" s="150"/>
      <c r="AA85" s="150"/>
      <c r="AB85" s="150"/>
      <c r="AC85" s="150"/>
      <c r="AD85" s="150"/>
      <c r="AE85" s="150"/>
      <c r="AF85" s="150"/>
      <c r="AG85" s="150" t="s">
        <v>114</v>
      </c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outlineLevel="1" x14ac:dyDescent="0.2">
      <c r="A86" s="157">
        <v>32</v>
      </c>
      <c r="B86" s="158" t="s">
        <v>191</v>
      </c>
      <c r="C86" s="180" t="s">
        <v>192</v>
      </c>
      <c r="D86" s="159" t="s">
        <v>0</v>
      </c>
      <c r="E86" s="176"/>
      <c r="F86" s="161"/>
      <c r="G86" s="160">
        <f>ROUND(E86*F86,2)</f>
        <v>0</v>
      </c>
      <c r="H86" s="161"/>
      <c r="I86" s="160">
        <f>ROUND(E86*H86,2)</f>
        <v>0</v>
      </c>
      <c r="J86" s="161"/>
      <c r="K86" s="160">
        <f>ROUND(E86*J86,2)</f>
        <v>0</v>
      </c>
      <c r="L86" s="160">
        <v>21</v>
      </c>
      <c r="M86" s="160">
        <f>G86*(1+L86/100)</f>
        <v>0</v>
      </c>
      <c r="N86" s="160">
        <v>0</v>
      </c>
      <c r="O86" s="160">
        <f>ROUND(E86*N86,2)</f>
        <v>0</v>
      </c>
      <c r="P86" s="160">
        <v>0</v>
      </c>
      <c r="Q86" s="160">
        <f>ROUND(E86*P86,2)</f>
        <v>0</v>
      </c>
      <c r="R86" s="160" t="s">
        <v>148</v>
      </c>
      <c r="S86" s="160" t="s">
        <v>118</v>
      </c>
      <c r="T86" s="160" t="s">
        <v>118</v>
      </c>
      <c r="U86" s="160">
        <v>0</v>
      </c>
      <c r="V86" s="160">
        <f>ROUND(E86*U86,2)</f>
        <v>0</v>
      </c>
      <c r="W86" s="160"/>
      <c r="X86" s="150"/>
      <c r="Y86" s="150"/>
      <c r="Z86" s="150"/>
      <c r="AA86" s="150"/>
      <c r="AB86" s="150"/>
      <c r="AC86" s="150"/>
      <c r="AD86" s="150"/>
      <c r="AE86" s="150"/>
      <c r="AF86" s="150"/>
      <c r="AG86" s="150" t="s">
        <v>164</v>
      </c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outlineLevel="1" x14ac:dyDescent="0.2">
      <c r="A87" s="157"/>
      <c r="B87" s="158"/>
      <c r="C87" s="231"/>
      <c r="D87" s="232"/>
      <c r="E87" s="232"/>
      <c r="F87" s="232"/>
      <c r="G87" s="232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50"/>
      <c r="Y87" s="150"/>
      <c r="Z87" s="150"/>
      <c r="AA87" s="150"/>
      <c r="AB87" s="150"/>
      <c r="AC87" s="150"/>
      <c r="AD87" s="150"/>
      <c r="AE87" s="150"/>
      <c r="AF87" s="150"/>
      <c r="AG87" s="150" t="s">
        <v>114</v>
      </c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x14ac:dyDescent="0.2">
      <c r="A88" s="163" t="s">
        <v>106</v>
      </c>
      <c r="B88" s="164" t="s">
        <v>75</v>
      </c>
      <c r="C88" s="178" t="s">
        <v>76</v>
      </c>
      <c r="D88" s="165"/>
      <c r="E88" s="166"/>
      <c r="F88" s="167"/>
      <c r="G88" s="167">
        <f>SUMIF(AG89:AG92,"&lt;&gt;NOR",G89:G92)</f>
        <v>0</v>
      </c>
      <c r="H88" s="167"/>
      <c r="I88" s="167">
        <f>SUM(I89:I92)</f>
        <v>0</v>
      </c>
      <c r="J88" s="167"/>
      <c r="K88" s="167">
        <f>SUM(K89:K92)</f>
        <v>0</v>
      </c>
      <c r="L88" s="167"/>
      <c r="M88" s="167">
        <f>SUM(M89:M92)</f>
        <v>0</v>
      </c>
      <c r="N88" s="167"/>
      <c r="O88" s="167">
        <f>SUM(O89:O92)</f>
        <v>0</v>
      </c>
      <c r="P88" s="167"/>
      <c r="Q88" s="167">
        <f>SUM(Q89:Q92)</f>
        <v>0</v>
      </c>
      <c r="R88" s="167"/>
      <c r="S88" s="167"/>
      <c r="T88" s="168"/>
      <c r="U88" s="162"/>
      <c r="V88" s="162">
        <f>SUM(V89:V92)</f>
        <v>0</v>
      </c>
      <c r="W88" s="162"/>
      <c r="AG88" t="s">
        <v>107</v>
      </c>
    </row>
    <row r="89" spans="1:60" outlineLevel="1" x14ac:dyDescent="0.2">
      <c r="A89" s="169">
        <v>33</v>
      </c>
      <c r="B89" s="170" t="s">
        <v>235</v>
      </c>
      <c r="C89" s="179" t="s">
        <v>236</v>
      </c>
      <c r="D89" s="171" t="s">
        <v>237</v>
      </c>
      <c r="E89" s="172">
        <v>5</v>
      </c>
      <c r="F89" s="173"/>
      <c r="G89" s="174">
        <f>ROUND(E89*F89,2)</f>
        <v>0</v>
      </c>
      <c r="H89" s="173"/>
      <c r="I89" s="174">
        <f>ROUND(E89*H89,2)</f>
        <v>0</v>
      </c>
      <c r="J89" s="173"/>
      <c r="K89" s="174">
        <f>ROUND(E89*J89,2)</f>
        <v>0</v>
      </c>
      <c r="L89" s="174">
        <v>21</v>
      </c>
      <c r="M89" s="174">
        <f>G89*(1+L89/100)</f>
        <v>0</v>
      </c>
      <c r="N89" s="174">
        <v>6.0000000000000002E-5</v>
      </c>
      <c r="O89" s="174">
        <f>ROUND(E89*N89,2)</f>
        <v>0</v>
      </c>
      <c r="P89" s="174">
        <v>0</v>
      </c>
      <c r="Q89" s="174">
        <f>ROUND(E89*P89,2)</f>
        <v>0</v>
      </c>
      <c r="R89" s="174" t="s">
        <v>238</v>
      </c>
      <c r="S89" s="174" t="s">
        <v>118</v>
      </c>
      <c r="T89" s="175" t="s">
        <v>118</v>
      </c>
      <c r="U89" s="160">
        <v>0</v>
      </c>
      <c r="V89" s="160">
        <f>ROUND(E89*U89,2)</f>
        <v>0</v>
      </c>
      <c r="W89" s="160"/>
      <c r="X89" s="150"/>
      <c r="Y89" s="150"/>
      <c r="Z89" s="150"/>
      <c r="AA89" s="150"/>
      <c r="AB89" s="150"/>
      <c r="AC89" s="150"/>
      <c r="AD89" s="150"/>
      <c r="AE89" s="150"/>
      <c r="AF89" s="150"/>
      <c r="AG89" s="150" t="s">
        <v>113</v>
      </c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outlineLevel="1" x14ac:dyDescent="0.2">
      <c r="A90" s="157"/>
      <c r="B90" s="158"/>
      <c r="C90" s="240"/>
      <c r="D90" s="241"/>
      <c r="E90" s="241"/>
      <c r="F90" s="241"/>
      <c r="G90" s="241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50"/>
      <c r="Y90" s="150"/>
      <c r="Z90" s="150"/>
      <c r="AA90" s="150"/>
      <c r="AB90" s="150"/>
      <c r="AC90" s="150"/>
      <c r="AD90" s="150"/>
      <c r="AE90" s="150"/>
      <c r="AF90" s="150"/>
      <c r="AG90" s="150" t="s">
        <v>114</v>
      </c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outlineLevel="1" x14ac:dyDescent="0.2">
      <c r="A91" s="169">
        <v>34</v>
      </c>
      <c r="B91" s="170" t="s">
        <v>305</v>
      </c>
      <c r="C91" s="179" t="s">
        <v>306</v>
      </c>
      <c r="D91" s="171" t="s">
        <v>210</v>
      </c>
      <c r="E91" s="172">
        <v>1</v>
      </c>
      <c r="F91" s="173"/>
      <c r="G91" s="174">
        <f>ROUND(E91*F91,2)</f>
        <v>0</v>
      </c>
      <c r="H91" s="173"/>
      <c r="I91" s="174">
        <f>ROUND(E91*H91,2)</f>
        <v>0</v>
      </c>
      <c r="J91" s="173"/>
      <c r="K91" s="174">
        <f>ROUND(E91*J91,2)</f>
        <v>0</v>
      </c>
      <c r="L91" s="174">
        <v>21</v>
      </c>
      <c r="M91" s="174">
        <f>G91*(1+L91/100)</f>
        <v>0</v>
      </c>
      <c r="N91" s="174">
        <v>0</v>
      </c>
      <c r="O91" s="174">
        <f>ROUND(E91*N91,2)</f>
        <v>0</v>
      </c>
      <c r="P91" s="174">
        <v>0</v>
      </c>
      <c r="Q91" s="174">
        <f>ROUND(E91*P91,2)</f>
        <v>0</v>
      </c>
      <c r="R91" s="174"/>
      <c r="S91" s="174" t="s">
        <v>111</v>
      </c>
      <c r="T91" s="175" t="s">
        <v>138</v>
      </c>
      <c r="U91" s="160">
        <v>0</v>
      </c>
      <c r="V91" s="160">
        <f>ROUND(E91*U91,2)</f>
        <v>0</v>
      </c>
      <c r="W91" s="160"/>
      <c r="X91" s="150"/>
      <c r="Y91" s="150"/>
      <c r="Z91" s="150"/>
      <c r="AA91" s="150"/>
      <c r="AB91" s="150"/>
      <c r="AC91" s="150"/>
      <c r="AD91" s="150"/>
      <c r="AE91" s="150"/>
      <c r="AF91" s="150"/>
      <c r="AG91" s="150" t="s">
        <v>241</v>
      </c>
      <c r="AH91" s="150"/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outlineLevel="1" x14ac:dyDescent="0.2">
      <c r="A92" s="157"/>
      <c r="B92" s="158"/>
      <c r="C92" s="240"/>
      <c r="D92" s="241"/>
      <c r="E92" s="241"/>
      <c r="F92" s="241"/>
      <c r="G92" s="241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50"/>
      <c r="Y92" s="150"/>
      <c r="Z92" s="150"/>
      <c r="AA92" s="150"/>
      <c r="AB92" s="150"/>
      <c r="AC92" s="150"/>
      <c r="AD92" s="150"/>
      <c r="AE92" s="150"/>
      <c r="AF92" s="150"/>
      <c r="AG92" s="150" t="s">
        <v>114</v>
      </c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x14ac:dyDescent="0.2">
      <c r="A93" s="163" t="s">
        <v>106</v>
      </c>
      <c r="B93" s="164" t="s">
        <v>77</v>
      </c>
      <c r="C93" s="178" t="s">
        <v>78</v>
      </c>
      <c r="D93" s="165"/>
      <c r="E93" s="166"/>
      <c r="F93" s="167"/>
      <c r="G93" s="167">
        <f>SUMIF(AG94:AG95,"&lt;&gt;NOR",G94:G95)</f>
        <v>0</v>
      </c>
      <c r="H93" s="167"/>
      <c r="I93" s="167">
        <f>SUM(I94:I95)</f>
        <v>0</v>
      </c>
      <c r="J93" s="167"/>
      <c r="K93" s="167">
        <f>SUM(K94:K95)</f>
        <v>0</v>
      </c>
      <c r="L93" s="167"/>
      <c r="M93" s="167">
        <f>SUM(M94:M95)</f>
        <v>0</v>
      </c>
      <c r="N93" s="167"/>
      <c r="O93" s="167">
        <f>SUM(O94:O95)</f>
        <v>0</v>
      </c>
      <c r="P93" s="167"/>
      <c r="Q93" s="167">
        <f>SUM(Q94:Q95)</f>
        <v>0</v>
      </c>
      <c r="R93" s="167"/>
      <c r="S93" s="167"/>
      <c r="T93" s="168"/>
      <c r="U93" s="162"/>
      <c r="V93" s="162">
        <f>SUM(V94:V95)</f>
        <v>0.81</v>
      </c>
      <c r="W93" s="162"/>
      <c r="AG93" t="s">
        <v>107</v>
      </c>
    </row>
    <row r="94" spans="1:60" outlineLevel="1" x14ac:dyDescent="0.2">
      <c r="A94" s="169">
        <v>35</v>
      </c>
      <c r="B94" s="170" t="s">
        <v>307</v>
      </c>
      <c r="C94" s="179" t="s">
        <v>308</v>
      </c>
      <c r="D94" s="171" t="s">
        <v>244</v>
      </c>
      <c r="E94" s="172">
        <v>2</v>
      </c>
      <c r="F94" s="173"/>
      <c r="G94" s="174">
        <f>ROUND(E94*F94,2)</f>
        <v>0</v>
      </c>
      <c r="H94" s="173"/>
      <c r="I94" s="174">
        <f>ROUND(E94*H94,2)</f>
        <v>0</v>
      </c>
      <c r="J94" s="173"/>
      <c r="K94" s="174">
        <f>ROUND(E94*J94,2)</f>
        <v>0</v>
      </c>
      <c r="L94" s="174">
        <v>21</v>
      </c>
      <c r="M94" s="174">
        <f>G94*(1+L94/100)</f>
        <v>0</v>
      </c>
      <c r="N94" s="174">
        <v>3.1000000000000005E-4</v>
      </c>
      <c r="O94" s="174">
        <f>ROUND(E94*N94,2)</f>
        <v>0</v>
      </c>
      <c r="P94" s="174">
        <v>0</v>
      </c>
      <c r="Q94" s="174">
        <f>ROUND(E94*P94,2)</f>
        <v>0</v>
      </c>
      <c r="R94" s="174" t="s">
        <v>245</v>
      </c>
      <c r="S94" s="174" t="s">
        <v>118</v>
      </c>
      <c r="T94" s="175" t="s">
        <v>118</v>
      </c>
      <c r="U94" s="160">
        <v>0.40300000000000002</v>
      </c>
      <c r="V94" s="160">
        <f>ROUND(E94*U94,2)</f>
        <v>0.81</v>
      </c>
      <c r="W94" s="160"/>
      <c r="X94" s="150"/>
      <c r="Y94" s="150"/>
      <c r="Z94" s="150"/>
      <c r="AA94" s="150"/>
      <c r="AB94" s="150"/>
      <c r="AC94" s="150"/>
      <c r="AD94" s="150"/>
      <c r="AE94" s="150"/>
      <c r="AF94" s="150"/>
      <c r="AG94" s="150" t="s">
        <v>172</v>
      </c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outlineLevel="1" x14ac:dyDescent="0.2">
      <c r="A95" s="157"/>
      <c r="B95" s="158"/>
      <c r="C95" s="240"/>
      <c r="D95" s="241"/>
      <c r="E95" s="241"/>
      <c r="F95" s="241"/>
      <c r="G95" s="241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50"/>
      <c r="Y95" s="150"/>
      <c r="Z95" s="150"/>
      <c r="AA95" s="150"/>
      <c r="AB95" s="150"/>
      <c r="AC95" s="150"/>
      <c r="AD95" s="150"/>
      <c r="AE95" s="150"/>
      <c r="AF95" s="150"/>
      <c r="AG95" s="150" t="s">
        <v>114</v>
      </c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x14ac:dyDescent="0.2">
      <c r="A96" s="5"/>
      <c r="B96" s="6"/>
      <c r="C96" s="181"/>
      <c r="D96" s="8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AE96">
        <v>15</v>
      </c>
      <c r="AF96">
        <v>21</v>
      </c>
    </row>
    <row r="97" spans="1:33" x14ac:dyDescent="0.2">
      <c r="A97" s="153"/>
      <c r="B97" s="154" t="s">
        <v>29</v>
      </c>
      <c r="C97" s="182"/>
      <c r="D97" s="155"/>
      <c r="E97" s="156"/>
      <c r="F97" s="156"/>
      <c r="G97" s="177">
        <f>G8+G23+G31+G51+G58+G67+G88+G93</f>
        <v>0</v>
      </c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AE97">
        <f>SUMIF(L7:L95,AE96,G7:G95)</f>
        <v>0</v>
      </c>
      <c r="AF97">
        <f>SUMIF(L7:L95,AF96,G7:G95)</f>
        <v>0</v>
      </c>
      <c r="AG97" t="s">
        <v>247</v>
      </c>
    </row>
    <row r="98" spans="1:33" x14ac:dyDescent="0.2">
      <c r="A98" s="5" t="s">
        <v>248</v>
      </c>
      <c r="B98" s="6"/>
      <c r="C98" s="181"/>
      <c r="D98" s="8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33" x14ac:dyDescent="0.2">
      <c r="A99" s="5"/>
      <c r="B99" s="6" t="s">
        <v>249</v>
      </c>
      <c r="C99" s="181" t="s">
        <v>250</v>
      </c>
      <c r="D99" s="8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33" x14ac:dyDescent="0.2">
      <c r="A100" s="5"/>
      <c r="B100" s="6" t="s">
        <v>251</v>
      </c>
      <c r="C100" s="181" t="s">
        <v>252</v>
      </c>
      <c r="D100" s="8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33" x14ac:dyDescent="0.2">
      <c r="A101" s="5"/>
      <c r="B101" s="6"/>
      <c r="C101" s="181"/>
      <c r="D101" s="8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33" x14ac:dyDescent="0.2">
      <c r="C102" s="183"/>
      <c r="D102" s="141"/>
      <c r="AG102" t="s">
        <v>253</v>
      </c>
    </row>
    <row r="103" spans="1:33" x14ac:dyDescent="0.2">
      <c r="D103" s="141"/>
    </row>
    <row r="104" spans="1:33" x14ac:dyDescent="0.2">
      <c r="D104" s="141"/>
    </row>
    <row r="105" spans="1:33" x14ac:dyDescent="0.2">
      <c r="D105" s="141"/>
    </row>
    <row r="106" spans="1:33" x14ac:dyDescent="0.2">
      <c r="D106" s="141"/>
    </row>
    <row r="107" spans="1:33" x14ac:dyDescent="0.2">
      <c r="D107" s="141"/>
    </row>
    <row r="108" spans="1:33" x14ac:dyDescent="0.2">
      <c r="D108" s="141"/>
    </row>
    <row r="109" spans="1:33" x14ac:dyDescent="0.2">
      <c r="D109" s="141"/>
    </row>
    <row r="110" spans="1:33" x14ac:dyDescent="0.2">
      <c r="D110" s="141"/>
    </row>
    <row r="111" spans="1:33" x14ac:dyDescent="0.2">
      <c r="D111" s="141"/>
    </row>
    <row r="112" spans="1:33" x14ac:dyDescent="0.2">
      <c r="D112" s="141"/>
    </row>
    <row r="113" spans="4:4" x14ac:dyDescent="0.2">
      <c r="D113" s="141"/>
    </row>
    <row r="114" spans="4:4" x14ac:dyDescent="0.2">
      <c r="D114" s="141"/>
    </row>
    <row r="115" spans="4:4" x14ac:dyDescent="0.2">
      <c r="D115" s="141"/>
    </row>
    <row r="116" spans="4:4" x14ac:dyDescent="0.2">
      <c r="D116" s="141"/>
    </row>
    <row r="117" spans="4:4" x14ac:dyDescent="0.2">
      <c r="D117" s="141"/>
    </row>
    <row r="118" spans="4:4" x14ac:dyDescent="0.2">
      <c r="D118" s="141"/>
    </row>
    <row r="119" spans="4:4" x14ac:dyDescent="0.2">
      <c r="D119" s="141"/>
    </row>
    <row r="120" spans="4:4" x14ac:dyDescent="0.2">
      <c r="D120" s="141"/>
    </row>
    <row r="121" spans="4:4" x14ac:dyDescent="0.2">
      <c r="D121" s="141"/>
    </row>
    <row r="122" spans="4:4" x14ac:dyDescent="0.2">
      <c r="D122" s="141"/>
    </row>
    <row r="123" spans="4:4" x14ac:dyDescent="0.2">
      <c r="D123" s="141"/>
    </row>
    <row r="124" spans="4:4" x14ac:dyDescent="0.2">
      <c r="D124" s="141"/>
    </row>
    <row r="125" spans="4:4" x14ac:dyDescent="0.2">
      <c r="D125" s="141"/>
    </row>
    <row r="126" spans="4:4" x14ac:dyDescent="0.2">
      <c r="D126" s="141"/>
    </row>
    <row r="127" spans="4:4" x14ac:dyDescent="0.2">
      <c r="D127" s="141"/>
    </row>
    <row r="128" spans="4:4" x14ac:dyDescent="0.2">
      <c r="D128" s="141"/>
    </row>
    <row r="129" spans="4:4" x14ac:dyDescent="0.2">
      <c r="D129" s="141"/>
    </row>
    <row r="130" spans="4:4" x14ac:dyDescent="0.2">
      <c r="D130" s="141"/>
    </row>
    <row r="131" spans="4:4" x14ac:dyDescent="0.2">
      <c r="D131" s="141"/>
    </row>
    <row r="132" spans="4:4" x14ac:dyDescent="0.2">
      <c r="D132" s="141"/>
    </row>
    <row r="133" spans="4:4" x14ac:dyDescent="0.2">
      <c r="D133" s="141"/>
    </row>
    <row r="134" spans="4:4" x14ac:dyDescent="0.2">
      <c r="D134" s="141"/>
    </row>
    <row r="135" spans="4:4" x14ac:dyDescent="0.2">
      <c r="D135" s="141"/>
    </row>
    <row r="136" spans="4:4" x14ac:dyDescent="0.2">
      <c r="D136" s="141"/>
    </row>
    <row r="137" spans="4:4" x14ac:dyDescent="0.2">
      <c r="D137" s="141"/>
    </row>
    <row r="138" spans="4:4" x14ac:dyDescent="0.2">
      <c r="D138" s="141"/>
    </row>
    <row r="139" spans="4:4" x14ac:dyDescent="0.2">
      <c r="D139" s="141"/>
    </row>
    <row r="140" spans="4:4" x14ac:dyDescent="0.2">
      <c r="D140" s="141"/>
    </row>
    <row r="141" spans="4:4" x14ac:dyDescent="0.2">
      <c r="D141" s="141"/>
    </row>
    <row r="142" spans="4:4" x14ac:dyDescent="0.2">
      <c r="D142" s="141"/>
    </row>
    <row r="143" spans="4:4" x14ac:dyDescent="0.2">
      <c r="D143" s="141"/>
    </row>
    <row r="144" spans="4:4" x14ac:dyDescent="0.2">
      <c r="D144" s="141"/>
    </row>
    <row r="145" spans="4:4" x14ac:dyDescent="0.2">
      <c r="D145" s="141"/>
    </row>
    <row r="146" spans="4:4" x14ac:dyDescent="0.2">
      <c r="D146" s="141"/>
    </row>
    <row r="147" spans="4:4" x14ac:dyDescent="0.2">
      <c r="D147" s="141"/>
    </row>
    <row r="148" spans="4:4" x14ac:dyDescent="0.2">
      <c r="D148" s="141"/>
    </row>
    <row r="149" spans="4:4" x14ac:dyDescent="0.2">
      <c r="D149" s="141"/>
    </row>
    <row r="150" spans="4:4" x14ac:dyDescent="0.2">
      <c r="D150" s="141"/>
    </row>
    <row r="151" spans="4:4" x14ac:dyDescent="0.2">
      <c r="D151" s="141"/>
    </row>
    <row r="152" spans="4:4" x14ac:dyDescent="0.2">
      <c r="D152" s="141"/>
    </row>
    <row r="153" spans="4:4" x14ac:dyDescent="0.2">
      <c r="D153" s="141"/>
    </row>
    <row r="154" spans="4:4" x14ac:dyDescent="0.2">
      <c r="D154" s="141"/>
    </row>
    <row r="155" spans="4:4" x14ac:dyDescent="0.2">
      <c r="D155" s="141"/>
    </row>
    <row r="156" spans="4:4" x14ac:dyDescent="0.2">
      <c r="D156" s="141"/>
    </row>
    <row r="157" spans="4:4" x14ac:dyDescent="0.2">
      <c r="D157" s="141"/>
    </row>
    <row r="158" spans="4:4" x14ac:dyDescent="0.2">
      <c r="D158" s="141"/>
    </row>
    <row r="159" spans="4:4" x14ac:dyDescent="0.2">
      <c r="D159" s="141"/>
    </row>
    <row r="160" spans="4:4" x14ac:dyDescent="0.2">
      <c r="D160" s="141"/>
    </row>
    <row r="161" spans="4:4" x14ac:dyDescent="0.2">
      <c r="D161" s="141"/>
    </row>
    <row r="162" spans="4:4" x14ac:dyDescent="0.2">
      <c r="D162" s="141"/>
    </row>
    <row r="163" spans="4:4" x14ac:dyDescent="0.2">
      <c r="D163" s="141"/>
    </row>
    <row r="164" spans="4:4" x14ac:dyDescent="0.2">
      <c r="D164" s="141"/>
    </row>
    <row r="165" spans="4:4" x14ac:dyDescent="0.2">
      <c r="D165" s="141"/>
    </row>
    <row r="166" spans="4:4" x14ac:dyDescent="0.2">
      <c r="D166" s="141"/>
    </row>
    <row r="167" spans="4:4" x14ac:dyDescent="0.2">
      <c r="D167" s="141"/>
    </row>
    <row r="168" spans="4:4" x14ac:dyDescent="0.2">
      <c r="D168" s="141"/>
    </row>
    <row r="169" spans="4:4" x14ac:dyDescent="0.2">
      <c r="D169" s="141"/>
    </row>
    <row r="170" spans="4:4" x14ac:dyDescent="0.2">
      <c r="D170" s="141"/>
    </row>
    <row r="171" spans="4:4" x14ac:dyDescent="0.2">
      <c r="D171" s="141"/>
    </row>
    <row r="172" spans="4:4" x14ac:dyDescent="0.2">
      <c r="D172" s="141"/>
    </row>
    <row r="173" spans="4:4" x14ac:dyDescent="0.2">
      <c r="D173" s="141"/>
    </row>
    <row r="174" spans="4:4" x14ac:dyDescent="0.2">
      <c r="D174" s="141"/>
    </row>
    <row r="175" spans="4:4" x14ac:dyDescent="0.2">
      <c r="D175" s="141"/>
    </row>
    <row r="176" spans="4:4" x14ac:dyDescent="0.2">
      <c r="D176" s="141"/>
    </row>
    <row r="177" spans="4:4" x14ac:dyDescent="0.2">
      <c r="D177" s="141"/>
    </row>
    <row r="178" spans="4:4" x14ac:dyDescent="0.2">
      <c r="D178" s="141"/>
    </row>
    <row r="179" spans="4:4" x14ac:dyDescent="0.2">
      <c r="D179" s="141"/>
    </row>
    <row r="180" spans="4:4" x14ac:dyDescent="0.2">
      <c r="D180" s="141"/>
    </row>
    <row r="181" spans="4:4" x14ac:dyDescent="0.2">
      <c r="D181" s="141"/>
    </row>
    <row r="182" spans="4:4" x14ac:dyDescent="0.2">
      <c r="D182" s="141"/>
    </row>
    <row r="183" spans="4:4" x14ac:dyDescent="0.2">
      <c r="D183" s="141"/>
    </row>
    <row r="184" spans="4:4" x14ac:dyDescent="0.2">
      <c r="D184" s="141"/>
    </row>
    <row r="185" spans="4:4" x14ac:dyDescent="0.2">
      <c r="D185" s="141"/>
    </row>
    <row r="186" spans="4:4" x14ac:dyDescent="0.2">
      <c r="D186" s="141"/>
    </row>
    <row r="187" spans="4:4" x14ac:dyDescent="0.2">
      <c r="D187" s="141"/>
    </row>
    <row r="188" spans="4:4" x14ac:dyDescent="0.2">
      <c r="D188" s="141"/>
    </row>
    <row r="189" spans="4:4" x14ac:dyDescent="0.2">
      <c r="D189" s="141"/>
    </row>
    <row r="190" spans="4:4" x14ac:dyDescent="0.2">
      <c r="D190" s="141"/>
    </row>
    <row r="191" spans="4:4" x14ac:dyDescent="0.2">
      <c r="D191" s="141"/>
    </row>
    <row r="192" spans="4:4" x14ac:dyDescent="0.2">
      <c r="D192" s="141"/>
    </row>
    <row r="193" spans="4:4" x14ac:dyDescent="0.2">
      <c r="D193" s="141"/>
    </row>
    <row r="194" spans="4:4" x14ac:dyDescent="0.2">
      <c r="D194" s="141"/>
    </row>
    <row r="195" spans="4:4" x14ac:dyDescent="0.2">
      <c r="D195" s="141"/>
    </row>
    <row r="196" spans="4:4" x14ac:dyDescent="0.2">
      <c r="D196" s="141"/>
    </row>
    <row r="197" spans="4:4" x14ac:dyDescent="0.2">
      <c r="D197" s="141"/>
    </row>
    <row r="198" spans="4:4" x14ac:dyDescent="0.2">
      <c r="D198" s="141"/>
    </row>
    <row r="199" spans="4:4" x14ac:dyDescent="0.2">
      <c r="D199" s="141"/>
    </row>
    <row r="200" spans="4:4" x14ac:dyDescent="0.2">
      <c r="D200" s="141"/>
    </row>
    <row r="201" spans="4:4" x14ac:dyDescent="0.2">
      <c r="D201" s="141"/>
    </row>
    <row r="202" spans="4:4" x14ac:dyDescent="0.2">
      <c r="D202" s="141"/>
    </row>
    <row r="203" spans="4:4" x14ac:dyDescent="0.2">
      <c r="D203" s="141"/>
    </row>
    <row r="204" spans="4:4" x14ac:dyDescent="0.2">
      <c r="D204" s="141"/>
    </row>
    <row r="205" spans="4:4" x14ac:dyDescent="0.2">
      <c r="D205" s="141"/>
    </row>
    <row r="206" spans="4:4" x14ac:dyDescent="0.2">
      <c r="D206" s="141"/>
    </row>
    <row r="207" spans="4:4" x14ac:dyDescent="0.2">
      <c r="D207" s="141"/>
    </row>
    <row r="208" spans="4:4" x14ac:dyDescent="0.2">
      <c r="D208" s="141"/>
    </row>
    <row r="209" spans="4:4" x14ac:dyDescent="0.2">
      <c r="D209" s="141"/>
    </row>
    <row r="210" spans="4:4" x14ac:dyDescent="0.2">
      <c r="D210" s="141"/>
    </row>
    <row r="211" spans="4:4" x14ac:dyDescent="0.2">
      <c r="D211" s="141"/>
    </row>
    <row r="212" spans="4:4" x14ac:dyDescent="0.2">
      <c r="D212" s="141"/>
    </row>
    <row r="213" spans="4:4" x14ac:dyDescent="0.2">
      <c r="D213" s="141"/>
    </row>
    <row r="214" spans="4:4" x14ac:dyDescent="0.2">
      <c r="D214" s="141"/>
    </row>
    <row r="215" spans="4:4" x14ac:dyDescent="0.2">
      <c r="D215" s="141"/>
    </row>
    <row r="216" spans="4:4" x14ac:dyDescent="0.2">
      <c r="D216" s="141"/>
    </row>
    <row r="217" spans="4:4" x14ac:dyDescent="0.2">
      <c r="D217" s="141"/>
    </row>
    <row r="218" spans="4:4" x14ac:dyDescent="0.2">
      <c r="D218" s="141"/>
    </row>
    <row r="219" spans="4:4" x14ac:dyDescent="0.2">
      <c r="D219" s="141"/>
    </row>
    <row r="220" spans="4:4" x14ac:dyDescent="0.2">
      <c r="D220" s="141"/>
    </row>
    <row r="221" spans="4:4" x14ac:dyDescent="0.2">
      <c r="D221" s="141"/>
    </row>
    <row r="222" spans="4:4" x14ac:dyDescent="0.2">
      <c r="D222" s="141"/>
    </row>
    <row r="223" spans="4:4" x14ac:dyDescent="0.2">
      <c r="D223" s="141"/>
    </row>
    <row r="224" spans="4:4" x14ac:dyDescent="0.2">
      <c r="D224" s="141"/>
    </row>
    <row r="225" spans="4:4" x14ac:dyDescent="0.2">
      <c r="D225" s="141"/>
    </row>
    <row r="226" spans="4:4" x14ac:dyDescent="0.2">
      <c r="D226" s="141"/>
    </row>
    <row r="227" spans="4:4" x14ac:dyDescent="0.2">
      <c r="D227" s="141"/>
    </row>
    <row r="228" spans="4:4" x14ac:dyDescent="0.2">
      <c r="D228" s="141"/>
    </row>
    <row r="229" spans="4:4" x14ac:dyDescent="0.2">
      <c r="D229" s="141"/>
    </row>
    <row r="230" spans="4:4" x14ac:dyDescent="0.2">
      <c r="D230" s="141"/>
    </row>
    <row r="231" spans="4:4" x14ac:dyDescent="0.2">
      <c r="D231" s="141"/>
    </row>
    <row r="232" spans="4:4" x14ac:dyDescent="0.2">
      <c r="D232" s="141"/>
    </row>
    <row r="233" spans="4:4" x14ac:dyDescent="0.2">
      <c r="D233" s="141"/>
    </row>
    <row r="234" spans="4:4" x14ac:dyDescent="0.2">
      <c r="D234" s="141"/>
    </row>
    <row r="235" spans="4:4" x14ac:dyDescent="0.2">
      <c r="D235" s="141"/>
    </row>
    <row r="236" spans="4:4" x14ac:dyDescent="0.2">
      <c r="D236" s="141"/>
    </row>
    <row r="237" spans="4:4" x14ac:dyDescent="0.2">
      <c r="D237" s="141"/>
    </row>
    <row r="238" spans="4:4" x14ac:dyDescent="0.2">
      <c r="D238" s="141"/>
    </row>
    <row r="239" spans="4:4" x14ac:dyDescent="0.2">
      <c r="D239" s="141"/>
    </row>
    <row r="240" spans="4:4" x14ac:dyDescent="0.2">
      <c r="D240" s="141"/>
    </row>
    <row r="241" spans="4:4" x14ac:dyDescent="0.2">
      <c r="D241" s="141"/>
    </row>
    <row r="242" spans="4:4" x14ac:dyDescent="0.2">
      <c r="D242" s="141"/>
    </row>
    <row r="243" spans="4:4" x14ac:dyDescent="0.2">
      <c r="D243" s="141"/>
    </row>
    <row r="244" spans="4:4" x14ac:dyDescent="0.2">
      <c r="D244" s="141"/>
    </row>
    <row r="245" spans="4:4" x14ac:dyDescent="0.2">
      <c r="D245" s="141"/>
    </row>
    <row r="246" spans="4:4" x14ac:dyDescent="0.2">
      <c r="D246" s="141"/>
    </row>
    <row r="247" spans="4:4" x14ac:dyDescent="0.2">
      <c r="D247" s="141"/>
    </row>
    <row r="248" spans="4:4" x14ac:dyDescent="0.2">
      <c r="D248" s="141"/>
    </row>
    <row r="249" spans="4:4" x14ac:dyDescent="0.2">
      <c r="D249" s="141"/>
    </row>
    <row r="250" spans="4:4" x14ac:dyDescent="0.2">
      <c r="D250" s="141"/>
    </row>
    <row r="251" spans="4:4" x14ac:dyDescent="0.2">
      <c r="D251" s="141"/>
    </row>
    <row r="252" spans="4:4" x14ac:dyDescent="0.2">
      <c r="D252" s="141"/>
    </row>
    <row r="253" spans="4:4" x14ac:dyDescent="0.2">
      <c r="D253" s="141"/>
    </row>
    <row r="254" spans="4:4" x14ac:dyDescent="0.2">
      <c r="D254" s="141"/>
    </row>
    <row r="255" spans="4:4" x14ac:dyDescent="0.2">
      <c r="D255" s="141"/>
    </row>
    <row r="256" spans="4:4" x14ac:dyDescent="0.2">
      <c r="D256" s="141"/>
    </row>
    <row r="257" spans="4:4" x14ac:dyDescent="0.2">
      <c r="D257" s="141"/>
    </row>
    <row r="258" spans="4:4" x14ac:dyDescent="0.2">
      <c r="D258" s="141"/>
    </row>
    <row r="259" spans="4:4" x14ac:dyDescent="0.2">
      <c r="D259" s="141"/>
    </row>
    <row r="260" spans="4:4" x14ac:dyDescent="0.2">
      <c r="D260" s="141"/>
    </row>
    <row r="261" spans="4:4" x14ac:dyDescent="0.2">
      <c r="D261" s="141"/>
    </row>
    <row r="262" spans="4:4" x14ac:dyDescent="0.2">
      <c r="D262" s="141"/>
    </row>
    <row r="263" spans="4:4" x14ac:dyDescent="0.2">
      <c r="D263" s="141"/>
    </row>
    <row r="264" spans="4:4" x14ac:dyDescent="0.2">
      <c r="D264" s="141"/>
    </row>
    <row r="265" spans="4:4" x14ac:dyDescent="0.2">
      <c r="D265" s="141"/>
    </row>
    <row r="266" spans="4:4" x14ac:dyDescent="0.2">
      <c r="D266" s="141"/>
    </row>
    <row r="267" spans="4:4" x14ac:dyDescent="0.2">
      <c r="D267" s="141"/>
    </row>
    <row r="268" spans="4:4" x14ac:dyDescent="0.2">
      <c r="D268" s="141"/>
    </row>
    <row r="269" spans="4:4" x14ac:dyDescent="0.2">
      <c r="D269" s="141"/>
    </row>
    <row r="270" spans="4:4" x14ac:dyDescent="0.2">
      <c r="D270" s="141"/>
    </row>
    <row r="271" spans="4:4" x14ac:dyDescent="0.2">
      <c r="D271" s="141"/>
    </row>
    <row r="272" spans="4:4" x14ac:dyDescent="0.2">
      <c r="D272" s="141"/>
    </row>
    <row r="273" spans="4:4" x14ac:dyDescent="0.2">
      <c r="D273" s="141"/>
    </row>
    <row r="274" spans="4:4" x14ac:dyDescent="0.2">
      <c r="D274" s="141"/>
    </row>
    <row r="275" spans="4:4" x14ac:dyDescent="0.2">
      <c r="D275" s="141"/>
    </row>
    <row r="276" spans="4:4" x14ac:dyDescent="0.2">
      <c r="D276" s="141"/>
    </row>
    <row r="277" spans="4:4" x14ac:dyDescent="0.2">
      <c r="D277" s="141"/>
    </row>
    <row r="278" spans="4:4" x14ac:dyDescent="0.2">
      <c r="D278" s="141"/>
    </row>
    <row r="279" spans="4:4" x14ac:dyDescent="0.2">
      <c r="D279" s="141"/>
    </row>
    <row r="280" spans="4:4" x14ac:dyDescent="0.2">
      <c r="D280" s="141"/>
    </row>
    <row r="281" spans="4:4" x14ac:dyDescent="0.2">
      <c r="D281" s="141"/>
    </row>
    <row r="282" spans="4:4" x14ac:dyDescent="0.2">
      <c r="D282" s="141"/>
    </row>
    <row r="283" spans="4:4" x14ac:dyDescent="0.2">
      <c r="D283" s="141"/>
    </row>
    <row r="284" spans="4:4" x14ac:dyDescent="0.2">
      <c r="D284" s="141"/>
    </row>
    <row r="285" spans="4:4" x14ac:dyDescent="0.2">
      <c r="D285" s="141"/>
    </row>
    <row r="286" spans="4:4" x14ac:dyDescent="0.2">
      <c r="D286" s="141"/>
    </row>
    <row r="287" spans="4:4" x14ac:dyDescent="0.2">
      <c r="D287" s="141"/>
    </row>
    <row r="288" spans="4:4" x14ac:dyDescent="0.2">
      <c r="D288" s="141"/>
    </row>
    <row r="289" spans="4:4" x14ac:dyDescent="0.2">
      <c r="D289" s="141"/>
    </row>
    <row r="290" spans="4:4" x14ac:dyDescent="0.2">
      <c r="D290" s="141"/>
    </row>
    <row r="291" spans="4:4" x14ac:dyDescent="0.2">
      <c r="D291" s="141"/>
    </row>
    <row r="292" spans="4:4" x14ac:dyDescent="0.2">
      <c r="D292" s="141"/>
    </row>
    <row r="293" spans="4:4" x14ac:dyDescent="0.2">
      <c r="D293" s="141"/>
    </row>
    <row r="294" spans="4:4" x14ac:dyDescent="0.2">
      <c r="D294" s="141"/>
    </row>
    <row r="295" spans="4:4" x14ac:dyDescent="0.2">
      <c r="D295" s="141"/>
    </row>
    <row r="296" spans="4:4" x14ac:dyDescent="0.2">
      <c r="D296" s="141"/>
    </row>
    <row r="297" spans="4:4" x14ac:dyDescent="0.2">
      <c r="D297" s="141"/>
    </row>
    <row r="298" spans="4:4" x14ac:dyDescent="0.2">
      <c r="D298" s="141"/>
    </row>
    <row r="299" spans="4:4" x14ac:dyDescent="0.2">
      <c r="D299" s="141"/>
    </row>
    <row r="300" spans="4:4" x14ac:dyDescent="0.2">
      <c r="D300" s="141"/>
    </row>
    <row r="301" spans="4:4" x14ac:dyDescent="0.2">
      <c r="D301" s="141"/>
    </row>
    <row r="302" spans="4:4" x14ac:dyDescent="0.2">
      <c r="D302" s="141"/>
    </row>
    <row r="303" spans="4:4" x14ac:dyDescent="0.2">
      <c r="D303" s="141"/>
    </row>
    <row r="304" spans="4:4" x14ac:dyDescent="0.2">
      <c r="D304" s="141"/>
    </row>
    <row r="305" spans="4:4" x14ac:dyDescent="0.2">
      <c r="D305" s="141"/>
    </row>
    <row r="306" spans="4:4" x14ac:dyDescent="0.2">
      <c r="D306" s="141"/>
    </row>
    <row r="307" spans="4:4" x14ac:dyDescent="0.2">
      <c r="D307" s="141"/>
    </row>
    <row r="308" spans="4:4" x14ac:dyDescent="0.2">
      <c r="D308" s="141"/>
    </row>
    <row r="309" spans="4:4" x14ac:dyDescent="0.2">
      <c r="D309" s="141"/>
    </row>
    <row r="310" spans="4:4" x14ac:dyDescent="0.2">
      <c r="D310" s="141"/>
    </row>
    <row r="311" spans="4:4" x14ac:dyDescent="0.2">
      <c r="D311" s="141"/>
    </row>
    <row r="312" spans="4:4" x14ac:dyDescent="0.2">
      <c r="D312" s="141"/>
    </row>
    <row r="313" spans="4:4" x14ac:dyDescent="0.2">
      <c r="D313" s="141"/>
    </row>
    <row r="314" spans="4:4" x14ac:dyDescent="0.2">
      <c r="D314" s="141"/>
    </row>
    <row r="315" spans="4:4" x14ac:dyDescent="0.2">
      <c r="D315" s="141"/>
    </row>
    <row r="316" spans="4:4" x14ac:dyDescent="0.2">
      <c r="D316" s="141"/>
    </row>
    <row r="317" spans="4:4" x14ac:dyDescent="0.2">
      <c r="D317" s="141"/>
    </row>
    <row r="318" spans="4:4" x14ac:dyDescent="0.2">
      <c r="D318" s="141"/>
    </row>
    <row r="319" spans="4:4" x14ac:dyDescent="0.2">
      <c r="D319" s="141"/>
    </row>
    <row r="320" spans="4:4" x14ac:dyDescent="0.2">
      <c r="D320" s="141"/>
    </row>
    <row r="321" spans="4:4" x14ac:dyDescent="0.2">
      <c r="D321" s="141"/>
    </row>
    <row r="322" spans="4:4" x14ac:dyDescent="0.2">
      <c r="D322" s="141"/>
    </row>
    <row r="323" spans="4:4" x14ac:dyDescent="0.2">
      <c r="D323" s="141"/>
    </row>
    <row r="324" spans="4:4" x14ac:dyDescent="0.2">
      <c r="D324" s="141"/>
    </row>
    <row r="325" spans="4:4" x14ac:dyDescent="0.2">
      <c r="D325" s="141"/>
    </row>
    <row r="326" spans="4:4" x14ac:dyDescent="0.2">
      <c r="D326" s="141"/>
    </row>
    <row r="327" spans="4:4" x14ac:dyDescent="0.2">
      <c r="D327" s="141"/>
    </row>
    <row r="328" spans="4:4" x14ac:dyDescent="0.2">
      <c r="D328" s="141"/>
    </row>
    <row r="329" spans="4:4" x14ac:dyDescent="0.2">
      <c r="D329" s="141"/>
    </row>
    <row r="330" spans="4:4" x14ac:dyDescent="0.2">
      <c r="D330" s="141"/>
    </row>
    <row r="331" spans="4:4" x14ac:dyDescent="0.2">
      <c r="D331" s="141"/>
    </row>
    <row r="332" spans="4:4" x14ac:dyDescent="0.2">
      <c r="D332" s="141"/>
    </row>
    <row r="333" spans="4:4" x14ac:dyDescent="0.2">
      <c r="D333" s="141"/>
    </row>
    <row r="334" spans="4:4" x14ac:dyDescent="0.2">
      <c r="D334" s="141"/>
    </row>
    <row r="335" spans="4:4" x14ac:dyDescent="0.2">
      <c r="D335" s="141"/>
    </row>
    <row r="336" spans="4:4" x14ac:dyDescent="0.2">
      <c r="D336" s="141"/>
    </row>
    <row r="337" spans="4:4" x14ac:dyDescent="0.2">
      <c r="D337" s="141"/>
    </row>
    <row r="338" spans="4:4" x14ac:dyDescent="0.2">
      <c r="D338" s="141"/>
    </row>
    <row r="339" spans="4:4" x14ac:dyDescent="0.2">
      <c r="D339" s="141"/>
    </row>
    <row r="340" spans="4:4" x14ac:dyDescent="0.2">
      <c r="D340" s="141"/>
    </row>
    <row r="341" spans="4:4" x14ac:dyDescent="0.2">
      <c r="D341" s="141"/>
    </row>
    <row r="342" spans="4:4" x14ac:dyDescent="0.2">
      <c r="D342" s="141"/>
    </row>
    <row r="343" spans="4:4" x14ac:dyDescent="0.2">
      <c r="D343" s="141"/>
    </row>
    <row r="344" spans="4:4" x14ac:dyDescent="0.2">
      <c r="D344" s="141"/>
    </row>
    <row r="345" spans="4:4" x14ac:dyDescent="0.2">
      <c r="D345" s="141"/>
    </row>
    <row r="346" spans="4:4" x14ac:dyDescent="0.2">
      <c r="D346" s="141"/>
    </row>
    <row r="347" spans="4:4" x14ac:dyDescent="0.2">
      <c r="D347" s="141"/>
    </row>
    <row r="348" spans="4:4" x14ac:dyDescent="0.2">
      <c r="D348" s="141"/>
    </row>
    <row r="349" spans="4:4" x14ac:dyDescent="0.2">
      <c r="D349" s="141"/>
    </row>
    <row r="350" spans="4:4" x14ac:dyDescent="0.2">
      <c r="D350" s="141"/>
    </row>
    <row r="351" spans="4:4" x14ac:dyDescent="0.2">
      <c r="D351" s="141"/>
    </row>
    <row r="352" spans="4:4" x14ac:dyDescent="0.2">
      <c r="D352" s="141"/>
    </row>
    <row r="353" spans="4:4" x14ac:dyDescent="0.2">
      <c r="D353" s="141"/>
    </row>
    <row r="354" spans="4:4" x14ac:dyDescent="0.2">
      <c r="D354" s="141"/>
    </row>
    <row r="355" spans="4:4" x14ac:dyDescent="0.2">
      <c r="D355" s="141"/>
    </row>
    <row r="356" spans="4:4" x14ac:dyDescent="0.2">
      <c r="D356" s="141"/>
    </row>
    <row r="357" spans="4:4" x14ac:dyDescent="0.2">
      <c r="D357" s="141"/>
    </row>
    <row r="358" spans="4:4" x14ac:dyDescent="0.2">
      <c r="D358" s="141"/>
    </row>
    <row r="359" spans="4:4" x14ac:dyDescent="0.2">
      <c r="D359" s="141"/>
    </row>
    <row r="360" spans="4:4" x14ac:dyDescent="0.2">
      <c r="D360" s="141"/>
    </row>
    <row r="361" spans="4:4" x14ac:dyDescent="0.2">
      <c r="D361" s="141"/>
    </row>
    <row r="362" spans="4:4" x14ac:dyDescent="0.2">
      <c r="D362" s="141"/>
    </row>
    <row r="363" spans="4:4" x14ac:dyDescent="0.2">
      <c r="D363" s="141"/>
    </row>
    <row r="364" spans="4:4" x14ac:dyDescent="0.2">
      <c r="D364" s="141"/>
    </row>
    <row r="365" spans="4:4" x14ac:dyDescent="0.2">
      <c r="D365" s="141"/>
    </row>
    <row r="366" spans="4:4" x14ac:dyDescent="0.2">
      <c r="D366" s="141"/>
    </row>
    <row r="367" spans="4:4" x14ac:dyDescent="0.2">
      <c r="D367" s="141"/>
    </row>
    <row r="368" spans="4:4" x14ac:dyDescent="0.2">
      <c r="D368" s="141"/>
    </row>
    <row r="369" spans="4:4" x14ac:dyDescent="0.2">
      <c r="D369" s="141"/>
    </row>
    <row r="370" spans="4:4" x14ac:dyDescent="0.2">
      <c r="D370" s="141"/>
    </row>
    <row r="371" spans="4:4" x14ac:dyDescent="0.2">
      <c r="D371" s="141"/>
    </row>
    <row r="372" spans="4:4" x14ac:dyDescent="0.2">
      <c r="D372" s="141"/>
    </row>
    <row r="373" spans="4:4" x14ac:dyDescent="0.2">
      <c r="D373" s="141"/>
    </row>
    <row r="374" spans="4:4" x14ac:dyDescent="0.2">
      <c r="D374" s="141"/>
    </row>
    <row r="375" spans="4:4" x14ac:dyDescent="0.2">
      <c r="D375" s="141"/>
    </row>
    <row r="376" spans="4:4" x14ac:dyDescent="0.2">
      <c r="D376" s="141"/>
    </row>
    <row r="377" spans="4:4" x14ac:dyDescent="0.2">
      <c r="D377" s="141"/>
    </row>
    <row r="378" spans="4:4" x14ac:dyDescent="0.2">
      <c r="D378" s="141"/>
    </row>
    <row r="379" spans="4:4" x14ac:dyDescent="0.2">
      <c r="D379" s="141"/>
    </row>
    <row r="380" spans="4:4" x14ac:dyDescent="0.2">
      <c r="D380" s="141"/>
    </row>
    <row r="381" spans="4:4" x14ac:dyDescent="0.2">
      <c r="D381" s="141"/>
    </row>
    <row r="382" spans="4:4" x14ac:dyDescent="0.2">
      <c r="D382" s="141"/>
    </row>
    <row r="383" spans="4:4" x14ac:dyDescent="0.2">
      <c r="D383" s="141"/>
    </row>
    <row r="384" spans="4:4" x14ac:dyDescent="0.2">
      <c r="D384" s="141"/>
    </row>
    <row r="385" spans="4:4" x14ac:dyDescent="0.2">
      <c r="D385" s="141"/>
    </row>
    <row r="386" spans="4:4" x14ac:dyDescent="0.2">
      <c r="D386" s="141"/>
    </row>
    <row r="387" spans="4:4" x14ac:dyDescent="0.2">
      <c r="D387" s="141"/>
    </row>
    <row r="388" spans="4:4" x14ac:dyDescent="0.2">
      <c r="D388" s="141"/>
    </row>
    <row r="389" spans="4:4" x14ac:dyDescent="0.2">
      <c r="D389" s="141"/>
    </row>
    <row r="390" spans="4:4" x14ac:dyDescent="0.2">
      <c r="D390" s="141"/>
    </row>
    <row r="391" spans="4:4" x14ac:dyDescent="0.2">
      <c r="D391" s="141"/>
    </row>
    <row r="392" spans="4:4" x14ac:dyDescent="0.2">
      <c r="D392" s="141"/>
    </row>
    <row r="393" spans="4:4" x14ac:dyDescent="0.2">
      <c r="D393" s="141"/>
    </row>
    <row r="394" spans="4:4" x14ac:dyDescent="0.2">
      <c r="D394" s="141"/>
    </row>
    <row r="395" spans="4:4" x14ac:dyDescent="0.2">
      <c r="D395" s="141"/>
    </row>
    <row r="396" spans="4:4" x14ac:dyDescent="0.2">
      <c r="D396" s="141"/>
    </row>
    <row r="397" spans="4:4" x14ac:dyDescent="0.2">
      <c r="D397" s="141"/>
    </row>
    <row r="398" spans="4:4" x14ac:dyDescent="0.2">
      <c r="D398" s="141"/>
    </row>
    <row r="399" spans="4:4" x14ac:dyDescent="0.2">
      <c r="D399" s="141"/>
    </row>
    <row r="400" spans="4:4" x14ac:dyDescent="0.2">
      <c r="D400" s="141"/>
    </row>
    <row r="401" spans="4:4" x14ac:dyDescent="0.2">
      <c r="D401" s="141"/>
    </row>
    <row r="402" spans="4:4" x14ac:dyDescent="0.2">
      <c r="D402" s="141"/>
    </row>
    <row r="403" spans="4:4" x14ac:dyDescent="0.2">
      <c r="D403" s="141"/>
    </row>
    <row r="404" spans="4:4" x14ac:dyDescent="0.2">
      <c r="D404" s="141"/>
    </row>
    <row r="405" spans="4:4" x14ac:dyDescent="0.2">
      <c r="D405" s="141"/>
    </row>
    <row r="406" spans="4:4" x14ac:dyDescent="0.2">
      <c r="D406" s="141"/>
    </row>
    <row r="407" spans="4:4" x14ac:dyDescent="0.2">
      <c r="D407" s="141"/>
    </row>
    <row r="408" spans="4:4" x14ac:dyDescent="0.2">
      <c r="D408" s="141"/>
    </row>
    <row r="409" spans="4:4" x14ac:dyDescent="0.2">
      <c r="D409" s="141"/>
    </row>
    <row r="410" spans="4:4" x14ac:dyDescent="0.2">
      <c r="D410" s="141"/>
    </row>
    <row r="411" spans="4:4" x14ac:dyDescent="0.2">
      <c r="D411" s="141"/>
    </row>
    <row r="412" spans="4:4" x14ac:dyDescent="0.2">
      <c r="D412" s="141"/>
    </row>
    <row r="413" spans="4:4" x14ac:dyDescent="0.2">
      <c r="D413" s="141"/>
    </row>
    <row r="414" spans="4:4" x14ac:dyDescent="0.2">
      <c r="D414" s="141"/>
    </row>
    <row r="415" spans="4:4" x14ac:dyDescent="0.2">
      <c r="D415" s="141"/>
    </row>
    <row r="416" spans="4:4" x14ac:dyDescent="0.2">
      <c r="D416" s="141"/>
    </row>
    <row r="417" spans="4:4" x14ac:dyDescent="0.2">
      <c r="D417" s="141"/>
    </row>
    <row r="418" spans="4:4" x14ac:dyDescent="0.2">
      <c r="D418" s="141"/>
    </row>
    <row r="419" spans="4:4" x14ac:dyDescent="0.2">
      <c r="D419" s="141"/>
    </row>
    <row r="420" spans="4:4" x14ac:dyDescent="0.2">
      <c r="D420" s="141"/>
    </row>
    <row r="421" spans="4:4" x14ac:dyDescent="0.2">
      <c r="D421" s="141"/>
    </row>
    <row r="422" spans="4:4" x14ac:dyDescent="0.2">
      <c r="D422" s="141"/>
    </row>
    <row r="423" spans="4:4" x14ac:dyDescent="0.2">
      <c r="D423" s="141"/>
    </row>
    <row r="424" spans="4:4" x14ac:dyDescent="0.2">
      <c r="D424" s="141"/>
    </row>
    <row r="425" spans="4:4" x14ac:dyDescent="0.2">
      <c r="D425" s="141"/>
    </row>
    <row r="426" spans="4:4" x14ac:dyDescent="0.2">
      <c r="D426" s="141"/>
    </row>
    <row r="427" spans="4:4" x14ac:dyDescent="0.2">
      <c r="D427" s="141"/>
    </row>
    <row r="428" spans="4:4" x14ac:dyDescent="0.2">
      <c r="D428" s="141"/>
    </row>
    <row r="429" spans="4:4" x14ac:dyDescent="0.2">
      <c r="D429" s="141"/>
    </row>
    <row r="430" spans="4:4" x14ac:dyDescent="0.2">
      <c r="D430" s="141"/>
    </row>
    <row r="431" spans="4:4" x14ac:dyDescent="0.2">
      <c r="D431" s="141"/>
    </row>
    <row r="432" spans="4:4" x14ac:dyDescent="0.2">
      <c r="D432" s="141"/>
    </row>
    <row r="433" spans="4:4" x14ac:dyDescent="0.2">
      <c r="D433" s="141"/>
    </row>
    <row r="434" spans="4:4" x14ac:dyDescent="0.2">
      <c r="D434" s="141"/>
    </row>
    <row r="435" spans="4:4" x14ac:dyDescent="0.2">
      <c r="D435" s="141"/>
    </row>
    <row r="436" spans="4:4" x14ac:dyDescent="0.2">
      <c r="D436" s="141"/>
    </row>
    <row r="437" spans="4:4" x14ac:dyDescent="0.2">
      <c r="D437" s="141"/>
    </row>
    <row r="438" spans="4:4" x14ac:dyDescent="0.2">
      <c r="D438" s="141"/>
    </row>
    <row r="439" spans="4:4" x14ac:dyDescent="0.2">
      <c r="D439" s="141"/>
    </row>
    <row r="440" spans="4:4" x14ac:dyDescent="0.2">
      <c r="D440" s="141"/>
    </row>
    <row r="441" spans="4:4" x14ac:dyDescent="0.2">
      <c r="D441" s="141"/>
    </row>
    <row r="442" spans="4:4" x14ac:dyDescent="0.2">
      <c r="D442" s="141"/>
    </row>
    <row r="443" spans="4:4" x14ac:dyDescent="0.2">
      <c r="D443" s="141"/>
    </row>
    <row r="444" spans="4:4" x14ac:dyDescent="0.2">
      <c r="D444" s="141"/>
    </row>
    <row r="445" spans="4:4" x14ac:dyDescent="0.2">
      <c r="D445" s="141"/>
    </row>
    <row r="446" spans="4:4" x14ac:dyDescent="0.2">
      <c r="D446" s="141"/>
    </row>
    <row r="447" spans="4:4" x14ac:dyDescent="0.2">
      <c r="D447" s="141"/>
    </row>
    <row r="448" spans="4:4" x14ac:dyDescent="0.2">
      <c r="D448" s="141"/>
    </row>
    <row r="449" spans="4:4" x14ac:dyDescent="0.2">
      <c r="D449" s="141"/>
    </row>
    <row r="450" spans="4:4" x14ac:dyDescent="0.2">
      <c r="D450" s="141"/>
    </row>
    <row r="451" spans="4:4" x14ac:dyDescent="0.2">
      <c r="D451" s="141"/>
    </row>
    <row r="452" spans="4:4" x14ac:dyDescent="0.2">
      <c r="D452" s="141"/>
    </row>
    <row r="453" spans="4:4" x14ac:dyDescent="0.2">
      <c r="D453" s="141"/>
    </row>
    <row r="454" spans="4:4" x14ac:dyDescent="0.2">
      <c r="D454" s="141"/>
    </row>
    <row r="455" spans="4:4" x14ac:dyDescent="0.2">
      <c r="D455" s="141"/>
    </row>
    <row r="456" spans="4:4" x14ac:dyDescent="0.2">
      <c r="D456" s="141"/>
    </row>
    <row r="457" spans="4:4" x14ac:dyDescent="0.2">
      <c r="D457" s="141"/>
    </row>
    <row r="458" spans="4:4" x14ac:dyDescent="0.2">
      <c r="D458" s="141"/>
    </row>
    <row r="459" spans="4:4" x14ac:dyDescent="0.2">
      <c r="D459" s="141"/>
    </row>
    <row r="460" spans="4:4" x14ac:dyDescent="0.2">
      <c r="D460" s="141"/>
    </row>
    <row r="461" spans="4:4" x14ac:dyDescent="0.2">
      <c r="D461" s="141"/>
    </row>
    <row r="462" spans="4:4" x14ac:dyDescent="0.2">
      <c r="D462" s="141"/>
    </row>
    <row r="463" spans="4:4" x14ac:dyDescent="0.2">
      <c r="D463" s="141"/>
    </row>
    <row r="464" spans="4:4" x14ac:dyDescent="0.2">
      <c r="D464" s="141"/>
    </row>
    <row r="465" spans="4:4" x14ac:dyDescent="0.2">
      <c r="D465" s="141"/>
    </row>
    <row r="466" spans="4:4" x14ac:dyDescent="0.2">
      <c r="D466" s="141"/>
    </row>
    <row r="467" spans="4:4" x14ac:dyDescent="0.2">
      <c r="D467" s="141"/>
    </row>
    <row r="468" spans="4:4" x14ac:dyDescent="0.2">
      <c r="D468" s="141"/>
    </row>
    <row r="469" spans="4:4" x14ac:dyDescent="0.2">
      <c r="D469" s="141"/>
    </row>
    <row r="470" spans="4:4" x14ac:dyDescent="0.2">
      <c r="D470" s="141"/>
    </row>
    <row r="471" spans="4:4" x14ac:dyDescent="0.2">
      <c r="D471" s="141"/>
    </row>
    <row r="472" spans="4:4" x14ac:dyDescent="0.2">
      <c r="D472" s="141"/>
    </row>
    <row r="473" spans="4:4" x14ac:dyDescent="0.2">
      <c r="D473" s="141"/>
    </row>
    <row r="474" spans="4:4" x14ac:dyDescent="0.2">
      <c r="D474" s="141"/>
    </row>
    <row r="475" spans="4:4" x14ac:dyDescent="0.2">
      <c r="D475" s="141"/>
    </row>
    <row r="476" spans="4:4" x14ac:dyDescent="0.2">
      <c r="D476" s="141"/>
    </row>
    <row r="477" spans="4:4" x14ac:dyDescent="0.2">
      <c r="D477" s="141"/>
    </row>
    <row r="478" spans="4:4" x14ac:dyDescent="0.2">
      <c r="D478" s="141"/>
    </row>
    <row r="479" spans="4:4" x14ac:dyDescent="0.2">
      <c r="D479" s="141"/>
    </row>
    <row r="480" spans="4:4" x14ac:dyDescent="0.2">
      <c r="D480" s="141"/>
    </row>
    <row r="481" spans="4:4" x14ac:dyDescent="0.2">
      <c r="D481" s="141"/>
    </row>
    <row r="482" spans="4:4" x14ac:dyDescent="0.2">
      <c r="D482" s="141"/>
    </row>
    <row r="483" spans="4:4" x14ac:dyDescent="0.2">
      <c r="D483" s="141"/>
    </row>
    <row r="484" spans="4:4" x14ac:dyDescent="0.2">
      <c r="D484" s="141"/>
    </row>
    <row r="485" spans="4:4" x14ac:dyDescent="0.2">
      <c r="D485" s="141"/>
    </row>
    <row r="486" spans="4:4" x14ac:dyDescent="0.2">
      <c r="D486" s="141"/>
    </row>
    <row r="487" spans="4:4" x14ac:dyDescent="0.2">
      <c r="D487" s="141"/>
    </row>
    <row r="488" spans="4:4" x14ac:dyDescent="0.2">
      <c r="D488" s="141"/>
    </row>
    <row r="489" spans="4:4" x14ac:dyDescent="0.2">
      <c r="D489" s="141"/>
    </row>
    <row r="490" spans="4:4" x14ac:dyDescent="0.2">
      <c r="D490" s="141"/>
    </row>
    <row r="491" spans="4:4" x14ac:dyDescent="0.2">
      <c r="D491" s="141"/>
    </row>
    <row r="492" spans="4:4" x14ac:dyDescent="0.2">
      <c r="D492" s="141"/>
    </row>
    <row r="493" spans="4:4" x14ac:dyDescent="0.2">
      <c r="D493" s="141"/>
    </row>
    <row r="494" spans="4:4" x14ac:dyDescent="0.2">
      <c r="D494" s="141"/>
    </row>
    <row r="495" spans="4:4" x14ac:dyDescent="0.2">
      <c r="D495" s="141"/>
    </row>
    <row r="496" spans="4:4" x14ac:dyDescent="0.2">
      <c r="D496" s="141"/>
    </row>
    <row r="497" spans="4:4" x14ac:dyDescent="0.2">
      <c r="D497" s="141"/>
    </row>
    <row r="498" spans="4:4" x14ac:dyDescent="0.2">
      <c r="D498" s="141"/>
    </row>
    <row r="499" spans="4:4" x14ac:dyDescent="0.2">
      <c r="D499" s="141"/>
    </row>
    <row r="500" spans="4:4" x14ac:dyDescent="0.2">
      <c r="D500" s="141"/>
    </row>
    <row r="501" spans="4:4" x14ac:dyDescent="0.2">
      <c r="D501" s="141"/>
    </row>
    <row r="502" spans="4:4" x14ac:dyDescent="0.2">
      <c r="D502" s="141"/>
    </row>
    <row r="503" spans="4:4" x14ac:dyDescent="0.2">
      <c r="D503" s="141"/>
    </row>
    <row r="504" spans="4:4" x14ac:dyDescent="0.2">
      <c r="D504" s="141"/>
    </row>
    <row r="505" spans="4:4" x14ac:dyDescent="0.2">
      <c r="D505" s="141"/>
    </row>
    <row r="506" spans="4:4" x14ac:dyDescent="0.2">
      <c r="D506" s="141"/>
    </row>
    <row r="507" spans="4:4" x14ac:dyDescent="0.2">
      <c r="D507" s="141"/>
    </row>
    <row r="508" spans="4:4" x14ac:dyDescent="0.2">
      <c r="D508" s="141"/>
    </row>
    <row r="509" spans="4:4" x14ac:dyDescent="0.2">
      <c r="D509" s="141"/>
    </row>
    <row r="510" spans="4:4" x14ac:dyDescent="0.2">
      <c r="D510" s="141"/>
    </row>
    <row r="511" spans="4:4" x14ac:dyDescent="0.2">
      <c r="D511" s="141"/>
    </row>
    <row r="512" spans="4:4" x14ac:dyDescent="0.2">
      <c r="D512" s="141"/>
    </row>
    <row r="513" spans="4:4" x14ac:dyDescent="0.2">
      <c r="D513" s="141"/>
    </row>
    <row r="514" spans="4:4" x14ac:dyDescent="0.2">
      <c r="D514" s="141"/>
    </row>
    <row r="515" spans="4:4" x14ac:dyDescent="0.2">
      <c r="D515" s="141"/>
    </row>
    <row r="516" spans="4:4" x14ac:dyDescent="0.2">
      <c r="D516" s="141"/>
    </row>
    <row r="517" spans="4:4" x14ac:dyDescent="0.2">
      <c r="D517" s="141"/>
    </row>
    <row r="518" spans="4:4" x14ac:dyDescent="0.2">
      <c r="D518" s="141"/>
    </row>
    <row r="519" spans="4:4" x14ac:dyDescent="0.2">
      <c r="D519" s="141"/>
    </row>
    <row r="520" spans="4:4" x14ac:dyDescent="0.2">
      <c r="D520" s="141"/>
    </row>
    <row r="521" spans="4:4" x14ac:dyDescent="0.2">
      <c r="D521" s="141"/>
    </row>
    <row r="522" spans="4:4" x14ac:dyDescent="0.2">
      <c r="D522" s="141"/>
    </row>
    <row r="523" spans="4:4" x14ac:dyDescent="0.2">
      <c r="D523" s="141"/>
    </row>
    <row r="524" spans="4:4" x14ac:dyDescent="0.2">
      <c r="D524" s="141"/>
    </row>
    <row r="525" spans="4:4" x14ac:dyDescent="0.2">
      <c r="D525" s="141"/>
    </row>
    <row r="526" spans="4:4" x14ac:dyDescent="0.2">
      <c r="D526" s="141"/>
    </row>
    <row r="527" spans="4:4" x14ac:dyDescent="0.2">
      <c r="D527" s="141"/>
    </row>
    <row r="528" spans="4:4" x14ac:dyDescent="0.2">
      <c r="D528" s="141"/>
    </row>
    <row r="529" spans="4:4" x14ac:dyDescent="0.2">
      <c r="D529" s="141"/>
    </row>
    <row r="530" spans="4:4" x14ac:dyDescent="0.2">
      <c r="D530" s="141"/>
    </row>
    <row r="531" spans="4:4" x14ac:dyDescent="0.2">
      <c r="D531" s="141"/>
    </row>
    <row r="532" spans="4:4" x14ac:dyDescent="0.2">
      <c r="D532" s="141"/>
    </row>
    <row r="533" spans="4:4" x14ac:dyDescent="0.2">
      <c r="D533" s="141"/>
    </row>
    <row r="534" spans="4:4" x14ac:dyDescent="0.2">
      <c r="D534" s="141"/>
    </row>
    <row r="535" spans="4:4" x14ac:dyDescent="0.2">
      <c r="D535" s="141"/>
    </row>
    <row r="536" spans="4:4" x14ac:dyDescent="0.2">
      <c r="D536" s="141"/>
    </row>
    <row r="537" spans="4:4" x14ac:dyDescent="0.2">
      <c r="D537" s="141"/>
    </row>
    <row r="538" spans="4:4" x14ac:dyDescent="0.2">
      <c r="D538" s="141"/>
    </row>
    <row r="539" spans="4:4" x14ac:dyDescent="0.2">
      <c r="D539" s="141"/>
    </row>
    <row r="540" spans="4:4" x14ac:dyDescent="0.2">
      <c r="D540" s="141"/>
    </row>
    <row r="541" spans="4:4" x14ac:dyDescent="0.2">
      <c r="D541" s="141"/>
    </row>
    <row r="542" spans="4:4" x14ac:dyDescent="0.2">
      <c r="D542" s="141"/>
    </row>
    <row r="543" spans="4:4" x14ac:dyDescent="0.2">
      <c r="D543" s="141"/>
    </row>
    <row r="544" spans="4:4" x14ac:dyDescent="0.2">
      <c r="D544" s="141"/>
    </row>
    <row r="545" spans="4:4" x14ac:dyDescent="0.2">
      <c r="D545" s="141"/>
    </row>
    <row r="546" spans="4:4" x14ac:dyDescent="0.2">
      <c r="D546" s="141"/>
    </row>
    <row r="547" spans="4:4" x14ac:dyDescent="0.2">
      <c r="D547" s="141"/>
    </row>
    <row r="548" spans="4:4" x14ac:dyDescent="0.2">
      <c r="D548" s="141"/>
    </row>
    <row r="549" spans="4:4" x14ac:dyDescent="0.2">
      <c r="D549" s="141"/>
    </row>
    <row r="550" spans="4:4" x14ac:dyDescent="0.2">
      <c r="D550" s="141"/>
    </row>
    <row r="551" spans="4:4" x14ac:dyDescent="0.2">
      <c r="D551" s="141"/>
    </row>
    <row r="552" spans="4:4" x14ac:dyDescent="0.2">
      <c r="D552" s="141"/>
    </row>
    <row r="553" spans="4:4" x14ac:dyDescent="0.2">
      <c r="D553" s="141"/>
    </row>
    <row r="554" spans="4:4" x14ac:dyDescent="0.2">
      <c r="D554" s="141"/>
    </row>
    <row r="555" spans="4:4" x14ac:dyDescent="0.2">
      <c r="D555" s="141"/>
    </row>
    <row r="556" spans="4:4" x14ac:dyDescent="0.2">
      <c r="D556" s="141"/>
    </row>
    <row r="557" spans="4:4" x14ac:dyDescent="0.2">
      <c r="D557" s="141"/>
    </row>
    <row r="558" spans="4:4" x14ac:dyDescent="0.2">
      <c r="D558" s="141"/>
    </row>
    <row r="559" spans="4:4" x14ac:dyDescent="0.2">
      <c r="D559" s="141"/>
    </row>
    <row r="560" spans="4:4" x14ac:dyDescent="0.2">
      <c r="D560" s="141"/>
    </row>
    <row r="561" spans="4:4" x14ac:dyDescent="0.2">
      <c r="D561" s="141"/>
    </row>
    <row r="562" spans="4:4" x14ac:dyDescent="0.2">
      <c r="D562" s="141"/>
    </row>
    <row r="563" spans="4:4" x14ac:dyDescent="0.2">
      <c r="D563" s="141"/>
    </row>
    <row r="564" spans="4:4" x14ac:dyDescent="0.2">
      <c r="D564" s="141"/>
    </row>
    <row r="565" spans="4:4" x14ac:dyDescent="0.2">
      <c r="D565" s="141"/>
    </row>
    <row r="566" spans="4:4" x14ac:dyDescent="0.2">
      <c r="D566" s="141"/>
    </row>
    <row r="567" spans="4:4" x14ac:dyDescent="0.2">
      <c r="D567" s="141"/>
    </row>
    <row r="568" spans="4:4" x14ac:dyDescent="0.2">
      <c r="D568" s="141"/>
    </row>
    <row r="569" spans="4:4" x14ac:dyDescent="0.2">
      <c r="D569" s="141"/>
    </row>
    <row r="570" spans="4:4" x14ac:dyDescent="0.2">
      <c r="D570" s="141"/>
    </row>
    <row r="571" spans="4:4" x14ac:dyDescent="0.2">
      <c r="D571" s="141"/>
    </row>
    <row r="572" spans="4:4" x14ac:dyDescent="0.2">
      <c r="D572" s="141"/>
    </row>
    <row r="573" spans="4:4" x14ac:dyDescent="0.2">
      <c r="D573" s="141"/>
    </row>
    <row r="574" spans="4:4" x14ac:dyDescent="0.2">
      <c r="D574" s="141"/>
    </row>
    <row r="575" spans="4:4" x14ac:dyDescent="0.2">
      <c r="D575" s="141"/>
    </row>
    <row r="576" spans="4:4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  <row r="4999" spans="4:4" x14ac:dyDescent="0.2">
      <c r="D4999" s="141"/>
    </row>
    <row r="5000" spans="4:4" x14ac:dyDescent="0.2">
      <c r="D5000" s="141"/>
    </row>
  </sheetData>
  <mergeCells count="49">
    <mergeCell ref="C95:G95"/>
    <mergeCell ref="C81:G81"/>
    <mergeCell ref="C83:G83"/>
    <mergeCell ref="C85:G85"/>
    <mergeCell ref="C87:G87"/>
    <mergeCell ref="C90:G90"/>
    <mergeCell ref="C92:G92"/>
    <mergeCell ref="C79:G79"/>
    <mergeCell ref="C57:G57"/>
    <mergeCell ref="C60:G60"/>
    <mergeCell ref="C61:G61"/>
    <mergeCell ref="C62:G62"/>
    <mergeCell ref="C64:G64"/>
    <mergeCell ref="C66:G66"/>
    <mergeCell ref="C69:G69"/>
    <mergeCell ref="C71:G71"/>
    <mergeCell ref="C73:G73"/>
    <mergeCell ref="C75:G75"/>
    <mergeCell ref="C77:G77"/>
    <mergeCell ref="C55:G55"/>
    <mergeCell ref="C38:G38"/>
    <mergeCell ref="C39:G39"/>
    <mergeCell ref="C41:G41"/>
    <mergeCell ref="C42:G42"/>
    <mergeCell ref="C43:G43"/>
    <mergeCell ref="C45:G45"/>
    <mergeCell ref="C46:G46"/>
    <mergeCell ref="C47:G47"/>
    <mergeCell ref="C49:G49"/>
    <mergeCell ref="C50:G50"/>
    <mergeCell ref="C53:G53"/>
    <mergeCell ref="C37:G37"/>
    <mergeCell ref="C14:G14"/>
    <mergeCell ref="C16:G16"/>
    <mergeCell ref="C18:G18"/>
    <mergeCell ref="C20:G20"/>
    <mergeCell ref="C22:G22"/>
    <mergeCell ref="C25:G25"/>
    <mergeCell ref="C27:G27"/>
    <mergeCell ref="C29:G29"/>
    <mergeCell ref="C30:G30"/>
    <mergeCell ref="C33:G33"/>
    <mergeCell ref="C35:G35"/>
    <mergeCell ref="C12:G12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scale="73" fitToHeight="0" orientation="portrait" r:id="rId1"/>
  <headerFooter>
    <oddFooter>&amp;RStránka &amp;P z &amp;N&amp;LZpracováno programem BUILDpower S,  © RTS, a.s.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BH4998"/>
  <sheetViews>
    <sheetView tabSelected="1" workbookViewId="0">
      <pane ySplit="7" topLeftCell="A8" activePane="bottomLeft" state="frozen"/>
      <selection pane="bottomLeft" activeCell="A14" sqref="A14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63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33" t="s">
        <v>81</v>
      </c>
      <c r="B1" s="233"/>
      <c r="C1" s="233"/>
      <c r="D1" s="233"/>
      <c r="E1" s="233"/>
      <c r="F1" s="233"/>
      <c r="G1" s="233"/>
      <c r="AG1" t="s">
        <v>82</v>
      </c>
    </row>
    <row r="2" spans="1:60" ht="24.95" customHeight="1" x14ac:dyDescent="0.2">
      <c r="A2" s="142" t="s">
        <v>7</v>
      </c>
      <c r="B2" s="77" t="s">
        <v>44</v>
      </c>
      <c r="C2" s="234" t="s">
        <v>45</v>
      </c>
      <c r="D2" s="235"/>
      <c r="E2" s="235"/>
      <c r="F2" s="235"/>
      <c r="G2" s="236"/>
      <c r="AG2" t="s">
        <v>83</v>
      </c>
    </row>
    <row r="3" spans="1:60" ht="24.95" customHeight="1" x14ac:dyDescent="0.2">
      <c r="A3" s="142" t="s">
        <v>8</v>
      </c>
      <c r="B3" s="77" t="s">
        <v>47</v>
      </c>
      <c r="C3" s="234" t="s">
        <v>48</v>
      </c>
      <c r="D3" s="235"/>
      <c r="E3" s="235"/>
      <c r="F3" s="235"/>
      <c r="G3" s="236"/>
      <c r="AC3" s="89" t="s">
        <v>83</v>
      </c>
      <c r="AG3" t="s">
        <v>84</v>
      </c>
    </row>
    <row r="4" spans="1:60" ht="24.95" customHeight="1" x14ac:dyDescent="0.2">
      <c r="A4" s="143" t="s">
        <v>9</v>
      </c>
      <c r="B4" s="144" t="s">
        <v>53</v>
      </c>
      <c r="C4" s="237" t="s">
        <v>54</v>
      </c>
      <c r="D4" s="238"/>
      <c r="E4" s="238"/>
      <c r="F4" s="238"/>
      <c r="G4" s="239"/>
      <c r="AG4" t="s">
        <v>85</v>
      </c>
    </row>
    <row r="5" spans="1:60" x14ac:dyDescent="0.2">
      <c r="D5" s="141"/>
    </row>
    <row r="6" spans="1:60" ht="38.25" x14ac:dyDescent="0.2">
      <c r="A6" s="146" t="s">
        <v>86</v>
      </c>
      <c r="B6" s="148" t="s">
        <v>87</v>
      </c>
      <c r="C6" s="148" t="s">
        <v>88</v>
      </c>
      <c r="D6" s="147" t="s">
        <v>89</v>
      </c>
      <c r="E6" s="146" t="s">
        <v>90</v>
      </c>
      <c r="F6" s="145" t="s">
        <v>91</v>
      </c>
      <c r="G6" s="146" t="s">
        <v>29</v>
      </c>
      <c r="H6" s="149" t="s">
        <v>30</v>
      </c>
      <c r="I6" s="149" t="s">
        <v>92</v>
      </c>
      <c r="J6" s="149" t="s">
        <v>31</v>
      </c>
      <c r="K6" s="149" t="s">
        <v>93</v>
      </c>
      <c r="L6" s="149" t="s">
        <v>94</v>
      </c>
      <c r="M6" s="149" t="s">
        <v>95</v>
      </c>
      <c r="N6" s="149" t="s">
        <v>96</v>
      </c>
      <c r="O6" s="149" t="s">
        <v>97</v>
      </c>
      <c r="P6" s="149" t="s">
        <v>98</v>
      </c>
      <c r="Q6" s="149" t="s">
        <v>99</v>
      </c>
      <c r="R6" s="149" t="s">
        <v>100</v>
      </c>
      <c r="S6" s="149" t="s">
        <v>101</v>
      </c>
      <c r="T6" s="149" t="s">
        <v>102</v>
      </c>
      <c r="U6" s="149" t="s">
        <v>103</v>
      </c>
      <c r="V6" s="149" t="s">
        <v>104</v>
      </c>
      <c r="W6" s="149" t="s">
        <v>105</v>
      </c>
    </row>
    <row r="7" spans="1:60" hidden="1" x14ac:dyDescent="0.2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</row>
    <row r="8" spans="1:60" x14ac:dyDescent="0.2">
      <c r="A8" s="163" t="s">
        <v>106</v>
      </c>
      <c r="B8" s="164" t="s">
        <v>79</v>
      </c>
      <c r="C8" s="178" t="s">
        <v>27</v>
      </c>
      <c r="D8" s="165"/>
      <c r="E8" s="166"/>
      <c r="F8" s="167"/>
      <c r="G8" s="167">
        <f>SUMIF(AG9:AG15,"&lt;&gt;NOR",G9:G15)</f>
        <v>0</v>
      </c>
      <c r="H8" s="167"/>
      <c r="I8" s="167">
        <f>SUM(I9:I15)</f>
        <v>0</v>
      </c>
      <c r="J8" s="167"/>
      <c r="K8" s="167">
        <f>SUM(K9:K15)</f>
        <v>0</v>
      </c>
      <c r="L8" s="167"/>
      <c r="M8" s="167">
        <f>SUM(M9:M15)</f>
        <v>0</v>
      </c>
      <c r="N8" s="167"/>
      <c r="O8" s="167">
        <f>SUM(O9:O15)</f>
        <v>0</v>
      </c>
      <c r="P8" s="167"/>
      <c r="Q8" s="167">
        <f>SUM(Q9:Q15)</f>
        <v>0</v>
      </c>
      <c r="R8" s="167"/>
      <c r="S8" s="167"/>
      <c r="T8" s="168"/>
      <c r="U8" s="162"/>
      <c r="V8" s="162">
        <f>SUM(V9:V15)</f>
        <v>0</v>
      </c>
      <c r="W8" s="162"/>
      <c r="AG8" t="s">
        <v>107</v>
      </c>
    </row>
    <row r="9" spans="1:60" outlineLevel="1" x14ac:dyDescent="0.2">
      <c r="A9" s="169">
        <v>1</v>
      </c>
      <c r="B9" s="170" t="s">
        <v>309</v>
      </c>
      <c r="C9" s="179" t="s">
        <v>310</v>
      </c>
      <c r="D9" s="171" t="s">
        <v>311</v>
      </c>
      <c r="E9" s="172">
        <v>1</v>
      </c>
      <c r="F9" s="173"/>
      <c r="G9" s="174">
        <f>ROUND(E9*F9,2)</f>
        <v>0</v>
      </c>
      <c r="H9" s="173"/>
      <c r="I9" s="174">
        <f>ROUND(E9*H9,2)</f>
        <v>0</v>
      </c>
      <c r="J9" s="173"/>
      <c r="K9" s="174">
        <f>ROUND(E9*J9,2)</f>
        <v>0</v>
      </c>
      <c r="L9" s="174">
        <v>21</v>
      </c>
      <c r="M9" s="174">
        <f>G9*(1+L9/100)</f>
        <v>0</v>
      </c>
      <c r="N9" s="174">
        <v>0</v>
      </c>
      <c r="O9" s="174">
        <f>ROUND(E9*N9,2)</f>
        <v>0</v>
      </c>
      <c r="P9" s="174">
        <v>0</v>
      </c>
      <c r="Q9" s="174">
        <f>ROUND(E9*P9,2)</f>
        <v>0</v>
      </c>
      <c r="R9" s="174"/>
      <c r="S9" s="174" t="s">
        <v>111</v>
      </c>
      <c r="T9" s="175" t="s">
        <v>112</v>
      </c>
      <c r="U9" s="160">
        <v>0</v>
      </c>
      <c r="V9" s="160">
        <f>ROUND(E9*U9,2)</f>
        <v>0</v>
      </c>
      <c r="W9" s="160"/>
      <c r="X9" s="150"/>
      <c r="Y9" s="150"/>
      <c r="Z9" s="150"/>
      <c r="AA9" s="150"/>
      <c r="AB9" s="150"/>
      <c r="AC9" s="150"/>
      <c r="AD9" s="150"/>
      <c r="AE9" s="150"/>
      <c r="AF9" s="150"/>
      <c r="AG9" s="150" t="s">
        <v>143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57"/>
      <c r="B10" s="158"/>
      <c r="C10" s="240"/>
      <c r="D10" s="241"/>
      <c r="E10" s="241"/>
      <c r="F10" s="241"/>
      <c r="G10" s="241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50"/>
      <c r="Y10" s="150"/>
      <c r="Z10" s="150"/>
      <c r="AA10" s="150"/>
      <c r="AB10" s="150"/>
      <c r="AC10" s="150"/>
      <c r="AD10" s="150"/>
      <c r="AE10" s="150"/>
      <c r="AF10" s="150"/>
      <c r="AG10" s="150" t="s">
        <v>114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69">
        <v>2</v>
      </c>
      <c r="B11" s="170" t="s">
        <v>313</v>
      </c>
      <c r="C11" s="179" t="s">
        <v>314</v>
      </c>
      <c r="D11" s="171" t="s">
        <v>315</v>
      </c>
      <c r="E11" s="172">
        <v>16</v>
      </c>
      <c r="F11" s="173"/>
      <c r="G11" s="174">
        <f>ROUND(E11*F11,2)</f>
        <v>0</v>
      </c>
      <c r="H11" s="173"/>
      <c r="I11" s="174">
        <f>ROUND(E11*H11,2)</f>
        <v>0</v>
      </c>
      <c r="J11" s="173"/>
      <c r="K11" s="174">
        <f>ROUND(E11*J11,2)</f>
        <v>0</v>
      </c>
      <c r="L11" s="174">
        <v>21</v>
      </c>
      <c r="M11" s="174">
        <f>G11*(1+L11/100)</f>
        <v>0</v>
      </c>
      <c r="N11" s="174">
        <v>0</v>
      </c>
      <c r="O11" s="174">
        <f>ROUND(E11*N11,2)</f>
        <v>0</v>
      </c>
      <c r="P11" s="174">
        <v>0</v>
      </c>
      <c r="Q11" s="174">
        <f>ROUND(E11*P11,2)</f>
        <v>0</v>
      </c>
      <c r="R11" s="174"/>
      <c r="S11" s="174" t="s">
        <v>111</v>
      </c>
      <c r="T11" s="175" t="s">
        <v>112</v>
      </c>
      <c r="U11" s="160">
        <v>0</v>
      </c>
      <c r="V11" s="160">
        <f>ROUND(E11*U11,2)</f>
        <v>0</v>
      </c>
      <c r="W11" s="160"/>
      <c r="X11" s="150"/>
      <c r="Y11" s="150"/>
      <c r="Z11" s="150"/>
      <c r="AA11" s="150"/>
      <c r="AB11" s="150"/>
      <c r="AC11" s="150"/>
      <c r="AD11" s="150"/>
      <c r="AE11" s="150"/>
      <c r="AF11" s="150"/>
      <c r="AG11" s="150" t="s">
        <v>312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 x14ac:dyDescent="0.2">
      <c r="A12" s="157"/>
      <c r="B12" s="158"/>
      <c r="C12" s="240"/>
      <c r="D12" s="241"/>
      <c r="E12" s="241"/>
      <c r="F12" s="241"/>
      <c r="G12" s="241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50"/>
      <c r="Y12" s="150"/>
      <c r="Z12" s="150"/>
      <c r="AA12" s="150"/>
      <c r="AB12" s="150"/>
      <c r="AC12" s="150"/>
      <c r="AD12" s="150"/>
      <c r="AE12" s="150"/>
      <c r="AF12" s="150"/>
      <c r="AG12" s="150" t="s">
        <v>114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69">
        <v>3</v>
      </c>
      <c r="B13" s="170" t="s">
        <v>316</v>
      </c>
      <c r="C13" s="179" t="s">
        <v>317</v>
      </c>
      <c r="D13" s="171" t="s">
        <v>318</v>
      </c>
      <c r="E13" s="172">
        <v>1</v>
      </c>
      <c r="F13" s="173"/>
      <c r="G13" s="174">
        <f>ROUND(E13*F13,2)</f>
        <v>0</v>
      </c>
      <c r="H13" s="173"/>
      <c r="I13" s="174">
        <f>ROUND(E13*H13,2)</f>
        <v>0</v>
      </c>
      <c r="J13" s="173"/>
      <c r="K13" s="174">
        <f>ROUND(E13*J13,2)</f>
        <v>0</v>
      </c>
      <c r="L13" s="174">
        <v>21</v>
      </c>
      <c r="M13" s="174">
        <f>G13*(1+L13/100)</f>
        <v>0</v>
      </c>
      <c r="N13" s="174">
        <v>0</v>
      </c>
      <c r="O13" s="174">
        <f>ROUND(E13*N13,2)</f>
        <v>0</v>
      </c>
      <c r="P13" s="174">
        <v>0</v>
      </c>
      <c r="Q13" s="174">
        <f>ROUND(E13*P13,2)</f>
        <v>0</v>
      </c>
      <c r="R13" s="174"/>
      <c r="S13" s="174" t="s">
        <v>118</v>
      </c>
      <c r="T13" s="175" t="s">
        <v>112</v>
      </c>
      <c r="U13" s="160">
        <v>0</v>
      </c>
      <c r="V13" s="160">
        <f>ROUND(E13*U13,2)</f>
        <v>0</v>
      </c>
      <c r="W13" s="160"/>
      <c r="X13" s="150"/>
      <c r="Y13" s="150"/>
      <c r="Z13" s="150"/>
      <c r="AA13" s="150"/>
      <c r="AB13" s="150"/>
      <c r="AC13" s="150"/>
      <c r="AD13" s="150"/>
      <c r="AE13" s="150"/>
      <c r="AF13" s="150"/>
      <c r="AG13" s="150" t="s">
        <v>319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57"/>
      <c r="B14" s="158"/>
      <c r="C14" s="248" t="s">
        <v>320</v>
      </c>
      <c r="D14" s="249"/>
      <c r="E14" s="249"/>
      <c r="F14" s="249"/>
      <c r="G14" s="249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50"/>
      <c r="Y14" s="150"/>
      <c r="Z14" s="150"/>
      <c r="AA14" s="150"/>
      <c r="AB14" s="150"/>
      <c r="AC14" s="150"/>
      <c r="AD14" s="150"/>
      <c r="AE14" s="150"/>
      <c r="AF14" s="150"/>
      <c r="AG14" s="150" t="s">
        <v>151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2">
      <c r="A15" s="157"/>
      <c r="B15" s="158"/>
      <c r="C15" s="231"/>
      <c r="D15" s="232"/>
      <c r="E15" s="232"/>
      <c r="F15" s="232"/>
      <c r="G15" s="232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50"/>
      <c r="Y15" s="150"/>
      <c r="Z15" s="150"/>
      <c r="AA15" s="150"/>
      <c r="AB15" s="150"/>
      <c r="AC15" s="150"/>
      <c r="AD15" s="150"/>
      <c r="AE15" s="150"/>
      <c r="AF15" s="150"/>
      <c r="AG15" s="150" t="s">
        <v>114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x14ac:dyDescent="0.2">
      <c r="A16" s="5"/>
      <c r="B16" s="6"/>
      <c r="C16" s="181"/>
      <c r="D16" s="8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AE16">
        <v>15</v>
      </c>
      <c r="AF16">
        <v>21</v>
      </c>
    </row>
    <row r="17" spans="1:33" x14ac:dyDescent="0.2">
      <c r="A17" s="153"/>
      <c r="B17" s="154" t="s">
        <v>29</v>
      </c>
      <c r="C17" s="182"/>
      <c r="D17" s="155"/>
      <c r="E17" s="156"/>
      <c r="F17" s="156"/>
      <c r="G17" s="177">
        <f>G8</f>
        <v>0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AE17">
        <f>SUMIF(L7:L15,AE16,G7:G15)</f>
        <v>0</v>
      </c>
      <c r="AF17">
        <f>SUMIF(L7:L15,AF16,G7:G15)</f>
        <v>0</v>
      </c>
      <c r="AG17" t="s">
        <v>247</v>
      </c>
    </row>
    <row r="18" spans="1:33" x14ac:dyDescent="0.2">
      <c r="A18" s="5" t="s">
        <v>248</v>
      </c>
      <c r="B18" s="6"/>
      <c r="C18" s="181"/>
      <c r="D18" s="8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 spans="1:33" x14ac:dyDescent="0.2">
      <c r="A19" s="5"/>
      <c r="B19" s="6" t="s">
        <v>249</v>
      </c>
      <c r="C19" s="181" t="s">
        <v>250</v>
      </c>
      <c r="D19" s="8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33" x14ac:dyDescent="0.2">
      <c r="A20" s="5"/>
      <c r="B20" s="6" t="s">
        <v>251</v>
      </c>
      <c r="C20" s="181" t="s">
        <v>252</v>
      </c>
      <c r="D20" s="8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spans="1:33" x14ac:dyDescent="0.2">
      <c r="A21" s="5"/>
      <c r="B21" s="6"/>
      <c r="C21" s="181"/>
      <c r="D21" s="8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33" x14ac:dyDescent="0.2">
      <c r="C22" s="183"/>
      <c r="D22" s="141"/>
      <c r="AG22" t="s">
        <v>253</v>
      </c>
    </row>
    <row r="23" spans="1:33" x14ac:dyDescent="0.2">
      <c r="D23" s="141"/>
    </row>
    <row r="24" spans="1:33" x14ac:dyDescent="0.2">
      <c r="D24" s="141"/>
    </row>
    <row r="25" spans="1:33" x14ac:dyDescent="0.2">
      <c r="D25" s="141"/>
    </row>
    <row r="26" spans="1:33" x14ac:dyDescent="0.2">
      <c r="D26" s="141"/>
    </row>
    <row r="27" spans="1:33" x14ac:dyDescent="0.2">
      <c r="D27" s="141"/>
    </row>
    <row r="28" spans="1:33" x14ac:dyDescent="0.2">
      <c r="D28" s="141"/>
    </row>
    <row r="29" spans="1:33" x14ac:dyDescent="0.2">
      <c r="D29" s="141"/>
    </row>
    <row r="30" spans="1:33" x14ac:dyDescent="0.2">
      <c r="D30" s="141"/>
    </row>
    <row r="31" spans="1:33" x14ac:dyDescent="0.2">
      <c r="D31" s="141"/>
    </row>
    <row r="32" spans="1:33" x14ac:dyDescent="0.2">
      <c r="D32" s="141"/>
    </row>
    <row r="33" spans="4:4" x14ac:dyDescent="0.2">
      <c r="D33" s="141"/>
    </row>
    <row r="34" spans="4:4" x14ac:dyDescent="0.2">
      <c r="D34" s="141"/>
    </row>
    <row r="35" spans="4:4" x14ac:dyDescent="0.2">
      <c r="D35" s="141"/>
    </row>
    <row r="36" spans="4:4" x14ac:dyDescent="0.2">
      <c r="D36" s="141"/>
    </row>
    <row r="37" spans="4:4" x14ac:dyDescent="0.2">
      <c r="D37" s="141"/>
    </row>
    <row r="38" spans="4:4" x14ac:dyDescent="0.2">
      <c r="D38" s="141"/>
    </row>
    <row r="39" spans="4:4" x14ac:dyDescent="0.2">
      <c r="D39" s="141"/>
    </row>
    <row r="40" spans="4:4" x14ac:dyDescent="0.2">
      <c r="D40" s="141"/>
    </row>
    <row r="41" spans="4:4" x14ac:dyDescent="0.2">
      <c r="D41" s="141"/>
    </row>
    <row r="42" spans="4:4" x14ac:dyDescent="0.2">
      <c r="D42" s="141"/>
    </row>
    <row r="43" spans="4:4" x14ac:dyDescent="0.2">
      <c r="D43" s="141"/>
    </row>
    <row r="44" spans="4:4" x14ac:dyDescent="0.2">
      <c r="D44" s="141"/>
    </row>
    <row r="45" spans="4:4" x14ac:dyDescent="0.2">
      <c r="D45" s="141"/>
    </row>
    <row r="46" spans="4:4" x14ac:dyDescent="0.2">
      <c r="D46" s="141"/>
    </row>
    <row r="47" spans="4:4" x14ac:dyDescent="0.2">
      <c r="D47" s="141"/>
    </row>
    <row r="48" spans="4:4" x14ac:dyDescent="0.2">
      <c r="D48" s="141"/>
    </row>
    <row r="49" spans="4:4" x14ac:dyDescent="0.2">
      <c r="D49" s="141"/>
    </row>
    <row r="50" spans="4:4" x14ac:dyDescent="0.2">
      <c r="D50" s="141"/>
    </row>
    <row r="51" spans="4:4" x14ac:dyDescent="0.2">
      <c r="D51" s="141"/>
    </row>
    <row r="52" spans="4:4" x14ac:dyDescent="0.2">
      <c r="D52" s="141"/>
    </row>
    <row r="53" spans="4:4" x14ac:dyDescent="0.2">
      <c r="D53" s="141"/>
    </row>
    <row r="54" spans="4:4" x14ac:dyDescent="0.2">
      <c r="D54" s="141"/>
    </row>
    <row r="55" spans="4:4" x14ac:dyDescent="0.2">
      <c r="D55" s="141"/>
    </row>
    <row r="56" spans="4:4" x14ac:dyDescent="0.2">
      <c r="D56" s="141"/>
    </row>
    <row r="57" spans="4:4" x14ac:dyDescent="0.2">
      <c r="D57" s="141"/>
    </row>
    <row r="58" spans="4:4" x14ac:dyDescent="0.2">
      <c r="D58" s="141"/>
    </row>
    <row r="59" spans="4:4" x14ac:dyDescent="0.2">
      <c r="D59" s="141"/>
    </row>
    <row r="60" spans="4:4" x14ac:dyDescent="0.2">
      <c r="D60" s="141"/>
    </row>
    <row r="61" spans="4:4" x14ac:dyDescent="0.2">
      <c r="D61" s="141"/>
    </row>
    <row r="62" spans="4:4" x14ac:dyDescent="0.2">
      <c r="D62" s="141"/>
    </row>
    <row r="63" spans="4:4" x14ac:dyDescent="0.2">
      <c r="D63" s="141"/>
    </row>
    <row r="64" spans="4:4" x14ac:dyDescent="0.2">
      <c r="D64" s="141"/>
    </row>
    <row r="65" spans="4:4" x14ac:dyDescent="0.2">
      <c r="D65" s="141"/>
    </row>
    <row r="66" spans="4:4" x14ac:dyDescent="0.2">
      <c r="D66" s="141"/>
    </row>
    <row r="67" spans="4:4" x14ac:dyDescent="0.2">
      <c r="D67" s="141"/>
    </row>
    <row r="68" spans="4:4" x14ac:dyDescent="0.2">
      <c r="D68" s="141"/>
    </row>
    <row r="69" spans="4:4" x14ac:dyDescent="0.2">
      <c r="D69" s="141"/>
    </row>
    <row r="70" spans="4:4" x14ac:dyDescent="0.2">
      <c r="D70" s="141"/>
    </row>
    <row r="71" spans="4:4" x14ac:dyDescent="0.2">
      <c r="D71" s="141"/>
    </row>
    <row r="72" spans="4:4" x14ac:dyDescent="0.2">
      <c r="D72" s="141"/>
    </row>
    <row r="73" spans="4:4" x14ac:dyDescent="0.2">
      <c r="D73" s="141"/>
    </row>
    <row r="74" spans="4:4" x14ac:dyDescent="0.2">
      <c r="D74" s="141"/>
    </row>
    <row r="75" spans="4:4" x14ac:dyDescent="0.2">
      <c r="D75" s="141"/>
    </row>
    <row r="76" spans="4:4" x14ac:dyDescent="0.2">
      <c r="D76" s="141"/>
    </row>
    <row r="77" spans="4:4" x14ac:dyDescent="0.2">
      <c r="D77" s="141"/>
    </row>
    <row r="78" spans="4:4" x14ac:dyDescent="0.2">
      <c r="D78" s="141"/>
    </row>
    <row r="79" spans="4:4" x14ac:dyDescent="0.2">
      <c r="D79" s="141"/>
    </row>
    <row r="80" spans="4:4" x14ac:dyDescent="0.2">
      <c r="D80" s="141"/>
    </row>
    <row r="81" spans="4:4" x14ac:dyDescent="0.2">
      <c r="D81" s="141"/>
    </row>
    <row r="82" spans="4:4" x14ac:dyDescent="0.2">
      <c r="D82" s="141"/>
    </row>
    <row r="83" spans="4:4" x14ac:dyDescent="0.2">
      <c r="D83" s="141"/>
    </row>
    <row r="84" spans="4:4" x14ac:dyDescent="0.2">
      <c r="D84" s="141"/>
    </row>
    <row r="85" spans="4:4" x14ac:dyDescent="0.2">
      <c r="D85" s="141"/>
    </row>
    <row r="86" spans="4:4" x14ac:dyDescent="0.2">
      <c r="D86" s="141"/>
    </row>
    <row r="87" spans="4:4" x14ac:dyDescent="0.2">
      <c r="D87" s="141"/>
    </row>
    <row r="88" spans="4:4" x14ac:dyDescent="0.2">
      <c r="D88" s="141"/>
    </row>
    <row r="89" spans="4:4" x14ac:dyDescent="0.2">
      <c r="D89" s="141"/>
    </row>
    <row r="90" spans="4:4" x14ac:dyDescent="0.2">
      <c r="D90" s="141"/>
    </row>
    <row r="91" spans="4:4" x14ac:dyDescent="0.2">
      <c r="D91" s="141"/>
    </row>
    <row r="92" spans="4:4" x14ac:dyDescent="0.2">
      <c r="D92" s="141"/>
    </row>
    <row r="93" spans="4:4" x14ac:dyDescent="0.2">
      <c r="D93" s="141"/>
    </row>
    <row r="94" spans="4:4" x14ac:dyDescent="0.2">
      <c r="D94" s="141"/>
    </row>
    <row r="95" spans="4:4" x14ac:dyDescent="0.2">
      <c r="D95" s="141"/>
    </row>
    <row r="96" spans="4:4" x14ac:dyDescent="0.2">
      <c r="D96" s="141"/>
    </row>
    <row r="97" spans="4:4" x14ac:dyDescent="0.2">
      <c r="D97" s="141"/>
    </row>
    <row r="98" spans="4:4" x14ac:dyDescent="0.2">
      <c r="D98" s="141"/>
    </row>
    <row r="99" spans="4:4" x14ac:dyDescent="0.2">
      <c r="D99" s="141"/>
    </row>
    <row r="100" spans="4:4" x14ac:dyDescent="0.2">
      <c r="D100" s="141"/>
    </row>
    <row r="101" spans="4:4" x14ac:dyDescent="0.2">
      <c r="D101" s="141"/>
    </row>
    <row r="102" spans="4:4" x14ac:dyDescent="0.2">
      <c r="D102" s="141"/>
    </row>
    <row r="103" spans="4:4" x14ac:dyDescent="0.2">
      <c r="D103" s="141"/>
    </row>
    <row r="104" spans="4:4" x14ac:dyDescent="0.2">
      <c r="D104" s="141"/>
    </row>
    <row r="105" spans="4:4" x14ac:dyDescent="0.2">
      <c r="D105" s="141"/>
    </row>
    <row r="106" spans="4:4" x14ac:dyDescent="0.2">
      <c r="D106" s="141"/>
    </row>
    <row r="107" spans="4:4" x14ac:dyDescent="0.2">
      <c r="D107" s="141"/>
    </row>
    <row r="108" spans="4:4" x14ac:dyDescent="0.2">
      <c r="D108" s="141"/>
    </row>
    <row r="109" spans="4:4" x14ac:dyDescent="0.2">
      <c r="D109" s="141"/>
    </row>
    <row r="110" spans="4:4" x14ac:dyDescent="0.2">
      <c r="D110" s="141"/>
    </row>
    <row r="111" spans="4:4" x14ac:dyDescent="0.2">
      <c r="D111" s="141"/>
    </row>
    <row r="112" spans="4:4" x14ac:dyDescent="0.2">
      <c r="D112" s="141"/>
    </row>
    <row r="113" spans="4:4" x14ac:dyDescent="0.2">
      <c r="D113" s="141"/>
    </row>
    <row r="114" spans="4:4" x14ac:dyDescent="0.2">
      <c r="D114" s="141"/>
    </row>
    <row r="115" spans="4:4" x14ac:dyDescent="0.2">
      <c r="D115" s="141"/>
    </row>
    <row r="116" spans="4:4" x14ac:dyDescent="0.2">
      <c r="D116" s="141"/>
    </row>
    <row r="117" spans="4:4" x14ac:dyDescent="0.2">
      <c r="D117" s="141"/>
    </row>
    <row r="118" spans="4:4" x14ac:dyDescent="0.2">
      <c r="D118" s="141"/>
    </row>
    <row r="119" spans="4:4" x14ac:dyDescent="0.2">
      <c r="D119" s="141"/>
    </row>
    <row r="120" spans="4:4" x14ac:dyDescent="0.2">
      <c r="D120" s="141"/>
    </row>
    <row r="121" spans="4:4" x14ac:dyDescent="0.2">
      <c r="D121" s="141"/>
    </row>
    <row r="122" spans="4:4" x14ac:dyDescent="0.2">
      <c r="D122" s="141"/>
    </row>
    <row r="123" spans="4:4" x14ac:dyDescent="0.2">
      <c r="D123" s="141"/>
    </row>
    <row r="124" spans="4:4" x14ac:dyDescent="0.2">
      <c r="D124" s="141"/>
    </row>
    <row r="125" spans="4:4" x14ac:dyDescent="0.2">
      <c r="D125" s="141"/>
    </row>
    <row r="126" spans="4:4" x14ac:dyDescent="0.2">
      <c r="D126" s="141"/>
    </row>
    <row r="127" spans="4:4" x14ac:dyDescent="0.2">
      <c r="D127" s="141"/>
    </row>
    <row r="128" spans="4:4" x14ac:dyDescent="0.2">
      <c r="D128" s="141"/>
    </row>
    <row r="129" spans="4:4" x14ac:dyDescent="0.2">
      <c r="D129" s="141"/>
    </row>
    <row r="130" spans="4:4" x14ac:dyDescent="0.2">
      <c r="D130" s="141"/>
    </row>
    <row r="131" spans="4:4" x14ac:dyDescent="0.2">
      <c r="D131" s="141"/>
    </row>
    <row r="132" spans="4:4" x14ac:dyDescent="0.2">
      <c r="D132" s="141"/>
    </row>
    <row r="133" spans="4:4" x14ac:dyDescent="0.2">
      <c r="D133" s="141"/>
    </row>
    <row r="134" spans="4:4" x14ac:dyDescent="0.2">
      <c r="D134" s="141"/>
    </row>
    <row r="135" spans="4:4" x14ac:dyDescent="0.2">
      <c r="D135" s="141"/>
    </row>
    <row r="136" spans="4:4" x14ac:dyDescent="0.2">
      <c r="D136" s="141"/>
    </row>
    <row r="137" spans="4:4" x14ac:dyDescent="0.2">
      <c r="D137" s="141"/>
    </row>
    <row r="138" spans="4:4" x14ac:dyDescent="0.2">
      <c r="D138" s="141"/>
    </row>
    <row r="139" spans="4:4" x14ac:dyDescent="0.2">
      <c r="D139" s="141"/>
    </row>
    <row r="140" spans="4:4" x14ac:dyDescent="0.2">
      <c r="D140" s="141"/>
    </row>
    <row r="141" spans="4:4" x14ac:dyDescent="0.2">
      <c r="D141" s="141"/>
    </row>
    <row r="142" spans="4:4" x14ac:dyDescent="0.2">
      <c r="D142" s="141"/>
    </row>
    <row r="143" spans="4:4" x14ac:dyDescent="0.2">
      <c r="D143" s="141"/>
    </row>
    <row r="144" spans="4:4" x14ac:dyDescent="0.2">
      <c r="D144" s="141"/>
    </row>
    <row r="145" spans="4:4" x14ac:dyDescent="0.2">
      <c r="D145" s="141"/>
    </row>
    <row r="146" spans="4:4" x14ac:dyDescent="0.2">
      <c r="D146" s="141"/>
    </row>
    <row r="147" spans="4:4" x14ac:dyDescent="0.2">
      <c r="D147" s="141"/>
    </row>
    <row r="148" spans="4:4" x14ac:dyDescent="0.2">
      <c r="D148" s="141"/>
    </row>
    <row r="149" spans="4:4" x14ac:dyDescent="0.2">
      <c r="D149" s="141"/>
    </row>
    <row r="150" spans="4:4" x14ac:dyDescent="0.2">
      <c r="D150" s="141"/>
    </row>
    <row r="151" spans="4:4" x14ac:dyDescent="0.2">
      <c r="D151" s="141"/>
    </row>
    <row r="152" spans="4:4" x14ac:dyDescent="0.2">
      <c r="D152" s="141"/>
    </row>
    <row r="153" spans="4:4" x14ac:dyDescent="0.2">
      <c r="D153" s="141"/>
    </row>
    <row r="154" spans="4:4" x14ac:dyDescent="0.2">
      <c r="D154" s="141"/>
    </row>
    <row r="155" spans="4:4" x14ac:dyDescent="0.2">
      <c r="D155" s="141"/>
    </row>
    <row r="156" spans="4:4" x14ac:dyDescent="0.2">
      <c r="D156" s="141"/>
    </row>
    <row r="157" spans="4:4" x14ac:dyDescent="0.2">
      <c r="D157" s="141"/>
    </row>
    <row r="158" spans="4:4" x14ac:dyDescent="0.2">
      <c r="D158" s="141"/>
    </row>
    <row r="159" spans="4:4" x14ac:dyDescent="0.2">
      <c r="D159" s="141"/>
    </row>
    <row r="160" spans="4:4" x14ac:dyDescent="0.2">
      <c r="D160" s="141"/>
    </row>
    <row r="161" spans="4:4" x14ac:dyDescent="0.2">
      <c r="D161" s="141"/>
    </row>
    <row r="162" spans="4:4" x14ac:dyDescent="0.2">
      <c r="D162" s="141"/>
    </row>
    <row r="163" spans="4:4" x14ac:dyDescent="0.2">
      <c r="D163" s="141"/>
    </row>
    <row r="164" spans="4:4" x14ac:dyDescent="0.2">
      <c r="D164" s="141"/>
    </row>
    <row r="165" spans="4:4" x14ac:dyDescent="0.2">
      <c r="D165" s="141"/>
    </row>
    <row r="166" spans="4:4" x14ac:dyDescent="0.2">
      <c r="D166" s="141"/>
    </row>
    <row r="167" spans="4:4" x14ac:dyDescent="0.2">
      <c r="D167" s="141"/>
    </row>
    <row r="168" spans="4:4" x14ac:dyDescent="0.2">
      <c r="D168" s="141"/>
    </row>
    <row r="169" spans="4:4" x14ac:dyDescent="0.2">
      <c r="D169" s="141"/>
    </row>
    <row r="170" spans="4:4" x14ac:dyDescent="0.2">
      <c r="D170" s="141"/>
    </row>
    <row r="171" spans="4:4" x14ac:dyDescent="0.2">
      <c r="D171" s="141"/>
    </row>
    <row r="172" spans="4:4" x14ac:dyDescent="0.2">
      <c r="D172" s="141"/>
    </row>
    <row r="173" spans="4:4" x14ac:dyDescent="0.2">
      <c r="D173" s="141"/>
    </row>
    <row r="174" spans="4:4" x14ac:dyDescent="0.2">
      <c r="D174" s="141"/>
    </row>
    <row r="175" spans="4:4" x14ac:dyDescent="0.2">
      <c r="D175" s="141"/>
    </row>
    <row r="176" spans="4:4" x14ac:dyDescent="0.2">
      <c r="D176" s="141"/>
    </row>
    <row r="177" spans="4:4" x14ac:dyDescent="0.2">
      <c r="D177" s="141"/>
    </row>
    <row r="178" spans="4:4" x14ac:dyDescent="0.2">
      <c r="D178" s="141"/>
    </row>
    <row r="179" spans="4:4" x14ac:dyDescent="0.2">
      <c r="D179" s="141"/>
    </row>
    <row r="180" spans="4:4" x14ac:dyDescent="0.2">
      <c r="D180" s="141"/>
    </row>
    <row r="181" spans="4:4" x14ac:dyDescent="0.2">
      <c r="D181" s="141"/>
    </row>
    <row r="182" spans="4:4" x14ac:dyDescent="0.2">
      <c r="D182" s="141"/>
    </row>
    <row r="183" spans="4:4" x14ac:dyDescent="0.2">
      <c r="D183" s="141"/>
    </row>
    <row r="184" spans="4:4" x14ac:dyDescent="0.2">
      <c r="D184" s="141"/>
    </row>
    <row r="185" spans="4:4" x14ac:dyDescent="0.2">
      <c r="D185" s="141"/>
    </row>
    <row r="186" spans="4:4" x14ac:dyDescent="0.2">
      <c r="D186" s="141"/>
    </row>
    <row r="187" spans="4:4" x14ac:dyDescent="0.2">
      <c r="D187" s="141"/>
    </row>
    <row r="188" spans="4:4" x14ac:dyDescent="0.2">
      <c r="D188" s="141"/>
    </row>
    <row r="189" spans="4:4" x14ac:dyDescent="0.2">
      <c r="D189" s="141"/>
    </row>
    <row r="190" spans="4:4" x14ac:dyDescent="0.2">
      <c r="D190" s="141"/>
    </row>
    <row r="191" spans="4:4" x14ac:dyDescent="0.2">
      <c r="D191" s="141"/>
    </row>
    <row r="192" spans="4:4" x14ac:dyDescent="0.2">
      <c r="D192" s="141"/>
    </row>
    <row r="193" spans="4:4" x14ac:dyDescent="0.2">
      <c r="D193" s="141"/>
    </row>
    <row r="194" spans="4:4" x14ac:dyDescent="0.2">
      <c r="D194" s="141"/>
    </row>
    <row r="195" spans="4:4" x14ac:dyDescent="0.2">
      <c r="D195" s="141"/>
    </row>
    <row r="196" spans="4:4" x14ac:dyDescent="0.2">
      <c r="D196" s="141"/>
    </row>
    <row r="197" spans="4:4" x14ac:dyDescent="0.2">
      <c r="D197" s="141"/>
    </row>
    <row r="198" spans="4:4" x14ac:dyDescent="0.2">
      <c r="D198" s="141"/>
    </row>
    <row r="199" spans="4:4" x14ac:dyDescent="0.2">
      <c r="D199" s="141"/>
    </row>
    <row r="200" spans="4:4" x14ac:dyDescent="0.2">
      <c r="D200" s="141"/>
    </row>
    <row r="201" spans="4:4" x14ac:dyDescent="0.2">
      <c r="D201" s="141"/>
    </row>
    <row r="202" spans="4:4" x14ac:dyDescent="0.2">
      <c r="D202" s="141"/>
    </row>
    <row r="203" spans="4:4" x14ac:dyDescent="0.2">
      <c r="D203" s="141"/>
    </row>
    <row r="204" spans="4:4" x14ac:dyDescent="0.2">
      <c r="D204" s="141"/>
    </row>
    <row r="205" spans="4:4" x14ac:dyDescent="0.2">
      <c r="D205" s="141"/>
    </row>
    <row r="206" spans="4:4" x14ac:dyDescent="0.2">
      <c r="D206" s="141"/>
    </row>
    <row r="207" spans="4:4" x14ac:dyDescent="0.2">
      <c r="D207" s="141"/>
    </row>
    <row r="208" spans="4:4" x14ac:dyDescent="0.2">
      <c r="D208" s="141"/>
    </row>
    <row r="209" spans="4:4" x14ac:dyDescent="0.2">
      <c r="D209" s="141"/>
    </row>
    <row r="210" spans="4:4" x14ac:dyDescent="0.2">
      <c r="D210" s="141"/>
    </row>
    <row r="211" spans="4:4" x14ac:dyDescent="0.2">
      <c r="D211" s="141"/>
    </row>
    <row r="212" spans="4:4" x14ac:dyDescent="0.2">
      <c r="D212" s="141"/>
    </row>
    <row r="213" spans="4:4" x14ac:dyDescent="0.2">
      <c r="D213" s="141"/>
    </row>
    <row r="214" spans="4:4" x14ac:dyDescent="0.2">
      <c r="D214" s="141"/>
    </row>
    <row r="215" spans="4:4" x14ac:dyDescent="0.2">
      <c r="D215" s="141"/>
    </row>
    <row r="216" spans="4:4" x14ac:dyDescent="0.2">
      <c r="D216" s="141"/>
    </row>
    <row r="217" spans="4:4" x14ac:dyDescent="0.2">
      <c r="D217" s="141"/>
    </row>
    <row r="218" spans="4:4" x14ac:dyDescent="0.2">
      <c r="D218" s="141"/>
    </row>
    <row r="219" spans="4:4" x14ac:dyDescent="0.2">
      <c r="D219" s="141"/>
    </row>
    <row r="220" spans="4:4" x14ac:dyDescent="0.2">
      <c r="D220" s="141"/>
    </row>
    <row r="221" spans="4:4" x14ac:dyDescent="0.2">
      <c r="D221" s="141"/>
    </row>
    <row r="222" spans="4:4" x14ac:dyDescent="0.2">
      <c r="D222" s="141"/>
    </row>
    <row r="223" spans="4:4" x14ac:dyDescent="0.2">
      <c r="D223" s="141"/>
    </row>
    <row r="224" spans="4:4" x14ac:dyDescent="0.2">
      <c r="D224" s="141"/>
    </row>
    <row r="225" spans="4:4" x14ac:dyDescent="0.2">
      <c r="D225" s="141"/>
    </row>
    <row r="226" spans="4:4" x14ac:dyDescent="0.2">
      <c r="D226" s="141"/>
    </row>
    <row r="227" spans="4:4" x14ac:dyDescent="0.2">
      <c r="D227" s="141"/>
    </row>
    <row r="228" spans="4:4" x14ac:dyDescent="0.2">
      <c r="D228" s="141"/>
    </row>
    <row r="229" spans="4:4" x14ac:dyDescent="0.2">
      <c r="D229" s="141"/>
    </row>
    <row r="230" spans="4:4" x14ac:dyDescent="0.2">
      <c r="D230" s="141"/>
    </row>
    <row r="231" spans="4:4" x14ac:dyDescent="0.2">
      <c r="D231" s="141"/>
    </row>
    <row r="232" spans="4:4" x14ac:dyDescent="0.2">
      <c r="D232" s="141"/>
    </row>
    <row r="233" spans="4:4" x14ac:dyDescent="0.2">
      <c r="D233" s="141"/>
    </row>
    <row r="234" spans="4:4" x14ac:dyDescent="0.2">
      <c r="D234" s="141"/>
    </row>
    <row r="235" spans="4:4" x14ac:dyDescent="0.2">
      <c r="D235" s="141"/>
    </row>
    <row r="236" spans="4:4" x14ac:dyDescent="0.2">
      <c r="D236" s="141"/>
    </row>
    <row r="237" spans="4:4" x14ac:dyDescent="0.2">
      <c r="D237" s="141"/>
    </row>
    <row r="238" spans="4:4" x14ac:dyDescent="0.2">
      <c r="D238" s="141"/>
    </row>
    <row r="239" spans="4:4" x14ac:dyDescent="0.2">
      <c r="D239" s="141"/>
    </row>
    <row r="240" spans="4:4" x14ac:dyDescent="0.2">
      <c r="D240" s="141"/>
    </row>
    <row r="241" spans="4:4" x14ac:dyDescent="0.2">
      <c r="D241" s="141"/>
    </row>
    <row r="242" spans="4:4" x14ac:dyDescent="0.2">
      <c r="D242" s="141"/>
    </row>
    <row r="243" spans="4:4" x14ac:dyDescent="0.2">
      <c r="D243" s="141"/>
    </row>
    <row r="244" spans="4:4" x14ac:dyDescent="0.2">
      <c r="D244" s="141"/>
    </row>
    <row r="245" spans="4:4" x14ac:dyDescent="0.2">
      <c r="D245" s="141"/>
    </row>
    <row r="246" spans="4:4" x14ac:dyDescent="0.2">
      <c r="D246" s="141"/>
    </row>
    <row r="247" spans="4:4" x14ac:dyDescent="0.2">
      <c r="D247" s="141"/>
    </row>
    <row r="248" spans="4:4" x14ac:dyDescent="0.2">
      <c r="D248" s="141"/>
    </row>
    <row r="249" spans="4:4" x14ac:dyDescent="0.2">
      <c r="D249" s="141"/>
    </row>
    <row r="250" spans="4:4" x14ac:dyDescent="0.2">
      <c r="D250" s="141"/>
    </row>
    <row r="251" spans="4:4" x14ac:dyDescent="0.2">
      <c r="D251" s="141"/>
    </row>
    <row r="252" spans="4:4" x14ac:dyDescent="0.2">
      <c r="D252" s="141"/>
    </row>
    <row r="253" spans="4:4" x14ac:dyDescent="0.2">
      <c r="D253" s="141"/>
    </row>
    <row r="254" spans="4:4" x14ac:dyDescent="0.2">
      <c r="D254" s="141"/>
    </row>
    <row r="255" spans="4:4" x14ac:dyDescent="0.2">
      <c r="D255" s="141"/>
    </row>
    <row r="256" spans="4:4" x14ac:dyDescent="0.2">
      <c r="D256" s="141"/>
    </row>
    <row r="257" spans="4:4" x14ac:dyDescent="0.2">
      <c r="D257" s="141"/>
    </row>
    <row r="258" spans="4:4" x14ac:dyDescent="0.2">
      <c r="D258" s="141"/>
    </row>
    <row r="259" spans="4:4" x14ac:dyDescent="0.2">
      <c r="D259" s="141"/>
    </row>
    <row r="260" spans="4:4" x14ac:dyDescent="0.2">
      <c r="D260" s="141"/>
    </row>
    <row r="261" spans="4:4" x14ac:dyDescent="0.2">
      <c r="D261" s="141"/>
    </row>
    <row r="262" spans="4:4" x14ac:dyDescent="0.2">
      <c r="D262" s="141"/>
    </row>
    <row r="263" spans="4:4" x14ac:dyDescent="0.2">
      <c r="D263" s="141"/>
    </row>
    <row r="264" spans="4:4" x14ac:dyDescent="0.2">
      <c r="D264" s="141"/>
    </row>
    <row r="265" spans="4:4" x14ac:dyDescent="0.2">
      <c r="D265" s="141"/>
    </row>
    <row r="266" spans="4:4" x14ac:dyDescent="0.2">
      <c r="D266" s="141"/>
    </row>
    <row r="267" spans="4:4" x14ac:dyDescent="0.2">
      <c r="D267" s="141"/>
    </row>
    <row r="268" spans="4:4" x14ac:dyDescent="0.2">
      <c r="D268" s="141"/>
    </row>
    <row r="269" spans="4:4" x14ac:dyDescent="0.2">
      <c r="D269" s="141"/>
    </row>
    <row r="270" spans="4:4" x14ac:dyDescent="0.2">
      <c r="D270" s="141"/>
    </row>
    <row r="271" spans="4:4" x14ac:dyDescent="0.2">
      <c r="D271" s="141"/>
    </row>
    <row r="272" spans="4:4" x14ac:dyDescent="0.2">
      <c r="D272" s="141"/>
    </row>
    <row r="273" spans="4:4" x14ac:dyDescent="0.2">
      <c r="D273" s="141"/>
    </row>
    <row r="274" spans="4:4" x14ac:dyDescent="0.2">
      <c r="D274" s="141"/>
    </row>
    <row r="275" spans="4:4" x14ac:dyDescent="0.2">
      <c r="D275" s="141"/>
    </row>
    <row r="276" spans="4:4" x14ac:dyDescent="0.2">
      <c r="D276" s="141"/>
    </row>
    <row r="277" spans="4:4" x14ac:dyDescent="0.2">
      <c r="D277" s="141"/>
    </row>
    <row r="278" spans="4:4" x14ac:dyDescent="0.2">
      <c r="D278" s="141"/>
    </row>
    <row r="279" spans="4:4" x14ac:dyDescent="0.2">
      <c r="D279" s="141"/>
    </row>
    <row r="280" spans="4:4" x14ac:dyDescent="0.2">
      <c r="D280" s="141"/>
    </row>
    <row r="281" spans="4:4" x14ac:dyDescent="0.2">
      <c r="D281" s="141"/>
    </row>
    <row r="282" spans="4:4" x14ac:dyDescent="0.2">
      <c r="D282" s="141"/>
    </row>
    <row r="283" spans="4:4" x14ac:dyDescent="0.2">
      <c r="D283" s="141"/>
    </row>
    <row r="284" spans="4:4" x14ac:dyDescent="0.2">
      <c r="D284" s="141"/>
    </row>
    <row r="285" spans="4:4" x14ac:dyDescent="0.2">
      <c r="D285" s="141"/>
    </row>
    <row r="286" spans="4:4" x14ac:dyDescent="0.2">
      <c r="D286" s="141"/>
    </row>
    <row r="287" spans="4:4" x14ac:dyDescent="0.2">
      <c r="D287" s="141"/>
    </row>
    <row r="288" spans="4:4" x14ac:dyDescent="0.2">
      <c r="D288" s="141"/>
    </row>
    <row r="289" spans="4:4" x14ac:dyDescent="0.2">
      <c r="D289" s="141"/>
    </row>
    <row r="290" spans="4:4" x14ac:dyDescent="0.2">
      <c r="D290" s="141"/>
    </row>
    <row r="291" spans="4:4" x14ac:dyDescent="0.2">
      <c r="D291" s="141"/>
    </row>
    <row r="292" spans="4:4" x14ac:dyDescent="0.2">
      <c r="D292" s="141"/>
    </row>
    <row r="293" spans="4:4" x14ac:dyDescent="0.2">
      <c r="D293" s="141"/>
    </row>
    <row r="294" spans="4:4" x14ac:dyDescent="0.2">
      <c r="D294" s="141"/>
    </row>
    <row r="295" spans="4:4" x14ac:dyDescent="0.2">
      <c r="D295" s="141"/>
    </row>
    <row r="296" spans="4:4" x14ac:dyDescent="0.2">
      <c r="D296" s="141"/>
    </row>
    <row r="297" spans="4:4" x14ac:dyDescent="0.2">
      <c r="D297" s="141"/>
    </row>
    <row r="298" spans="4:4" x14ac:dyDescent="0.2">
      <c r="D298" s="141"/>
    </row>
    <row r="299" spans="4:4" x14ac:dyDescent="0.2">
      <c r="D299" s="141"/>
    </row>
    <row r="300" spans="4:4" x14ac:dyDescent="0.2">
      <c r="D300" s="141"/>
    </row>
    <row r="301" spans="4:4" x14ac:dyDescent="0.2">
      <c r="D301" s="141"/>
    </row>
    <row r="302" spans="4:4" x14ac:dyDescent="0.2">
      <c r="D302" s="141"/>
    </row>
    <row r="303" spans="4:4" x14ac:dyDescent="0.2">
      <c r="D303" s="141"/>
    </row>
    <row r="304" spans="4:4" x14ac:dyDescent="0.2">
      <c r="D304" s="141"/>
    </row>
    <row r="305" spans="4:4" x14ac:dyDescent="0.2">
      <c r="D305" s="141"/>
    </row>
    <row r="306" spans="4:4" x14ac:dyDescent="0.2">
      <c r="D306" s="141"/>
    </row>
    <row r="307" spans="4:4" x14ac:dyDescent="0.2">
      <c r="D307" s="141"/>
    </row>
    <row r="308" spans="4:4" x14ac:dyDescent="0.2">
      <c r="D308" s="141"/>
    </row>
    <row r="309" spans="4:4" x14ac:dyDescent="0.2">
      <c r="D309" s="141"/>
    </row>
    <row r="310" spans="4:4" x14ac:dyDescent="0.2">
      <c r="D310" s="141"/>
    </row>
    <row r="311" spans="4:4" x14ac:dyDescent="0.2">
      <c r="D311" s="141"/>
    </row>
    <row r="312" spans="4:4" x14ac:dyDescent="0.2">
      <c r="D312" s="141"/>
    </row>
    <row r="313" spans="4:4" x14ac:dyDescent="0.2">
      <c r="D313" s="141"/>
    </row>
    <row r="314" spans="4:4" x14ac:dyDescent="0.2">
      <c r="D314" s="141"/>
    </row>
    <row r="315" spans="4:4" x14ac:dyDescent="0.2">
      <c r="D315" s="141"/>
    </row>
    <row r="316" spans="4:4" x14ac:dyDescent="0.2">
      <c r="D316" s="141"/>
    </row>
    <row r="317" spans="4:4" x14ac:dyDescent="0.2">
      <c r="D317" s="141"/>
    </row>
    <row r="318" spans="4:4" x14ac:dyDescent="0.2">
      <c r="D318" s="141"/>
    </row>
    <row r="319" spans="4:4" x14ac:dyDescent="0.2">
      <c r="D319" s="141"/>
    </row>
    <row r="320" spans="4:4" x14ac:dyDescent="0.2">
      <c r="D320" s="141"/>
    </row>
    <row r="321" spans="4:4" x14ac:dyDescent="0.2">
      <c r="D321" s="141"/>
    </row>
    <row r="322" spans="4:4" x14ac:dyDescent="0.2">
      <c r="D322" s="141"/>
    </row>
    <row r="323" spans="4:4" x14ac:dyDescent="0.2">
      <c r="D323" s="141"/>
    </row>
    <row r="324" spans="4:4" x14ac:dyDescent="0.2">
      <c r="D324" s="141"/>
    </row>
    <row r="325" spans="4:4" x14ac:dyDescent="0.2">
      <c r="D325" s="141"/>
    </row>
    <row r="326" spans="4:4" x14ac:dyDescent="0.2">
      <c r="D326" s="141"/>
    </row>
    <row r="327" spans="4:4" x14ac:dyDescent="0.2">
      <c r="D327" s="141"/>
    </row>
    <row r="328" spans="4:4" x14ac:dyDescent="0.2">
      <c r="D328" s="141"/>
    </row>
    <row r="329" spans="4:4" x14ac:dyDescent="0.2">
      <c r="D329" s="141"/>
    </row>
    <row r="330" spans="4:4" x14ac:dyDescent="0.2">
      <c r="D330" s="141"/>
    </row>
    <row r="331" spans="4:4" x14ac:dyDescent="0.2">
      <c r="D331" s="141"/>
    </row>
    <row r="332" spans="4:4" x14ac:dyDescent="0.2">
      <c r="D332" s="141"/>
    </row>
    <row r="333" spans="4:4" x14ac:dyDescent="0.2">
      <c r="D333" s="141"/>
    </row>
    <row r="334" spans="4:4" x14ac:dyDescent="0.2">
      <c r="D334" s="141"/>
    </row>
    <row r="335" spans="4:4" x14ac:dyDescent="0.2">
      <c r="D335" s="141"/>
    </row>
    <row r="336" spans="4:4" x14ac:dyDescent="0.2">
      <c r="D336" s="141"/>
    </row>
    <row r="337" spans="4:4" x14ac:dyDescent="0.2">
      <c r="D337" s="141"/>
    </row>
    <row r="338" spans="4:4" x14ac:dyDescent="0.2">
      <c r="D338" s="141"/>
    </row>
    <row r="339" spans="4:4" x14ac:dyDescent="0.2">
      <c r="D339" s="141"/>
    </row>
    <row r="340" spans="4:4" x14ac:dyDescent="0.2">
      <c r="D340" s="141"/>
    </row>
    <row r="341" spans="4:4" x14ac:dyDescent="0.2">
      <c r="D341" s="141"/>
    </row>
    <row r="342" spans="4:4" x14ac:dyDescent="0.2">
      <c r="D342" s="141"/>
    </row>
    <row r="343" spans="4:4" x14ac:dyDescent="0.2">
      <c r="D343" s="141"/>
    </row>
    <row r="344" spans="4:4" x14ac:dyDescent="0.2">
      <c r="D344" s="141"/>
    </row>
    <row r="345" spans="4:4" x14ac:dyDescent="0.2">
      <c r="D345" s="141"/>
    </row>
    <row r="346" spans="4:4" x14ac:dyDescent="0.2">
      <c r="D346" s="141"/>
    </row>
    <row r="347" spans="4:4" x14ac:dyDescent="0.2">
      <c r="D347" s="141"/>
    </row>
    <row r="348" spans="4:4" x14ac:dyDescent="0.2">
      <c r="D348" s="141"/>
    </row>
    <row r="349" spans="4:4" x14ac:dyDescent="0.2">
      <c r="D349" s="141"/>
    </row>
    <row r="350" spans="4:4" x14ac:dyDescent="0.2">
      <c r="D350" s="141"/>
    </row>
    <row r="351" spans="4:4" x14ac:dyDescent="0.2">
      <c r="D351" s="141"/>
    </row>
    <row r="352" spans="4:4" x14ac:dyDescent="0.2">
      <c r="D352" s="141"/>
    </row>
    <row r="353" spans="4:4" x14ac:dyDescent="0.2">
      <c r="D353" s="141"/>
    </row>
    <row r="354" spans="4:4" x14ac:dyDescent="0.2">
      <c r="D354" s="141"/>
    </row>
    <row r="355" spans="4:4" x14ac:dyDescent="0.2">
      <c r="D355" s="141"/>
    </row>
    <row r="356" spans="4:4" x14ac:dyDescent="0.2">
      <c r="D356" s="141"/>
    </row>
    <row r="357" spans="4:4" x14ac:dyDescent="0.2">
      <c r="D357" s="141"/>
    </row>
    <row r="358" spans="4:4" x14ac:dyDescent="0.2">
      <c r="D358" s="141"/>
    </row>
    <row r="359" spans="4:4" x14ac:dyDescent="0.2">
      <c r="D359" s="141"/>
    </row>
    <row r="360" spans="4:4" x14ac:dyDescent="0.2">
      <c r="D360" s="141"/>
    </row>
    <row r="361" spans="4:4" x14ac:dyDescent="0.2">
      <c r="D361" s="141"/>
    </row>
    <row r="362" spans="4:4" x14ac:dyDescent="0.2">
      <c r="D362" s="141"/>
    </row>
    <row r="363" spans="4:4" x14ac:dyDescent="0.2">
      <c r="D363" s="141"/>
    </row>
    <row r="364" spans="4:4" x14ac:dyDescent="0.2">
      <c r="D364" s="141"/>
    </row>
    <row r="365" spans="4:4" x14ac:dyDescent="0.2">
      <c r="D365" s="141"/>
    </row>
    <row r="366" spans="4:4" x14ac:dyDescent="0.2">
      <c r="D366" s="141"/>
    </row>
    <row r="367" spans="4:4" x14ac:dyDescent="0.2">
      <c r="D367" s="141"/>
    </row>
    <row r="368" spans="4:4" x14ac:dyDescent="0.2">
      <c r="D368" s="141"/>
    </row>
    <row r="369" spans="4:4" x14ac:dyDescent="0.2">
      <c r="D369" s="141"/>
    </row>
    <row r="370" spans="4:4" x14ac:dyDescent="0.2">
      <c r="D370" s="141"/>
    </row>
    <row r="371" spans="4:4" x14ac:dyDescent="0.2">
      <c r="D371" s="141"/>
    </row>
    <row r="372" spans="4:4" x14ac:dyDescent="0.2">
      <c r="D372" s="141"/>
    </row>
    <row r="373" spans="4:4" x14ac:dyDescent="0.2">
      <c r="D373" s="141"/>
    </row>
    <row r="374" spans="4:4" x14ac:dyDescent="0.2">
      <c r="D374" s="141"/>
    </row>
    <row r="375" spans="4:4" x14ac:dyDescent="0.2">
      <c r="D375" s="141"/>
    </row>
    <row r="376" spans="4:4" x14ac:dyDescent="0.2">
      <c r="D376" s="141"/>
    </row>
    <row r="377" spans="4:4" x14ac:dyDescent="0.2">
      <c r="D377" s="141"/>
    </row>
    <row r="378" spans="4:4" x14ac:dyDescent="0.2">
      <c r="D378" s="141"/>
    </row>
    <row r="379" spans="4:4" x14ac:dyDescent="0.2">
      <c r="D379" s="141"/>
    </row>
    <row r="380" spans="4:4" x14ac:dyDescent="0.2">
      <c r="D380" s="141"/>
    </row>
    <row r="381" spans="4:4" x14ac:dyDescent="0.2">
      <c r="D381" s="141"/>
    </row>
    <row r="382" spans="4:4" x14ac:dyDescent="0.2">
      <c r="D382" s="141"/>
    </row>
    <row r="383" spans="4:4" x14ac:dyDescent="0.2">
      <c r="D383" s="141"/>
    </row>
    <row r="384" spans="4:4" x14ac:dyDescent="0.2">
      <c r="D384" s="141"/>
    </row>
    <row r="385" spans="4:4" x14ac:dyDescent="0.2">
      <c r="D385" s="141"/>
    </row>
    <row r="386" spans="4:4" x14ac:dyDescent="0.2">
      <c r="D386" s="141"/>
    </row>
    <row r="387" spans="4:4" x14ac:dyDescent="0.2">
      <c r="D387" s="141"/>
    </row>
    <row r="388" spans="4:4" x14ac:dyDescent="0.2">
      <c r="D388" s="141"/>
    </row>
    <row r="389" spans="4:4" x14ac:dyDescent="0.2">
      <c r="D389" s="141"/>
    </row>
    <row r="390" spans="4:4" x14ac:dyDescent="0.2">
      <c r="D390" s="141"/>
    </row>
    <row r="391" spans="4:4" x14ac:dyDescent="0.2">
      <c r="D391" s="141"/>
    </row>
    <row r="392" spans="4:4" x14ac:dyDescent="0.2">
      <c r="D392" s="141"/>
    </row>
    <row r="393" spans="4:4" x14ac:dyDescent="0.2">
      <c r="D393" s="141"/>
    </row>
    <row r="394" spans="4:4" x14ac:dyDescent="0.2">
      <c r="D394" s="141"/>
    </row>
    <row r="395" spans="4:4" x14ac:dyDescent="0.2">
      <c r="D395" s="141"/>
    </row>
    <row r="396" spans="4:4" x14ac:dyDescent="0.2">
      <c r="D396" s="141"/>
    </row>
    <row r="397" spans="4:4" x14ac:dyDescent="0.2">
      <c r="D397" s="141"/>
    </row>
    <row r="398" spans="4:4" x14ac:dyDescent="0.2">
      <c r="D398" s="141"/>
    </row>
    <row r="399" spans="4:4" x14ac:dyDescent="0.2">
      <c r="D399" s="141"/>
    </row>
    <row r="400" spans="4:4" x14ac:dyDescent="0.2">
      <c r="D400" s="141"/>
    </row>
    <row r="401" spans="4:4" x14ac:dyDescent="0.2">
      <c r="D401" s="141"/>
    </row>
    <row r="402" spans="4:4" x14ac:dyDescent="0.2">
      <c r="D402" s="141"/>
    </row>
    <row r="403" spans="4:4" x14ac:dyDescent="0.2">
      <c r="D403" s="141"/>
    </row>
    <row r="404" spans="4:4" x14ac:dyDescent="0.2">
      <c r="D404" s="141"/>
    </row>
    <row r="405" spans="4:4" x14ac:dyDescent="0.2">
      <c r="D405" s="141"/>
    </row>
    <row r="406" spans="4:4" x14ac:dyDescent="0.2">
      <c r="D406" s="141"/>
    </row>
    <row r="407" spans="4:4" x14ac:dyDescent="0.2">
      <c r="D407" s="141"/>
    </row>
    <row r="408" spans="4:4" x14ac:dyDescent="0.2">
      <c r="D408" s="141"/>
    </row>
    <row r="409" spans="4:4" x14ac:dyDescent="0.2">
      <c r="D409" s="141"/>
    </row>
    <row r="410" spans="4:4" x14ac:dyDescent="0.2">
      <c r="D410" s="141"/>
    </row>
    <row r="411" spans="4:4" x14ac:dyDescent="0.2">
      <c r="D411" s="141"/>
    </row>
    <row r="412" spans="4:4" x14ac:dyDescent="0.2">
      <c r="D412" s="141"/>
    </row>
    <row r="413" spans="4:4" x14ac:dyDescent="0.2">
      <c r="D413" s="141"/>
    </row>
    <row r="414" spans="4:4" x14ac:dyDescent="0.2">
      <c r="D414" s="141"/>
    </row>
    <row r="415" spans="4:4" x14ac:dyDescent="0.2">
      <c r="D415" s="141"/>
    </row>
    <row r="416" spans="4:4" x14ac:dyDescent="0.2">
      <c r="D416" s="141"/>
    </row>
    <row r="417" spans="4:4" x14ac:dyDescent="0.2">
      <c r="D417" s="141"/>
    </row>
    <row r="418" spans="4:4" x14ac:dyDescent="0.2">
      <c r="D418" s="141"/>
    </row>
    <row r="419" spans="4:4" x14ac:dyDescent="0.2">
      <c r="D419" s="141"/>
    </row>
    <row r="420" spans="4:4" x14ac:dyDescent="0.2">
      <c r="D420" s="141"/>
    </row>
    <row r="421" spans="4:4" x14ac:dyDescent="0.2">
      <c r="D421" s="141"/>
    </row>
    <row r="422" spans="4:4" x14ac:dyDescent="0.2">
      <c r="D422" s="141"/>
    </row>
    <row r="423" spans="4:4" x14ac:dyDescent="0.2">
      <c r="D423" s="141"/>
    </row>
    <row r="424" spans="4:4" x14ac:dyDescent="0.2">
      <c r="D424" s="141"/>
    </row>
    <row r="425" spans="4:4" x14ac:dyDescent="0.2">
      <c r="D425" s="141"/>
    </row>
    <row r="426" spans="4:4" x14ac:dyDescent="0.2">
      <c r="D426" s="141"/>
    </row>
    <row r="427" spans="4:4" x14ac:dyDescent="0.2">
      <c r="D427" s="141"/>
    </row>
    <row r="428" spans="4:4" x14ac:dyDescent="0.2">
      <c r="D428" s="141"/>
    </row>
    <row r="429" spans="4:4" x14ac:dyDescent="0.2">
      <c r="D429" s="141"/>
    </row>
    <row r="430" spans="4:4" x14ac:dyDescent="0.2">
      <c r="D430" s="141"/>
    </row>
    <row r="431" spans="4:4" x14ac:dyDescent="0.2">
      <c r="D431" s="141"/>
    </row>
    <row r="432" spans="4:4" x14ac:dyDescent="0.2">
      <c r="D432" s="141"/>
    </row>
    <row r="433" spans="4:4" x14ac:dyDescent="0.2">
      <c r="D433" s="141"/>
    </row>
    <row r="434" spans="4:4" x14ac:dyDescent="0.2">
      <c r="D434" s="141"/>
    </row>
    <row r="435" spans="4:4" x14ac:dyDescent="0.2">
      <c r="D435" s="141"/>
    </row>
    <row r="436" spans="4:4" x14ac:dyDescent="0.2">
      <c r="D436" s="141"/>
    </row>
    <row r="437" spans="4:4" x14ac:dyDescent="0.2">
      <c r="D437" s="141"/>
    </row>
    <row r="438" spans="4:4" x14ac:dyDescent="0.2">
      <c r="D438" s="141"/>
    </row>
    <row r="439" spans="4:4" x14ac:dyDescent="0.2">
      <c r="D439" s="141"/>
    </row>
    <row r="440" spans="4:4" x14ac:dyDescent="0.2">
      <c r="D440" s="141"/>
    </row>
    <row r="441" spans="4:4" x14ac:dyDescent="0.2">
      <c r="D441" s="141"/>
    </row>
    <row r="442" spans="4:4" x14ac:dyDescent="0.2">
      <c r="D442" s="141"/>
    </row>
    <row r="443" spans="4:4" x14ac:dyDescent="0.2">
      <c r="D443" s="141"/>
    </row>
    <row r="444" spans="4:4" x14ac:dyDescent="0.2">
      <c r="D444" s="141"/>
    </row>
    <row r="445" spans="4:4" x14ac:dyDescent="0.2">
      <c r="D445" s="141"/>
    </row>
    <row r="446" spans="4:4" x14ac:dyDescent="0.2">
      <c r="D446" s="141"/>
    </row>
    <row r="447" spans="4:4" x14ac:dyDescent="0.2">
      <c r="D447" s="141"/>
    </row>
    <row r="448" spans="4:4" x14ac:dyDescent="0.2">
      <c r="D448" s="141"/>
    </row>
    <row r="449" spans="4:4" x14ac:dyDescent="0.2">
      <c r="D449" s="141"/>
    </row>
    <row r="450" spans="4:4" x14ac:dyDescent="0.2">
      <c r="D450" s="141"/>
    </row>
    <row r="451" spans="4:4" x14ac:dyDescent="0.2">
      <c r="D451" s="141"/>
    </row>
    <row r="452" spans="4:4" x14ac:dyDescent="0.2">
      <c r="D452" s="141"/>
    </row>
    <row r="453" spans="4:4" x14ac:dyDescent="0.2">
      <c r="D453" s="141"/>
    </row>
    <row r="454" spans="4:4" x14ac:dyDescent="0.2">
      <c r="D454" s="141"/>
    </row>
    <row r="455" spans="4:4" x14ac:dyDescent="0.2">
      <c r="D455" s="141"/>
    </row>
    <row r="456" spans="4:4" x14ac:dyDescent="0.2">
      <c r="D456" s="141"/>
    </row>
    <row r="457" spans="4:4" x14ac:dyDescent="0.2">
      <c r="D457" s="141"/>
    </row>
    <row r="458" spans="4:4" x14ac:dyDescent="0.2">
      <c r="D458" s="141"/>
    </row>
    <row r="459" spans="4:4" x14ac:dyDescent="0.2">
      <c r="D459" s="141"/>
    </row>
    <row r="460" spans="4:4" x14ac:dyDescent="0.2">
      <c r="D460" s="141"/>
    </row>
    <row r="461" spans="4:4" x14ac:dyDescent="0.2">
      <c r="D461" s="141"/>
    </row>
    <row r="462" spans="4:4" x14ac:dyDescent="0.2">
      <c r="D462" s="141"/>
    </row>
    <row r="463" spans="4:4" x14ac:dyDescent="0.2">
      <c r="D463" s="141"/>
    </row>
    <row r="464" spans="4:4" x14ac:dyDescent="0.2">
      <c r="D464" s="141"/>
    </row>
    <row r="465" spans="4:4" x14ac:dyDescent="0.2">
      <c r="D465" s="141"/>
    </row>
    <row r="466" spans="4:4" x14ac:dyDescent="0.2">
      <c r="D466" s="141"/>
    </row>
    <row r="467" spans="4:4" x14ac:dyDescent="0.2">
      <c r="D467" s="141"/>
    </row>
    <row r="468" spans="4:4" x14ac:dyDescent="0.2">
      <c r="D468" s="141"/>
    </row>
    <row r="469" spans="4:4" x14ac:dyDescent="0.2">
      <c r="D469" s="141"/>
    </row>
    <row r="470" spans="4:4" x14ac:dyDescent="0.2">
      <c r="D470" s="141"/>
    </row>
    <row r="471" spans="4:4" x14ac:dyDescent="0.2">
      <c r="D471" s="141"/>
    </row>
    <row r="472" spans="4:4" x14ac:dyDescent="0.2">
      <c r="D472" s="141"/>
    </row>
    <row r="473" spans="4:4" x14ac:dyDescent="0.2">
      <c r="D473" s="141"/>
    </row>
    <row r="474" spans="4:4" x14ac:dyDescent="0.2">
      <c r="D474" s="141"/>
    </row>
    <row r="475" spans="4:4" x14ac:dyDescent="0.2">
      <c r="D475" s="141"/>
    </row>
    <row r="476" spans="4:4" x14ac:dyDescent="0.2">
      <c r="D476" s="141"/>
    </row>
    <row r="477" spans="4:4" x14ac:dyDescent="0.2">
      <c r="D477" s="141"/>
    </row>
    <row r="478" spans="4:4" x14ac:dyDescent="0.2">
      <c r="D478" s="141"/>
    </row>
    <row r="479" spans="4:4" x14ac:dyDescent="0.2">
      <c r="D479" s="141"/>
    </row>
    <row r="480" spans="4:4" x14ac:dyDescent="0.2">
      <c r="D480" s="141"/>
    </row>
    <row r="481" spans="4:4" x14ac:dyDescent="0.2">
      <c r="D481" s="141"/>
    </row>
    <row r="482" spans="4:4" x14ac:dyDescent="0.2">
      <c r="D482" s="141"/>
    </row>
    <row r="483" spans="4:4" x14ac:dyDescent="0.2">
      <c r="D483" s="141"/>
    </row>
    <row r="484" spans="4:4" x14ac:dyDescent="0.2">
      <c r="D484" s="141"/>
    </row>
    <row r="485" spans="4:4" x14ac:dyDescent="0.2">
      <c r="D485" s="141"/>
    </row>
    <row r="486" spans="4:4" x14ac:dyDescent="0.2">
      <c r="D486" s="141"/>
    </row>
    <row r="487" spans="4:4" x14ac:dyDescent="0.2">
      <c r="D487" s="141"/>
    </row>
    <row r="488" spans="4:4" x14ac:dyDescent="0.2">
      <c r="D488" s="141"/>
    </row>
    <row r="489" spans="4:4" x14ac:dyDescent="0.2">
      <c r="D489" s="141"/>
    </row>
    <row r="490" spans="4:4" x14ac:dyDescent="0.2">
      <c r="D490" s="141"/>
    </row>
    <row r="491" spans="4:4" x14ac:dyDescent="0.2">
      <c r="D491" s="141"/>
    </row>
    <row r="492" spans="4:4" x14ac:dyDescent="0.2">
      <c r="D492" s="141"/>
    </row>
    <row r="493" spans="4:4" x14ac:dyDescent="0.2">
      <c r="D493" s="141"/>
    </row>
    <row r="494" spans="4:4" x14ac:dyDescent="0.2">
      <c r="D494" s="141"/>
    </row>
    <row r="495" spans="4:4" x14ac:dyDescent="0.2">
      <c r="D495" s="141"/>
    </row>
    <row r="496" spans="4:4" x14ac:dyDescent="0.2">
      <c r="D496" s="141"/>
    </row>
    <row r="497" spans="4:4" x14ac:dyDescent="0.2">
      <c r="D497" s="141"/>
    </row>
    <row r="498" spans="4:4" x14ac:dyDescent="0.2">
      <c r="D498" s="141"/>
    </row>
    <row r="499" spans="4:4" x14ac:dyDescent="0.2">
      <c r="D499" s="141"/>
    </row>
    <row r="500" spans="4:4" x14ac:dyDescent="0.2">
      <c r="D500" s="141"/>
    </row>
    <row r="501" spans="4:4" x14ac:dyDescent="0.2">
      <c r="D501" s="141"/>
    </row>
    <row r="502" spans="4:4" x14ac:dyDescent="0.2">
      <c r="D502" s="141"/>
    </row>
    <row r="503" spans="4:4" x14ac:dyDescent="0.2">
      <c r="D503" s="141"/>
    </row>
    <row r="504" spans="4:4" x14ac:dyDescent="0.2">
      <c r="D504" s="141"/>
    </row>
    <row r="505" spans="4:4" x14ac:dyDescent="0.2">
      <c r="D505" s="141"/>
    </row>
    <row r="506" spans="4:4" x14ac:dyDescent="0.2">
      <c r="D506" s="141"/>
    </row>
    <row r="507" spans="4:4" x14ac:dyDescent="0.2">
      <c r="D507" s="141"/>
    </row>
    <row r="508" spans="4:4" x14ac:dyDescent="0.2">
      <c r="D508" s="141"/>
    </row>
    <row r="509" spans="4:4" x14ac:dyDescent="0.2">
      <c r="D509" s="141"/>
    </row>
    <row r="510" spans="4:4" x14ac:dyDescent="0.2">
      <c r="D510" s="141"/>
    </row>
    <row r="511" spans="4:4" x14ac:dyDescent="0.2">
      <c r="D511" s="141"/>
    </row>
    <row r="512" spans="4:4" x14ac:dyDescent="0.2">
      <c r="D512" s="141"/>
    </row>
    <row r="513" spans="4:4" x14ac:dyDescent="0.2">
      <c r="D513" s="141"/>
    </row>
    <row r="514" spans="4:4" x14ac:dyDescent="0.2">
      <c r="D514" s="141"/>
    </row>
    <row r="515" spans="4:4" x14ac:dyDescent="0.2">
      <c r="D515" s="141"/>
    </row>
    <row r="516" spans="4:4" x14ac:dyDescent="0.2">
      <c r="D516" s="141"/>
    </row>
    <row r="517" spans="4:4" x14ac:dyDescent="0.2">
      <c r="D517" s="141"/>
    </row>
    <row r="518" spans="4:4" x14ac:dyDescent="0.2">
      <c r="D518" s="141"/>
    </row>
    <row r="519" spans="4:4" x14ac:dyDescent="0.2">
      <c r="D519" s="141"/>
    </row>
    <row r="520" spans="4:4" x14ac:dyDescent="0.2">
      <c r="D520" s="141"/>
    </row>
    <row r="521" spans="4:4" x14ac:dyDescent="0.2">
      <c r="D521" s="141"/>
    </row>
    <row r="522" spans="4:4" x14ac:dyDescent="0.2">
      <c r="D522" s="141"/>
    </row>
    <row r="523" spans="4:4" x14ac:dyDescent="0.2">
      <c r="D523" s="141"/>
    </row>
    <row r="524" spans="4:4" x14ac:dyDescent="0.2">
      <c r="D524" s="141"/>
    </row>
    <row r="525" spans="4:4" x14ac:dyDescent="0.2">
      <c r="D525" s="141"/>
    </row>
    <row r="526" spans="4:4" x14ac:dyDescent="0.2">
      <c r="D526" s="141"/>
    </row>
    <row r="527" spans="4:4" x14ac:dyDescent="0.2">
      <c r="D527" s="141"/>
    </row>
    <row r="528" spans="4:4" x14ac:dyDescent="0.2">
      <c r="D528" s="141"/>
    </row>
    <row r="529" spans="4:4" x14ac:dyDescent="0.2">
      <c r="D529" s="141"/>
    </row>
    <row r="530" spans="4:4" x14ac:dyDescent="0.2">
      <c r="D530" s="141"/>
    </row>
    <row r="531" spans="4:4" x14ac:dyDescent="0.2">
      <c r="D531" s="141"/>
    </row>
    <row r="532" spans="4:4" x14ac:dyDescent="0.2">
      <c r="D532" s="141"/>
    </row>
    <row r="533" spans="4:4" x14ac:dyDescent="0.2">
      <c r="D533" s="141"/>
    </row>
    <row r="534" spans="4:4" x14ac:dyDescent="0.2">
      <c r="D534" s="141"/>
    </row>
    <row r="535" spans="4:4" x14ac:dyDescent="0.2">
      <c r="D535" s="141"/>
    </row>
    <row r="536" spans="4:4" x14ac:dyDescent="0.2">
      <c r="D536" s="141"/>
    </row>
    <row r="537" spans="4:4" x14ac:dyDescent="0.2">
      <c r="D537" s="141"/>
    </row>
    <row r="538" spans="4:4" x14ac:dyDescent="0.2">
      <c r="D538" s="141"/>
    </row>
    <row r="539" spans="4:4" x14ac:dyDescent="0.2">
      <c r="D539" s="141"/>
    </row>
    <row r="540" spans="4:4" x14ac:dyDescent="0.2">
      <c r="D540" s="141"/>
    </row>
    <row r="541" spans="4:4" x14ac:dyDescent="0.2">
      <c r="D541" s="141"/>
    </row>
    <row r="542" spans="4:4" x14ac:dyDescent="0.2">
      <c r="D542" s="141"/>
    </row>
    <row r="543" spans="4:4" x14ac:dyDescent="0.2">
      <c r="D543" s="141"/>
    </row>
    <row r="544" spans="4:4" x14ac:dyDescent="0.2">
      <c r="D544" s="141"/>
    </row>
    <row r="545" spans="4:4" x14ac:dyDescent="0.2">
      <c r="D545" s="141"/>
    </row>
    <row r="546" spans="4:4" x14ac:dyDescent="0.2">
      <c r="D546" s="141"/>
    </row>
    <row r="547" spans="4:4" x14ac:dyDescent="0.2">
      <c r="D547" s="141"/>
    </row>
    <row r="548" spans="4:4" x14ac:dyDescent="0.2">
      <c r="D548" s="141"/>
    </row>
    <row r="549" spans="4:4" x14ac:dyDescent="0.2">
      <c r="D549" s="141"/>
    </row>
    <row r="550" spans="4:4" x14ac:dyDescent="0.2">
      <c r="D550" s="141"/>
    </row>
    <row r="551" spans="4:4" x14ac:dyDescent="0.2">
      <c r="D551" s="141"/>
    </row>
    <row r="552" spans="4:4" x14ac:dyDescent="0.2">
      <c r="D552" s="141"/>
    </row>
    <row r="553" spans="4:4" x14ac:dyDescent="0.2">
      <c r="D553" s="141"/>
    </row>
    <row r="554" spans="4:4" x14ac:dyDescent="0.2">
      <c r="D554" s="141"/>
    </row>
    <row r="555" spans="4:4" x14ac:dyDescent="0.2">
      <c r="D555" s="141"/>
    </row>
    <row r="556" spans="4:4" x14ac:dyDescent="0.2">
      <c r="D556" s="141"/>
    </row>
    <row r="557" spans="4:4" x14ac:dyDescent="0.2">
      <c r="D557" s="141"/>
    </row>
    <row r="558" spans="4:4" x14ac:dyDescent="0.2">
      <c r="D558" s="141"/>
    </row>
    <row r="559" spans="4:4" x14ac:dyDescent="0.2">
      <c r="D559" s="141"/>
    </row>
    <row r="560" spans="4:4" x14ac:dyDescent="0.2">
      <c r="D560" s="141"/>
    </row>
    <row r="561" spans="4:4" x14ac:dyDescent="0.2">
      <c r="D561" s="141"/>
    </row>
    <row r="562" spans="4:4" x14ac:dyDescent="0.2">
      <c r="D562" s="141"/>
    </row>
    <row r="563" spans="4:4" x14ac:dyDescent="0.2">
      <c r="D563" s="141"/>
    </row>
    <row r="564" spans="4:4" x14ac:dyDescent="0.2">
      <c r="D564" s="141"/>
    </row>
    <row r="565" spans="4:4" x14ac:dyDescent="0.2">
      <c r="D565" s="141"/>
    </row>
    <row r="566" spans="4:4" x14ac:dyDescent="0.2">
      <c r="D566" s="141"/>
    </row>
    <row r="567" spans="4:4" x14ac:dyDescent="0.2">
      <c r="D567" s="141"/>
    </row>
    <row r="568" spans="4:4" x14ac:dyDescent="0.2">
      <c r="D568" s="141"/>
    </row>
    <row r="569" spans="4:4" x14ac:dyDescent="0.2">
      <c r="D569" s="141"/>
    </row>
    <row r="570" spans="4:4" x14ac:dyDescent="0.2">
      <c r="D570" s="141"/>
    </row>
    <row r="571" spans="4:4" x14ac:dyDescent="0.2">
      <c r="D571" s="141"/>
    </row>
    <row r="572" spans="4:4" x14ac:dyDescent="0.2">
      <c r="D572" s="141"/>
    </row>
    <row r="573" spans="4:4" x14ac:dyDescent="0.2">
      <c r="D573" s="141"/>
    </row>
    <row r="574" spans="4:4" x14ac:dyDescent="0.2">
      <c r="D574" s="141"/>
    </row>
    <row r="575" spans="4:4" x14ac:dyDescent="0.2">
      <c r="D575" s="141"/>
    </row>
    <row r="576" spans="4:4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</sheetData>
  <mergeCells count="8">
    <mergeCell ref="C12:G12"/>
    <mergeCell ref="C14:G14"/>
    <mergeCell ref="C15:G15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scale="73" fitToHeight="0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50</vt:i4>
      </vt:variant>
    </vt:vector>
  </HeadingPairs>
  <TitlesOfParts>
    <vt:vector size="56" baseType="lpstr">
      <vt:lpstr>Pokyny pro vyplnění</vt:lpstr>
      <vt:lpstr>Stavba</vt:lpstr>
      <vt:lpstr>VzorPolozky</vt:lpstr>
      <vt:lpstr>SO101 R175617643 Pol</vt:lpstr>
      <vt:lpstr>SO101 R175617644 Pol</vt:lpstr>
      <vt:lpstr>SO101 R175717645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'SO101 R175617643 Pol'!Názvy_tisku</vt:lpstr>
      <vt:lpstr>'SO101 R175617644 Pol'!Názvy_tisku</vt:lpstr>
      <vt:lpstr>'SO101 R175717645 Pol'!Názvy_tisku</vt:lpstr>
      <vt:lpstr>oadresa</vt:lpstr>
      <vt:lpstr>Stavba!Objednatel</vt:lpstr>
      <vt:lpstr>Stavba!Objekt</vt:lpstr>
      <vt:lpstr>'SO101 R175617643 Pol'!Oblast_tisku</vt:lpstr>
      <vt:lpstr>'SO101 R175617644 Pol'!Oblast_tisku</vt:lpstr>
      <vt:lpstr>'SO101 R175717645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Šťastníková Jarmila (SYNERGA)</dc:creator>
  <cp:lastModifiedBy>Ing. Zdeňka Dohnalová</cp:lastModifiedBy>
  <cp:lastPrinted>2018-08-30T14:39:07Z</cp:lastPrinted>
  <dcterms:created xsi:type="dcterms:W3CDTF">2009-04-08T07:15:50Z</dcterms:created>
  <dcterms:modified xsi:type="dcterms:W3CDTF">2018-08-30T14:44:36Z</dcterms:modified>
</cp:coreProperties>
</file>