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k.marek\Desktop\Dokumenty\Výběrová řízení\2019\Zázemí pro údržbu a úklid\"/>
    </mc:Choice>
  </mc:AlternateContent>
  <xr:revisionPtr revIDLastSave="0" documentId="13_ncr:1_{4B315700-4723-4904-BC96-49C156AEC422}" xr6:coauthVersionLast="45" xr6:coauthVersionMax="45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7" i="12"/>
  <c r="M17" i="12" s="1"/>
  <c r="I17" i="12"/>
  <c r="K17" i="12"/>
  <c r="K15" i="12" s="1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G33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4" i="12"/>
  <c r="G43" i="12" s="1"/>
  <c r="I44" i="12"/>
  <c r="K44" i="12"/>
  <c r="O44" i="12"/>
  <c r="Q44" i="12"/>
  <c r="V44" i="12"/>
  <c r="G45" i="12"/>
  <c r="M45" i="12" s="1"/>
  <c r="I45" i="12"/>
  <c r="K45" i="12"/>
  <c r="K43" i="12" s="1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I54" i="1"/>
  <c r="J52" i="1" s="1"/>
  <c r="F42" i="1"/>
  <c r="G42" i="1"/>
  <c r="H42" i="1"/>
  <c r="I42" i="1"/>
  <c r="J41" i="1" s="1"/>
  <c r="J49" i="1" l="1"/>
  <c r="J53" i="1"/>
  <c r="J50" i="1"/>
  <c r="J51" i="1"/>
  <c r="Q43" i="12"/>
  <c r="O33" i="12"/>
  <c r="I19" i="12"/>
  <c r="Q15" i="12"/>
  <c r="G15" i="12"/>
  <c r="O8" i="12"/>
  <c r="V43" i="12"/>
  <c r="O43" i="12"/>
  <c r="M35" i="12"/>
  <c r="M33" i="12" s="1"/>
  <c r="V33" i="12"/>
  <c r="K33" i="12"/>
  <c r="K19" i="12"/>
  <c r="Q19" i="12"/>
  <c r="G19" i="12"/>
  <c r="V15" i="12"/>
  <c r="O15" i="12"/>
  <c r="K8" i="12"/>
  <c r="I33" i="12"/>
  <c r="V19" i="12"/>
  <c r="O19" i="12"/>
  <c r="V8" i="12"/>
  <c r="I8" i="12"/>
  <c r="I43" i="12"/>
  <c r="Q33" i="12"/>
  <c r="I15" i="12"/>
  <c r="G8" i="12"/>
  <c r="Q8" i="12"/>
  <c r="M44" i="12"/>
  <c r="M43" i="12" s="1"/>
  <c r="M20" i="12"/>
  <c r="M19" i="12" s="1"/>
  <c r="M16" i="12"/>
  <c r="M15" i="12" s="1"/>
  <c r="M12" i="12"/>
  <c r="M8" i="12" s="1"/>
  <c r="J40" i="1"/>
  <c r="J39" i="1"/>
  <c r="J42" i="1" s="1"/>
  <c r="I21" i="1"/>
  <c r="G25" i="1" s="1"/>
  <c r="J28" i="1"/>
  <c r="J26" i="1"/>
  <c r="G38" i="1"/>
  <c r="F38" i="1"/>
  <c r="J23" i="1"/>
  <c r="J24" i="1"/>
  <c r="J25" i="1"/>
  <c r="J27" i="1"/>
  <c r="E24" i="1"/>
  <c r="E26" i="1"/>
  <c r="J54" i="1" l="1"/>
  <c r="G26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<sst xmlns="http://schemas.openxmlformats.org/spreadsheetml/2006/main" count="424" uniqueCount="184">
  <si>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</si>
  <si>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</si>
  <si>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</si>
  <si>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</si>
  <si>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</si>
  <si>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</si>
  <si>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</si>
  <si>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</si>
  <si>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</si>
  <si>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</si>
  <si>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</si>
  <si>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</si>
  <si>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</si>
  <si>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</si>
  <si>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</si>
  <si>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</si>
  <si>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</si>
  <si>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</si>
  <si>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</si>
  <si>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</si>
  <si>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</si>
  <si>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</si>
  <si>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</si>
  <si>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</si>
  <si>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</si>
  <si>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</si>
  <si>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</si>
  <si>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</si>
  <si>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</si>
  <si>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</si>
  <si>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</si>
  <si>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</si>
  <si>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</si>
  <si>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</si>
  <si>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</si>
  <si>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</si>
  <si>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</si>
  <si>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</si>
  <si>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</si>
  <si>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</si>
  <si>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</si>
  <si>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</si>
  <si>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</si>
  <si>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</si>
  <si>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ZTI</t>
  </si>
  <si>
    <t>Zázemí pro údřbu a úklid</t>
  </si>
  <si>
    <t>Objekt:</t>
  </si>
  <si>
    <t>Rozpočet:</t>
  </si>
  <si>
    <t>0000092</t>
  </si>
  <si>
    <t>SŠ Strážnice</t>
  </si>
  <si>
    <t>Stavba</t>
  </si>
  <si>
    <t>Celkem za stavbu</t>
  </si>
  <si>
    <t>CZK</t>
  </si>
  <si>
    <t>Rekapitulace dílů</t>
  </si>
  <si>
    <t>Typ dílu</t>
  </si>
  <si>
    <t>9</t>
  </si>
  <si>
    <t>Ostatní konstrukce, bourání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</si>
  <si>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</si>
  <si>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</si>
  <si>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</si>
  <si>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</si>
  <si>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</si>
  <si>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</si>
  <si>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</si>
  <si>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</si>
  <si>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</si>
  <si>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</si>
  <si>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</si>
  <si>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</si>
  <si>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</si>
  <si>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</si>
  <si>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</si>
  <si>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</si>
  <si>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</si>
  <si>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</si>
  <si>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</si>
  <si>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</si>
  <si>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</si>
  <si>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</si>
  <si>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</si>
  <si>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</si>
  <si>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</si>
  <si>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</si>
  <si>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</si>
  <si>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</si>
  <si>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</si>
  <si>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</si>
  <si>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</si>
  <si>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</si>
  <si>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</si>
  <si>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</si>
  <si>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</si>
  <si>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</si>
  <si>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</si>
  <si>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971033251R00</t>
  </si>
  <si>
    <t>Vybourání otv. zeď cihel. 0,0225 m2, tl. 45cm, MVC</t>
  </si>
  <si>
    <t>kus</t>
  </si>
  <si>
    <t>RTS 19/ I</t>
  </si>
  <si>
    <t>Indiv</t>
  </si>
  <si>
    <t>Práce</t>
  </si>
  <si>
    <t>POL1_</t>
  </si>
  <si>
    <t>972054141R00</t>
  </si>
  <si>
    <t>Vybourání otv. stropy pl. 0,0225 m2</t>
  </si>
  <si>
    <t>974031142R00</t>
  </si>
  <si>
    <t>Vysekání rýh ve zdi cihelné 7 x 7 cm</t>
  </si>
  <si>
    <t>m</t>
  </si>
  <si>
    <t>974031153R00</t>
  </si>
  <si>
    <t>Vysekání rýh ve zdi cihelné 10 x 10 cm</t>
  </si>
  <si>
    <t>974031155R00</t>
  </si>
  <si>
    <t>Vysekání rýh ve zdi cihelné 10 x 20 cm</t>
  </si>
  <si>
    <t>974031164R00</t>
  </si>
  <si>
    <t>Vysekání rýh ve zdi cihelné 15 x 15 cm</t>
  </si>
  <si>
    <t>713299901T00</t>
  </si>
  <si>
    <t>Izolace Mirelon PRO tl. 6 mm DN 28</t>
  </si>
  <si>
    <t>Vlastní</t>
  </si>
  <si>
    <t>713310210T00</t>
  </si>
  <si>
    <t>Izolace Mirelon PRO tl. 20 mm DN 22</t>
  </si>
  <si>
    <t>713310211T00</t>
  </si>
  <si>
    <t>Izolace Mirelon PRO tl. 20 mm DN 28</t>
  </si>
  <si>
    <t>721100806T00</t>
  </si>
  <si>
    <t xml:space="preserve">Napojení na stávající systém </t>
  </si>
  <si>
    <t>soubor</t>
  </si>
  <si>
    <t>721176001T00</t>
  </si>
  <si>
    <t>Potrubí HT DN 40mm</t>
  </si>
  <si>
    <t>721176002T00</t>
  </si>
  <si>
    <t>Potrubí HT DN 50mm</t>
  </si>
  <si>
    <t>721176003T00</t>
  </si>
  <si>
    <t>Potrubí HT DN 70mm</t>
  </si>
  <si>
    <t>721176004T00</t>
  </si>
  <si>
    <t>Potrubí HT DN 110mm</t>
  </si>
  <si>
    <t>721176005T00</t>
  </si>
  <si>
    <t>Potrubí HT DN 125mm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</si>
  <si>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</si>
  <si>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</si>
  <si>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</si>
  <si>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</si>
  <si>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</si>
  <si>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</si>
  <si>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721273150R00</t>
  </si>
  <si>
    <t xml:space="preserve">Hlavice ventilační přivětrávací </t>
  </si>
  <si>
    <t>721290111R00</t>
  </si>
  <si>
    <t>Zkouška těsnosti kanalizace vodou DN 125</t>
  </si>
  <si>
    <t>721280007T00</t>
  </si>
  <si>
    <t>Čistící kus</t>
  </si>
  <si>
    <t>721280039T00</t>
  </si>
  <si>
    <t xml:space="preserve">Podlahová vpust </t>
  </si>
  <si>
    <t>722101002T00</t>
  </si>
  <si>
    <t>Regulační ventil STAD DN 20</t>
  </si>
  <si>
    <t>722130520T00</t>
  </si>
  <si>
    <t>Podpůrný žlab DN 20</t>
  </si>
  <si>
    <t>722130521T00</t>
  </si>
  <si>
    <t>Podpůrný žlab DN 25</t>
  </si>
  <si>
    <t>722131933R00</t>
  </si>
  <si>
    <t xml:space="preserve">Vsazení na stávající potrubí </t>
  </si>
  <si>
    <t>722175211T00</t>
  </si>
  <si>
    <t>Potrubí z PP-R DN 20</t>
  </si>
  <si>
    <t>722175212T00</t>
  </si>
  <si>
    <t>Potrubí z PP-R DN 25</t>
  </si>
  <si>
    <t>722190401R00</t>
  </si>
  <si>
    <t>Vyvedení a upevnění výpustek DN 15</t>
  </si>
  <si>
    <t>722230011T00</t>
  </si>
  <si>
    <t>Kohout kulový DN 25</t>
  </si>
  <si>
    <t>722230012T00</t>
  </si>
  <si>
    <t>Kohout kulový DN 20</t>
  </si>
  <si>
    <t>721280002T00</t>
  </si>
  <si>
    <t xml:space="preserve">Podlahová vpust pro sprchu </t>
  </si>
  <si>
    <t>721280064T00</t>
  </si>
  <si>
    <t>HL 138 kondenzační sifon</t>
  </si>
  <si>
    <t>725000100T00</t>
  </si>
  <si>
    <t xml:space="preserve">WC kombi JIKA včetně sedátka a montáže </t>
  </si>
  <si>
    <t>725000299T00</t>
  </si>
  <si>
    <t>Umyvadlo LYRA 55 včetně sifonu a montáže</t>
  </si>
  <si>
    <t>725001310T00</t>
  </si>
  <si>
    <t>Ventil rohový + trub G1/2</t>
  </si>
  <si>
    <t>725001311T00</t>
  </si>
  <si>
    <t>Ventil rohový - trub G1/2</t>
  </si>
  <si>
    <t>725001401T00</t>
  </si>
  <si>
    <t>Baterie umyv. stoj. páková Novaservis</t>
  </si>
  <si>
    <t>725001470T00</t>
  </si>
  <si>
    <t>Baterie sprchová  Novaservis</t>
  </si>
  <si>
    <t>END</t>
  </si>
  <si>
    <t>Zázemí pro údržbu a úklid - ZTI</t>
  </si>
  <si>
    <t>Střední škola Strážnice, příspěvková organizace</t>
  </si>
  <si>
    <t>J. Skácela 890, 696 62 Strážnice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</si>
</sst>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4" t="s">
        <v>41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49" zoomScaleNormal="100" zoomScaleSheetLayoutView="75" workbookViewId="0">
      <selection activeCell="L20" sqref="L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175" t="s">
        <v>4</v>
      </c>
      <c r="C1" s="176"/>
      <c r="D1" s="176"/>
      <c r="E1" s="176"/>
      <c r="F1" s="176"/>
      <c r="G1" s="176"/>
      <c r="H1" s="176"/>
      <c r="I1" s="176"/>
      <c r="J1" s="177"/>
    </row>
    <row r="2" spans="1:15" ht="36" customHeight="1" x14ac:dyDescent="0.2">
      <c r="A2" s="2"/>
      <c r="B2" s="77" t="s">
        <v>24</v>
      </c>
      <c r="C2" s="78"/>
      <c r="D2" s="79"/>
      <c r="E2" s="184" t="s">
        <v>49</v>
      </c>
      <c r="F2" s="185"/>
      <c r="G2" s="185"/>
      <c r="H2" s="185"/>
      <c r="I2" s="185"/>
      <c r="J2" s="186"/>
      <c r="O2" s="1"/>
    </row>
    <row r="3" spans="1:15" ht="27" customHeight="1" x14ac:dyDescent="0.2">
      <c r="A3" s="2"/>
      <c r="B3" s="80" t="s">
        <v>46</v>
      </c>
      <c r="C3" s="78"/>
      <c r="D3" s="81"/>
      <c r="E3" s="187" t="s">
        <v>181</v>
      </c>
      <c r="F3" s="188"/>
      <c r="G3" s="188"/>
      <c r="H3" s="188"/>
      <c r="I3" s="188"/>
      <c r="J3" s="189"/>
    </row>
    <row r="4" spans="1:15" ht="23.25" customHeight="1" x14ac:dyDescent="0.2">
      <c r="A4" s="76">
        <v>380</v>
      </c>
      <c r="B4" s="82" t="s">
        <v>47</v>
      </c>
      <c r="C4" s="83"/>
      <c r="D4" s="84"/>
      <c r="E4" s="197"/>
      <c r="F4" s="198"/>
      <c r="G4" s="198"/>
      <c r="H4" s="198"/>
      <c r="I4" s="198"/>
      <c r="J4" s="199"/>
    </row>
    <row r="5" spans="1:15" ht="24" customHeight="1" x14ac:dyDescent="0.2">
      <c r="A5" s="2"/>
      <c r="B5" s="31" t="s">
        <v>23</v>
      </c>
      <c r="D5" s="202" t="s">
        <v>182</v>
      </c>
      <c r="E5" s="203"/>
      <c r="F5" s="203"/>
      <c r="G5" s="203"/>
      <c r="H5" s="18" t="s">
        <v>42</v>
      </c>
      <c r="I5" s="22">
        <v>837385</v>
      </c>
      <c r="J5" s="8"/>
    </row>
    <row r="6" spans="1:15" ht="15.75" customHeight="1" x14ac:dyDescent="0.2">
      <c r="A6" s="2"/>
      <c r="B6" s="28"/>
      <c r="C6" s="55"/>
      <c r="D6" s="204" t="s">
        <v>183</v>
      </c>
      <c r="E6" s="205"/>
      <c r="F6" s="205"/>
      <c r="G6" s="20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6"/>
      <c r="F7" s="207"/>
      <c r="G7" s="20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1"/>
      <c r="E11" s="191"/>
      <c r="F11" s="191"/>
      <c r="G11" s="191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6"/>
      <c r="E12" s="196"/>
      <c r="F12" s="196"/>
      <c r="G12" s="196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0"/>
      <c r="F13" s="201"/>
      <c r="G13" s="20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0"/>
      <c r="F15" s="190"/>
      <c r="G15" s="192"/>
      <c r="H15" s="192"/>
      <c r="I15" s="192" t="s">
        <v>31</v>
      </c>
      <c r="J15" s="193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1"/>
      <c r="F16" s="182"/>
      <c r="G16" s="181"/>
      <c r="H16" s="182"/>
      <c r="I16" s="181">
        <v>0</v>
      </c>
      <c r="J16" s="183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1"/>
      <c r="F17" s="182"/>
      <c r="G17" s="181"/>
      <c r="H17" s="182"/>
      <c r="I17" s="181">
        <v>0</v>
      </c>
      <c r="J17" s="183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1"/>
      <c r="F18" s="182"/>
      <c r="G18" s="181"/>
      <c r="H18" s="182"/>
      <c r="I18" s="181">
        <v>0</v>
      </c>
      <c r="J18" s="183"/>
    </row>
    <row r="19" spans="1:10" ht="23.25" customHeight="1" x14ac:dyDescent="0.2">
      <c r="A19" s="137" t="s">
        <v>65</v>
      </c>
      <c r="B19" s="38" t="s">
        <v>29</v>
      </c>
      <c r="C19" s="62"/>
      <c r="D19" s="63"/>
      <c r="E19" s="181"/>
      <c r="F19" s="182"/>
      <c r="G19" s="181"/>
      <c r="H19" s="182"/>
      <c r="I19" s="181">
        <v>0</v>
      </c>
      <c r="J19" s="183"/>
    </row>
    <row r="20" spans="1:10" ht="23.25" customHeight="1" x14ac:dyDescent="0.2">
      <c r="A20" s="137" t="s">
        <v>66</v>
      </c>
      <c r="B20" s="38" t="s">
        <v>30</v>
      </c>
      <c r="C20" s="62"/>
      <c r="D20" s="63"/>
      <c r="E20" s="181"/>
      <c r="F20" s="182"/>
      <c r="G20" s="181"/>
      <c r="H20" s="182"/>
      <c r="I20" s="181">
        <f>SUM(I16:J19)/100*5</f>
        <v>0</v>
      </c>
      <c r="J20" s="183"/>
    </row>
    <row r="21" spans="1:10" ht="23.25" customHeight="1" x14ac:dyDescent="0.2">
      <c r="A21" s="2"/>
      <c r="B21" s="48" t="s">
        <v>31</v>
      </c>
      <c r="C21" s="64"/>
      <c r="D21" s="65"/>
      <c r="E21" s="194"/>
      <c r="F21" s="195"/>
      <c r="G21" s="194"/>
      <c r="H21" s="195"/>
      <c r="I21" s="194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11"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9"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1">
        <f>I21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78">
        <f>ZakladDPHZakl*0.21</f>
        <v>0</v>
      </c>
      <c r="H26" s="179"/>
      <c r="I26" s="17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0">
        <v>0</v>
      </c>
      <c r="H27" s="180"/>
      <c r="I27" s="18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4">
        <v>86868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214">
        <f>SUM(G25:I27)</f>
        <v>0</v>
      </c>
      <c r="H29" s="214"/>
      <c r="I29" s="214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50</v>
      </c>
      <c r="C39" s="220"/>
      <c r="D39" s="220"/>
      <c r="E39" s="220"/>
      <c r="F39" s="98">
        <v>0</v>
      </c>
      <c r="G39" s="99">
        <v>86868</v>
      </c>
      <c r="H39" s="100">
        <v>18242.28</v>
      </c>
      <c r="I39" s="100">
        <v>105110.28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221" t="s">
        <v>45</v>
      </c>
      <c r="D40" s="221"/>
      <c r="E40" s="221"/>
      <c r="F40" s="103">
        <v>0</v>
      </c>
      <c r="G40" s="104">
        <v>86868</v>
      </c>
      <c r="H40" s="104">
        <v>18242.28</v>
      </c>
      <c r="I40" s="104">
        <v>105110.28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220" t="s">
        <v>44</v>
      </c>
      <c r="D41" s="220"/>
      <c r="E41" s="220"/>
      <c r="F41" s="107">
        <v>0</v>
      </c>
      <c r="G41" s="100">
        <v>86868</v>
      </c>
      <c r="H41" s="100">
        <v>18242.28</v>
      </c>
      <c r="I41" s="100">
        <v>105110.28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222" t="s">
        <v>51</v>
      </c>
      <c r="C42" s="223"/>
      <c r="D42" s="223"/>
      <c r="E42" s="224"/>
      <c r="F42" s="108">
        <f>SUMIF(A39:A41,"=1",F39:F41)</f>
        <v>0</v>
      </c>
      <c r="G42" s="109">
        <f>SUMIF(A39:A41,"=1",G39:G41)</f>
        <v>86868</v>
      </c>
      <c r="H42" s="109">
        <f>SUMIF(A39:A41,"=1",H39:H41)</f>
        <v>18242.28</v>
      </c>
      <c r="I42" s="109">
        <f>SUMIF(A39:A41,"=1",I39:I41)</f>
        <v>105110.28</v>
      </c>
      <c r="J42" s="110">
        <f>SUMIF(A39:A41,"=1",J39:J41)</f>
        <v>100</v>
      </c>
    </row>
    <row r="46" spans="1:10" ht="15.75" x14ac:dyDescent="0.25">
      <c r="B46" s="119" t="s">
        <v>53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54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55</v>
      </c>
      <c r="C49" s="225" t="s">
        <v>56</v>
      </c>
      <c r="D49" s="226"/>
      <c r="E49" s="226"/>
      <c r="F49" s="135" t="s">
        <v>26</v>
      </c>
      <c r="G49" s="128"/>
      <c r="H49" s="128"/>
      <c r="I49" s="128"/>
      <c r="J49" s="133" t="str">
        <f>IF(I54=0,"",I49/I54*100)</f>
        <v/>
      </c>
    </row>
    <row r="50" spans="1:10" ht="36.75" customHeight="1" x14ac:dyDescent="0.2">
      <c r="A50" s="122"/>
      <c r="B50" s="127" t="s">
        <v>57</v>
      </c>
      <c r="C50" s="225" t="s">
        <v>58</v>
      </c>
      <c r="D50" s="226"/>
      <c r="E50" s="226"/>
      <c r="F50" s="135" t="s">
        <v>27</v>
      </c>
      <c r="G50" s="128"/>
      <c r="H50" s="128"/>
      <c r="I50" s="128"/>
      <c r="J50" s="133" t="str">
        <f>IF(I54=0,"",I50/I54*100)</f>
        <v/>
      </c>
    </row>
    <row r="51" spans="1:10" ht="36.75" customHeight="1" x14ac:dyDescent="0.2">
      <c r="A51" s="122"/>
      <c r="B51" s="127" t="s">
        <v>59</v>
      </c>
      <c r="C51" s="225" t="s">
        <v>60</v>
      </c>
      <c r="D51" s="226"/>
      <c r="E51" s="226"/>
      <c r="F51" s="135" t="s">
        <v>27</v>
      </c>
      <c r="G51" s="128"/>
      <c r="H51" s="128"/>
      <c r="I51" s="128"/>
      <c r="J51" s="133" t="str">
        <f>IF(I54=0,"",I51/I54*100)</f>
        <v/>
      </c>
    </row>
    <row r="52" spans="1:10" ht="36.75" customHeight="1" x14ac:dyDescent="0.2">
      <c r="A52" s="122"/>
      <c r="B52" s="127" t="s">
        <v>61</v>
      </c>
      <c r="C52" s="225" t="s">
        <v>62</v>
      </c>
      <c r="D52" s="226"/>
      <c r="E52" s="226"/>
      <c r="F52" s="135" t="s">
        <v>27</v>
      </c>
      <c r="G52" s="128"/>
      <c r="H52" s="128"/>
      <c r="I52" s="128"/>
      <c r="J52" s="133" t="str">
        <f>IF(I54=0,"",I52/I54*100)</f>
        <v/>
      </c>
    </row>
    <row r="53" spans="1:10" ht="36.75" customHeight="1" x14ac:dyDescent="0.2">
      <c r="A53" s="122"/>
      <c r="B53" s="127" t="s">
        <v>63</v>
      </c>
      <c r="C53" s="225" t="s">
        <v>64</v>
      </c>
      <c r="D53" s="226"/>
      <c r="E53" s="226"/>
      <c r="F53" s="135" t="s">
        <v>27</v>
      </c>
      <c r="G53" s="128"/>
      <c r="H53" s="128"/>
      <c r="I53" s="128"/>
      <c r="J53" s="133" t="str">
        <f>IF(I54=0,"",I53/I54*100)</f>
        <v/>
      </c>
    </row>
    <row r="54" spans="1:10" ht="25.5" customHeight="1" x14ac:dyDescent="0.2">
      <c r="A54" s="123"/>
      <c r="B54" s="129" t="s">
        <v>1</v>
      </c>
      <c r="C54" s="130"/>
      <c r="D54" s="131"/>
      <c r="E54" s="131"/>
      <c r="F54" s="136"/>
      <c r="G54" s="132"/>
      <c r="H54" s="132"/>
      <c r="I54" s="132">
        <f>SUM(I49:I53)</f>
        <v>0</v>
      </c>
      <c r="J54" s="134">
        <f>SUM(J49:J53)</f>
        <v>0</v>
      </c>
    </row>
    <row r="55" spans="1:10" x14ac:dyDescent="0.2">
      <c r="F55" s="85"/>
      <c r="G55" s="85"/>
      <c r="H55" s="85"/>
      <c r="I55" s="85"/>
      <c r="J55" s="86"/>
    </row>
    <row r="56" spans="1:10" x14ac:dyDescent="0.2">
      <c r="F56" s="85"/>
      <c r="G56" s="85"/>
      <c r="H56" s="85"/>
      <c r="I56" s="85"/>
      <c r="J56" s="86"/>
    </row>
    <row r="57" spans="1:10" x14ac:dyDescent="0.2">
      <c r="F57" s="85"/>
      <c r="G57" s="85"/>
      <c r="H57" s="85"/>
      <c r="I57" s="85"/>
      <c r="J57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1:E51"/>
    <mergeCell ref="C52:E52"/>
    <mergeCell ref="C53:E53"/>
    <mergeCell ref="C49:E49"/>
    <mergeCell ref="C50:E50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50" t="s">
        <v>8</v>
      </c>
      <c r="B2" s="49"/>
      <c r="C2" s="229"/>
      <c r="D2" s="229"/>
      <c r="E2" s="229"/>
      <c r="F2" s="229"/>
      <c r="G2" s="230"/>
    </row>
    <row r="3" spans="1:7" ht="24.95" customHeight="1" x14ac:dyDescent="0.2">
      <c r="A3" s="50" t="s">
        <v>9</v>
      </c>
      <c r="B3" s="49"/>
      <c r="C3" s="229"/>
      <c r="D3" s="229"/>
      <c r="E3" s="229"/>
      <c r="F3" s="229"/>
      <c r="G3" s="230"/>
    </row>
    <row r="4" spans="1:7" ht="24.95" customHeight="1" x14ac:dyDescent="0.2">
      <c r="A4" s="50" t="s">
        <v>10</v>
      </c>
      <c r="B4" s="49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50" sqref="Z50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67</v>
      </c>
    </row>
    <row r="2" spans="1:60" ht="24.95" customHeight="1" x14ac:dyDescent="0.2">
      <c r="A2" s="138" t="s">
        <v>8</v>
      </c>
      <c r="B2" s="49" t="s">
        <v>48</v>
      </c>
      <c r="C2" s="232" t="s">
        <v>49</v>
      </c>
      <c r="D2" s="233"/>
      <c r="E2" s="233"/>
      <c r="F2" s="233"/>
      <c r="G2" s="234"/>
      <c r="AG2" t="s">
        <v>68</v>
      </c>
    </row>
    <row r="3" spans="1:60" ht="24.95" customHeight="1" x14ac:dyDescent="0.2">
      <c r="A3" s="138" t="s">
        <v>9</v>
      </c>
      <c r="B3" s="49" t="s">
        <v>43</v>
      </c>
      <c r="C3" s="232" t="s">
        <v>181</v>
      </c>
      <c r="D3" s="233"/>
      <c r="E3" s="233"/>
      <c r="F3" s="233"/>
      <c r="G3" s="234"/>
      <c r="AC3" s="120" t="s">
        <v>68</v>
      </c>
      <c r="AG3" t="s">
        <v>69</v>
      </c>
    </row>
    <row r="4" spans="1:60" ht="24.95" customHeight="1" x14ac:dyDescent="0.2">
      <c r="A4" s="139" t="s">
        <v>10</v>
      </c>
      <c r="B4" s="140" t="s">
        <v>43</v>
      </c>
      <c r="C4" s="235" t="s">
        <v>44</v>
      </c>
      <c r="D4" s="236"/>
      <c r="E4" s="236"/>
      <c r="F4" s="236"/>
      <c r="G4" s="237"/>
      <c r="AG4" t="s">
        <v>70</v>
      </c>
    </row>
    <row r="5" spans="1:60" x14ac:dyDescent="0.2">
      <c r="D5" s="10"/>
    </row>
    <row r="6" spans="1:60" ht="38.25" x14ac:dyDescent="0.2">
      <c r="A6" s="142" t="s">
        <v>71</v>
      </c>
      <c r="B6" s="144" t="s">
        <v>72</v>
      </c>
      <c r="C6" s="144" t="s">
        <v>73</v>
      </c>
      <c r="D6" s="143" t="s">
        <v>74</v>
      </c>
      <c r="E6" s="142" t="s">
        <v>75</v>
      </c>
      <c r="F6" s="141" t="s">
        <v>76</v>
      </c>
      <c r="G6" s="142" t="s">
        <v>31</v>
      </c>
      <c r="H6" s="145" t="s">
        <v>32</v>
      </c>
      <c r="I6" s="145" t="s">
        <v>77</v>
      </c>
      <c r="J6" s="145" t="s">
        <v>33</v>
      </c>
      <c r="K6" s="145" t="s">
        <v>78</v>
      </c>
      <c r="L6" s="145" t="s">
        <v>79</v>
      </c>
      <c r="M6" s="145" t="s">
        <v>80</v>
      </c>
      <c r="N6" s="145" t="s">
        <v>81</v>
      </c>
      <c r="O6" s="145" t="s">
        <v>82</v>
      </c>
      <c r="P6" s="145" t="s">
        <v>83</v>
      </c>
      <c r="Q6" s="145" t="s">
        <v>84</v>
      </c>
      <c r="R6" s="145" t="s">
        <v>85</v>
      </c>
      <c r="S6" s="145" t="s">
        <v>86</v>
      </c>
      <c r="T6" s="145" t="s">
        <v>87</v>
      </c>
      <c r="U6" s="145" t="s">
        <v>88</v>
      </c>
      <c r="V6" s="145" t="s">
        <v>89</v>
      </c>
      <c r="W6" s="145" t="s">
        <v>90</v>
      </c>
      <c r="X6" s="145" t="s">
        <v>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1" t="s">
        <v>92</v>
      </c>
      <c r="B8" s="152" t="s">
        <v>55</v>
      </c>
      <c r="C8" s="169" t="s">
        <v>56</v>
      </c>
      <c r="D8" s="153"/>
      <c r="E8" s="154"/>
      <c r="F8" s="155"/>
      <c r="G8" s="156">
        <f>SUMIF(AG9:AG14,"&lt;&gt;NOR",G9:G14)</f>
        <v>0</v>
      </c>
      <c r="H8" s="150"/>
      <c r="I8" s="150">
        <f>SUM(I9:I14)</f>
        <v>763.85</v>
      </c>
      <c r="J8" s="150"/>
      <c r="K8" s="150">
        <f>SUM(K9:K14)</f>
        <v>8081.15</v>
      </c>
      <c r="L8" s="150"/>
      <c r="M8" s="150">
        <f>SUM(M9:M14)</f>
        <v>0</v>
      </c>
      <c r="N8" s="150"/>
      <c r="O8" s="150">
        <f>SUM(O9:O14)</f>
        <v>0.03</v>
      </c>
      <c r="P8" s="150"/>
      <c r="Q8" s="150">
        <f>SUM(Q9:Q14)</f>
        <v>1.49</v>
      </c>
      <c r="R8" s="150"/>
      <c r="S8" s="150"/>
      <c r="T8" s="150"/>
      <c r="U8" s="150"/>
      <c r="V8" s="150">
        <f>SUM(V9:V14)</f>
        <v>29.009999999999998</v>
      </c>
      <c r="W8" s="150"/>
      <c r="X8" s="150"/>
      <c r="AG8" t="s">
        <v>93</v>
      </c>
    </row>
    <row r="9" spans="1:60" outlineLevel="1" x14ac:dyDescent="0.2">
      <c r="A9" s="163">
        <v>1</v>
      </c>
      <c r="B9" s="164" t="s">
        <v>94</v>
      </c>
      <c r="C9" s="170" t="s">
        <v>95</v>
      </c>
      <c r="D9" s="165" t="s">
        <v>96</v>
      </c>
      <c r="E9" s="166">
        <v>4</v>
      </c>
      <c r="F9" s="167"/>
      <c r="G9" s="168">
        <f t="shared" ref="G9:G14" si="0">ROUND(E9*F9,2)</f>
        <v>0</v>
      </c>
      <c r="H9" s="149">
        <v>30</v>
      </c>
      <c r="I9" s="149">
        <f t="shared" ref="I9:I14" si="1">ROUND(E9*H9,2)</f>
        <v>120</v>
      </c>
      <c r="J9" s="149">
        <v>377</v>
      </c>
      <c r="K9" s="149">
        <f t="shared" ref="K9:K14" si="2">ROUND(E9*J9,2)</f>
        <v>1508</v>
      </c>
      <c r="L9" s="149">
        <v>21</v>
      </c>
      <c r="M9" s="149">
        <f t="shared" ref="M9:M14" si="3">G9*(1+L9/100)</f>
        <v>0</v>
      </c>
      <c r="N9" s="149">
        <v>6.7000000000000002E-4</v>
      </c>
      <c r="O9" s="149">
        <f t="shared" ref="O9:O14" si="4">ROUND(E9*N9,2)</f>
        <v>0</v>
      </c>
      <c r="P9" s="149">
        <v>1.2E-2</v>
      </c>
      <c r="Q9" s="149">
        <f t="shared" ref="Q9:Q14" si="5">ROUND(E9*P9,2)</f>
        <v>0.05</v>
      </c>
      <c r="R9" s="149"/>
      <c r="S9" s="149" t="s">
        <v>97</v>
      </c>
      <c r="T9" s="149" t="s">
        <v>98</v>
      </c>
      <c r="U9" s="149">
        <v>0.61399999999999999</v>
      </c>
      <c r="V9" s="149">
        <f t="shared" ref="V9:V14" si="6">ROUND(E9*U9,2)</f>
        <v>2.46</v>
      </c>
      <c r="W9" s="149"/>
      <c r="X9" s="149" t="s">
        <v>99</v>
      </c>
      <c r="Y9" s="146"/>
      <c r="Z9" s="146"/>
      <c r="AA9" s="146"/>
      <c r="AB9" s="146"/>
      <c r="AC9" s="146"/>
      <c r="AD9" s="146"/>
      <c r="AE9" s="146"/>
      <c r="AF9" s="146"/>
      <c r="AG9" s="146" t="s">
        <v>100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3">
        <v>2</v>
      </c>
      <c r="B10" s="164" t="s">
        <v>101</v>
      </c>
      <c r="C10" s="170" t="s">
        <v>102</v>
      </c>
      <c r="D10" s="165" t="s">
        <v>96</v>
      </c>
      <c r="E10" s="166">
        <v>1</v>
      </c>
      <c r="F10" s="167"/>
      <c r="G10" s="168">
        <f t="shared" si="0"/>
        <v>0</v>
      </c>
      <c r="H10" s="149">
        <v>0</v>
      </c>
      <c r="I10" s="149">
        <f t="shared" si="1"/>
        <v>0</v>
      </c>
      <c r="J10" s="149">
        <v>212</v>
      </c>
      <c r="K10" s="149">
        <f t="shared" si="2"/>
        <v>212</v>
      </c>
      <c r="L10" s="149">
        <v>21</v>
      </c>
      <c r="M10" s="149">
        <f t="shared" si="3"/>
        <v>0</v>
      </c>
      <c r="N10" s="149">
        <v>0</v>
      </c>
      <c r="O10" s="149">
        <f t="shared" si="4"/>
        <v>0</v>
      </c>
      <c r="P10" s="149">
        <v>8.0000000000000002E-3</v>
      </c>
      <c r="Q10" s="149">
        <f t="shared" si="5"/>
        <v>0.01</v>
      </c>
      <c r="R10" s="149"/>
      <c r="S10" s="149" t="s">
        <v>97</v>
      </c>
      <c r="T10" s="149" t="s">
        <v>98</v>
      </c>
      <c r="U10" s="149">
        <v>0.51200000000000001</v>
      </c>
      <c r="V10" s="149">
        <f t="shared" si="6"/>
        <v>0.51</v>
      </c>
      <c r="W10" s="149"/>
      <c r="X10" s="149" t="s">
        <v>99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100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3">
        <v>3</v>
      </c>
      <c r="B11" s="164" t="s">
        <v>103</v>
      </c>
      <c r="C11" s="170" t="s">
        <v>104</v>
      </c>
      <c r="D11" s="165" t="s">
        <v>105</v>
      </c>
      <c r="E11" s="166">
        <v>20</v>
      </c>
      <c r="F11" s="167"/>
      <c r="G11" s="168">
        <f t="shared" si="0"/>
        <v>0</v>
      </c>
      <c r="H11" s="149">
        <v>12.01</v>
      </c>
      <c r="I11" s="149">
        <f t="shared" si="1"/>
        <v>240.2</v>
      </c>
      <c r="J11" s="149">
        <v>58.99</v>
      </c>
      <c r="K11" s="149">
        <f t="shared" si="2"/>
        <v>1179.8</v>
      </c>
      <c r="L11" s="149">
        <v>21</v>
      </c>
      <c r="M11" s="149">
        <f t="shared" si="3"/>
        <v>0</v>
      </c>
      <c r="N11" s="149">
        <v>4.8999999999999998E-4</v>
      </c>
      <c r="O11" s="149">
        <f t="shared" si="4"/>
        <v>0.01</v>
      </c>
      <c r="P11" s="149">
        <v>8.9999999999999993E-3</v>
      </c>
      <c r="Q11" s="149">
        <f t="shared" si="5"/>
        <v>0.18</v>
      </c>
      <c r="R11" s="149"/>
      <c r="S11" s="149" t="s">
        <v>97</v>
      </c>
      <c r="T11" s="149" t="s">
        <v>98</v>
      </c>
      <c r="U11" s="149">
        <v>0.247</v>
      </c>
      <c r="V11" s="149">
        <f t="shared" si="6"/>
        <v>4.9400000000000004</v>
      </c>
      <c r="W11" s="149"/>
      <c r="X11" s="149" t="s">
        <v>99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3">
        <v>4</v>
      </c>
      <c r="B12" s="164" t="s">
        <v>106</v>
      </c>
      <c r="C12" s="170" t="s">
        <v>107</v>
      </c>
      <c r="D12" s="165" t="s">
        <v>105</v>
      </c>
      <c r="E12" s="166">
        <v>15</v>
      </c>
      <c r="F12" s="167"/>
      <c r="G12" s="168">
        <f t="shared" si="0"/>
        <v>0</v>
      </c>
      <c r="H12" s="149">
        <v>9</v>
      </c>
      <c r="I12" s="149">
        <f t="shared" si="1"/>
        <v>135</v>
      </c>
      <c r="J12" s="149">
        <v>89</v>
      </c>
      <c r="K12" s="149">
        <f t="shared" si="2"/>
        <v>1335</v>
      </c>
      <c r="L12" s="149">
        <v>21</v>
      </c>
      <c r="M12" s="149">
        <f t="shared" si="3"/>
        <v>0</v>
      </c>
      <c r="N12" s="149">
        <v>4.8999999999999998E-4</v>
      </c>
      <c r="O12" s="149">
        <f t="shared" si="4"/>
        <v>0.01</v>
      </c>
      <c r="P12" s="149">
        <v>1.7999999999999999E-2</v>
      </c>
      <c r="Q12" s="149">
        <f t="shared" si="5"/>
        <v>0.27</v>
      </c>
      <c r="R12" s="149"/>
      <c r="S12" s="149" t="s">
        <v>97</v>
      </c>
      <c r="T12" s="149" t="s">
        <v>98</v>
      </c>
      <c r="U12" s="149">
        <v>0.34200000000000003</v>
      </c>
      <c r="V12" s="149">
        <f t="shared" si="6"/>
        <v>5.13</v>
      </c>
      <c r="W12" s="149"/>
      <c r="X12" s="149" t="s">
        <v>99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100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3">
        <v>5</v>
      </c>
      <c r="B13" s="164" t="s">
        <v>108</v>
      </c>
      <c r="C13" s="170" t="s">
        <v>109</v>
      </c>
      <c r="D13" s="165" t="s">
        <v>105</v>
      </c>
      <c r="E13" s="166">
        <v>10</v>
      </c>
      <c r="F13" s="167"/>
      <c r="G13" s="168">
        <f t="shared" si="0"/>
        <v>0</v>
      </c>
      <c r="H13" s="149">
        <v>9</v>
      </c>
      <c r="I13" s="149">
        <f t="shared" si="1"/>
        <v>90</v>
      </c>
      <c r="J13" s="149">
        <v>152</v>
      </c>
      <c r="K13" s="149">
        <f t="shared" si="2"/>
        <v>1520</v>
      </c>
      <c r="L13" s="149">
        <v>21</v>
      </c>
      <c r="M13" s="149">
        <f t="shared" si="3"/>
        <v>0</v>
      </c>
      <c r="N13" s="149">
        <v>4.8999999999999998E-4</v>
      </c>
      <c r="O13" s="149">
        <f t="shared" si="4"/>
        <v>0</v>
      </c>
      <c r="P13" s="149">
        <v>3.7999999999999999E-2</v>
      </c>
      <c r="Q13" s="149">
        <f t="shared" si="5"/>
        <v>0.38</v>
      </c>
      <c r="R13" s="149"/>
      <c r="S13" s="149" t="s">
        <v>97</v>
      </c>
      <c r="T13" s="149" t="s">
        <v>98</v>
      </c>
      <c r="U13" s="149">
        <v>0.59499999999999997</v>
      </c>
      <c r="V13" s="149">
        <f t="shared" si="6"/>
        <v>5.95</v>
      </c>
      <c r="W13" s="149"/>
      <c r="X13" s="149" t="s">
        <v>99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3">
        <v>6</v>
      </c>
      <c r="B14" s="164" t="s">
        <v>110</v>
      </c>
      <c r="C14" s="170" t="s">
        <v>111</v>
      </c>
      <c r="D14" s="165" t="s">
        <v>105</v>
      </c>
      <c r="E14" s="166">
        <v>15</v>
      </c>
      <c r="F14" s="167"/>
      <c r="G14" s="168">
        <f t="shared" si="0"/>
        <v>0</v>
      </c>
      <c r="H14" s="149">
        <v>11.91</v>
      </c>
      <c r="I14" s="149">
        <f t="shared" si="1"/>
        <v>178.65</v>
      </c>
      <c r="J14" s="149">
        <v>155.09</v>
      </c>
      <c r="K14" s="149">
        <f t="shared" si="2"/>
        <v>2326.35</v>
      </c>
      <c r="L14" s="149">
        <v>21</v>
      </c>
      <c r="M14" s="149">
        <f t="shared" si="3"/>
        <v>0</v>
      </c>
      <c r="N14" s="149">
        <v>4.8999999999999998E-4</v>
      </c>
      <c r="O14" s="149">
        <f t="shared" si="4"/>
        <v>0.01</v>
      </c>
      <c r="P14" s="149">
        <v>0.04</v>
      </c>
      <c r="Q14" s="149">
        <f t="shared" si="5"/>
        <v>0.6</v>
      </c>
      <c r="R14" s="149"/>
      <c r="S14" s="149" t="s">
        <v>97</v>
      </c>
      <c r="T14" s="149" t="s">
        <v>98</v>
      </c>
      <c r="U14" s="149">
        <v>0.66800000000000004</v>
      </c>
      <c r="V14" s="149">
        <f t="shared" si="6"/>
        <v>10.02</v>
      </c>
      <c r="W14" s="149"/>
      <c r="X14" s="149" t="s">
        <v>99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51" t="s">
        <v>92</v>
      </c>
      <c r="B15" s="152" t="s">
        <v>57</v>
      </c>
      <c r="C15" s="169" t="s">
        <v>58</v>
      </c>
      <c r="D15" s="153"/>
      <c r="E15" s="154"/>
      <c r="F15" s="155"/>
      <c r="G15" s="156">
        <f>SUMIF(AG16:AG18,"&lt;&gt;NOR",G16:G18)</f>
        <v>0</v>
      </c>
      <c r="H15" s="150"/>
      <c r="I15" s="150">
        <f>SUM(I16:I18)</f>
        <v>0</v>
      </c>
      <c r="J15" s="150"/>
      <c r="K15" s="150">
        <f>SUM(K16:K18)</f>
        <v>4960</v>
      </c>
      <c r="L15" s="150"/>
      <c r="M15" s="150">
        <f>SUM(M16:M18)</f>
        <v>0</v>
      </c>
      <c r="N15" s="150"/>
      <c r="O15" s="150">
        <f>SUM(O16:O18)</f>
        <v>0.22</v>
      </c>
      <c r="P15" s="150"/>
      <c r="Q15" s="150">
        <f>SUM(Q16:Q18)</f>
        <v>0</v>
      </c>
      <c r="R15" s="150"/>
      <c r="S15" s="150"/>
      <c r="T15" s="150"/>
      <c r="U15" s="150"/>
      <c r="V15" s="150">
        <f>SUM(V16:V18)</f>
        <v>33</v>
      </c>
      <c r="W15" s="150"/>
      <c r="X15" s="150"/>
      <c r="AG15" t="s">
        <v>93</v>
      </c>
    </row>
    <row r="16" spans="1:60" outlineLevel="1" x14ac:dyDescent="0.2">
      <c r="A16" s="163">
        <v>7</v>
      </c>
      <c r="B16" s="164" t="s">
        <v>112</v>
      </c>
      <c r="C16" s="170" t="s">
        <v>113</v>
      </c>
      <c r="D16" s="165" t="s">
        <v>105</v>
      </c>
      <c r="E16" s="166">
        <v>20</v>
      </c>
      <c r="F16" s="167"/>
      <c r="G16" s="168">
        <f>ROUND(E16*F16,2)</f>
        <v>0</v>
      </c>
      <c r="H16" s="149">
        <v>0</v>
      </c>
      <c r="I16" s="149">
        <f>ROUND(E16*H16,2)</f>
        <v>0</v>
      </c>
      <c r="J16" s="149">
        <v>35</v>
      </c>
      <c r="K16" s="149">
        <f>ROUND(E16*J16,2)</f>
        <v>700</v>
      </c>
      <c r="L16" s="149">
        <v>21</v>
      </c>
      <c r="M16" s="149">
        <f>G16*(1+L16/100)</f>
        <v>0</v>
      </c>
      <c r="N16" s="149">
        <v>2E-3</v>
      </c>
      <c r="O16" s="149">
        <f>ROUND(E16*N16,2)</f>
        <v>0.04</v>
      </c>
      <c r="P16" s="149">
        <v>0</v>
      </c>
      <c r="Q16" s="149">
        <f>ROUND(E16*P16,2)</f>
        <v>0</v>
      </c>
      <c r="R16" s="149"/>
      <c r="S16" s="149" t="s">
        <v>114</v>
      </c>
      <c r="T16" s="149" t="s">
        <v>98</v>
      </c>
      <c r="U16" s="149">
        <v>0.3</v>
      </c>
      <c r="V16" s="149">
        <f>ROUND(E16*U16,2)</f>
        <v>6</v>
      </c>
      <c r="W16" s="149"/>
      <c r="X16" s="149" t="s">
        <v>99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3">
        <v>8</v>
      </c>
      <c r="B17" s="164" t="s">
        <v>115</v>
      </c>
      <c r="C17" s="170" t="s">
        <v>116</v>
      </c>
      <c r="D17" s="165" t="s">
        <v>105</v>
      </c>
      <c r="E17" s="166">
        <v>60</v>
      </c>
      <c r="F17" s="167"/>
      <c r="G17" s="168">
        <f>ROUND(E17*F17,2)</f>
        <v>0</v>
      </c>
      <c r="H17" s="149">
        <v>0</v>
      </c>
      <c r="I17" s="149">
        <f>ROUND(E17*H17,2)</f>
        <v>0</v>
      </c>
      <c r="J17" s="149">
        <v>46</v>
      </c>
      <c r="K17" s="149">
        <f>ROUND(E17*J17,2)</f>
        <v>2760</v>
      </c>
      <c r="L17" s="149">
        <v>21</v>
      </c>
      <c r="M17" s="149">
        <f>G17*(1+L17/100)</f>
        <v>0</v>
      </c>
      <c r="N17" s="149">
        <v>2E-3</v>
      </c>
      <c r="O17" s="149">
        <f>ROUND(E17*N17,2)</f>
        <v>0.12</v>
      </c>
      <c r="P17" s="149">
        <v>0</v>
      </c>
      <c r="Q17" s="149">
        <f>ROUND(E17*P17,2)</f>
        <v>0</v>
      </c>
      <c r="R17" s="149"/>
      <c r="S17" s="149" t="s">
        <v>114</v>
      </c>
      <c r="T17" s="149" t="s">
        <v>98</v>
      </c>
      <c r="U17" s="149">
        <v>0.3</v>
      </c>
      <c r="V17" s="149">
        <f>ROUND(E17*U17,2)</f>
        <v>18</v>
      </c>
      <c r="W17" s="149"/>
      <c r="X17" s="149" t="s">
        <v>99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100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3">
        <v>9</v>
      </c>
      <c r="B18" s="164" t="s">
        <v>117</v>
      </c>
      <c r="C18" s="170" t="s">
        <v>118</v>
      </c>
      <c r="D18" s="165" t="s">
        <v>105</v>
      </c>
      <c r="E18" s="166">
        <v>30</v>
      </c>
      <c r="F18" s="167"/>
      <c r="G18" s="168">
        <f>ROUND(E18*F18,2)</f>
        <v>0</v>
      </c>
      <c r="H18" s="149">
        <v>0</v>
      </c>
      <c r="I18" s="149">
        <f>ROUND(E18*H18,2)</f>
        <v>0</v>
      </c>
      <c r="J18" s="149">
        <v>50</v>
      </c>
      <c r="K18" s="149">
        <f>ROUND(E18*J18,2)</f>
        <v>1500</v>
      </c>
      <c r="L18" s="149">
        <v>21</v>
      </c>
      <c r="M18" s="149">
        <f>G18*(1+L18/100)</f>
        <v>0</v>
      </c>
      <c r="N18" s="149">
        <v>2E-3</v>
      </c>
      <c r="O18" s="149">
        <f>ROUND(E18*N18,2)</f>
        <v>0.06</v>
      </c>
      <c r="P18" s="149">
        <v>0</v>
      </c>
      <c r="Q18" s="149">
        <f>ROUND(E18*P18,2)</f>
        <v>0</v>
      </c>
      <c r="R18" s="149"/>
      <c r="S18" s="149" t="s">
        <v>114</v>
      </c>
      <c r="T18" s="149" t="s">
        <v>98</v>
      </c>
      <c r="U18" s="149">
        <v>0.3</v>
      </c>
      <c r="V18" s="149">
        <f>ROUND(E18*U18,2)</f>
        <v>9</v>
      </c>
      <c r="W18" s="149"/>
      <c r="X18" s="149" t="s">
        <v>99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100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51" t="s">
        <v>92</v>
      </c>
      <c r="B19" s="152" t="s">
        <v>59</v>
      </c>
      <c r="C19" s="169" t="s">
        <v>60</v>
      </c>
      <c r="D19" s="153"/>
      <c r="E19" s="154"/>
      <c r="F19" s="155"/>
      <c r="G19" s="156">
        <f>SUMIF(AG20:AG32,"&lt;&gt;NOR",G20:G32)</f>
        <v>0</v>
      </c>
      <c r="H19" s="150"/>
      <c r="I19" s="150">
        <f>SUM(I20:I32)</f>
        <v>1373.5</v>
      </c>
      <c r="J19" s="150"/>
      <c r="K19" s="150">
        <f>SUM(K20:K32)</f>
        <v>22655.5</v>
      </c>
      <c r="L19" s="150"/>
      <c r="M19" s="150">
        <f>SUM(M20:M32)</f>
        <v>0</v>
      </c>
      <c r="N19" s="150"/>
      <c r="O19" s="150">
        <f>SUM(O20:O32)</f>
        <v>7.0000000000000007E-2</v>
      </c>
      <c r="P19" s="150"/>
      <c r="Q19" s="150">
        <f>SUM(Q20:Q32)</f>
        <v>0</v>
      </c>
      <c r="R19" s="150"/>
      <c r="S19" s="150"/>
      <c r="T19" s="150"/>
      <c r="U19" s="150"/>
      <c r="V19" s="150">
        <f>SUM(V20:V32)</f>
        <v>15.76</v>
      </c>
      <c r="W19" s="150"/>
      <c r="X19" s="150"/>
      <c r="AG19" t="s">
        <v>93</v>
      </c>
    </row>
    <row r="20" spans="1:60" outlineLevel="1" x14ac:dyDescent="0.2">
      <c r="A20" s="163">
        <v>10</v>
      </c>
      <c r="B20" s="164" t="s">
        <v>119</v>
      </c>
      <c r="C20" s="170" t="s">
        <v>120</v>
      </c>
      <c r="D20" s="165" t="s">
        <v>121</v>
      </c>
      <c r="E20" s="166">
        <v>1</v>
      </c>
      <c r="F20" s="167"/>
      <c r="G20" s="168">
        <f t="shared" ref="G20:G32" si="7">ROUND(E20*F20,2)</f>
        <v>0</v>
      </c>
      <c r="H20" s="149">
        <v>0</v>
      </c>
      <c r="I20" s="149">
        <f t="shared" ref="I20:I32" si="8">ROUND(E20*H20,2)</f>
        <v>0</v>
      </c>
      <c r="J20" s="149">
        <v>1584</v>
      </c>
      <c r="K20" s="149">
        <f t="shared" ref="K20:K32" si="9">ROUND(E20*J20,2)</f>
        <v>1584</v>
      </c>
      <c r="L20" s="149">
        <v>21</v>
      </c>
      <c r="M20" s="149">
        <f t="shared" ref="M20:M32" si="10">G20*(1+L20/100)</f>
        <v>0</v>
      </c>
      <c r="N20" s="149">
        <v>1.4E-3</v>
      </c>
      <c r="O20" s="149">
        <f t="shared" ref="O20:O32" si="11">ROUND(E20*N20,2)</f>
        <v>0</v>
      </c>
      <c r="P20" s="149">
        <v>4.0000000000000002E-4</v>
      </c>
      <c r="Q20" s="149">
        <f t="shared" ref="Q20:Q32" si="12">ROUND(E20*P20,2)</f>
        <v>0</v>
      </c>
      <c r="R20" s="149"/>
      <c r="S20" s="149" t="s">
        <v>114</v>
      </c>
      <c r="T20" s="149" t="s">
        <v>98</v>
      </c>
      <c r="U20" s="149">
        <v>0.41</v>
      </c>
      <c r="V20" s="149">
        <f t="shared" ref="V20:V32" si="13">ROUND(E20*U20,2)</f>
        <v>0.41</v>
      </c>
      <c r="W20" s="149"/>
      <c r="X20" s="149" t="s">
        <v>99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3">
        <v>11</v>
      </c>
      <c r="B21" s="164" t="s">
        <v>122</v>
      </c>
      <c r="C21" s="170" t="s">
        <v>123</v>
      </c>
      <c r="D21" s="165" t="s">
        <v>105</v>
      </c>
      <c r="E21" s="166">
        <v>5</v>
      </c>
      <c r="F21" s="167"/>
      <c r="G21" s="168">
        <f t="shared" si="7"/>
        <v>0</v>
      </c>
      <c r="H21" s="149">
        <v>0</v>
      </c>
      <c r="I21" s="149">
        <f t="shared" si="8"/>
        <v>0</v>
      </c>
      <c r="J21" s="149">
        <v>153</v>
      </c>
      <c r="K21" s="149">
        <f t="shared" si="9"/>
        <v>765</v>
      </c>
      <c r="L21" s="149">
        <v>21</v>
      </c>
      <c r="M21" s="149">
        <f t="shared" si="10"/>
        <v>0</v>
      </c>
      <c r="N21" s="149">
        <v>4.0000000000000002E-4</v>
      </c>
      <c r="O21" s="149">
        <f t="shared" si="11"/>
        <v>0</v>
      </c>
      <c r="P21" s="149">
        <v>0</v>
      </c>
      <c r="Q21" s="149">
        <f t="shared" si="12"/>
        <v>0</v>
      </c>
      <c r="R21" s="149"/>
      <c r="S21" s="149" t="s">
        <v>114</v>
      </c>
      <c r="T21" s="149" t="s">
        <v>98</v>
      </c>
      <c r="U21" s="149">
        <v>0.17</v>
      </c>
      <c r="V21" s="149">
        <f t="shared" si="13"/>
        <v>0.85</v>
      </c>
      <c r="W21" s="149"/>
      <c r="X21" s="149" t="s">
        <v>99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100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3">
        <v>12</v>
      </c>
      <c r="B22" s="164" t="s">
        <v>124</v>
      </c>
      <c r="C22" s="170" t="s">
        <v>125</v>
      </c>
      <c r="D22" s="165" t="s">
        <v>105</v>
      </c>
      <c r="E22" s="166">
        <v>10</v>
      </c>
      <c r="F22" s="167"/>
      <c r="G22" s="168">
        <f t="shared" si="7"/>
        <v>0</v>
      </c>
      <c r="H22" s="149">
        <v>0</v>
      </c>
      <c r="I22" s="149">
        <f t="shared" si="8"/>
        <v>0</v>
      </c>
      <c r="J22" s="149">
        <v>159</v>
      </c>
      <c r="K22" s="149">
        <f t="shared" si="9"/>
        <v>1590</v>
      </c>
      <c r="L22" s="149">
        <v>21</v>
      </c>
      <c r="M22" s="149">
        <f t="shared" si="10"/>
        <v>0</v>
      </c>
      <c r="N22" s="149">
        <v>5.0000000000000001E-4</v>
      </c>
      <c r="O22" s="149">
        <f t="shared" si="11"/>
        <v>0.01</v>
      </c>
      <c r="P22" s="149">
        <v>0</v>
      </c>
      <c r="Q22" s="149">
        <f t="shared" si="12"/>
        <v>0</v>
      </c>
      <c r="R22" s="149"/>
      <c r="S22" s="149" t="s">
        <v>114</v>
      </c>
      <c r="T22" s="149" t="s">
        <v>98</v>
      </c>
      <c r="U22" s="149">
        <v>0.17</v>
      </c>
      <c r="V22" s="149">
        <f t="shared" si="13"/>
        <v>1.7</v>
      </c>
      <c r="W22" s="149"/>
      <c r="X22" s="149" t="s">
        <v>99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100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63">
        <v>13</v>
      </c>
      <c r="B23" s="164" t="s">
        <v>126</v>
      </c>
      <c r="C23" s="170" t="s">
        <v>127</v>
      </c>
      <c r="D23" s="165" t="s">
        <v>105</v>
      </c>
      <c r="E23" s="166">
        <v>5</v>
      </c>
      <c r="F23" s="167"/>
      <c r="G23" s="168">
        <f t="shared" si="7"/>
        <v>0</v>
      </c>
      <c r="H23" s="149">
        <v>0</v>
      </c>
      <c r="I23" s="149">
        <f t="shared" si="8"/>
        <v>0</v>
      </c>
      <c r="J23" s="149">
        <v>219</v>
      </c>
      <c r="K23" s="149">
        <f t="shared" si="9"/>
        <v>1095</v>
      </c>
      <c r="L23" s="149">
        <v>21</v>
      </c>
      <c r="M23" s="149">
        <f t="shared" si="10"/>
        <v>0</v>
      </c>
      <c r="N23" s="149">
        <v>8.0000000000000004E-4</v>
      </c>
      <c r="O23" s="149">
        <f t="shared" si="11"/>
        <v>0</v>
      </c>
      <c r="P23" s="149">
        <v>0</v>
      </c>
      <c r="Q23" s="149">
        <f t="shared" si="12"/>
        <v>0</v>
      </c>
      <c r="R23" s="149"/>
      <c r="S23" s="149" t="s">
        <v>114</v>
      </c>
      <c r="T23" s="149" t="s">
        <v>98</v>
      </c>
      <c r="U23" s="149">
        <v>0.17</v>
      </c>
      <c r="V23" s="149">
        <f t="shared" si="13"/>
        <v>0.85</v>
      </c>
      <c r="W23" s="149"/>
      <c r="X23" s="149" t="s">
        <v>99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100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3">
        <v>14</v>
      </c>
      <c r="B24" s="164" t="s">
        <v>128</v>
      </c>
      <c r="C24" s="170" t="s">
        <v>129</v>
      </c>
      <c r="D24" s="165" t="s">
        <v>105</v>
      </c>
      <c r="E24" s="166">
        <v>15</v>
      </c>
      <c r="F24" s="167"/>
      <c r="G24" s="168">
        <f t="shared" si="7"/>
        <v>0</v>
      </c>
      <c r="H24" s="149">
        <v>0</v>
      </c>
      <c r="I24" s="149">
        <f t="shared" si="8"/>
        <v>0</v>
      </c>
      <c r="J24" s="149">
        <v>259</v>
      </c>
      <c r="K24" s="149">
        <f t="shared" si="9"/>
        <v>3885</v>
      </c>
      <c r="L24" s="149">
        <v>21</v>
      </c>
      <c r="M24" s="149">
        <f t="shared" si="10"/>
        <v>0</v>
      </c>
      <c r="N24" s="149">
        <v>1.5E-3</v>
      </c>
      <c r="O24" s="149">
        <f t="shared" si="11"/>
        <v>0.02</v>
      </c>
      <c r="P24" s="149">
        <v>0</v>
      </c>
      <c r="Q24" s="149">
        <f t="shared" si="12"/>
        <v>0</v>
      </c>
      <c r="R24" s="149"/>
      <c r="S24" s="149" t="s">
        <v>114</v>
      </c>
      <c r="T24" s="149" t="s">
        <v>98</v>
      </c>
      <c r="U24" s="149">
        <v>0.17</v>
      </c>
      <c r="V24" s="149">
        <f t="shared" si="13"/>
        <v>2.5499999999999998</v>
      </c>
      <c r="W24" s="149"/>
      <c r="X24" s="149" t="s">
        <v>99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100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3">
        <v>15</v>
      </c>
      <c r="B25" s="164" t="s">
        <v>130</v>
      </c>
      <c r="C25" s="170" t="s">
        <v>131</v>
      </c>
      <c r="D25" s="165" t="s">
        <v>105</v>
      </c>
      <c r="E25" s="166">
        <v>20</v>
      </c>
      <c r="F25" s="167"/>
      <c r="G25" s="168">
        <f t="shared" si="7"/>
        <v>0</v>
      </c>
      <c r="H25" s="149">
        <v>0</v>
      </c>
      <c r="I25" s="149">
        <f t="shared" si="8"/>
        <v>0</v>
      </c>
      <c r="J25" s="149">
        <v>464</v>
      </c>
      <c r="K25" s="149">
        <f t="shared" si="9"/>
        <v>9280</v>
      </c>
      <c r="L25" s="149">
        <v>21</v>
      </c>
      <c r="M25" s="149">
        <f t="shared" si="10"/>
        <v>0</v>
      </c>
      <c r="N25" s="149">
        <v>1.8E-3</v>
      </c>
      <c r="O25" s="149">
        <f t="shared" si="11"/>
        <v>0.04</v>
      </c>
      <c r="P25" s="149">
        <v>0</v>
      </c>
      <c r="Q25" s="149">
        <f t="shared" si="12"/>
        <v>0</v>
      </c>
      <c r="R25" s="149"/>
      <c r="S25" s="149" t="s">
        <v>114</v>
      </c>
      <c r="T25" s="149" t="s">
        <v>98</v>
      </c>
      <c r="U25" s="149">
        <v>0.17</v>
      </c>
      <c r="V25" s="149">
        <f t="shared" si="13"/>
        <v>3.4</v>
      </c>
      <c r="W25" s="149"/>
      <c r="X25" s="149" t="s">
        <v>99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100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3">
        <v>16</v>
      </c>
      <c r="B26" s="164" t="s">
        <v>132</v>
      </c>
      <c r="C26" s="170" t="s">
        <v>133</v>
      </c>
      <c r="D26" s="165" t="s">
        <v>96</v>
      </c>
      <c r="E26" s="166">
        <v>2</v>
      </c>
      <c r="F26" s="167"/>
      <c r="G26" s="168">
        <f t="shared" si="7"/>
        <v>0</v>
      </c>
      <c r="H26" s="149">
        <v>0</v>
      </c>
      <c r="I26" s="149">
        <f t="shared" si="8"/>
        <v>0</v>
      </c>
      <c r="J26" s="149">
        <v>139</v>
      </c>
      <c r="K26" s="149">
        <f t="shared" si="9"/>
        <v>278</v>
      </c>
      <c r="L26" s="149">
        <v>21</v>
      </c>
      <c r="M26" s="149">
        <f t="shared" si="10"/>
        <v>0</v>
      </c>
      <c r="N26" s="149">
        <v>0</v>
      </c>
      <c r="O26" s="149">
        <f t="shared" si="11"/>
        <v>0</v>
      </c>
      <c r="P26" s="149">
        <v>0</v>
      </c>
      <c r="Q26" s="149">
        <f t="shared" si="12"/>
        <v>0</v>
      </c>
      <c r="R26" s="149"/>
      <c r="S26" s="149" t="s">
        <v>97</v>
      </c>
      <c r="T26" s="149" t="s">
        <v>98</v>
      </c>
      <c r="U26" s="149">
        <v>0.157</v>
      </c>
      <c r="V26" s="149">
        <f t="shared" si="13"/>
        <v>0.31</v>
      </c>
      <c r="W26" s="149"/>
      <c r="X26" s="149" t="s">
        <v>99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100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3">
        <v>17</v>
      </c>
      <c r="B27" s="164" t="s">
        <v>134</v>
      </c>
      <c r="C27" s="170" t="s">
        <v>135</v>
      </c>
      <c r="D27" s="165" t="s">
        <v>96</v>
      </c>
      <c r="E27" s="166">
        <v>5</v>
      </c>
      <c r="F27" s="167"/>
      <c r="G27" s="168">
        <f t="shared" si="7"/>
        <v>0</v>
      </c>
      <c r="H27" s="149">
        <v>0</v>
      </c>
      <c r="I27" s="149">
        <f t="shared" si="8"/>
        <v>0</v>
      </c>
      <c r="J27" s="149">
        <v>142</v>
      </c>
      <c r="K27" s="149">
        <f t="shared" si="9"/>
        <v>710</v>
      </c>
      <c r="L27" s="149">
        <v>21</v>
      </c>
      <c r="M27" s="149">
        <f t="shared" si="10"/>
        <v>0</v>
      </c>
      <c r="N27" s="149">
        <v>0</v>
      </c>
      <c r="O27" s="149">
        <f t="shared" si="11"/>
        <v>0</v>
      </c>
      <c r="P27" s="149">
        <v>0</v>
      </c>
      <c r="Q27" s="149">
        <f t="shared" si="12"/>
        <v>0</v>
      </c>
      <c r="R27" s="149"/>
      <c r="S27" s="149" t="s">
        <v>97</v>
      </c>
      <c r="T27" s="149" t="s">
        <v>98</v>
      </c>
      <c r="U27" s="149">
        <v>0.17</v>
      </c>
      <c r="V27" s="149">
        <f t="shared" si="13"/>
        <v>0.85</v>
      </c>
      <c r="W27" s="149"/>
      <c r="X27" s="149" t="s">
        <v>99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100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3">
        <v>18</v>
      </c>
      <c r="B28" s="164" t="s">
        <v>136</v>
      </c>
      <c r="C28" s="170" t="s">
        <v>137</v>
      </c>
      <c r="D28" s="165" t="s">
        <v>96</v>
      </c>
      <c r="E28" s="166">
        <v>3</v>
      </c>
      <c r="F28" s="167"/>
      <c r="G28" s="168">
        <f t="shared" si="7"/>
        <v>0</v>
      </c>
      <c r="H28" s="149">
        <v>0</v>
      </c>
      <c r="I28" s="149">
        <f t="shared" si="8"/>
        <v>0</v>
      </c>
      <c r="J28" s="149">
        <v>159</v>
      </c>
      <c r="K28" s="149">
        <f t="shared" si="9"/>
        <v>477</v>
      </c>
      <c r="L28" s="149">
        <v>21</v>
      </c>
      <c r="M28" s="149">
        <f t="shared" si="10"/>
        <v>0</v>
      </c>
      <c r="N28" s="149">
        <v>0</v>
      </c>
      <c r="O28" s="149">
        <f t="shared" si="11"/>
        <v>0</v>
      </c>
      <c r="P28" s="149">
        <v>0</v>
      </c>
      <c r="Q28" s="149">
        <f t="shared" si="12"/>
        <v>0</v>
      </c>
      <c r="R28" s="149"/>
      <c r="S28" s="149" t="s">
        <v>97</v>
      </c>
      <c r="T28" s="149" t="s">
        <v>98</v>
      </c>
      <c r="U28" s="149">
        <v>0.25900000000000001</v>
      </c>
      <c r="V28" s="149">
        <f t="shared" si="13"/>
        <v>0.78</v>
      </c>
      <c r="W28" s="149"/>
      <c r="X28" s="149" t="s">
        <v>99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100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3">
        <v>19</v>
      </c>
      <c r="B29" s="164" t="s">
        <v>138</v>
      </c>
      <c r="C29" s="170" t="s">
        <v>139</v>
      </c>
      <c r="D29" s="165" t="s">
        <v>96</v>
      </c>
      <c r="E29" s="166">
        <v>1</v>
      </c>
      <c r="F29" s="167"/>
      <c r="G29" s="168">
        <f t="shared" si="7"/>
        <v>0</v>
      </c>
      <c r="H29" s="149">
        <v>1324</v>
      </c>
      <c r="I29" s="149">
        <f t="shared" si="8"/>
        <v>1324</v>
      </c>
      <c r="J29" s="149">
        <v>62</v>
      </c>
      <c r="K29" s="149">
        <f t="shared" si="9"/>
        <v>62</v>
      </c>
      <c r="L29" s="149">
        <v>21</v>
      </c>
      <c r="M29" s="149">
        <f t="shared" si="10"/>
        <v>0</v>
      </c>
      <c r="N29" s="149">
        <v>4.8999999999999998E-4</v>
      </c>
      <c r="O29" s="149">
        <f t="shared" si="11"/>
        <v>0</v>
      </c>
      <c r="P29" s="149">
        <v>0</v>
      </c>
      <c r="Q29" s="149">
        <f t="shared" si="12"/>
        <v>0</v>
      </c>
      <c r="R29" s="149"/>
      <c r="S29" s="149" t="s">
        <v>97</v>
      </c>
      <c r="T29" s="149" t="s">
        <v>98</v>
      </c>
      <c r="U29" s="149">
        <v>0.13300000000000001</v>
      </c>
      <c r="V29" s="149">
        <f t="shared" si="13"/>
        <v>0.13</v>
      </c>
      <c r="W29" s="149"/>
      <c r="X29" s="149" t="s">
        <v>99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100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3">
        <v>20</v>
      </c>
      <c r="B30" s="164" t="s">
        <v>140</v>
      </c>
      <c r="C30" s="170" t="s">
        <v>141</v>
      </c>
      <c r="D30" s="165" t="s">
        <v>105</v>
      </c>
      <c r="E30" s="166">
        <v>55</v>
      </c>
      <c r="F30" s="167"/>
      <c r="G30" s="168">
        <f t="shared" si="7"/>
        <v>0</v>
      </c>
      <c r="H30" s="149">
        <v>0.9</v>
      </c>
      <c r="I30" s="149">
        <f t="shared" si="8"/>
        <v>49.5</v>
      </c>
      <c r="J30" s="149">
        <v>26.1</v>
      </c>
      <c r="K30" s="149">
        <f t="shared" si="9"/>
        <v>1435.5</v>
      </c>
      <c r="L30" s="149">
        <v>21</v>
      </c>
      <c r="M30" s="149">
        <f t="shared" si="10"/>
        <v>0</v>
      </c>
      <c r="N30" s="149">
        <v>0</v>
      </c>
      <c r="O30" s="149">
        <f t="shared" si="11"/>
        <v>0</v>
      </c>
      <c r="P30" s="149">
        <v>0</v>
      </c>
      <c r="Q30" s="149">
        <f t="shared" si="12"/>
        <v>0</v>
      </c>
      <c r="R30" s="149"/>
      <c r="S30" s="149" t="s">
        <v>97</v>
      </c>
      <c r="T30" s="149" t="s">
        <v>98</v>
      </c>
      <c r="U30" s="149">
        <v>4.8000000000000001E-2</v>
      </c>
      <c r="V30" s="149">
        <f t="shared" si="13"/>
        <v>2.64</v>
      </c>
      <c r="W30" s="149"/>
      <c r="X30" s="149" t="s">
        <v>99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100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3">
        <v>21</v>
      </c>
      <c r="B31" s="164" t="s">
        <v>142</v>
      </c>
      <c r="C31" s="170" t="s">
        <v>143</v>
      </c>
      <c r="D31" s="165" t="s">
        <v>96</v>
      </c>
      <c r="E31" s="166">
        <v>1</v>
      </c>
      <c r="F31" s="167"/>
      <c r="G31" s="168">
        <f t="shared" si="7"/>
        <v>0</v>
      </c>
      <c r="H31" s="149">
        <v>0</v>
      </c>
      <c r="I31" s="149">
        <f t="shared" si="8"/>
        <v>0</v>
      </c>
      <c r="J31" s="149">
        <v>328</v>
      </c>
      <c r="K31" s="149">
        <f t="shared" si="9"/>
        <v>328</v>
      </c>
      <c r="L31" s="149">
        <v>21</v>
      </c>
      <c r="M31" s="149">
        <f t="shared" si="10"/>
        <v>0</v>
      </c>
      <c r="N31" s="149">
        <v>0</v>
      </c>
      <c r="O31" s="149">
        <f t="shared" si="11"/>
        <v>0</v>
      </c>
      <c r="P31" s="149">
        <v>0</v>
      </c>
      <c r="Q31" s="149">
        <f t="shared" si="12"/>
        <v>0</v>
      </c>
      <c r="R31" s="149"/>
      <c r="S31" s="149" t="s">
        <v>114</v>
      </c>
      <c r="T31" s="149" t="s">
        <v>98</v>
      </c>
      <c r="U31" s="149">
        <v>0.43</v>
      </c>
      <c r="V31" s="149">
        <f t="shared" si="13"/>
        <v>0.43</v>
      </c>
      <c r="W31" s="149"/>
      <c r="X31" s="149" t="s">
        <v>99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100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3">
        <v>22</v>
      </c>
      <c r="B32" s="164" t="s">
        <v>144</v>
      </c>
      <c r="C32" s="170" t="s">
        <v>145</v>
      </c>
      <c r="D32" s="165" t="s">
        <v>96</v>
      </c>
      <c r="E32" s="166">
        <v>2</v>
      </c>
      <c r="F32" s="167"/>
      <c r="G32" s="168">
        <f t="shared" si="7"/>
        <v>0</v>
      </c>
      <c r="H32" s="149">
        <v>0</v>
      </c>
      <c r="I32" s="149">
        <f t="shared" si="8"/>
        <v>0</v>
      </c>
      <c r="J32" s="149">
        <v>583</v>
      </c>
      <c r="K32" s="149">
        <f t="shared" si="9"/>
        <v>1166</v>
      </c>
      <c r="L32" s="149">
        <v>21</v>
      </c>
      <c r="M32" s="149">
        <f t="shared" si="10"/>
        <v>0</v>
      </c>
      <c r="N32" s="149">
        <v>0</v>
      </c>
      <c r="O32" s="149">
        <f t="shared" si="11"/>
        <v>0</v>
      </c>
      <c r="P32" s="149">
        <v>0</v>
      </c>
      <c r="Q32" s="149">
        <f t="shared" si="12"/>
        <v>0</v>
      </c>
      <c r="R32" s="149"/>
      <c r="S32" s="149" t="s">
        <v>114</v>
      </c>
      <c r="T32" s="149" t="s">
        <v>98</v>
      </c>
      <c r="U32" s="149">
        <v>0.43</v>
      </c>
      <c r="V32" s="149">
        <f t="shared" si="13"/>
        <v>0.86</v>
      </c>
      <c r="W32" s="149"/>
      <c r="X32" s="149" t="s">
        <v>99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100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51" t="s">
        <v>92</v>
      </c>
      <c r="B33" s="152" t="s">
        <v>61</v>
      </c>
      <c r="C33" s="169" t="s">
        <v>62</v>
      </c>
      <c r="D33" s="153"/>
      <c r="E33" s="154"/>
      <c r="F33" s="155"/>
      <c r="G33" s="156">
        <f>SUMIF(AG34:AG42,"&lt;&gt;NOR",G34:G42)</f>
        <v>0</v>
      </c>
      <c r="H33" s="150"/>
      <c r="I33" s="150">
        <f>SUM(I34:I42)</f>
        <v>1434</v>
      </c>
      <c r="J33" s="150"/>
      <c r="K33" s="150">
        <f>SUM(K34:K42)</f>
        <v>27328</v>
      </c>
      <c r="L33" s="150"/>
      <c r="M33" s="150">
        <f>SUM(M34:M42)</f>
        <v>0</v>
      </c>
      <c r="N33" s="150"/>
      <c r="O33" s="150">
        <f>SUM(O34:O42)</f>
        <v>1.9899999999999998</v>
      </c>
      <c r="P33" s="150"/>
      <c r="Q33" s="150">
        <f>SUM(Q34:Q42)</f>
        <v>0</v>
      </c>
      <c r="R33" s="150"/>
      <c r="S33" s="150"/>
      <c r="T33" s="150"/>
      <c r="U33" s="150"/>
      <c r="V33" s="150">
        <f>SUM(V34:V42)</f>
        <v>98.56</v>
      </c>
      <c r="W33" s="150"/>
      <c r="X33" s="150"/>
      <c r="AG33" t="s">
        <v>93</v>
      </c>
    </row>
    <row r="34" spans="1:60" outlineLevel="1" x14ac:dyDescent="0.2">
      <c r="A34" s="163">
        <v>23</v>
      </c>
      <c r="B34" s="164" t="s">
        <v>146</v>
      </c>
      <c r="C34" s="170" t="s">
        <v>147</v>
      </c>
      <c r="D34" s="165" t="s">
        <v>96</v>
      </c>
      <c r="E34" s="166">
        <v>1</v>
      </c>
      <c r="F34" s="167"/>
      <c r="G34" s="168">
        <f t="shared" ref="G34:G42" si="14">ROUND(E34*F34,2)</f>
        <v>0</v>
      </c>
      <c r="H34" s="149">
        <v>0</v>
      </c>
      <c r="I34" s="149">
        <f t="shared" ref="I34:I42" si="15">ROUND(E34*H34,2)</f>
        <v>0</v>
      </c>
      <c r="J34" s="149">
        <v>1464</v>
      </c>
      <c r="K34" s="149">
        <f t="shared" ref="K34:K42" si="16">ROUND(E34*J34,2)</f>
        <v>1464</v>
      </c>
      <c r="L34" s="149">
        <v>21</v>
      </c>
      <c r="M34" s="149">
        <f t="shared" ref="M34:M42" si="17">G34*(1+L34/100)</f>
        <v>0</v>
      </c>
      <c r="N34" s="149">
        <v>7.9899999999999999E-2</v>
      </c>
      <c r="O34" s="149">
        <f t="shared" ref="O34:O42" si="18">ROUND(E34*N34,2)</f>
        <v>0.08</v>
      </c>
      <c r="P34" s="149">
        <v>0</v>
      </c>
      <c r="Q34" s="149">
        <f t="shared" ref="Q34:Q42" si="19">ROUND(E34*P34,2)</f>
        <v>0</v>
      </c>
      <c r="R34" s="149"/>
      <c r="S34" s="149" t="s">
        <v>114</v>
      </c>
      <c r="T34" s="149" t="s">
        <v>98</v>
      </c>
      <c r="U34" s="149">
        <v>1.69</v>
      </c>
      <c r="V34" s="149">
        <f t="shared" ref="V34:V42" si="20">ROUND(E34*U34,2)</f>
        <v>1.69</v>
      </c>
      <c r="W34" s="149"/>
      <c r="X34" s="149" t="s">
        <v>99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100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3">
        <v>24</v>
      </c>
      <c r="B35" s="164" t="s">
        <v>148</v>
      </c>
      <c r="C35" s="170" t="s">
        <v>149</v>
      </c>
      <c r="D35" s="165" t="s">
        <v>105</v>
      </c>
      <c r="E35" s="166">
        <v>20</v>
      </c>
      <c r="F35" s="167"/>
      <c r="G35" s="168">
        <f t="shared" si="14"/>
        <v>0</v>
      </c>
      <c r="H35" s="149">
        <v>0</v>
      </c>
      <c r="I35" s="149">
        <f t="shared" si="15"/>
        <v>0</v>
      </c>
      <c r="J35" s="149">
        <v>68</v>
      </c>
      <c r="K35" s="149">
        <f t="shared" si="16"/>
        <v>1360</v>
      </c>
      <c r="L35" s="149">
        <v>21</v>
      </c>
      <c r="M35" s="149">
        <f t="shared" si="17"/>
        <v>0</v>
      </c>
      <c r="N35" s="149">
        <v>2.35E-2</v>
      </c>
      <c r="O35" s="149">
        <f t="shared" si="18"/>
        <v>0.47</v>
      </c>
      <c r="P35" s="149">
        <v>0</v>
      </c>
      <c r="Q35" s="149">
        <f t="shared" si="19"/>
        <v>0</v>
      </c>
      <c r="R35" s="149"/>
      <c r="S35" s="149" t="s">
        <v>114</v>
      </c>
      <c r="T35" s="149" t="s">
        <v>98</v>
      </c>
      <c r="U35" s="149">
        <v>0.59</v>
      </c>
      <c r="V35" s="149">
        <f t="shared" si="20"/>
        <v>11.8</v>
      </c>
      <c r="W35" s="149"/>
      <c r="X35" s="149" t="s">
        <v>99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100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3">
        <v>25</v>
      </c>
      <c r="B36" s="164" t="s">
        <v>150</v>
      </c>
      <c r="C36" s="170" t="s">
        <v>151</v>
      </c>
      <c r="D36" s="165" t="s">
        <v>105</v>
      </c>
      <c r="E36" s="166">
        <v>40</v>
      </c>
      <c r="F36" s="167"/>
      <c r="G36" s="168">
        <f t="shared" si="14"/>
        <v>0</v>
      </c>
      <c r="H36" s="149">
        <v>0</v>
      </c>
      <c r="I36" s="149">
        <f t="shared" si="15"/>
        <v>0</v>
      </c>
      <c r="J36" s="149">
        <v>73</v>
      </c>
      <c r="K36" s="149">
        <f t="shared" si="16"/>
        <v>2920</v>
      </c>
      <c r="L36" s="149">
        <v>21</v>
      </c>
      <c r="M36" s="149">
        <f t="shared" si="17"/>
        <v>0</v>
      </c>
      <c r="N36" s="149">
        <v>2.35E-2</v>
      </c>
      <c r="O36" s="149">
        <f t="shared" si="18"/>
        <v>0.94</v>
      </c>
      <c r="P36" s="149">
        <v>0</v>
      </c>
      <c r="Q36" s="149">
        <f t="shared" si="19"/>
        <v>0</v>
      </c>
      <c r="R36" s="149"/>
      <c r="S36" s="149" t="s">
        <v>114</v>
      </c>
      <c r="T36" s="149" t="s">
        <v>98</v>
      </c>
      <c r="U36" s="149">
        <v>0.59</v>
      </c>
      <c r="V36" s="149">
        <f t="shared" si="20"/>
        <v>23.6</v>
      </c>
      <c r="W36" s="149"/>
      <c r="X36" s="149" t="s">
        <v>99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3">
        <v>26</v>
      </c>
      <c r="B37" s="164" t="s">
        <v>152</v>
      </c>
      <c r="C37" s="170" t="s">
        <v>153</v>
      </c>
      <c r="D37" s="165" t="s">
        <v>96</v>
      </c>
      <c r="E37" s="166">
        <v>3</v>
      </c>
      <c r="F37" s="167"/>
      <c r="G37" s="168">
        <f t="shared" si="14"/>
        <v>0</v>
      </c>
      <c r="H37" s="149">
        <v>478</v>
      </c>
      <c r="I37" s="149">
        <f t="shared" si="15"/>
        <v>1434</v>
      </c>
      <c r="J37" s="149">
        <v>1106</v>
      </c>
      <c r="K37" s="149">
        <f t="shared" si="16"/>
        <v>3318</v>
      </c>
      <c r="L37" s="149">
        <v>21</v>
      </c>
      <c r="M37" s="149">
        <f t="shared" si="17"/>
        <v>0</v>
      </c>
      <c r="N37" s="149">
        <v>9.8999999999999999E-4</v>
      </c>
      <c r="O37" s="149">
        <f t="shared" si="18"/>
        <v>0</v>
      </c>
      <c r="P37" s="149">
        <v>0</v>
      </c>
      <c r="Q37" s="149">
        <f t="shared" si="19"/>
        <v>0</v>
      </c>
      <c r="R37" s="149"/>
      <c r="S37" s="149" t="s">
        <v>97</v>
      </c>
      <c r="T37" s="149" t="s">
        <v>98</v>
      </c>
      <c r="U37" s="149">
        <v>0.67</v>
      </c>
      <c r="V37" s="149">
        <f t="shared" si="20"/>
        <v>2.0099999999999998</v>
      </c>
      <c r="W37" s="149"/>
      <c r="X37" s="149" t="s">
        <v>99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100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3">
        <v>27</v>
      </c>
      <c r="B38" s="164" t="s">
        <v>154</v>
      </c>
      <c r="C38" s="170" t="s">
        <v>155</v>
      </c>
      <c r="D38" s="165" t="s">
        <v>105</v>
      </c>
      <c r="E38" s="166">
        <v>60</v>
      </c>
      <c r="F38" s="167"/>
      <c r="G38" s="168">
        <f t="shared" si="14"/>
        <v>0</v>
      </c>
      <c r="H38" s="149">
        <v>0</v>
      </c>
      <c r="I38" s="149">
        <f t="shared" si="15"/>
        <v>0</v>
      </c>
      <c r="J38" s="149">
        <v>125</v>
      </c>
      <c r="K38" s="149">
        <f t="shared" si="16"/>
        <v>7500</v>
      </c>
      <c r="L38" s="149">
        <v>21</v>
      </c>
      <c r="M38" s="149">
        <f t="shared" si="17"/>
        <v>0</v>
      </c>
      <c r="N38" s="149">
        <v>4.4000000000000003E-3</v>
      </c>
      <c r="O38" s="149">
        <f t="shared" si="18"/>
        <v>0.26</v>
      </c>
      <c r="P38" s="149">
        <v>0</v>
      </c>
      <c r="Q38" s="149">
        <f t="shared" si="19"/>
        <v>0</v>
      </c>
      <c r="R38" s="149"/>
      <c r="S38" s="149" t="s">
        <v>114</v>
      </c>
      <c r="T38" s="149" t="s">
        <v>98</v>
      </c>
      <c r="U38" s="149">
        <v>0.46</v>
      </c>
      <c r="V38" s="149">
        <f t="shared" si="20"/>
        <v>27.6</v>
      </c>
      <c r="W38" s="149"/>
      <c r="X38" s="149" t="s">
        <v>99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100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3">
        <v>28</v>
      </c>
      <c r="B39" s="164" t="s">
        <v>156</v>
      </c>
      <c r="C39" s="170" t="s">
        <v>157</v>
      </c>
      <c r="D39" s="165" t="s">
        <v>105</v>
      </c>
      <c r="E39" s="166">
        <v>50</v>
      </c>
      <c r="F39" s="167"/>
      <c r="G39" s="168">
        <f t="shared" si="14"/>
        <v>0</v>
      </c>
      <c r="H39" s="149">
        <v>0</v>
      </c>
      <c r="I39" s="149">
        <f t="shared" si="15"/>
        <v>0</v>
      </c>
      <c r="J39" s="149">
        <v>153</v>
      </c>
      <c r="K39" s="149">
        <f t="shared" si="16"/>
        <v>7650</v>
      </c>
      <c r="L39" s="149">
        <v>21</v>
      </c>
      <c r="M39" s="149">
        <f t="shared" si="17"/>
        <v>0</v>
      </c>
      <c r="N39" s="149">
        <v>4.7000000000000002E-3</v>
      </c>
      <c r="O39" s="149">
        <f t="shared" si="18"/>
        <v>0.24</v>
      </c>
      <c r="P39" s="149">
        <v>0</v>
      </c>
      <c r="Q39" s="149">
        <f t="shared" si="19"/>
        <v>0</v>
      </c>
      <c r="R39" s="149"/>
      <c r="S39" s="149" t="s">
        <v>114</v>
      </c>
      <c r="T39" s="149" t="s">
        <v>98</v>
      </c>
      <c r="U39" s="149">
        <v>0.53</v>
      </c>
      <c r="V39" s="149">
        <f t="shared" si="20"/>
        <v>26.5</v>
      </c>
      <c r="W39" s="149"/>
      <c r="X39" s="149" t="s">
        <v>99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100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3">
        <v>29</v>
      </c>
      <c r="B40" s="164" t="s">
        <v>158</v>
      </c>
      <c r="C40" s="170" t="s">
        <v>159</v>
      </c>
      <c r="D40" s="165" t="s">
        <v>96</v>
      </c>
      <c r="E40" s="166">
        <v>11</v>
      </c>
      <c r="F40" s="167"/>
      <c r="G40" s="168">
        <f t="shared" si="14"/>
        <v>0</v>
      </c>
      <c r="H40" s="149">
        <v>0</v>
      </c>
      <c r="I40" s="149">
        <f t="shared" si="15"/>
        <v>0</v>
      </c>
      <c r="J40" s="149">
        <v>198</v>
      </c>
      <c r="K40" s="149">
        <f t="shared" si="16"/>
        <v>2178</v>
      </c>
      <c r="L40" s="149">
        <v>21</v>
      </c>
      <c r="M40" s="149">
        <f t="shared" si="17"/>
        <v>0</v>
      </c>
      <c r="N40" s="149">
        <v>0</v>
      </c>
      <c r="O40" s="149">
        <f t="shared" si="18"/>
        <v>0</v>
      </c>
      <c r="P40" s="149">
        <v>0</v>
      </c>
      <c r="Q40" s="149">
        <f t="shared" si="19"/>
        <v>0</v>
      </c>
      <c r="R40" s="149"/>
      <c r="S40" s="149" t="s">
        <v>97</v>
      </c>
      <c r="T40" s="149" t="s">
        <v>98</v>
      </c>
      <c r="U40" s="149">
        <v>0.42499999999999999</v>
      </c>
      <c r="V40" s="149">
        <f t="shared" si="20"/>
        <v>4.68</v>
      </c>
      <c r="W40" s="149"/>
      <c r="X40" s="149" t="s">
        <v>99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100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3">
        <v>30</v>
      </c>
      <c r="B41" s="164" t="s">
        <v>160</v>
      </c>
      <c r="C41" s="170" t="s">
        <v>161</v>
      </c>
      <c r="D41" s="165" t="s">
        <v>96</v>
      </c>
      <c r="E41" s="166">
        <v>2</v>
      </c>
      <c r="F41" s="167"/>
      <c r="G41" s="168">
        <f t="shared" si="14"/>
        <v>0</v>
      </c>
      <c r="H41" s="149">
        <v>0</v>
      </c>
      <c r="I41" s="149">
        <f t="shared" si="15"/>
        <v>0</v>
      </c>
      <c r="J41" s="149">
        <v>244</v>
      </c>
      <c r="K41" s="149">
        <f t="shared" si="16"/>
        <v>488</v>
      </c>
      <c r="L41" s="149">
        <v>21</v>
      </c>
      <c r="M41" s="149">
        <f t="shared" si="17"/>
        <v>0</v>
      </c>
      <c r="N41" s="149">
        <v>4.0000000000000002E-4</v>
      </c>
      <c r="O41" s="149">
        <f t="shared" si="18"/>
        <v>0</v>
      </c>
      <c r="P41" s="149">
        <v>0</v>
      </c>
      <c r="Q41" s="149">
        <f t="shared" si="19"/>
        <v>0</v>
      </c>
      <c r="R41" s="149"/>
      <c r="S41" s="149" t="s">
        <v>114</v>
      </c>
      <c r="T41" s="149" t="s">
        <v>98</v>
      </c>
      <c r="U41" s="149">
        <v>0.17</v>
      </c>
      <c r="V41" s="149">
        <f t="shared" si="20"/>
        <v>0.34</v>
      </c>
      <c r="W41" s="149"/>
      <c r="X41" s="149" t="s">
        <v>99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100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3">
        <v>31</v>
      </c>
      <c r="B42" s="164" t="s">
        <v>162</v>
      </c>
      <c r="C42" s="170" t="s">
        <v>163</v>
      </c>
      <c r="D42" s="165" t="s">
        <v>96</v>
      </c>
      <c r="E42" s="166">
        <v>2</v>
      </c>
      <c r="F42" s="167"/>
      <c r="G42" s="168">
        <f t="shared" si="14"/>
        <v>0</v>
      </c>
      <c r="H42" s="149">
        <v>0</v>
      </c>
      <c r="I42" s="149">
        <f t="shared" si="15"/>
        <v>0</v>
      </c>
      <c r="J42" s="149">
        <v>225</v>
      </c>
      <c r="K42" s="149">
        <f t="shared" si="16"/>
        <v>450</v>
      </c>
      <c r="L42" s="149">
        <v>21</v>
      </c>
      <c r="M42" s="149">
        <f t="shared" si="17"/>
        <v>0</v>
      </c>
      <c r="N42" s="149">
        <v>4.0000000000000002E-4</v>
      </c>
      <c r="O42" s="149">
        <f t="shared" si="18"/>
        <v>0</v>
      </c>
      <c r="P42" s="149">
        <v>0</v>
      </c>
      <c r="Q42" s="149">
        <f t="shared" si="19"/>
        <v>0</v>
      </c>
      <c r="R42" s="149"/>
      <c r="S42" s="149" t="s">
        <v>114</v>
      </c>
      <c r="T42" s="149" t="s">
        <v>98</v>
      </c>
      <c r="U42" s="149">
        <v>0.17</v>
      </c>
      <c r="V42" s="149">
        <f t="shared" si="20"/>
        <v>0.34</v>
      </c>
      <c r="W42" s="149"/>
      <c r="X42" s="149" t="s">
        <v>99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100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51" t="s">
        <v>92</v>
      </c>
      <c r="B43" s="152" t="s">
        <v>63</v>
      </c>
      <c r="C43" s="169" t="s">
        <v>64</v>
      </c>
      <c r="D43" s="153"/>
      <c r="E43" s="154"/>
      <c r="F43" s="155"/>
      <c r="G43" s="156">
        <f>SUMIF(AG44:AG51,"&lt;&gt;NOR",G44:G51)</f>
        <v>0</v>
      </c>
      <c r="H43" s="150"/>
      <c r="I43" s="150">
        <f>SUM(I44:I51)</f>
        <v>0</v>
      </c>
      <c r="J43" s="150"/>
      <c r="K43" s="150">
        <f>SUM(K44:K51)</f>
        <v>20272</v>
      </c>
      <c r="L43" s="150"/>
      <c r="M43" s="150">
        <f>SUM(M44:M51)</f>
        <v>0</v>
      </c>
      <c r="N43" s="150"/>
      <c r="O43" s="150">
        <f>SUM(O44:O51)</f>
        <v>0.06</v>
      </c>
      <c r="P43" s="150"/>
      <c r="Q43" s="150">
        <f>SUM(Q44:Q51)</f>
        <v>0</v>
      </c>
      <c r="R43" s="150"/>
      <c r="S43" s="150"/>
      <c r="T43" s="150"/>
      <c r="U43" s="150"/>
      <c r="V43" s="150">
        <f>SUM(V44:V51)</f>
        <v>13.899999999999999</v>
      </c>
      <c r="W43" s="150"/>
      <c r="X43" s="150"/>
      <c r="AG43" t="s">
        <v>93</v>
      </c>
    </row>
    <row r="44" spans="1:60" outlineLevel="1" x14ac:dyDescent="0.2">
      <c r="A44" s="163">
        <v>32</v>
      </c>
      <c r="B44" s="164" t="s">
        <v>164</v>
      </c>
      <c r="C44" s="170" t="s">
        <v>165</v>
      </c>
      <c r="D44" s="165" t="s">
        <v>96</v>
      </c>
      <c r="E44" s="166">
        <v>2</v>
      </c>
      <c r="F44" s="167"/>
      <c r="G44" s="168">
        <f t="shared" ref="G44:G51" si="21">ROUND(E44*F44,2)</f>
        <v>0</v>
      </c>
      <c r="H44" s="149">
        <v>0</v>
      </c>
      <c r="I44" s="149">
        <f t="shared" ref="I44:I51" si="22">ROUND(E44*H44,2)</f>
        <v>0</v>
      </c>
      <c r="J44" s="149">
        <v>1335</v>
      </c>
      <c r="K44" s="149">
        <f t="shared" ref="K44:K51" si="23">ROUND(E44*J44,2)</f>
        <v>2670</v>
      </c>
      <c r="L44" s="149">
        <v>21</v>
      </c>
      <c r="M44" s="149">
        <f t="shared" ref="M44:M51" si="24">G44*(1+L44/100)</f>
        <v>0</v>
      </c>
      <c r="N44" s="149">
        <v>0</v>
      </c>
      <c r="O44" s="149">
        <f t="shared" ref="O44:O51" si="25">ROUND(E44*N44,2)</f>
        <v>0</v>
      </c>
      <c r="P44" s="149">
        <v>0</v>
      </c>
      <c r="Q44" s="149">
        <f t="shared" ref="Q44:Q51" si="26">ROUND(E44*P44,2)</f>
        <v>0</v>
      </c>
      <c r="R44" s="149"/>
      <c r="S44" s="149" t="s">
        <v>114</v>
      </c>
      <c r="T44" s="149" t="s">
        <v>98</v>
      </c>
      <c r="U44" s="149">
        <v>0.43</v>
      </c>
      <c r="V44" s="149">
        <f t="shared" ref="V44:V51" si="27">ROUND(E44*U44,2)</f>
        <v>0.86</v>
      </c>
      <c r="W44" s="149"/>
      <c r="X44" s="149" t="s">
        <v>99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100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3">
        <v>33</v>
      </c>
      <c r="B45" s="164" t="s">
        <v>166</v>
      </c>
      <c r="C45" s="170" t="s">
        <v>167</v>
      </c>
      <c r="D45" s="165" t="s">
        <v>96</v>
      </c>
      <c r="E45" s="166">
        <v>1</v>
      </c>
      <c r="F45" s="167"/>
      <c r="G45" s="168">
        <f t="shared" si="21"/>
        <v>0</v>
      </c>
      <c r="H45" s="149">
        <v>0</v>
      </c>
      <c r="I45" s="149">
        <f t="shared" si="22"/>
        <v>0</v>
      </c>
      <c r="J45" s="149">
        <v>733</v>
      </c>
      <c r="K45" s="149">
        <f t="shared" si="23"/>
        <v>733</v>
      </c>
      <c r="L45" s="149">
        <v>21</v>
      </c>
      <c r="M45" s="149">
        <f t="shared" si="24"/>
        <v>0</v>
      </c>
      <c r="N45" s="149">
        <v>0</v>
      </c>
      <c r="O45" s="149">
        <f t="shared" si="25"/>
        <v>0</v>
      </c>
      <c r="P45" s="149">
        <v>0</v>
      </c>
      <c r="Q45" s="149">
        <f t="shared" si="26"/>
        <v>0</v>
      </c>
      <c r="R45" s="149"/>
      <c r="S45" s="149" t="s">
        <v>114</v>
      </c>
      <c r="T45" s="149" t="s">
        <v>98</v>
      </c>
      <c r="U45" s="149">
        <v>0.43</v>
      </c>
      <c r="V45" s="149">
        <f t="shared" si="27"/>
        <v>0.43</v>
      </c>
      <c r="W45" s="149"/>
      <c r="X45" s="149" t="s">
        <v>99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100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3">
        <v>34</v>
      </c>
      <c r="B46" s="164" t="s">
        <v>168</v>
      </c>
      <c r="C46" s="170" t="s">
        <v>169</v>
      </c>
      <c r="D46" s="165" t="s">
        <v>121</v>
      </c>
      <c r="E46" s="166">
        <v>2</v>
      </c>
      <c r="F46" s="167"/>
      <c r="G46" s="168">
        <f t="shared" si="21"/>
        <v>0</v>
      </c>
      <c r="H46" s="149">
        <v>0</v>
      </c>
      <c r="I46" s="149">
        <f t="shared" si="22"/>
        <v>0</v>
      </c>
      <c r="J46" s="149">
        <v>3705</v>
      </c>
      <c r="K46" s="149">
        <f t="shared" si="23"/>
        <v>7410</v>
      </c>
      <c r="L46" s="149">
        <v>21</v>
      </c>
      <c r="M46" s="149">
        <f t="shared" si="24"/>
        <v>0</v>
      </c>
      <c r="N46" s="149">
        <v>1.5800000000000002E-2</v>
      </c>
      <c r="O46" s="149">
        <f t="shared" si="25"/>
        <v>0.03</v>
      </c>
      <c r="P46" s="149">
        <v>0</v>
      </c>
      <c r="Q46" s="149">
        <f t="shared" si="26"/>
        <v>0</v>
      </c>
      <c r="R46" s="149"/>
      <c r="S46" s="149" t="s">
        <v>114</v>
      </c>
      <c r="T46" s="149" t="s">
        <v>98</v>
      </c>
      <c r="U46" s="149">
        <v>0.97</v>
      </c>
      <c r="V46" s="149">
        <f t="shared" si="27"/>
        <v>1.94</v>
      </c>
      <c r="W46" s="149"/>
      <c r="X46" s="149" t="s">
        <v>99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100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3">
        <v>35</v>
      </c>
      <c r="B47" s="164" t="s">
        <v>170</v>
      </c>
      <c r="C47" s="170" t="s">
        <v>171</v>
      </c>
      <c r="D47" s="165" t="s">
        <v>121</v>
      </c>
      <c r="E47" s="166">
        <v>2</v>
      </c>
      <c r="F47" s="167"/>
      <c r="G47" s="168">
        <f t="shared" si="21"/>
        <v>0</v>
      </c>
      <c r="H47" s="149">
        <v>0</v>
      </c>
      <c r="I47" s="149">
        <f t="shared" si="22"/>
        <v>0</v>
      </c>
      <c r="J47" s="149">
        <v>1355</v>
      </c>
      <c r="K47" s="149">
        <f t="shared" si="23"/>
        <v>2710</v>
      </c>
      <c r="L47" s="149">
        <v>21</v>
      </c>
      <c r="M47" s="149">
        <f t="shared" si="24"/>
        <v>0</v>
      </c>
      <c r="N47" s="149">
        <v>1.5800000000000002E-2</v>
      </c>
      <c r="O47" s="149">
        <f t="shared" si="25"/>
        <v>0.03</v>
      </c>
      <c r="P47" s="149">
        <v>0</v>
      </c>
      <c r="Q47" s="149">
        <f t="shared" si="26"/>
        <v>0</v>
      </c>
      <c r="R47" s="149"/>
      <c r="S47" s="149" t="s">
        <v>114</v>
      </c>
      <c r="T47" s="149" t="s">
        <v>98</v>
      </c>
      <c r="U47" s="149">
        <v>0.97</v>
      </c>
      <c r="V47" s="149">
        <f t="shared" si="27"/>
        <v>1.94</v>
      </c>
      <c r="W47" s="149"/>
      <c r="X47" s="149" t="s">
        <v>99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100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63">
        <v>36</v>
      </c>
      <c r="B48" s="164" t="s">
        <v>172</v>
      </c>
      <c r="C48" s="170" t="s">
        <v>173</v>
      </c>
      <c r="D48" s="165" t="s">
        <v>96</v>
      </c>
      <c r="E48" s="166">
        <v>1</v>
      </c>
      <c r="F48" s="167"/>
      <c r="G48" s="168">
        <f t="shared" si="21"/>
        <v>0</v>
      </c>
      <c r="H48" s="149">
        <v>0</v>
      </c>
      <c r="I48" s="149">
        <f t="shared" si="22"/>
        <v>0</v>
      </c>
      <c r="J48" s="149">
        <v>219</v>
      </c>
      <c r="K48" s="149">
        <f t="shared" si="23"/>
        <v>219</v>
      </c>
      <c r="L48" s="149">
        <v>21</v>
      </c>
      <c r="M48" s="149">
        <f t="shared" si="24"/>
        <v>0</v>
      </c>
      <c r="N48" s="149">
        <v>0</v>
      </c>
      <c r="O48" s="149">
        <f t="shared" si="25"/>
        <v>0</v>
      </c>
      <c r="P48" s="149">
        <v>0</v>
      </c>
      <c r="Q48" s="149">
        <f t="shared" si="26"/>
        <v>0</v>
      </c>
      <c r="R48" s="149"/>
      <c r="S48" s="149" t="s">
        <v>114</v>
      </c>
      <c r="T48" s="149" t="s">
        <v>98</v>
      </c>
      <c r="U48" s="149">
        <v>0.97</v>
      </c>
      <c r="V48" s="149">
        <f t="shared" si="27"/>
        <v>0.97</v>
      </c>
      <c r="W48" s="149"/>
      <c r="X48" s="149" t="s">
        <v>99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100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3">
        <v>37</v>
      </c>
      <c r="B49" s="164" t="s">
        <v>174</v>
      </c>
      <c r="C49" s="170" t="s">
        <v>175</v>
      </c>
      <c r="D49" s="165" t="s">
        <v>96</v>
      </c>
      <c r="E49" s="166">
        <v>4</v>
      </c>
      <c r="F49" s="167"/>
      <c r="G49" s="168">
        <f t="shared" si="21"/>
        <v>0</v>
      </c>
      <c r="H49" s="149">
        <v>0</v>
      </c>
      <c r="I49" s="149">
        <f t="shared" si="22"/>
        <v>0</v>
      </c>
      <c r="J49" s="149">
        <v>127</v>
      </c>
      <c r="K49" s="149">
        <f t="shared" si="23"/>
        <v>508</v>
      </c>
      <c r="L49" s="149">
        <v>21</v>
      </c>
      <c r="M49" s="149">
        <f t="shared" si="24"/>
        <v>0</v>
      </c>
      <c r="N49" s="149">
        <v>0</v>
      </c>
      <c r="O49" s="149">
        <f t="shared" si="25"/>
        <v>0</v>
      </c>
      <c r="P49" s="149">
        <v>0</v>
      </c>
      <c r="Q49" s="149">
        <f t="shared" si="26"/>
        <v>0</v>
      </c>
      <c r="R49" s="149"/>
      <c r="S49" s="149" t="s">
        <v>114</v>
      </c>
      <c r="T49" s="149" t="s">
        <v>98</v>
      </c>
      <c r="U49" s="149">
        <v>0.97</v>
      </c>
      <c r="V49" s="149">
        <f t="shared" si="27"/>
        <v>3.88</v>
      </c>
      <c r="W49" s="149"/>
      <c r="X49" s="149" t="s">
        <v>99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100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3">
        <v>38</v>
      </c>
      <c r="B50" s="164" t="s">
        <v>176</v>
      </c>
      <c r="C50" s="170" t="s">
        <v>177</v>
      </c>
      <c r="D50" s="165" t="s">
        <v>96</v>
      </c>
      <c r="E50" s="166">
        <v>2</v>
      </c>
      <c r="F50" s="167"/>
      <c r="G50" s="168">
        <f t="shared" si="21"/>
        <v>0</v>
      </c>
      <c r="H50" s="149">
        <v>0</v>
      </c>
      <c r="I50" s="149">
        <f t="shared" si="22"/>
        <v>0</v>
      </c>
      <c r="J50" s="149">
        <v>1386</v>
      </c>
      <c r="K50" s="149">
        <f t="shared" si="23"/>
        <v>2772</v>
      </c>
      <c r="L50" s="149">
        <v>21</v>
      </c>
      <c r="M50" s="149">
        <f t="shared" si="24"/>
        <v>0</v>
      </c>
      <c r="N50" s="149">
        <v>1.2999999999999999E-3</v>
      </c>
      <c r="O50" s="149">
        <f t="shared" si="25"/>
        <v>0</v>
      </c>
      <c r="P50" s="149">
        <v>0</v>
      </c>
      <c r="Q50" s="149">
        <f t="shared" si="26"/>
        <v>0</v>
      </c>
      <c r="R50" s="149"/>
      <c r="S50" s="149" t="s">
        <v>114</v>
      </c>
      <c r="T50" s="149" t="s">
        <v>98</v>
      </c>
      <c r="U50" s="149">
        <v>0.97</v>
      </c>
      <c r="V50" s="149">
        <f t="shared" si="27"/>
        <v>1.94</v>
      </c>
      <c r="W50" s="149"/>
      <c r="X50" s="149" t="s">
        <v>99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100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7">
        <v>39</v>
      </c>
      <c r="B51" s="158" t="s">
        <v>178</v>
      </c>
      <c r="C51" s="171" t="s">
        <v>179</v>
      </c>
      <c r="D51" s="159" t="s">
        <v>96</v>
      </c>
      <c r="E51" s="160">
        <v>2</v>
      </c>
      <c r="F51" s="161"/>
      <c r="G51" s="162">
        <f t="shared" si="21"/>
        <v>0</v>
      </c>
      <c r="H51" s="149">
        <v>0</v>
      </c>
      <c r="I51" s="149">
        <f t="shared" si="22"/>
        <v>0</v>
      </c>
      <c r="J51" s="149">
        <v>1625</v>
      </c>
      <c r="K51" s="149">
        <f t="shared" si="23"/>
        <v>3250</v>
      </c>
      <c r="L51" s="149">
        <v>21</v>
      </c>
      <c r="M51" s="149">
        <f t="shared" si="24"/>
        <v>0</v>
      </c>
      <c r="N51" s="149">
        <v>1.6000000000000001E-3</v>
      </c>
      <c r="O51" s="149">
        <f t="shared" si="25"/>
        <v>0</v>
      </c>
      <c r="P51" s="149">
        <v>0</v>
      </c>
      <c r="Q51" s="149">
        <f t="shared" si="26"/>
        <v>0</v>
      </c>
      <c r="R51" s="149"/>
      <c r="S51" s="149" t="s">
        <v>114</v>
      </c>
      <c r="T51" s="149" t="s">
        <v>98</v>
      </c>
      <c r="U51" s="149">
        <v>0.97</v>
      </c>
      <c r="V51" s="149">
        <f t="shared" si="27"/>
        <v>1.94</v>
      </c>
      <c r="W51" s="149"/>
      <c r="X51" s="149" t="s">
        <v>99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100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3"/>
      <c r="B52" s="4"/>
      <c r="C52" s="172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79</v>
      </c>
    </row>
    <row r="53" spans="1:60" x14ac:dyDescent="0.2">
      <c r="C53" s="173"/>
      <c r="D53" s="10"/>
      <c r="AG53" t="s">
        <v>180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Janík, Marek</cp:lastModifiedBy>
  <cp:lastPrinted>2019-10-23T10:01:16Z</cp:lastPrinted>
  <dcterms:created xsi:type="dcterms:W3CDTF">2009-04-08T07:15:50Z</dcterms:created>
  <dcterms:modified xsi:type="dcterms:W3CDTF">2019-11-07T09:09:45Z</dcterms:modified>
</cp:coreProperties>
</file>