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bookViews>
    <workbookView xWindow="1260" yWindow="0" windowWidth="15780" windowHeight="14850" firstSheet="1" activeTab="1"/>
  </bookViews>
  <sheets>
    <sheet name="Rekapitulace stavby" sheetId="1" r:id="rId1"/>
    <sheet name="001.1 - Stavební úpravy -..." sheetId="2" r:id="rId2"/>
    <sheet name="001.3 - Vytápění-stávajíc..." sheetId="3" r:id="rId3"/>
    <sheet name="001.4 - Elektroinstalace-..." sheetId="4" r:id="rId4"/>
    <sheet name="001.5 - Vzduchotechnika" sheetId="5" r:id="rId5"/>
    <sheet name="002.1 - Přístavba stavebn..." sheetId="6" r:id="rId6"/>
    <sheet name="002.2 - ZTI" sheetId="7" r:id="rId7"/>
    <sheet name="002.3 - Úprava přípojky p..." sheetId="8" r:id="rId8"/>
    <sheet name="002.4 - Stlačený vzduch" sheetId="9" r:id="rId9"/>
    <sheet name="002.5 - Vytápění" sheetId="10" r:id="rId10"/>
    <sheet name="002.6 - Elektroinstalace" sheetId="11" r:id="rId11"/>
    <sheet name="002.8.1 - Vzduchotechnika" sheetId="12" r:id="rId12"/>
    <sheet name="002.8.2 - Chlazení" sheetId="13" r:id="rId13"/>
    <sheet name="002.7 - MaR" sheetId="14" r:id="rId14"/>
    <sheet name="002.9 - Slaboproud" sheetId="15" r:id="rId15"/>
    <sheet name="02 - SO02 Příprava území" sheetId="16" r:id="rId16"/>
    <sheet name="03 - SO03 Komunikace a pa..." sheetId="17" r:id="rId17"/>
    <sheet name="004.1 - Přístřešek pro kola" sheetId="18" r:id="rId18"/>
    <sheet name="004.4 - Oplocení" sheetId="19" r:id="rId19"/>
    <sheet name="05 - SO05  Přeložky kanal..." sheetId="20" r:id="rId20"/>
    <sheet name="06 - SO06  Přeložka veden..." sheetId="21" r:id="rId21"/>
    <sheet name="07 - SO07  Přeložka el.ve..." sheetId="22" r:id="rId22"/>
    <sheet name="08 - SO08  Přeložka stožá..." sheetId="23" r:id="rId23"/>
    <sheet name="09 - SO09  Napojení nabíj..." sheetId="24" r:id="rId24"/>
    <sheet name="101 - PS 01  Jeřáb" sheetId="25" r:id="rId25"/>
    <sheet name="102 - PS02  Upínací deska" sheetId="26" r:id="rId26"/>
    <sheet name="990 - Vedlejší rozpočtové..." sheetId="27" r:id="rId27"/>
  </sheets>
  <definedNames>
    <definedName name="_xlnm._FilterDatabase" localSheetId="1" hidden="1">'001.1 - Stavební úpravy -...'!$C$140:$K$303</definedName>
    <definedName name="_xlnm._FilterDatabase" localSheetId="2" hidden="1">'001.3 - Vytápění-stávajíc...'!$C$132:$K$181</definedName>
    <definedName name="_xlnm._FilterDatabase" localSheetId="3" hidden="1">'001.4 - Elektroinstalace-...'!$C$125:$K$137</definedName>
    <definedName name="_xlnm._FilterDatabase" localSheetId="4" hidden="1">'001.5 - Vzduchotechnika'!$C$127:$K$147</definedName>
    <definedName name="_xlnm._FilterDatabase" localSheetId="5" hidden="1">'002.1 - Přístavba stavebn...'!$C$152:$K$999</definedName>
    <definedName name="_xlnm._FilterDatabase" localSheetId="6" hidden="1">'002.2 - ZTI'!$C$136:$K$280</definedName>
    <definedName name="_xlnm._FilterDatabase" localSheetId="7" hidden="1">'002.3 - Úprava přípojky p...'!$C$134:$K$195</definedName>
    <definedName name="_xlnm._FilterDatabase" localSheetId="8" hidden="1">'002.4 - Stlačený vzduch'!$C$126:$K$156</definedName>
    <definedName name="_xlnm._FilterDatabase" localSheetId="9" hidden="1">'002.5 - Vytápění'!$C$134:$K$186</definedName>
    <definedName name="_xlnm._FilterDatabase" localSheetId="10" hidden="1">'002.6 - Elektroinstalace'!$C$133:$K$317</definedName>
    <definedName name="_xlnm._FilterDatabase" localSheetId="13" hidden="1">'002.7 - MaR'!$C$137:$K$228</definedName>
    <definedName name="_xlnm._FilterDatabase" localSheetId="11" hidden="1">'002.8.1 - Vzduchotechnika'!$C$128:$K$168</definedName>
    <definedName name="_xlnm._FilterDatabase" localSheetId="12" hidden="1">'002.8.2 - Chlazení'!$C$132:$K$203</definedName>
    <definedName name="_xlnm._FilterDatabase" localSheetId="14" hidden="1">'002.9 - Slaboproud'!$C$131:$K$232</definedName>
    <definedName name="_xlnm._FilterDatabase" localSheetId="17" hidden="1">'004.1 - Přístřešek pro kola'!$C$128:$K$181</definedName>
    <definedName name="_xlnm._FilterDatabase" localSheetId="18" hidden="1">'004.4 - Oplocení'!$C$121:$K$131</definedName>
    <definedName name="_xlnm._FilterDatabase" localSheetId="15" hidden="1">'02 - SO02 Příprava území'!$C$125:$K$224</definedName>
    <definedName name="_xlnm._FilterDatabase" localSheetId="16" hidden="1">'03 - SO03 Komunikace a pa...'!$C$128:$K$203</definedName>
    <definedName name="_xlnm._FilterDatabase" localSheetId="19" hidden="1">'05 - SO05  Přeložky kanal...'!$C$123:$K$164</definedName>
    <definedName name="_xlnm._FilterDatabase" localSheetId="20" hidden="1">'06 - SO06  Přeložka veden...'!$C$119:$K$143</definedName>
    <definedName name="_xlnm._FilterDatabase" localSheetId="21" hidden="1">'07 - SO07  Přeložka el.ve...'!$C$117:$K$130</definedName>
    <definedName name="_xlnm._FilterDatabase" localSheetId="22" hidden="1">'08 - SO08  Přeložka stožá...'!$C$119:$K$156</definedName>
    <definedName name="_xlnm._FilterDatabase" localSheetId="23" hidden="1">'09 - SO09  Napojení nabíj...'!$C$120:$K$145</definedName>
    <definedName name="_xlnm._FilterDatabase" localSheetId="24" hidden="1">'101 - PS 01  Jeřáb'!$C$117:$K$126</definedName>
    <definedName name="_xlnm._FilterDatabase" localSheetId="25" hidden="1">'102 - PS02  Upínací deska'!$C$117:$K$121</definedName>
    <definedName name="_xlnm._FilterDatabase" localSheetId="26" hidden="1">'990 - Vedlejší rozpočtové...'!$C$118:$K$138</definedName>
    <definedName name="_xlnm.Print_Area" localSheetId="1">'001.1 - Stavební úpravy -...'!$C$4:$J$76,'001.1 - Stavební úpravy -...'!$C$82:$J$118,'001.1 - Stavební úpravy -...'!$C$124:$K$303</definedName>
    <definedName name="_xlnm.Print_Area" localSheetId="2">'001.3 - Vytápění-stávajíc...'!$C$4:$J$76,'001.3 - Vytápění-stávajíc...'!$C$82:$J$110,'001.3 - Vytápění-stávajíc...'!$C$116:$K$181</definedName>
    <definedName name="_xlnm.Print_Area" localSheetId="3">'001.4 - Elektroinstalace-...'!$C$4:$J$76,'001.4 - Elektroinstalace-...'!$C$82:$J$103,'001.4 - Elektroinstalace-...'!$C$109:$K$137</definedName>
    <definedName name="_xlnm.Print_Area" localSheetId="4">'001.5 - Vzduchotechnika'!$C$4:$J$76,'001.5 - Vzduchotechnika'!$C$82:$J$105,'001.5 - Vzduchotechnika'!$C$111:$K$147</definedName>
    <definedName name="_xlnm.Print_Area" localSheetId="5">'002.1 - Přístavba stavebn...'!$C$4:$J$76,'002.1 - Přístavba stavebn...'!$C$82:$J$130,'002.1 - Přístavba stavebn...'!$C$136:$K$999</definedName>
    <definedName name="_xlnm.Print_Area" localSheetId="6">'002.2 - ZTI'!$C$4:$J$76,'002.2 - ZTI'!$C$82:$J$114,'002.2 - ZTI'!$C$120:$K$280</definedName>
    <definedName name="_xlnm.Print_Area" localSheetId="7">'002.3 - Úprava přípojky p...'!$C$4:$J$76,'002.3 - Úprava přípojky p...'!$C$82:$J$112,'002.3 - Úprava přípojky p...'!$C$118:$K$195</definedName>
    <definedName name="_xlnm.Print_Area" localSheetId="8">'002.4 - Stlačený vzduch'!$C$4:$J$76,'002.4 - Stlačený vzduch'!$C$82:$J$104,'002.4 - Stlačený vzduch'!$C$110:$K$156</definedName>
    <definedName name="_xlnm.Print_Area" localSheetId="9">'002.5 - Vytápění'!$C$4:$J$76,'002.5 - Vytápění'!$C$82:$J$112,'002.5 - Vytápění'!$C$118:$K$186</definedName>
    <definedName name="_xlnm.Print_Area" localSheetId="10">'002.6 - Elektroinstalace'!$C$4:$J$76,'002.6 - Elektroinstalace'!$C$82:$J$111,'002.6 - Elektroinstalace'!$C$117:$K$317</definedName>
    <definedName name="_xlnm.Print_Area" localSheetId="13">'002.7 - MaR'!$C$4:$J$76,'002.7 - MaR'!$C$82:$J$115,'002.7 - MaR'!$C$121:$K$228</definedName>
    <definedName name="_xlnm.Print_Area" localSheetId="11">'002.8.1 - Vzduchotechnika'!$C$4:$J$76,'002.8.1 - Vzduchotechnika'!$C$82:$J$106,'002.8.1 - Vzduchotechnika'!$C$112:$K$168</definedName>
    <definedName name="_xlnm.Print_Area" localSheetId="12">'002.8.2 - Chlazení'!$C$4:$J$76,'002.8.2 - Chlazení'!$C$82:$J$110,'002.8.2 - Chlazení'!$C$116:$K$203</definedName>
    <definedName name="_xlnm.Print_Area" localSheetId="14">'002.9 - Slaboproud'!$C$4:$J$76,'002.9 - Slaboproud'!$C$82:$J$109,'002.9 - Slaboproud'!$C$115:$K$232</definedName>
    <definedName name="_xlnm.Print_Area" localSheetId="17">'004.1 - Přístřešek pro kola'!$C$4:$J$76,'004.1 - Přístřešek pro kola'!$C$82:$J$108,'004.1 - Přístřešek pro kola'!$C$114:$K$181</definedName>
    <definedName name="_xlnm.Print_Area" localSheetId="18">'004.4 - Oplocení'!$C$4:$J$76,'004.4 - Oplocení'!$C$82:$J$101,'004.4 - Oplocení'!$C$107:$K$131</definedName>
    <definedName name="_xlnm.Print_Area" localSheetId="15">'02 - SO02 Příprava území'!$C$4:$J$76,'02 - SO02 Příprava území'!$C$82:$J$107,'02 - SO02 Příprava území'!$C$113:$K$224</definedName>
    <definedName name="_xlnm.Print_Area" localSheetId="16">'03 - SO03 Komunikace a pa...'!$C$4:$J$76,'03 - SO03 Komunikace a pa...'!$C$82:$J$110,'03 - SO03 Komunikace a pa...'!$C$116:$K$203</definedName>
    <definedName name="_xlnm.Print_Area" localSheetId="19">'05 - SO05  Přeložky kanal...'!$C$4:$J$76,'05 - SO05  Přeložky kanal...'!$C$82:$J$105,'05 - SO05  Přeložky kanal...'!$C$111:$K$164</definedName>
    <definedName name="_xlnm.Print_Area" localSheetId="20">'06 - SO06  Přeložka veden...'!$C$4:$J$76,'06 - SO06  Přeložka veden...'!$C$82:$J$101,'06 - SO06  Přeložka veden...'!$C$107:$K$143</definedName>
    <definedName name="_xlnm.Print_Area" localSheetId="21">'07 - SO07  Přeložka el.ve...'!$C$4:$J$76,'07 - SO07  Přeložka el.ve...'!$C$82:$J$99,'07 - SO07  Přeložka el.ve...'!$C$105:$K$130</definedName>
    <definedName name="_xlnm.Print_Area" localSheetId="22">'08 - SO08  Přeložka stožá...'!$C$4:$J$76,'08 - SO08  Přeložka stožá...'!$C$82:$J$101,'08 - SO08  Přeložka stožá...'!$C$107:$K$156</definedName>
    <definedName name="_xlnm.Print_Area" localSheetId="23">'09 - SO09  Napojení nabíj...'!$C$4:$J$76,'09 - SO09  Napojení nabíj...'!$C$82:$J$102,'09 - SO09  Napojení nabíj...'!$C$108:$K$145</definedName>
    <definedName name="_xlnm.Print_Area" localSheetId="24">'101 - PS 01  Jeřáb'!$C$4:$J$76,'101 - PS 01  Jeřáb'!$C$82:$J$99,'101 - PS 01  Jeřáb'!$C$105:$K$126</definedName>
    <definedName name="_xlnm.Print_Area" localSheetId="25">'102 - PS02  Upínací deska'!$C$4:$J$76,'102 - PS02  Upínací deska'!$C$82:$J$99,'102 - PS02  Upínací deska'!$C$105:$K$121</definedName>
    <definedName name="_xlnm.Print_Area" localSheetId="26">'990 - Vedlejší rozpočtové...'!$C$4:$J$76,'990 - Vedlejší rozpočtové...'!$C$82:$J$100,'990 - Vedlejší rozpočtové...'!$C$106:$K$138</definedName>
    <definedName name="_xlnm.Print_Area" localSheetId="0">'Rekapitulace stavby'!$D$4:$AO$76,'Rekapitulace stavby'!$C$82:$AQ$126</definedName>
    <definedName name="_xlnm.Print_Titles" localSheetId="0">'Rekapitulace stavby'!$92:$92</definedName>
    <definedName name="_xlnm.Print_Titles" localSheetId="1">'001.1 - Stavební úpravy -...'!$140:$140</definedName>
    <definedName name="_xlnm.Print_Titles" localSheetId="2">'001.3 - Vytápění-stávajíc...'!$132:$132</definedName>
    <definedName name="_xlnm.Print_Titles" localSheetId="3">'001.4 - Elektroinstalace-...'!$125:$125</definedName>
    <definedName name="_xlnm.Print_Titles" localSheetId="4">'001.5 - Vzduchotechnika'!$127:$127</definedName>
    <definedName name="_xlnm.Print_Titles" localSheetId="5">'002.1 - Přístavba stavebn...'!$152:$152</definedName>
    <definedName name="_xlnm.Print_Titles" localSheetId="6">'002.2 - ZTI'!$136:$136</definedName>
    <definedName name="_xlnm.Print_Titles" localSheetId="7">'002.3 - Úprava přípojky p...'!$134:$134</definedName>
    <definedName name="_xlnm.Print_Titles" localSheetId="8">'002.4 - Stlačený vzduch'!$126:$126</definedName>
    <definedName name="_xlnm.Print_Titles" localSheetId="9">'002.5 - Vytápění'!$134:$134</definedName>
    <definedName name="_xlnm.Print_Titles" localSheetId="10">'002.6 - Elektroinstalace'!$133:$133</definedName>
    <definedName name="_xlnm.Print_Titles" localSheetId="11">'002.8.1 - Vzduchotechnika'!$128:$128</definedName>
    <definedName name="_xlnm.Print_Titles" localSheetId="12">'002.8.2 - Chlazení'!$132:$132</definedName>
    <definedName name="_xlnm.Print_Titles" localSheetId="13">'002.7 - MaR'!$137:$137</definedName>
    <definedName name="_xlnm.Print_Titles" localSheetId="14">'002.9 - Slaboproud'!$131:$131</definedName>
    <definedName name="_xlnm.Print_Titles" localSheetId="15">'02 - SO02 Příprava území'!$125:$125</definedName>
    <definedName name="_xlnm.Print_Titles" localSheetId="16">'03 - SO03 Komunikace a pa...'!$128:$128</definedName>
    <definedName name="_xlnm.Print_Titles" localSheetId="17">'004.1 - Přístřešek pro kola'!$128:$128</definedName>
    <definedName name="_xlnm.Print_Titles" localSheetId="18">'004.4 - Oplocení'!$121:$121</definedName>
    <definedName name="_xlnm.Print_Titles" localSheetId="19">'05 - SO05  Přeložky kanal...'!$123:$123</definedName>
    <definedName name="_xlnm.Print_Titles" localSheetId="20">'06 - SO06  Přeložka veden...'!$119:$119</definedName>
    <definedName name="_xlnm.Print_Titles" localSheetId="21">'07 - SO07  Přeložka el.ve...'!$117:$117</definedName>
    <definedName name="_xlnm.Print_Titles" localSheetId="22">'08 - SO08  Přeložka stožá...'!$119:$119</definedName>
    <definedName name="_xlnm.Print_Titles" localSheetId="23">'09 - SO09  Napojení nabíj...'!$120:$120</definedName>
    <definedName name="_xlnm.Print_Titles" localSheetId="24">'101 - PS 01  Jeřáb'!$117:$117</definedName>
    <definedName name="_xlnm.Print_Titles" localSheetId="25">'102 - PS02  Upínací deska'!$117:$117</definedName>
    <definedName name="_xlnm.Print_Titles" localSheetId="26">'990 - Vedlejší rozpočtové...'!$118:$118</definedName>
  </definedNames>
  <calcPr calcId="191029"/>
  <extLst/>
</workbook>
</file>

<file path=xl/sharedStrings.xml><?xml version="1.0" encoding="utf-8"?>
<sst xmlns="http://schemas.openxmlformats.org/spreadsheetml/2006/main" count="31494" uniqueCount="4233">
  <si>
    <t>Export Komplet</t>
  </si>
  <si>
    <t/>
  </si>
  <si>
    <t>2.0</t>
  </si>
  <si>
    <t>False</t>
  </si>
  <si>
    <t>{9929890e-ff28-4f57-a343-6f33039c13b7}</t>
  </si>
  <si>
    <t>&gt;&gt;  skryté sloupce  &lt;&lt;</t>
  </si>
  <si>
    <t>0,01</t>
  </si>
  <si>
    <t>21</t>
  </si>
  <si>
    <t>15</t>
  </si>
  <si>
    <t>REKAPITULACE STAVBY</t>
  </si>
  <si>
    <t>v ---  níže se nacházejí doplnkové a pomocné údaje k sestavám  --- v</t>
  </si>
  <si>
    <t>Návod na vyplnění</t>
  </si>
  <si>
    <t>0,001</t>
  </si>
  <si>
    <t>Kód:</t>
  </si>
  <si>
    <t>Zak005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</si>
  <si>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</si>
  <si>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</si>
  <si>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Rozšíření infrastruktury centra INTEMAC</t>
  </si>
  <si>
    <t>KSO:</t>
  </si>
  <si>
    <t>CC-CZ:</t>
  </si>
  <si>
    <t>Místo:</t>
  </si>
  <si>
    <t xml:space="preserve"> </t>
  </si>
  <si>
    <t>Datum:</t>
  </si>
  <si>
    <t>20. 10. 2018</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</si>
  <si>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</si>
  <si>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</si>
  <si>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</si>
  <si>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</si>
  <si>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</si>
  <si>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</si>
  <si>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</si>
  <si>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</si>
  <si>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</si>
  <si>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</si>
  <si>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</si>
  <si>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</si>
  <si>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</si>
  <si>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</si>
  <si>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</si>
  <si>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</si>
  <si>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</si>
  <si>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</si>
  <si>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</si>
  <si>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</si>
  <si>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</si>
  <si>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</si>
  <si>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</si>
  <si>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</si>
  <si>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</si>
  <si>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</si>
  <si>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</si>
  <si>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</si>
  <si>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</si>
  <si>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</si>
  <si>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</si>
  <si>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</si>
  <si>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</si>
  <si>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</si>
  <si>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</si>
  <si>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</si>
  <si>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</si>
  <si>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</si>
  <si>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</si>
  <si>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</si>
  <si>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</si>
  <si>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</si>
  <si>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</si>
  <si>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</si>
  <si>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</si>
  <si>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</si>
  <si>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</si>
  <si>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</si>
  <si>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</si>
  <si>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</si>
  <si>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</si>
  <si>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</si>
  <si>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</si>
  <si>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</si>
  <si>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SO01 - Přístavba a stavební úpravy</t>
  </si>
  <si>
    <t>STA</t>
  </si>
  <si>
    <t>1</t>
  </si>
  <si>
    <t>{0a3c7501-5c05-4566-b738-96440a6c9df2}</t>
  </si>
  <si>
    <t>2</t>
  </si>
  <si>
    <t>001</t>
  </si>
  <si>
    <t>Stavební úpravy ve stávající budově</t>
  </si>
  <si>
    <t>Soupis</t>
  </si>
  <si>
    <t>{76012741-cc24-4ee5-bd5e-fffaa244c52e}</t>
  </si>
  <si>
    <t>/</t>
  </si>
  <si>
    <t>001.1</t>
  </si>
  <si>
    <t>Stavební úpravy - stavební část</t>
  </si>
  <si>
    <t>3</t>
  </si>
  <si>
    <t>{b6ff29a9-436d-435a-8eb9-4a3b00bb922b}</t>
  </si>
  <si>
    <t>001.3</t>
  </si>
  <si>
    <t>Vytápění-stávající kotelna</t>
  </si>
  <si>
    <t>{449e61ad-8d20-49a3-a63c-3deafffeeec7}</t>
  </si>
  <si>
    <t>001.4</t>
  </si>
  <si>
    <t>Elektroinstalace-stávající budova</t>
  </si>
  <si>
    <t>{c90d49bb-eeef-4d1f-afac-14ed0d2b7f88}</t>
  </si>
  <si>
    <t>001.5</t>
  </si>
  <si>
    <t>Vzduchotechnika</t>
  </si>
  <si>
    <t>{f4f7eb4c-0106-4cea-81f8-9144bad00b3c}</t>
  </si>
  <si>
    <t>002</t>
  </si>
  <si>
    <t>Přístavba</t>
  </si>
  <si>
    <t>{6f597d5b-606c-4ff0-ab6c-62fd233f5a11}</t>
  </si>
  <si>
    <t>002.1</t>
  </si>
  <si>
    <t>Přístavba stavební část</t>
  </si>
  <si>
    <t>{c55a9c81-4d8f-4725-aa8f-030134c63531}</t>
  </si>
  <si>
    <t>002.2</t>
  </si>
  <si>
    <t>ZTI</t>
  </si>
  <si>
    <t>{5d35e913-f47f-4a2b-b57c-c6a3fcbff46c}</t>
  </si>
  <si>
    <t>002.3</t>
  </si>
  <si>
    <t>Úprava přípojky plynu, plynoinstalace</t>
  </si>
  <si>
    <t>{a4d30af1-1d61-4a36-a70d-6df6d3b463e8}</t>
  </si>
  <si>
    <t>002.4</t>
  </si>
  <si>
    <t>Stlačený vzduch</t>
  </si>
  <si>
    <t>{bcfbf69d-9fca-427b-a990-8d66f0f73ef0}</t>
  </si>
  <si>
    <t>002.5</t>
  </si>
  <si>
    <t>Vytápění</t>
  </si>
  <si>
    <t>{a1d62c49-a84d-4eed-a88f-e3fd859f6adc}</t>
  </si>
  <si>
    <t>002.6</t>
  </si>
  <si>
    <t>Elektroinstalace</t>
  </si>
  <si>
    <t>{3537ac97-3af2-4792-8ccc-11b9549ad44d}</t>
  </si>
  <si>
    <t>002.8</t>
  </si>
  <si>
    <t>{19584357-df15-4607-9a2c-ecf81741897f}</t>
  </si>
  <si>
    <t>002.8.1</t>
  </si>
  <si>
    <t>4</t>
  </si>
  <si>
    <t>{c9b128e2-6bf2-41d9-b74b-42d7b044070d}</t>
  </si>
  <si>
    <t>002.8.2</t>
  </si>
  <si>
    <t>Chlazení</t>
  </si>
  <si>
    <t>{775e226a-6e94-4985-aa5f-58f702692e2c}</t>
  </si>
  <si>
    <t>002.7</t>
  </si>
  <si>
    <t>MaR</t>
  </si>
  <si>
    <t>{acc83cde-e5d0-4c03-9f96-0867e474433f}</t>
  </si>
  <si>
    <t>002.9</t>
  </si>
  <si>
    <t>Slaboproud</t>
  </si>
  <si>
    <t>{4bce4fdf-f3bc-4bf6-9a7f-a936857c17be}</t>
  </si>
  <si>
    <t>02</t>
  </si>
  <si>
    <t>SO02 Příprava území</t>
  </si>
  <si>
    <t>{d29650b2-9caa-4e5d-86bc-1e66dfd049e5}</t>
  </si>
  <si>
    <t>03</t>
  </si>
  <si>
    <t>SO03 Komunikace a parkoviště</t>
  </si>
  <si>
    <t>{2da1eca4-fb10-48e0-9647-926fbef0e9de}</t>
  </si>
  <si>
    <t>031</t>
  </si>
  <si>
    <t xml:space="preserve">SO04 Mobiliář </t>
  </si>
  <si>
    <t>{bc9d3b7a-2c81-435e-82b7-372c7418df9f}</t>
  </si>
  <si>
    <t>004.1</t>
  </si>
  <si>
    <t>Přístřešek pro kola</t>
  </si>
  <si>
    <t>{848dfd20-d2c7-4a80-8b9e-c829cdd4d517}</t>
  </si>
  <si>
    <t>004.4</t>
  </si>
  <si>
    <t>Oplocení</t>
  </si>
  <si>
    <t>{5d123f40-8e6b-4b3d-9b2d-9a30779aac4a}</t>
  </si>
  <si>
    <t>05</t>
  </si>
  <si>
    <t>SO05  Přeložky kanalizačních přípojek</t>
  </si>
  <si>
    <t>{1353c59c-9f39-4c51-925c-c974caa8a9d6}</t>
  </si>
  <si>
    <t>06</t>
  </si>
  <si>
    <t>SO06  Přeložka vedení NN</t>
  </si>
  <si>
    <t>{51c244cd-cb39-4e72-867e-23044944b0e5}</t>
  </si>
  <si>
    <t>07</t>
  </si>
  <si>
    <t>SO07  Přeložka el.vedení SLP</t>
  </si>
  <si>
    <t>{3164ace7-125f-4ae4-80e7-af8d1bd85f16}</t>
  </si>
  <si>
    <t>08</t>
  </si>
  <si>
    <t>SO08  Přeložka stožáru VO</t>
  </si>
  <si>
    <t>{26a72833-b250-4525-bffd-ab5782bdb9bb}</t>
  </si>
  <si>
    <t>09</t>
  </si>
  <si>
    <t>SO09  Napojení nabíjecích stanic pro elektromobily</t>
  </si>
  <si>
    <t>{1eb02b90-96ba-4957-a84d-4de1e26b972b}</t>
  </si>
  <si>
    <t>101</t>
  </si>
  <si>
    <t>PS 01  Jeřáb</t>
  </si>
  <si>
    <t>{18267ce2-01d3-4097-a6d3-9ef1401eaadf}</t>
  </si>
  <si>
    <t>102</t>
  </si>
  <si>
    <t>PS02  Upínací deska</t>
  </si>
  <si>
    <t>{52ae95a1-b58b-4b53-8c79-fd8774c815d4}</t>
  </si>
  <si>
    <t>990</t>
  </si>
  <si>
    <t>Vedlejší rozpočtové náklady</t>
  </si>
  <si>
    <t>{12c8f43f-7533-41c0-a61f-fa15ffce7d4d}</t>
  </si>
  <si>
    <t>KRYCÍ LIST SOUPISU PRACÍ</t>
  </si>
  <si>
    <t>Objekt:</t>
  </si>
  <si>
    <t>01 - SO01 - Přístavba a stavební úpravy</t>
  </si>
  <si>
    <t>Soupis:</t>
  </si>
  <si>
    <t>001 - Stavební úpravy ve stávající budově</t>
  </si>
  <si>
    <t>Úroveň 3:</t>
  </si>
  <si>
    <t>001.1 - Stavební úpravy - stavební část</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</si>
  <si>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</si>
  <si>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</si>
  <si>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</si>
  <si>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</si>
  <si>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</si>
  <si>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</si>
  <si>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</si>
  <si>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</si>
  <si>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</si>
  <si>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</si>
  <si>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</si>
  <si>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</si>
  <si>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</si>
  <si>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</si>
  <si>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</si>
  <si>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763 - Konstrukce suché výstavby</t>
  </si>
  <si>
    <t xml:space="preserve">    766 - Konstrukce truhlářské</t>
  </si>
  <si>
    <t xml:space="preserve">    767 - Konstrukce zámečnické</t>
  </si>
  <si>
    <t xml:space="preserve">    7671 - Ostatní řemeslné výrobky</t>
  </si>
  <si>
    <t xml:space="preserve">    777 - Podlahy lité</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</si>
  <si>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</si>
  <si>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</si>
  <si>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</si>
  <si>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</si>
  <si>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</si>
  <si>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</si>
  <si>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</si>
  <si>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</si>
  <si>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</si>
  <si>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</si>
  <si>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</si>
  <si>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</si>
  <si>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</si>
  <si>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</si>
  <si>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</si>
  <si>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</si>
  <si>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</si>
  <si>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</si>
  <si>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</si>
  <si>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Svislé a kompletní konstrukce</t>
  </si>
  <si>
    <t>K</t>
  </si>
  <si>
    <t>310237241</t>
  </si>
  <si>
    <t>Zazdívka otvorů ve zdivu nadzákladovém cihlami pálenými  plochy přes 0,09 m2 do 0,25 m2, ve zdi tl. do 300 mm</t>
  </si>
  <si>
    <t>kus</t>
  </si>
  <si>
    <t>CS ÚRS 2018 02</t>
  </si>
  <si>
    <t>-1972476964</t>
  </si>
  <si>
    <t>VV</t>
  </si>
  <si>
    <t>"po VZT mřížce" 1</t>
  </si>
  <si>
    <t>310238211</t>
  </si>
  <si>
    <t>Zazdívka otvorů ve zdivu nadzákladovém cihlami pálenými  plochy přes 0,25 m2 do 1 m2 na maltu vápenocementovou</t>
  </si>
  <si>
    <t>m3</t>
  </si>
  <si>
    <t>751989094</t>
  </si>
  <si>
    <t>"po VZT mřížce" 1,18*0,56*0,3</t>
  </si>
  <si>
    <t>311235151</t>
  </si>
  <si>
    <t>Zdivo jednovrstvé z cihel děrovaných broušených na celoplošnou tenkovrstvou maltu, pevnost cihel do P10, tl. zdiva 300 mm</t>
  </si>
  <si>
    <t>m2</t>
  </si>
  <si>
    <t>-892305537</t>
  </si>
  <si>
    <t>"1.np" 1,2*0,85+2,8*0,85</t>
  </si>
  <si>
    <t>"2.np" 1,2*1,5</t>
  </si>
  <si>
    <t>Součet</t>
  </si>
  <si>
    <t>317234410</t>
  </si>
  <si>
    <t>Vyzdívka mezi nosníky cihlami pálenými  na maltu cementovou</t>
  </si>
  <si>
    <t>-737379542</t>
  </si>
  <si>
    <t>"mč.250" 1,3*0,3*0,16</t>
  </si>
  <si>
    <t>5</t>
  </si>
  <si>
    <t>317941123</t>
  </si>
  <si>
    <t>Osazování ocelových válcovaných nosníků na zdivu  I nebo IE nebo U nebo UE nebo L č. 14 až 22 nebo výšky do 220 mm</t>
  </si>
  <si>
    <t>t</t>
  </si>
  <si>
    <t>-1158459240</t>
  </si>
  <si>
    <t>"mč.250" 1,3*17,9/1000*2</t>
  </si>
  <si>
    <t>6</t>
  </si>
  <si>
    <t>M</t>
  </si>
  <si>
    <t>13010718</t>
  </si>
  <si>
    <t>ocel profilová IPN 160 jakost 11 375</t>
  </si>
  <si>
    <t>8</t>
  </si>
  <si>
    <t>1091216196</t>
  </si>
  <si>
    <t>"mč.250" 1,3*17,9/1000*2*1,08</t>
  </si>
  <si>
    <t>Úpravy povrchů, podlahy a osazování výplní</t>
  </si>
  <si>
    <t>7</t>
  </si>
  <si>
    <t>612321141</t>
  </si>
  <si>
    <t>Omítka vápenocementová vnitřních ploch  nanášená ručně dvouvrstvá, tloušťky jádrové omítky do 10 mm a tloušťky štuku do 3 mm štuková svislých konstrukcí stěn</t>
  </si>
  <si>
    <t>1619848107</t>
  </si>
  <si>
    <t>"1.np po VZT mřížkách" 0,375*0,375+1,18*0,56</t>
  </si>
  <si>
    <t>"1.np-dozdívky" 1,2*0,85+2,8*0,85</t>
  </si>
  <si>
    <t>"2.np" 1,2*1,5*2</t>
  </si>
  <si>
    <t>612325302</t>
  </si>
  <si>
    <t>Vápenocementová omítka ostění nebo nadpraží štuková</t>
  </si>
  <si>
    <t>-564449749</t>
  </si>
  <si>
    <t>"2.np" 0,3*(1,12+1,5)+0,3*1,5+1,3*0,2*2+(2,1+0,9+2,1)*0,3</t>
  </si>
  <si>
    <t>9</t>
  </si>
  <si>
    <t>612325422</t>
  </si>
  <si>
    <t>Oprava vápenocementové omítky vnitřních ploch štukové dvouvrstvé, tloušťky do 20 mm a tloušťky štuku do 3 mm stěn, v rozsahu opravované plochy přes 10 do 30%</t>
  </si>
  <si>
    <t>1657248812</t>
  </si>
  <si>
    <t>"1.np" 73,95*3,1-0,9*2*3-2,4*2,65*2-3,8*4,2*2-1,6*2*2-5,7*0,85</t>
  </si>
  <si>
    <t>"2.np" 164,78*3,1-5,7*1,5-0,9*2-1,5*3,1*2-1,5*0,6-1,175*1,15-1,5*2,1-2,75*2,7-5,3*1,8</t>
  </si>
  <si>
    <t>10</t>
  </si>
  <si>
    <t>622211031</t>
  </si>
  <si>
    <t>Montáž kontaktního zateplení  z polystyrenových desek nebo z kombinovaných desek na vnější stěny, tloušťky desek přes 120 do 160 mm</t>
  </si>
  <si>
    <t>-1862286138</t>
  </si>
  <si>
    <t>"po římsách" 9*0,5</t>
  </si>
  <si>
    <t>11</t>
  </si>
  <si>
    <t>28375981</t>
  </si>
  <si>
    <t>deska EPS 100 fasádní λ=0,037 tl 140mm</t>
  </si>
  <si>
    <t>-1175560115</t>
  </si>
  <si>
    <t>8,701*1,1</t>
  </si>
  <si>
    <t>54</t>
  </si>
  <si>
    <t>622321121</t>
  </si>
  <si>
    <t>Omítka vápenocementová vnějších ploch  nanášená ručně jednovrstvá, tloušťky do 15 mm hladká stěn</t>
  </si>
  <si>
    <t>-1949777239</t>
  </si>
  <si>
    <t xml:space="preserve">"po vybouraných římsách" </t>
  </si>
  <si>
    <t>"1.np" 3*0,2</t>
  </si>
  <si>
    <t>"2.np" 6*0,2</t>
  </si>
  <si>
    <t>12</t>
  </si>
  <si>
    <t>622531011</t>
  </si>
  <si>
    <t>Omítka tenkovrstvá silikonová vnějších ploch  probarvená, včetně penetrace podkladu zrnitá, tloušťky 1,5 mm stěn</t>
  </si>
  <si>
    <t>-1925627455</t>
  </si>
  <si>
    <t>13</t>
  </si>
  <si>
    <t>631311134</t>
  </si>
  <si>
    <t>Mazanina z betonu  prostého bez zvýšených nároků na prostředí tl. přes 120 do 240 mm tř. C 16/20</t>
  </si>
  <si>
    <t>-1520567377</t>
  </si>
  <si>
    <t>"mč.256-podbetonování rampy" 1,5*2,8*0,168/2</t>
  </si>
  <si>
    <t>Ostatní konstrukce a práce, bourání</t>
  </si>
  <si>
    <t>14</t>
  </si>
  <si>
    <t>949101111</t>
  </si>
  <si>
    <t>Lešení pomocné pracovní pro objekty pozemních staveb  pro zatížení do 150 kg/m2, o výšce lešeňové podlahy do 1,9 m</t>
  </si>
  <si>
    <t>1813138544</t>
  </si>
  <si>
    <t>"1.np" 5,7*1,5*4+1,5*1,5*4</t>
  </si>
  <si>
    <t>"2.np" 5,7*1,5</t>
  </si>
  <si>
    <t>952901221</t>
  </si>
  <si>
    <t>Vyčištění budov nebo objektů před předáním do užívání  průmyslových budov a objektů výrobních, skladovacích, garáží, dílen nebo hal apod. s nespalnou podlahou jakékoliv výšky podlaží</t>
  </si>
  <si>
    <t>503123536</t>
  </si>
  <si>
    <t>"mč.125" 66,69</t>
  </si>
  <si>
    <t>"mč.126" 32,49</t>
  </si>
  <si>
    <t>"mč.128" 32,63</t>
  </si>
  <si>
    <t>"mč.129" 22,8</t>
  </si>
  <si>
    <t>"2.np" 96,853</t>
  </si>
  <si>
    <t>16</t>
  </si>
  <si>
    <t>953941411</t>
  </si>
  <si>
    <t>Osazení drobných kovových výrobků bez jejich dodání  s vysekáním kapes pro upevňovací prvky se zazděním, zabetonováním nebo zalitím železných ventilací s neoddělenou žaluzií, plochy do 0,10 m2</t>
  </si>
  <si>
    <t>-598348920</t>
  </si>
  <si>
    <t>17</t>
  </si>
  <si>
    <t>962032230</t>
  </si>
  <si>
    <t>Bourání zdiva nadzákladového z cihel nebo tvárnic  z cihel pálených nebo vápenopískových, na maltu vápennou nebo vápenocementovou, objemu do 1 m3</t>
  </si>
  <si>
    <t>-1926440746</t>
  </si>
  <si>
    <t>"2.np" 1,5*1,12*0,3+1*2,15*0,3</t>
  </si>
  <si>
    <t>53</t>
  </si>
  <si>
    <t>963051113</t>
  </si>
  <si>
    <t>Bourání železobetonových stropů  deskových, tl. přes 80 mm</t>
  </si>
  <si>
    <t>1840445440</t>
  </si>
  <si>
    <t xml:space="preserve">"římsy" </t>
  </si>
  <si>
    <t>"1.np" 2,65</t>
  </si>
  <si>
    <t>"2.np" 5,3</t>
  </si>
  <si>
    <t>18</t>
  </si>
  <si>
    <t>966072112</t>
  </si>
  <si>
    <t>Demontáž opláštění stěn ocelové konstrukce ze sendvičových panelů, výšky budovy přes 6 do 12 m</t>
  </si>
  <si>
    <t>-1963453656</t>
  </si>
  <si>
    <t>2,75*2,7</t>
  </si>
  <si>
    <t>19</t>
  </si>
  <si>
    <t>968072455R</t>
  </si>
  <si>
    <t>Vybourání kovových rámů oken s křídly, dveřních zárubní, vrat, stěn, ostění nebo obkladů  dveřních zárubní, plochy do 2 m2 pro zpětné použití</t>
  </si>
  <si>
    <t>59287403</t>
  </si>
  <si>
    <t>"2.np" 0,8*2*2</t>
  </si>
  <si>
    <t>20</t>
  </si>
  <si>
    <t>968082018</t>
  </si>
  <si>
    <t>Vybourání plastových rámů oken s křídly, dveřních zárubní, vrat  rámu oken s křídly, plochy přes 4 m2</t>
  </si>
  <si>
    <t>1726855051</t>
  </si>
  <si>
    <t>"1.np" 5,7*0,85*2</t>
  </si>
  <si>
    <t>2,8*1,8</t>
  </si>
  <si>
    <t>971033441</t>
  </si>
  <si>
    <t>Vybourání otvorů ve zdivu základovém nebo nadzákladovém z cihel, tvárnic, příčkovek  z cihel pálených na maltu vápennou nebo vápenocementovou plochy do 0,25 m2, tl. do 300 mm</t>
  </si>
  <si>
    <t>1636367477</t>
  </si>
  <si>
    <t>"pro VZT mřížku" 1</t>
  </si>
  <si>
    <t>48</t>
  </si>
  <si>
    <t>971033451</t>
  </si>
  <si>
    <t>Vybourání otvorů ve zdivu základovém nebo nadzákladovém z cihel, tvárnic, příčkovek  z cihel pálených na maltu vápennou nebo vápenocementovou plochy do 0,25 m2, tl. do 450 mm</t>
  </si>
  <si>
    <t>1227119688</t>
  </si>
  <si>
    <t>22</t>
  </si>
  <si>
    <t>974031666</t>
  </si>
  <si>
    <t>Vysekání rýh ve zdivu cihelném na maltu vápennou nebo vápenocementovou  pro vtahování nosníků do zdí, před vybouráním otvoru do hl. 150 mm, při v. nosníku do 250 mm</t>
  </si>
  <si>
    <t>m</t>
  </si>
  <si>
    <t>-1384402242</t>
  </si>
  <si>
    <t>"2.np" 1,3*2</t>
  </si>
  <si>
    <t>23</t>
  </si>
  <si>
    <t>976072321</t>
  </si>
  <si>
    <t>Vybourání kovových madel, zábradlí, dvířek, zděří, kotevních želez  komínových a topných dvířek, ventilací apod., plochy přes 0,30 m2, ze zdiva cihelného nebo kamenného</t>
  </si>
  <si>
    <t>-196201651</t>
  </si>
  <si>
    <t>24</t>
  </si>
  <si>
    <t>978071421</t>
  </si>
  <si>
    <t>Odsekání omítky (včetně podkladní) a odstranění tepelné nebo vodotěsné izolace  z desek, objemové hmotnosti přes 120 kg/m3, tl. přes 50 mm, plochy přes 1 m2</t>
  </si>
  <si>
    <t>-1361676325</t>
  </si>
  <si>
    <t>"zateplení římsy" 17,5*(0,4+0,6)</t>
  </si>
  <si>
    <t xml:space="preserve">"kolem bouraných říms+římsy" </t>
  </si>
  <si>
    <t>"1.np" 3*0,5+1,9</t>
  </si>
  <si>
    <t>"2.np" 6*0,5+3,8</t>
  </si>
  <si>
    <t>997</t>
  </si>
  <si>
    <t>Přesun sutě</t>
  </si>
  <si>
    <t>25</t>
  </si>
  <si>
    <t>997013113</t>
  </si>
  <si>
    <t>Vnitrostaveništní doprava suti a vybouraných hmot  vodorovně do 50 m svisle s použitím mechanizace pro budovy a haly výšky přes 9 do 12 m</t>
  </si>
  <si>
    <t>1776565405</t>
  </si>
  <si>
    <t>26</t>
  </si>
  <si>
    <t>997013501</t>
  </si>
  <si>
    <t>Odvoz suti a vybouraných hmot na skládku nebo meziskládku  se složením, na vzdálenost do 1 km</t>
  </si>
  <si>
    <t>773131132</t>
  </si>
  <si>
    <t>27</t>
  </si>
  <si>
    <t>997013509</t>
  </si>
  <si>
    <t>Odvoz suti a vybouraných hmot na skládku nebo meziskládku  se složením, na vzdálenost Příplatek k ceně za každý další i započatý 1 km přes 1 km</t>
  </si>
  <si>
    <t>1729595036</t>
  </si>
  <si>
    <t>27,269*19 'Přepočtené koeficientem množství</t>
  </si>
  <si>
    <t>28</t>
  </si>
  <si>
    <t>997013831</t>
  </si>
  <si>
    <t>Poplatek za uložení stavebního odpadu na skládce (skládkovné) směsného stavebního a demoličního zatříděného do Katalogu odpadů pod kódem 170 904</t>
  </si>
  <si>
    <t>-1225423396</t>
  </si>
  <si>
    <t>998</t>
  </si>
  <si>
    <t>Přesun hmot</t>
  </si>
  <si>
    <t>29</t>
  </si>
  <si>
    <t>998011002</t>
  </si>
  <si>
    <t>Přesun hmot pro budovy občanské výstavby, bydlení, výrobu a služby  s nosnou svislou konstrukcí zděnou z cihel, tvárnic nebo kamene vodorovná dopravní vzdálenost do 100 m pro budovy výšky přes 6 do 12 m</t>
  </si>
  <si>
    <t>840709847</t>
  </si>
  <si>
    <t>PSV</t>
  </si>
  <si>
    <t>Práce a dodávky PSV</t>
  </si>
  <si>
    <t>712</t>
  </si>
  <si>
    <t>Povlakové krytiny</t>
  </si>
  <si>
    <t>55</t>
  </si>
  <si>
    <t>712300833</t>
  </si>
  <si>
    <t>Odstranění ze střech plochých do 10°  krytiny povlakové třívrstvé</t>
  </si>
  <si>
    <t>-698984414</t>
  </si>
  <si>
    <t>"pro kotvení roštu pro VZT" 1,5*1,5</t>
  </si>
  <si>
    <t>60</t>
  </si>
  <si>
    <t>712311101</t>
  </si>
  <si>
    <t>Provedení povlakové krytiny střech plochých do 10° natěradly a tmely za studena  nátěrem lakem penetračním nebo asfaltovým</t>
  </si>
  <si>
    <t>1371777786</t>
  </si>
  <si>
    <t>"pro kotvení roštu pro VZT" 1,5*1,5*2</t>
  </si>
  <si>
    <t>61</t>
  </si>
  <si>
    <t>11163150</t>
  </si>
  <si>
    <t>lak asfaltový penetrační</t>
  </si>
  <si>
    <t>32</t>
  </si>
  <si>
    <t>-20710072</t>
  </si>
  <si>
    <t>4,5*0,0002</t>
  </si>
  <si>
    <t>56</t>
  </si>
  <si>
    <t>712341559</t>
  </si>
  <si>
    <t>Provedení povlakové krytiny střech plochých do 10° pásy přitavením  NAIP v plné ploše</t>
  </si>
  <si>
    <t>-1174893424</t>
  </si>
  <si>
    <t>"pro kotvení roštu pro VZT" 1,5*1,5*3</t>
  </si>
  <si>
    <t>57</t>
  </si>
  <si>
    <t>62852255</t>
  </si>
  <si>
    <t>pásy s modifikovaným asfaltem tl. 4,2 mm vložka polyesterové rouno šedý minerální hrubozrnný posyp</t>
  </si>
  <si>
    <t>-691390257</t>
  </si>
  <si>
    <t>"pro kotvení roštu pro VZT" 1,5*1,5*2*1,15</t>
  </si>
  <si>
    <t>58</t>
  </si>
  <si>
    <t>62852257</t>
  </si>
  <si>
    <t>pásy s modifikovaným asfaltem tl. 5,0 mm vložka polyesterové rouno minerální  jemnozrnný posyp</t>
  </si>
  <si>
    <t>1173450593</t>
  </si>
  <si>
    <t>"pro kotvení roštu pro VZT" 1,5*1,5*1,15</t>
  </si>
  <si>
    <t>59</t>
  </si>
  <si>
    <t>998712102</t>
  </si>
  <si>
    <t>Přesun hmot pro povlakové krytiny stanovený z hmotnosti přesunovaného materiálu vodorovná dopravní vzdálenost do 50 m v objektech výšky přes 6 do 12 m</t>
  </si>
  <si>
    <t>-1080861607</t>
  </si>
  <si>
    <t>713</t>
  </si>
  <si>
    <t>Izolace tepelné</t>
  </si>
  <si>
    <t>62</t>
  </si>
  <si>
    <t>713140823</t>
  </si>
  <si>
    <t>Odstranění tepelné izolace běžných stavebních konstrukcí  z rohoží, pásů, dílců, desek, bloků střech plochých nadstřešních izolací volně položených z polystyrenu, tloušťka izolace přes 100 mm</t>
  </si>
  <si>
    <t>-1445990890</t>
  </si>
  <si>
    <t>64</t>
  </si>
  <si>
    <t>713141131</t>
  </si>
  <si>
    <t>Montáž tepelné izolace střech plochých rohožemi, pásy, deskami, dílci, bloky (izolační materiál ve specifikaci) přilepenými za studena zplna, jednovrstvá</t>
  </si>
  <si>
    <t>1024328081</t>
  </si>
  <si>
    <t>65</t>
  </si>
  <si>
    <t>28375991</t>
  </si>
  <si>
    <t>deska EPS 150 pro trvalé zatížení v tlaku (max. 3000 kg/m2) tl 160mm</t>
  </si>
  <si>
    <t>344452590</t>
  </si>
  <si>
    <t>"pro kotvení roštu pro VZT" 1,5*1,5*2*1,05</t>
  </si>
  <si>
    <t>63</t>
  </si>
  <si>
    <t>998713102</t>
  </si>
  <si>
    <t>Přesun hmot pro izolace tepelné stanovený z hmotnosti přesunovaného materiálu vodorovná dopravní vzdálenost do 50 m v objektech výšky přes 6 m do 12 m</t>
  </si>
  <si>
    <t>-969933811</t>
  </si>
  <si>
    <t>763</t>
  </si>
  <si>
    <t>Konstrukce suché výstavby</t>
  </si>
  <si>
    <t>30</t>
  </si>
  <si>
    <t>763111314</t>
  </si>
  <si>
    <t>Příčka ze sádrokartonových desek  s nosnou konstrukcí z jednoduchých ocelových profilů UW, CW jednoduše opláštěná deskou standardní A tl. 12,5 mm, příčka tl. 100 mm, profil 75 TI tl. 60 mm, EI 30, Rw 47 dB</t>
  </si>
  <si>
    <t>984445139</t>
  </si>
  <si>
    <t>"2.np" 2,88*3,1+(6+1,5)*3,1-0,8*2*2</t>
  </si>
  <si>
    <t>31</t>
  </si>
  <si>
    <t>763111811</t>
  </si>
  <si>
    <t>Demontáž příček ze sádrokartonových desek  s nosnou konstrukcí z ocelových profilů jednoduchých, opláštění jednoduché</t>
  </si>
  <si>
    <t>2140204958</t>
  </si>
  <si>
    <t>"2.np" (1,5*3,1-0,8*2)*2</t>
  </si>
  <si>
    <t>763121915</t>
  </si>
  <si>
    <t>Zhotovení otvorů v předsazených a šachtových stěnách ze sádrokartonových desek  pro prostupy (voda, elektro, topení, VZT), osvětlení, okna, revizní klapky včetně vyztužení profily pro stěnu tl. do 100 mm, velikost přes 1,00 do 2,00 m2</t>
  </si>
  <si>
    <t>-864379742</t>
  </si>
  <si>
    <t>"2.np pro dveře" 0,9*2,1</t>
  </si>
  <si>
    <t>33</t>
  </si>
  <si>
    <t>763181311</t>
  </si>
  <si>
    <t>Výplně otvorů konstrukcí ze sádrokartonových desek  montáž zárubně kovové s příslušenstvím pro příčky výšky do 2,75 m nebo zátěže dveřního křídla do 25 kg, s profily CW a UW jednokřídlové</t>
  </si>
  <si>
    <t>1219459485</t>
  </si>
  <si>
    <t>766</t>
  </si>
  <si>
    <t>Konstrukce truhlářské</t>
  </si>
  <si>
    <t>51</t>
  </si>
  <si>
    <t>76600-1002</t>
  </si>
  <si>
    <t>2/T  M+D vnitř. dveřní křídlo 800x1970mm osazené do 46/Z vč. kování, přechod, lišty, doplňků povrchové úpravy, kompletní provedení dle PD</t>
  </si>
  <si>
    <t>2053613104</t>
  </si>
  <si>
    <t>52</t>
  </si>
  <si>
    <t>76600-1003</t>
  </si>
  <si>
    <t>3/T  M+D vnitř. dveře 1400x2150mm vč. zárubně, kování, přechod, lišty, doplňků povrchové úpravy, kompletní provedení dle PD</t>
  </si>
  <si>
    <t>-91627032</t>
  </si>
  <si>
    <t>767</t>
  </si>
  <si>
    <t>Konstrukce zámečnické</t>
  </si>
  <si>
    <t>34</t>
  </si>
  <si>
    <t>76700-1016</t>
  </si>
  <si>
    <t xml:space="preserve">16/Z M+D okno 2900x1500mm, protipožární, EI 30 DP1, vč. doplňků, kompletní provedení dle PD </t>
  </si>
  <si>
    <t>298360953</t>
  </si>
  <si>
    <t>35</t>
  </si>
  <si>
    <t>76700-1017</t>
  </si>
  <si>
    <t xml:space="preserve">17/Z M+D montážní otvor 2750x2700mm ze sendvič. panelu fasádního, protipožární, REI 30, vč. doplňků, kompletní provedení dle PD </t>
  </si>
  <si>
    <t>1580086596</t>
  </si>
  <si>
    <t>36</t>
  </si>
  <si>
    <t>76700-1018.2</t>
  </si>
  <si>
    <t>18*/Z  M+D dveře 900/2100, prosklené v rámu z Al profilů, vč. kování, úpravy povrchů, doplňků, EW 15 DP3 kompletní provedení dle PD</t>
  </si>
  <si>
    <t>583152822</t>
  </si>
  <si>
    <t>37</t>
  </si>
  <si>
    <t>76700-1032.1</t>
  </si>
  <si>
    <t xml:space="preserve">32/Z  M+D okno 4500x850mm, protipožární, EI 30 DP1, vč. doplňků, kompletní provedení dle PD </t>
  </si>
  <si>
    <t>195322291</t>
  </si>
  <si>
    <t>38</t>
  </si>
  <si>
    <t>76700-1032.2</t>
  </si>
  <si>
    <t xml:space="preserve">32*/Z  M+D okno 2900x850mm, protipožární, EI 30 DP1, vč. doplňků, kompletní provedení dle PD </t>
  </si>
  <si>
    <t>1828604295</t>
  </si>
  <si>
    <t>39</t>
  </si>
  <si>
    <t>76700-1035</t>
  </si>
  <si>
    <t xml:space="preserve">35/Z  M+D rampa v chodbě, 5-čárečkový Al plech tl.3,5mm, s lemováním, vč. kotvení, doplňků, povrchové úpravy, kompletní provedení dle PD </t>
  </si>
  <si>
    <t>1575175914</t>
  </si>
  <si>
    <t>49</t>
  </si>
  <si>
    <t>76700-1047</t>
  </si>
  <si>
    <t>-796399909</t>
  </si>
  <si>
    <t>50</t>
  </si>
  <si>
    <t>76700-1046</t>
  </si>
  <si>
    <t xml:space="preserve">46/Z  M+D vnitřní proskl. stěna 1500x2500mm s otvorem 800x1970mm pro dveře T/2, vč. doplňků, kompletní provedení dle PD </t>
  </si>
  <si>
    <t>-31672943</t>
  </si>
  <si>
    <t>40</t>
  </si>
  <si>
    <t>76700-1059</t>
  </si>
  <si>
    <t>-1722033508</t>
  </si>
  <si>
    <t>7671</t>
  </si>
  <si>
    <t>Ostatní řemeslné výrobky</t>
  </si>
  <si>
    <t>41</t>
  </si>
  <si>
    <t>76710-1001</t>
  </si>
  <si>
    <t>1262415906</t>
  </si>
  <si>
    <t>47</t>
  </si>
  <si>
    <t>76710-1011</t>
  </si>
  <si>
    <t>11/O  M+D protipožární pás nalepený na stávající asfalt. pás - na stávající střeše - B BROOF T3</t>
  </si>
  <si>
    <t>-806689524</t>
  </si>
  <si>
    <t>777</t>
  </si>
  <si>
    <t>Podlahy lité</t>
  </si>
  <si>
    <t>42</t>
  </si>
  <si>
    <t>77700-001R</t>
  </si>
  <si>
    <t>Litá bezespará podlaha z PUR pryskyřice, pečetící uzavírací nátěr 2vrstvy, pryskyřičná PUR stěrka 2vrstvy, protiskluz R10-R11, voděodolná</t>
  </si>
  <si>
    <t>109543922</t>
  </si>
  <si>
    <t>"mč.255" 9+12,18*0,1</t>
  </si>
  <si>
    <t>784</t>
  </si>
  <si>
    <t>Dokončovací práce - malby a tapety</t>
  </si>
  <si>
    <t>43</t>
  </si>
  <si>
    <t>784121001</t>
  </si>
  <si>
    <t>Oškrabání malby v místnostech výšky do 3,80 m</t>
  </si>
  <si>
    <t>1375029272</t>
  </si>
  <si>
    <t>636,762+251,463</t>
  </si>
  <si>
    <t>44</t>
  </si>
  <si>
    <t>784181121</t>
  </si>
  <si>
    <t>Penetrace podkladu jednonásobná hloubková v místnostech výšky do 3,80 m</t>
  </si>
  <si>
    <t>-187612590</t>
  </si>
  <si>
    <t>636,762+251,463+7,801+3,286</t>
  </si>
  <si>
    <t>45</t>
  </si>
  <si>
    <t>784221101</t>
  </si>
  <si>
    <t>Malby z malířských směsí otěruvzdorných za sucha dvojnásobné, bílé za sucha otěruvzdorné dobře v místnostech výšky do 3,80 m</t>
  </si>
  <si>
    <t>-1561329392</t>
  </si>
  <si>
    <t>HZS</t>
  </si>
  <si>
    <t>Hodinové zúčtovací sazby</t>
  </si>
  <si>
    <t>46</t>
  </si>
  <si>
    <t>HZS2491</t>
  </si>
  <si>
    <t>Hodinové zúčtovací sazby profesí PSV  zednické výpomoci a pomocné práce PSV dělník zednických výpomocí</t>
  </si>
  <si>
    <t>hod</t>
  </si>
  <si>
    <t>512</t>
  </si>
  <si>
    <t>-1033499329</t>
  </si>
  <si>
    <t>"výpomoc pro ZTI" 30</t>
  </si>
  <si>
    <t>"výpomoc pro ÚT" 30</t>
  </si>
  <si>
    <t>"výpomoc pro EL" 30</t>
  </si>
  <si>
    <t>"ostatní výpomoci" 10</t>
  </si>
  <si>
    <t>001.3 - Vytápění-stávající kotelna</t>
  </si>
  <si>
    <t xml:space="preserve">    94 - Lešení a stavební výtahy</t>
  </si>
  <si>
    <t xml:space="preserve">    731 - Kotelny</t>
  </si>
  <si>
    <t xml:space="preserve">    732 - Strojovny</t>
  </si>
  <si>
    <t xml:space="preserve">    733 - Rozvod potrubí</t>
  </si>
  <si>
    <t xml:space="preserve">    734 - Armatury</t>
  </si>
  <si>
    <t xml:space="preserve">    VN - Vedlejší náklady</t>
  </si>
  <si>
    <t xml:space="preserve">    738 - Solární termické systémy</t>
  </si>
  <si>
    <t>94</t>
  </si>
  <si>
    <t>Lešení a stavební výtahy</t>
  </si>
  <si>
    <t>949942101R00</t>
  </si>
  <si>
    <t>Nájem za hydraulickou zvedací plošinu, H do 27 m</t>
  </si>
  <si>
    <t>h</t>
  </si>
  <si>
    <t>731</t>
  </si>
  <si>
    <t>Kotelny</t>
  </si>
  <si>
    <t>731200826R00</t>
  </si>
  <si>
    <t>Demontáž kotle ocel.,kapal./plyn, do 60 kW</t>
  </si>
  <si>
    <t>371509999</t>
  </si>
  <si>
    <t>Demontáž ocelového komína a kouřovodu</t>
  </si>
  <si>
    <t>731249129R00</t>
  </si>
  <si>
    <t>Montáž kotle ocel.teplov.,kapalina/plyn do 100 kW</t>
  </si>
  <si>
    <t>S1.1</t>
  </si>
  <si>
    <t>kotel zdvojený 2x 49 kW - kondenzační</t>
  </si>
  <si>
    <t>ks</t>
  </si>
  <si>
    <t>S1.2</t>
  </si>
  <si>
    <t>Rám pro zavěšení kotle 100/75 kW</t>
  </si>
  <si>
    <t>S1.3</t>
  </si>
  <si>
    <t>Hydraulický rozdělovač 75-100 kW</t>
  </si>
  <si>
    <t>S1.1.1</t>
  </si>
  <si>
    <t>Deska regulace pro hlášení poruchy</t>
  </si>
  <si>
    <t>731412243R01</t>
  </si>
  <si>
    <t>Adaptér spalinový 80/125 mm PP</t>
  </si>
  <si>
    <t>731412265R01</t>
  </si>
  <si>
    <t>T-kus revizní 87° 80/125 mm PP</t>
  </si>
  <si>
    <t>731412252R01</t>
  </si>
  <si>
    <t>Kus prodlužovací odkouření 80/125 mm PP dl. 1,0 m, nerez</t>
  </si>
  <si>
    <t>731412263R01</t>
  </si>
  <si>
    <t>Koleno 87° 80/125 mm PP, nerez</t>
  </si>
  <si>
    <t>731412211R01</t>
  </si>
  <si>
    <t>Odkouř. koax.svislé 80/125 PP, nerez</t>
  </si>
  <si>
    <t>sada</t>
  </si>
  <si>
    <t>731412258R01</t>
  </si>
  <si>
    <t>Třmen trubkový upevňovací 80/125 mm</t>
  </si>
  <si>
    <t>998731101R00</t>
  </si>
  <si>
    <t>Přesun hmot pro kotelny, výšky do 6 m</t>
  </si>
  <si>
    <t>732</t>
  </si>
  <si>
    <t>Strojovny</t>
  </si>
  <si>
    <t>732211813R00</t>
  </si>
  <si>
    <t>Demontáž ohříváků zásobníkových ležatých do 630 l</t>
  </si>
  <si>
    <t>732219315R01</t>
  </si>
  <si>
    <t>Montáž ohříváků vody stojat. do 1000 l</t>
  </si>
  <si>
    <t>S2.1</t>
  </si>
  <si>
    <t>Zásobníkový ohřívač TV s TČ vzduch/vzduch, 400 l</t>
  </si>
  <si>
    <t>998732101R00</t>
  </si>
  <si>
    <t>Přesun hmot pro strojovny, výšky do 6 m</t>
  </si>
  <si>
    <t>733</t>
  </si>
  <si>
    <t>Rozvod potrubí</t>
  </si>
  <si>
    <t>733110808R00</t>
  </si>
  <si>
    <t>Demontáž potrubí ocelového závitového do DN 32-50</t>
  </si>
  <si>
    <t>733163104R00</t>
  </si>
  <si>
    <t>Potrubí z měděných trubek vytápění D 22 x 1 ,0mm</t>
  </si>
  <si>
    <t>733163107R00</t>
  </si>
  <si>
    <t>Potrubí z měděných trubek vytápění D 42 x 1,5 mm</t>
  </si>
  <si>
    <t>733181215R01</t>
  </si>
  <si>
    <t>Izolace návleková  tl. stěny 25 mm, vnitřní průměr 40 mm</t>
  </si>
  <si>
    <t>733181214R01</t>
  </si>
  <si>
    <t>Izolace návleková  tl. stěny 20 mm, vnitřní průměr 22 mm</t>
  </si>
  <si>
    <t>734</t>
  </si>
  <si>
    <t>Armatury</t>
  </si>
  <si>
    <t>734200824R00</t>
  </si>
  <si>
    <t>Demontáž armatur se 2závity do G 2</t>
  </si>
  <si>
    <t>734233115R00</t>
  </si>
  <si>
    <t>Kohout kulový, vnitř.-vnitř.z. DN 40</t>
  </si>
  <si>
    <t>734209117R00</t>
  </si>
  <si>
    <t>Montáž armatur závitových,se 2závity, G 6/4</t>
  </si>
  <si>
    <t>734413124R00</t>
  </si>
  <si>
    <t>Teploměr  D 63 / dl.jímky 100 mm</t>
  </si>
  <si>
    <t>S3.1</t>
  </si>
  <si>
    <t>Separační magnetický filr 6/4"</t>
  </si>
  <si>
    <t>998734101R00</t>
  </si>
  <si>
    <t>Přesun hmot pro armatury, výšky do 6 m</t>
  </si>
  <si>
    <t>VN</t>
  </si>
  <si>
    <t>Vedlejší náklady</t>
  </si>
  <si>
    <t>vn1</t>
  </si>
  <si>
    <t>zprovoznění kotle a zaškolení obsluhy</t>
  </si>
  <si>
    <t>Kč</t>
  </si>
  <si>
    <t>vn2</t>
  </si>
  <si>
    <t>Zprovoznění ohřívače TV a zaškolení obsluhy</t>
  </si>
  <si>
    <t>vn3</t>
  </si>
  <si>
    <t>Zařízení staveniště a režijní náklady</t>
  </si>
  <si>
    <t>66</t>
  </si>
  <si>
    <t>vn4</t>
  </si>
  <si>
    <t>Stavební pomocné práce</t>
  </si>
  <si>
    <t>68</t>
  </si>
  <si>
    <t>738</t>
  </si>
  <si>
    <t>Solární termické systémy</t>
  </si>
  <si>
    <t>738122633R00</t>
  </si>
  <si>
    <t>Solární panel horiz. 4 panely mtž. na plochou stř.</t>
  </si>
  <si>
    <t>70</t>
  </si>
  <si>
    <t>738129125R00</t>
  </si>
  <si>
    <t>Jednotka čerpadlová dvoutrubková</t>
  </si>
  <si>
    <t>72</t>
  </si>
  <si>
    <t>738129414R00</t>
  </si>
  <si>
    <t>Nádoba expanzní  Solární 25l</t>
  </si>
  <si>
    <t>74</t>
  </si>
  <si>
    <t>998738102R00</t>
  </si>
  <si>
    <t>Přesun hmot pro solární systémy, výšky do 12 m</t>
  </si>
  <si>
    <t>76</t>
  </si>
  <si>
    <t>s4.1</t>
  </si>
  <si>
    <t>Solární kapalina</t>
  </si>
  <si>
    <t>l</t>
  </si>
  <si>
    <t>78</t>
  </si>
  <si>
    <t>001.4 - Elektroinstalace-stávající budova</t>
  </si>
  <si>
    <t>M21 - Elektroinstalace</t>
  </si>
  <si>
    <t xml:space="preserve">    2104 - Elektromontáže</t>
  </si>
  <si>
    <t>M21</t>
  </si>
  <si>
    <t>2104</t>
  </si>
  <si>
    <t>Elektromontáže</t>
  </si>
  <si>
    <t>82</t>
  </si>
  <si>
    <t>CYKY-J 3x1.5 , pevně - uprava elektroinstalace ve stávajícím objektu</t>
  </si>
  <si>
    <t>1899672897</t>
  </si>
  <si>
    <t>83</t>
  </si>
  <si>
    <t>CYKY-J 5x4 , volně - úprava elektroinstalace ve stávajícím objektu</t>
  </si>
  <si>
    <t>-1400415781</t>
  </si>
  <si>
    <t>84</t>
  </si>
  <si>
    <t>ukončení kabelu SZ do 4x10  mm2 - úprava elektroinstalace ve stávajícím objektu</t>
  </si>
  <si>
    <t>417736292</t>
  </si>
  <si>
    <t>85</t>
  </si>
  <si>
    <t>ukončení kabelu SZ so 5x4   mm2 - úprava elektroinstalace ve stávajícím objektu</t>
  </si>
  <si>
    <t>1841158186</t>
  </si>
  <si>
    <t>86</t>
  </si>
  <si>
    <t>B10/1 Jistič char B, 1-pólový, Icn=10kA, In=10A - úprava elektrinstalace ve stávajícím objektu</t>
  </si>
  <si>
    <t>2086377690</t>
  </si>
  <si>
    <t>87</t>
  </si>
  <si>
    <t>C20/3 Jistič  char C, 3-pólový, Icn=10kA, In=20A - úprava elektroinstalace ve stávajícím objketu</t>
  </si>
  <si>
    <t>-1408317197</t>
  </si>
  <si>
    <t>88</t>
  </si>
  <si>
    <t>trojpólový vypínač s červenou páčkou 25A, 500V, pevně - úprava elektroinstalace ve stávajícím objektu</t>
  </si>
  <si>
    <t>-1838687306</t>
  </si>
  <si>
    <t>89</t>
  </si>
  <si>
    <t>úprava rozvodnice R/VZT</t>
  </si>
  <si>
    <t>954240221</t>
  </si>
  <si>
    <t>90</t>
  </si>
  <si>
    <t>úprava rozvodnice RMS2</t>
  </si>
  <si>
    <t>-625668037</t>
  </si>
  <si>
    <t>001.5 - Vzduchotechnika</t>
  </si>
  <si>
    <t>D1 - Vzduchotechnika</t>
  </si>
  <si>
    <t xml:space="preserve">    241.1 - Zařízení č.4</t>
  </si>
  <si>
    <t xml:space="preserve">    241.2 - Zařízení č.5</t>
  </si>
  <si>
    <t xml:space="preserve">    242 - OSTATNÍ NÁKLADOVÉ POLOŽKY</t>
  </si>
  <si>
    <t>D1</t>
  </si>
  <si>
    <t>241.1</t>
  </si>
  <si>
    <t>Zařízení č.4</t>
  </si>
  <si>
    <t>4.01</t>
  </si>
  <si>
    <t>Venkovní VRF klimajednotka, vzduchem chlazený kondenzátor přímé chlazení R-410A, inverter, tepelné čerpadlo chlazení Qch =40,0kW; topení Qt =45,0kW el. příkon N =11,0kW; 3f 400V</t>
  </si>
  <si>
    <t>-66127720</t>
  </si>
  <si>
    <t>4.02a</t>
  </si>
  <si>
    <t>Vnitřní klimajednotka nástěnná, chlazení Qch =3,6kW, el. příkon N =40W; 1f 230V</t>
  </si>
  <si>
    <t>788644595</t>
  </si>
  <si>
    <t>4.02b</t>
  </si>
  <si>
    <t>Vnitřní klimajednotka nástěnná, chlazení Qch =2,2kW, el. příkon N =40W; 1f 230V</t>
  </si>
  <si>
    <t>-750133688</t>
  </si>
  <si>
    <t>4.03</t>
  </si>
  <si>
    <t>Kabelový ovladač</t>
  </si>
  <si>
    <t>-1332817557</t>
  </si>
  <si>
    <t>4.04</t>
  </si>
  <si>
    <t>Potrubí chladiva měděné, 2trubka CU 28,58/12,7mm s tepelnou a UV izolací, včetně rozdělovačů chladiva, propojovací kabeláž</t>
  </si>
  <si>
    <t>-746836964</t>
  </si>
  <si>
    <t>241.2</t>
  </si>
  <si>
    <t>Zařízení č.5</t>
  </si>
  <si>
    <t>5.01</t>
  </si>
  <si>
    <t>Čtyřhranné potrubí sk.I, pozinkovaný plech, včetně závěsů do obvodu 2900mm, 30% tvarovek</t>
  </si>
  <si>
    <t>26093676</t>
  </si>
  <si>
    <t>5.02</t>
  </si>
  <si>
    <t>Tepelná izolace potrubí určená do vnitřního prostředí materiál elastomerní pěna tl. 15mm</t>
  </si>
  <si>
    <t>936796116</t>
  </si>
  <si>
    <t>5.03</t>
  </si>
  <si>
    <t xml:space="preserve">Koncový kus 1000x450mm, se sítem </t>
  </si>
  <si>
    <t>-837366617</t>
  </si>
  <si>
    <t>242</t>
  </si>
  <si>
    <t>OSTATNÍ NÁKLADOVÉ POLOŽKY</t>
  </si>
  <si>
    <t>Výrobní příprava dodavatele</t>
  </si>
  <si>
    <t>S2.2</t>
  </si>
  <si>
    <t>Pomocná lešení a zvedáky, jeřáb</t>
  </si>
  <si>
    <t>S2.3</t>
  </si>
  <si>
    <t>Montážní, spojovací, těsnící a závěsný materiál.</t>
  </si>
  <si>
    <t>kg</t>
  </si>
  <si>
    <t>S2.4</t>
  </si>
  <si>
    <t>Zednické výpomoci</t>
  </si>
  <si>
    <t>S2.5</t>
  </si>
  <si>
    <t>Klempířské a zámečnické výpomoci</t>
  </si>
  <si>
    <t>S2.6</t>
  </si>
  <si>
    <t>Zaregulování zařízení a vystavení protokolů.</t>
  </si>
  <si>
    <t>S2.7</t>
  </si>
  <si>
    <t>Komplexní vyzkoušení zařízení, předání do provozu a zaškolení obsluhy.</t>
  </si>
  <si>
    <t>002 - Přístavba</t>
  </si>
  <si>
    <t>002.1 - Přístavba stavební část</t>
  </si>
  <si>
    <t xml:space="preserve">    181 - Zatravnění</t>
  </si>
  <si>
    <t xml:space="preserve">    2 - Zakládání</t>
  </si>
  <si>
    <t xml:space="preserve">    23 - Zakládání - piloty</t>
  </si>
  <si>
    <t xml:space="preserve">    4 - Vodorovné konstrukce</t>
  </si>
  <si>
    <t xml:space="preserve">    61 - Úprava povrchů vnitřních</t>
  </si>
  <si>
    <t xml:space="preserve">    62 - Úprava povrchů vnějších</t>
  </si>
  <si>
    <t xml:space="preserve">    63 - Podlahy a podlahové konstrukce</t>
  </si>
  <si>
    <t xml:space="preserve">    711 - Izolace proti vodě, vlhkosti a plynům</t>
  </si>
  <si>
    <t xml:space="preserve">    764 - Konstrukce klempířské</t>
  </si>
  <si>
    <t xml:space="preserve">    776 - Podlahy povlakové</t>
  </si>
  <si>
    <t xml:space="preserve">    783 - Dokončovací práce - nátěry</t>
  </si>
  <si>
    <t>M - M</t>
  </si>
  <si>
    <t xml:space="preserve">    43-M - Montáž ocelových konstrukcí</t>
  </si>
  <si>
    <t>122201102</t>
  </si>
  <si>
    <t>Odkopávky a prokopávky nezapažené  s přehozením výkopku na vzdálenost do 3 m nebo s naložením na dopravní prostředek v hornině tř. 3 přes 100 do 1 000 m3</t>
  </si>
  <si>
    <t>812605125</t>
  </si>
  <si>
    <t>"odkop navážky" (13,74*8,4+16,775*16,95+15,43*5,51)*1,4</t>
  </si>
  <si>
    <t>132201201</t>
  </si>
  <si>
    <t>Hloubení zapažených i nezapažených rýh šířky přes 600 do 2 000 mm  s urovnáním dna do předepsaného profilu a spádu v hornině tř. 3 do 100 m3</t>
  </si>
  <si>
    <t>1256608521</t>
  </si>
  <si>
    <t>"výkop pro základové pasy"</t>
  </si>
  <si>
    <t>(27,85+15,585+35,368+16,5)*0,9*0,3</t>
  </si>
  <si>
    <t>(2*0,9*8+2,23*0,7*3+0,775*0,7+1,4*0,7+0,875*0,7)*0,3</t>
  </si>
  <si>
    <t>-(9,23+10,4)*0,9*0,35</t>
  </si>
  <si>
    <t>132201209</t>
  </si>
  <si>
    <t>Hloubení zapažených i nezapažených rýh šířky přes 600 do 2 000 mm  s urovnáním dna do předepsaného profilu a spádu v hornině tř. 3 Příplatek k cenám za lepivost horniny tř. 3</t>
  </si>
  <si>
    <t>-798552853</t>
  </si>
  <si>
    <t>162701105</t>
  </si>
  <si>
    <t>Vodorovné přemístění výkopku nebo sypaniny po suchu  na obvyklém dopravním prostředku, bez naložení výkopku, avšak se složením bez rozhrnutí z horniny tř. 1 až 4 na vzdálenost přes 9 000 do 10 000 m</t>
  </si>
  <si>
    <t>-1006638531</t>
  </si>
  <si>
    <t>"odtěžená suť" 678,68</t>
  </si>
  <si>
    <t>"výkopek" 25,914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</si>
  <si>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</si>
  <si>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</si>
  <si>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1758272512</t>
  </si>
  <si>
    <t>"odtěžená suť" 678,68*10</t>
  </si>
  <si>
    <t>"výkopek" 25,914*10</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</si>
  <si>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</si>
  <si>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</si>
  <si>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-678890505</t>
  </si>
  <si>
    <t>(13,74*8,4+16,775*16,95+15,43*5,51)*0,846</t>
  </si>
  <si>
    <t>58344229</t>
  </si>
  <si>
    <t>štěrkodrť frakce 0-125</t>
  </si>
  <si>
    <t>-1438529297</t>
  </si>
  <si>
    <t>410,117*2</t>
  </si>
  <si>
    <t>17110-000R</t>
  </si>
  <si>
    <t>Zatěžovací zkouška zhutnění ŠD, požadavek Edef,2 je věší 60 MPa, stupeň zhutnění  Edef2/Edef1 je menší 2,5</t>
  </si>
  <si>
    <t>-841580977</t>
  </si>
  <si>
    <t>171201211</t>
  </si>
  <si>
    <t>Poplatek za uložení stavebního odpadu na skládce (skládkovné) zeminy a kameniva zatříděného do Katalogu odpadů pod kódem 170 504</t>
  </si>
  <si>
    <t>-1561070352</t>
  </si>
  <si>
    <t>704,594*1,8</t>
  </si>
  <si>
    <t>181951102</t>
  </si>
  <si>
    <t>Úprava pláně vyrovnáním výškových rozdílů  v hornině tř. 1 až 4 se zhutněním</t>
  </si>
  <si>
    <t>-1084617443</t>
  </si>
  <si>
    <t>"po odstranění navážky" (13,74*8,4+16,775*16,95+15,43*5,51)</t>
  </si>
  <si>
    <t>181</t>
  </si>
  <si>
    <t>Zatravnění</t>
  </si>
  <si>
    <t>181111131</t>
  </si>
  <si>
    <t>Plošná úprava terénu v zemině tř. 1 až 4 s urovnáním povrchu bez doplnění ornice souvislé plochy do 500 m2 při nerovnostech terénu přes 150 do 200 mm v rovině nebo na svahu do 1:5</t>
  </si>
  <si>
    <t>1579080200</t>
  </si>
  <si>
    <t>181301113</t>
  </si>
  <si>
    <t>Rozprostření a urovnání ornice v rovině nebo ve svahu sklonu do 1:5 při souvislé ploše přes 500 m2, tl. vrstvy přes 150 do 200 mm</t>
  </si>
  <si>
    <t>-1216393946</t>
  </si>
  <si>
    <t>10364101</t>
  </si>
  <si>
    <t>zemina pro terénní úpravy -  ornice</t>
  </si>
  <si>
    <t>-1192449520</t>
  </si>
  <si>
    <t>400*0,2*1,8</t>
  </si>
  <si>
    <t>183402131</t>
  </si>
  <si>
    <t>Rozrušení půdy na hloubku přes 50 do 150 mm souvislé plochy přes 500 m2 v rovině nebo na svahu do 1:5</t>
  </si>
  <si>
    <t>-1841164877</t>
  </si>
  <si>
    <t>183403153</t>
  </si>
  <si>
    <t>Obdělání půdy  hrabáním v rovině nebo na svahu do 1:5</t>
  </si>
  <si>
    <t>1093155521</t>
  </si>
  <si>
    <t>184802111</t>
  </si>
  <si>
    <t>Chemické odplevelení půdy před založením kultury, trávníku nebo zpevněných ploch  o výměře jednotlivě přes 20 m2 v rovině nebo na svahu do 1:5 postřikem na široko</t>
  </si>
  <si>
    <t>-536113926</t>
  </si>
  <si>
    <t>25234001</t>
  </si>
  <si>
    <t>herbicid totální systémový neselektivní</t>
  </si>
  <si>
    <t>litr</t>
  </si>
  <si>
    <t>1286909002</t>
  </si>
  <si>
    <t>0,0004*400</t>
  </si>
  <si>
    <t>111151121</t>
  </si>
  <si>
    <t>Pokosení trávníku při souvislé ploše do 1000 m2 parkového v rovině nebo svahu do 1:5</t>
  </si>
  <si>
    <t>1026152178</t>
  </si>
  <si>
    <t>181411121</t>
  </si>
  <si>
    <t>Založení trávníku na půdě předem připravené plochy do 1000 m2 výsevem včetně utažení lučního v rovině nebo na svahu do 1:5</t>
  </si>
  <si>
    <t>-743485071</t>
  </si>
  <si>
    <t>00572410</t>
  </si>
  <si>
    <t>osivo směs travní parková</t>
  </si>
  <si>
    <t>415873958</t>
  </si>
  <si>
    <t>400/100*3,5</t>
  </si>
  <si>
    <t>183403161</t>
  </si>
  <si>
    <t>Obdělání půdy  válením v rovině nebo na svahu do 1:5</t>
  </si>
  <si>
    <t>-103909088</t>
  </si>
  <si>
    <t>400*2</t>
  </si>
  <si>
    <t>1848511R</t>
  </si>
  <si>
    <t>Hnojení roztokem hnojiva  v rovině nebo na svahu do 1:5</t>
  </si>
  <si>
    <t>1007265049</t>
  </si>
  <si>
    <t>Zakládání</t>
  </si>
  <si>
    <t>213141111</t>
  </si>
  <si>
    <t>Zřízení vrstvy z geotextilie  filtrační, separační, odvodňovací, ochranné, výztužné nebo protierozní v rovině nebo ve sklonu do 1:5, šířky do 3 m</t>
  </si>
  <si>
    <t>-1849749760</t>
  </si>
  <si>
    <t>"pod šp polštář" (13,74*8,4+16,775*16,95+15,43*5,51)</t>
  </si>
  <si>
    <t>69311173</t>
  </si>
  <si>
    <t>textilie ÚV stabilizace 350g/m2 do š 8,8 m</t>
  </si>
  <si>
    <t>-368793866</t>
  </si>
  <si>
    <t>484,772*1,15</t>
  </si>
  <si>
    <t>273313311</t>
  </si>
  <si>
    <t>Základy z betonu prostého desky z betonu kamenem neprokládaného tř. C 8/10</t>
  </si>
  <si>
    <t>1276905677</t>
  </si>
  <si>
    <t>"podkladní beton pod základové pasy"</t>
  </si>
  <si>
    <t>"přístavek VZT"</t>
  </si>
  <si>
    <t>"řezy 4,D" 27,85*0,9*0,1</t>
  </si>
  <si>
    <t>"řez 3" (1,305+0,85+1,05*2+11,33)*0,9*0,1</t>
  </si>
  <si>
    <t>"hlavice"</t>
  </si>
  <si>
    <t>(2*0,9*8+2,25*0,7*3+(0,775+1,4+0,875)*0,7)*0,1</t>
  </si>
  <si>
    <t>"dílna" 15,95*0,58*0,1</t>
  </si>
  <si>
    <t>"přístavba administrativy"</t>
  </si>
  <si>
    <t>"řez D,1" 35,368*0,9*0,1</t>
  </si>
  <si>
    <t>"řez A" (0,9+1+1,05*2+12,5)*0,9*0,1</t>
  </si>
  <si>
    <t>273321511</t>
  </si>
  <si>
    <t>Základy z betonu železového (bez výztuže) desky z betonu bez zvláštních nároků na prostředí tř. C 25/30</t>
  </si>
  <si>
    <t>-1256781282</t>
  </si>
  <si>
    <t xml:space="preserve">"skladba V9" 223,18*0,5 </t>
  </si>
  <si>
    <t>273321600</t>
  </si>
  <si>
    <t>Příplatek za přehlacení žb desky průmyslovým hladítkem</t>
  </si>
  <si>
    <t>-1020684219</t>
  </si>
  <si>
    <t>"skladba V9" 223,18</t>
  </si>
  <si>
    <t>273351121</t>
  </si>
  <si>
    <t>Bednění základů desek zřízení</t>
  </si>
  <si>
    <t>1674654768</t>
  </si>
  <si>
    <t>67,1*0,5</t>
  </si>
  <si>
    <t>273351122</t>
  </si>
  <si>
    <t>Bednění základů desek odstranění</t>
  </si>
  <si>
    <t>80927314</t>
  </si>
  <si>
    <t>273361821</t>
  </si>
  <si>
    <t>Výztuž základů desek z betonářské oceli 10 505 (R) nebo BSt 500</t>
  </si>
  <si>
    <t>-466073215</t>
  </si>
  <si>
    <t>"skladba V9" 10750/1000</t>
  </si>
  <si>
    <t>274322511</t>
  </si>
  <si>
    <t>Základy z betonu železového (bez výztuže) pasy z betonu se zvýšenými nároky na prostředí tř. C 25/30</t>
  </si>
  <si>
    <t>1078590590</t>
  </si>
  <si>
    <t>"řezy 4,D" 27,85*0,7*0,75</t>
  </si>
  <si>
    <t>"řez 3" (1,305+0,85)*0,7*1,4+1,05*0,7*0,35/2*2+11,33*0,7*0,75</t>
  </si>
  <si>
    <t>1,8*0,7*0,8*8+2,15*0,5*0,6*3+(0,775*0,5*1,3+1,4*0,5*(1,3+0,6)/2+0,875*0,5*0,6)</t>
  </si>
  <si>
    <t>"dílna" 15,95*0,38*0,6</t>
  </si>
  <si>
    <t>"řez D,1" 35,368*0,7*0,75</t>
  </si>
  <si>
    <t>"řez A" (0,9+1)*0,7*1,285+1,05*0,7*0,235/2*2+12,5*0,7*0,75</t>
  </si>
  <si>
    <t>274351121</t>
  </si>
  <si>
    <t>Bednění základů pasů rovné zřízení</t>
  </si>
  <si>
    <t>2052264209</t>
  </si>
  <si>
    <t>"řezy 4,D" 27,85*0,75*2</t>
  </si>
  <si>
    <t>"řez 3" 0,7*1,4*2+(1,305+0,85)*1,4*2+1,05*0,35/2*4+11,33*0,75*2</t>
  </si>
  <si>
    <t>(1,8+0,7)*2*0,8*8+(2,15+0,5)*2*0,6*3</t>
  </si>
  <si>
    <t>0,775*1,3*2+1,4*(1,3+0,6)/2*4+0,875*0,6*2+0,5*1,3*2</t>
  </si>
  <si>
    <t>"dílna" 15,95*0,6*2</t>
  </si>
  <si>
    <t>"řez D,1" 35,368*0,75*2</t>
  </si>
  <si>
    <t>"řez A" 0,7*1,285*2+(0,9+1)*1,285*2+1,05*0,235/2*4+12,5*0,75*2</t>
  </si>
  <si>
    <t>274351122</t>
  </si>
  <si>
    <t>Bednění základů pasů rovné odstranění</t>
  </si>
  <si>
    <t>423724416</t>
  </si>
  <si>
    <t>274361821</t>
  </si>
  <si>
    <t>Výztuž základů pasů z betonářské oceli 10 505 (R) nebo BSt 500</t>
  </si>
  <si>
    <t>839451945</t>
  </si>
  <si>
    <t>"základy vč. hlavic"</t>
  </si>
  <si>
    <t>(5350+3100)/1000</t>
  </si>
  <si>
    <t>Zakládání - piloty</t>
  </si>
  <si>
    <t>21000-001</t>
  </si>
  <si>
    <t>M+D vrtané piloty D 600mm, vč.likvidace vývrtu, betonáže pilot, výztuže, veškerých mechanizmů, kompletní provedení</t>
  </si>
  <si>
    <t>2070799360</t>
  </si>
  <si>
    <t>9*5+7*4+6*8+5*3+3*3+2*4,5+8,5+7*2+8*2+8*2+6+6+7+8+7*3+6*2+5+10+3*3</t>
  </si>
  <si>
    <t>311113154</t>
  </si>
  <si>
    <t>Nadzákladové zdi z tvárnic ztraceného bednění  hladkých, včetně výplně z betonu třídy C 25/30, tloušťky zdiva přes 250 do 300 mm</t>
  </si>
  <si>
    <t>1823253151</t>
  </si>
  <si>
    <t>"1.np" (2,46+3,205)*2,5</t>
  </si>
  <si>
    <t>"2.np" (2,46+3,205)*2,63</t>
  </si>
  <si>
    <t>311235141</t>
  </si>
  <si>
    <t>Zdivo jednovrstvé z cihel děrovaných broušených na celoplošnou tenkovrstvou maltu, pevnost cihel přes P10 do P15, tl. zdiva 240 mm</t>
  </si>
  <si>
    <t>-492817732</t>
  </si>
  <si>
    <t>"3.np" 7,25*2,77-0,9*2,1</t>
  </si>
  <si>
    <t>1422026928</t>
  </si>
  <si>
    <t>"1.np - přístavek VZT" 5,3*3,25-1,8*2,4+6,55*5-4,7*4,5+6,15*3,365</t>
  </si>
  <si>
    <t>"2.np" 12,35*3,15-1,8*2,1</t>
  </si>
  <si>
    <t>"3.np" (1,8+3,05+11,15)*2,75-0,9*2,1</t>
  </si>
  <si>
    <t>"atika nad přístavkem VZT" 11,95*1,28</t>
  </si>
  <si>
    <t>"atika nad přístavbou aministrativy" 15,695*0,345</t>
  </si>
  <si>
    <t>"atika nad 3.np" (5,35+7,5)*0,25</t>
  </si>
  <si>
    <t>311238652</t>
  </si>
  <si>
    <t>Zdivo jednovrstvé tepelně izolační z cihel děrovaných broušených s integrovanou izolací z hydrofobizované minerální vlny na tenkovrstvou maltu, součinitel prostupu tepla U přes 0,14 do 0,18, tl. zdiva 380 mm</t>
  </si>
  <si>
    <t>-692738404</t>
  </si>
  <si>
    <t>"Přístavek VZT"</t>
  </si>
  <si>
    <t>"1.np"</t>
  </si>
  <si>
    <t xml:space="preserve"> (5,68+5,6)*3,25-1,5*0,75-2,1*(0,42-0,15)+(6,25+5,98)*5,25-4,7*4,5-2*2,5-5,3*(0,82-0,27)</t>
  </si>
  <si>
    <t>"2.np"</t>
  </si>
  <si>
    <t>(5,68+5,6)*5,27+(6,55+5,98)*3,15</t>
  </si>
  <si>
    <t>"atika" 23,91*1,28</t>
  </si>
  <si>
    <t>"hlavní laboratoř" 17,05*10,8</t>
  </si>
  <si>
    <t>"přístavek administrativy"</t>
  </si>
  <si>
    <t xml:space="preserve">"1.np" </t>
  </si>
  <si>
    <t>7,66*2,815-4,16*2,5+14,8*2,815-3,13*2,5-2,82*2,5-3,84*2,5</t>
  </si>
  <si>
    <t>5,515*2,815-3,89*2,5+1,725*2,865</t>
  </si>
  <si>
    <t>7,28*2,665+14,8*2,665-3,76*1,6*2-3,84*2,665+(1,62+2,15)*3,2</t>
  </si>
  <si>
    <t>"3.np"</t>
  </si>
  <si>
    <t>3,25*2,3-0,9*2,1+18,89*2,75-8,5*0,865</t>
  </si>
  <si>
    <t>"atika" 30,255*0,345</t>
  </si>
  <si>
    <t>311321411</t>
  </si>
  <si>
    <t>Nadzákladové zdi z betonu železového (bez výztuže) nosné bez zvláštních nároků na vliv prostředí tř. C 25/30</t>
  </si>
  <si>
    <t>-1439473374</t>
  </si>
  <si>
    <t>"ve schodišti" 2,46*9,775*0,2</t>
  </si>
  <si>
    <t>311351121</t>
  </si>
  <si>
    <t>Bednění nadzákladových zdí nosných rovné oboustranné za každou stranu zřízení</t>
  </si>
  <si>
    <t>2125147376</t>
  </si>
  <si>
    <t>"ve schodišti" (2,46+0,2)*2*9,775</t>
  </si>
  <si>
    <t>311351122</t>
  </si>
  <si>
    <t>Bednění nadzákladových zdí nosných rovné oboustranné za každou stranu odstranění</t>
  </si>
  <si>
    <t>343431133</t>
  </si>
  <si>
    <t>311361821</t>
  </si>
  <si>
    <t>Výztuž nadzákladových zdí nosných svislých nebo odkloněných od svislice, rovných nebo oblých z betonářské oceli 10 505 (R) nebo BSt 500</t>
  </si>
  <si>
    <t>-10303234</t>
  </si>
  <si>
    <t>"žb stěna ve schodišti" 4,809*0,2</t>
  </si>
  <si>
    <t>"tvárnice ztraceného bednění" 29,062*0,3*0,05</t>
  </si>
  <si>
    <t>317168026</t>
  </si>
  <si>
    <t>Překlady keramické ploché osazené do maltového lože, výšky překladu 71 mm šířky 145 mm, délky 2250 mm</t>
  </si>
  <si>
    <t>146606338</t>
  </si>
  <si>
    <t>317168051</t>
  </si>
  <si>
    <t>Překlady keramické vysoké osazené do maltového lože, šířky překladu 70 mm výšky 238 mm, délky 1000 mm</t>
  </si>
  <si>
    <t>758128635</t>
  </si>
  <si>
    <t>317168052</t>
  </si>
  <si>
    <t>Překlady keramické vysoké osazené do maltového lože, šířky překladu 70 mm výšky 238 mm, délky 1250 mm</t>
  </si>
  <si>
    <t>-1478376954</t>
  </si>
  <si>
    <t>317168053</t>
  </si>
  <si>
    <t>Překlady keramické vysoké osazené do maltového lože, šířky překladu 70 mm výšky 238 mm, délky 1500 mm</t>
  </si>
  <si>
    <t>-1659929795</t>
  </si>
  <si>
    <t>317168057</t>
  </si>
  <si>
    <t>Překlady keramické vysoké osazené do maltového lože, šířky překladu 70 mm výšky 238 mm, délky 2500 mm</t>
  </si>
  <si>
    <t>-1210680059</t>
  </si>
  <si>
    <t>317321411</t>
  </si>
  <si>
    <t>Překlady z betonu železového (bez výztuže)  tř. C 25/30</t>
  </si>
  <si>
    <t>-15312718</t>
  </si>
  <si>
    <t>3,25*0,3*0,4</t>
  </si>
  <si>
    <t>317351107</t>
  </si>
  <si>
    <t>Bednění klenbových pásů, říms nebo překladů překladů neproměnného nebo proměnného průřezu nebo při tvaru zalomeném půdorysně nebo nárysně včetně podpěrné konstrukce do výše 4 m zřízení</t>
  </si>
  <si>
    <t>1345117147</t>
  </si>
  <si>
    <t>3,25*0,4*2+2,65*0,3</t>
  </si>
  <si>
    <t>317351108</t>
  </si>
  <si>
    <t>Bednění klenbových pásů, říms nebo překladů překladů neproměnného nebo proměnného průřezu nebo při tvaru zalomeném půdorysně nebo nárysně včetně podpěrné konstrukce do výše 4 m odstranění</t>
  </si>
  <si>
    <t>-801730558</t>
  </si>
  <si>
    <t>317361821</t>
  </si>
  <si>
    <t>Výztuž překladů, říms, žlabů, žlabových říms, klenbových pásů  z betonářské oceli 10 505 (R) nebo BSt 500</t>
  </si>
  <si>
    <t>-227469254</t>
  </si>
  <si>
    <t>3,25*0,3*0,4*0,08</t>
  </si>
  <si>
    <t>-285931775</t>
  </si>
  <si>
    <t>1,25*2*17,9/1000</t>
  </si>
  <si>
    <t>-662667063</t>
  </si>
  <si>
    <t>0,045*1,08</t>
  </si>
  <si>
    <t>330321410</t>
  </si>
  <si>
    <t>Sloupy, pilíře, táhla, rámové stojky, vzpěry z betonu železového (bez výztuže)  bez zvláštních nároků na vliv prostředí tř. C 25/30</t>
  </si>
  <si>
    <t>-928405506</t>
  </si>
  <si>
    <t>"1.np" 0,25*0,25*2,7*2</t>
  </si>
  <si>
    <t>"2.np" 0,25*0,25*2,6</t>
  </si>
  <si>
    <t>"3.np" 0,25*0,25*2,35</t>
  </si>
  <si>
    <t>331351115</t>
  </si>
  <si>
    <t>Bednění hranatých sloupů a pilířů včetně vzepření průřezu pravoúhlého čtyřúhelníka výšky do 4 m, průřezu přes 0,04 do 0,08 m2 zřízení</t>
  </si>
  <si>
    <t>395131779</t>
  </si>
  <si>
    <t>"1.np" 0,25*4*2,7*2</t>
  </si>
  <si>
    <t>"2.np" 0,25*4*2,6</t>
  </si>
  <si>
    <t>"3.np" 0,25*4*2,35</t>
  </si>
  <si>
    <t>331351116</t>
  </si>
  <si>
    <t>Bednění hranatých sloupů a pilířů včetně vzepření průřezu pravoúhlého čtyřúhelníka výšky do 4 m, průřezu přes 0,04 do 0,08 m2 odstranění</t>
  </si>
  <si>
    <t>2064354152</t>
  </si>
  <si>
    <t>331361821</t>
  </si>
  <si>
    <t>Výztuž sloupů, pilířů, rámových stojek, táhel nebo vzpěr hranatých svislých nebo šikmých (odkloněných) z betonářské oceli 10 505 (R) nebo BSt 500</t>
  </si>
  <si>
    <t>1946112082</t>
  </si>
  <si>
    <t>0,648*0,27</t>
  </si>
  <si>
    <t>341941001</t>
  </si>
  <si>
    <t>Nosné nebo spojovací svary ocelových doplňkových konstrukcí kromě betonářské oceli, tloušťky svaru do 10 mm</t>
  </si>
  <si>
    <t>872677650</t>
  </si>
  <si>
    <t>"svaření ocel překladů" 1,25*2</t>
  </si>
  <si>
    <t>342151112</t>
  </si>
  <si>
    <t>Montáž opláštění stěn ocelové konstrukce  ze sendvičových panelů šroubovaných, výšky budovy přes 6 do 12 m</t>
  </si>
  <si>
    <t>719922330</t>
  </si>
  <si>
    <t>"v ose B1" 72</t>
  </si>
  <si>
    <t>" ose 3´" 23</t>
  </si>
  <si>
    <t>"mezi 1´-2´" 8</t>
  </si>
  <si>
    <t>"mč.156+254" 0,69*7,4</t>
  </si>
  <si>
    <t>55001-01</t>
  </si>
  <si>
    <t>sendvičový pur panel tl. 150mm, v=0,151 W/m2k</t>
  </si>
  <si>
    <t>707273044</t>
  </si>
  <si>
    <t>(108,106-2*7,277)*1,1</t>
  </si>
  <si>
    <t>55001-02</t>
  </si>
  <si>
    <t>1007955137</t>
  </si>
  <si>
    <t>2*7,277*1,1</t>
  </si>
  <si>
    <t>342244221</t>
  </si>
  <si>
    <t>Příčky jednoduché z cihel děrovaných  broušených, na tenkovrstvou maltu, pevnost cihel do P15, tl. příčky 140 mm</t>
  </si>
  <si>
    <t>-1469455873</t>
  </si>
  <si>
    <t>"2.np" 7,3*3,335-1,8*2,45</t>
  </si>
  <si>
    <t>Vodorovné konstrukce</t>
  </si>
  <si>
    <t>411322424</t>
  </si>
  <si>
    <t>Stropy z betonu železového (bez výztuže)  trámových, žebrových, kazetových nebo vložkových z tvárnic nebo z hraněných či zaoblených vln zabudovaného plechového bednění tř. C 25/30</t>
  </si>
  <si>
    <t>1444221311</t>
  </si>
  <si>
    <t>"nad 1.np"</t>
  </si>
  <si>
    <t>"levá část"</t>
  </si>
  <si>
    <t>"deska" (5,38*2,23+5,98*3,85+5,98*6,93)*0,18</t>
  </si>
  <si>
    <t>"věnce" (11,38+9,28+3,16)*0,3*0,15+10,8*0,3*0,27</t>
  </si>
  <si>
    <t>"průvlaky" 2,1*0,3*0,42+5,3*0,3*0,82*2</t>
  </si>
  <si>
    <t>"pravá část"</t>
  </si>
  <si>
    <t>"deska" 7,88*11,68*0,1+(4,313*0,527+2,18*4,913+2,8*0,52)*0,2</t>
  </si>
  <si>
    <t>"trámy" 7,28*0,25*0,48*5+7,28*0,29*0,48</t>
  </si>
  <si>
    <t xml:space="preserve">"průvlaky" (5,215+15,43)*0,3*1+(15,965+7,28+1,725)*0,3*0,77 </t>
  </si>
  <si>
    <t>"nad 2.np"</t>
  </si>
  <si>
    <t>"deska" (10,48*5,98+2,23*5,38)*0,22</t>
  </si>
  <si>
    <t>"věnce" 36,02*0,3*0,15</t>
  </si>
  <si>
    <t>"deska" 7,88*11,68*0,1+(2,8*3,05+1,3*0,3)*0,2</t>
  </si>
  <si>
    <t>"průvlaky" 30,64*0,3*0,67</t>
  </si>
  <si>
    <t>"nad 3.np"</t>
  </si>
  <si>
    <t>"deska" 5,6*7,88*0,18</t>
  </si>
  <si>
    <t>"věnec" 30,3*0,38*0,4</t>
  </si>
  <si>
    <t>"průvlaky" 7,88*0,3*0,45*2+2,8*0,3*0,22</t>
  </si>
  <si>
    <t>"podlaha V8-beton do trapéz.plechu" 27,1*(0,05/2+0,05)</t>
  </si>
  <si>
    <t>411351011</t>
  </si>
  <si>
    <t>Bednění stropních konstrukcí - bez podpěrné konstrukce desek tloušťky stropní desky přes 5 do 25 cm zřízení</t>
  </si>
  <si>
    <t>652816266</t>
  </si>
  <si>
    <t>"deska" (5,38*2,23+5,98*3,85+5,98*6,93)+(3,85+2,23+5,98+5,98+6,93)*2*0,18</t>
  </si>
  <si>
    <t>"deska" 7,88*11,68*0,1+(4,313*0,527+2,18*4,913+2,8*0,52)+(7,88+11,68)*2*0,1+(2,8+3,05+0,3)*2*0,2</t>
  </si>
  <si>
    <t>"deska" (10,48*5,98+2,23*5,38)+(5,98+10,48+2,23)*2*0,22</t>
  </si>
  <si>
    <t>"deska" 7,88*11,68*0,1+(2,8*3,05+1,3*0,3)+(7,88+11,68)*2*0,1+(2,8+3,05+0,3)*2*0,2</t>
  </si>
  <si>
    <t>"deska" 5,6*7,88+(5,6+7,88)*2*0,18</t>
  </si>
  <si>
    <t>411351012</t>
  </si>
  <si>
    <t>Bednění stropních konstrukcí - bez podpěrné konstrukce desek tloušťky stropní desky přes 5 do 25 cm odstranění</t>
  </si>
  <si>
    <t>979814496</t>
  </si>
  <si>
    <t>67</t>
  </si>
  <si>
    <t>411354313</t>
  </si>
  <si>
    <t>Podpěrná konstrukce stropů - desek, kleneb a skořepin výška podepření do 4 m tloušťka stropu přes 15 do 25 cm zřízení</t>
  </si>
  <si>
    <t>-1325473047</t>
  </si>
  <si>
    <t>"deska" (5,38*2,23+5,98*3,85+5,98*6,93)</t>
  </si>
  <si>
    <t>"deska" 7,88*11,68*0,1+(4,313*0,527+2,18*4,913+2,8*0,52)</t>
  </si>
  <si>
    <t>"deska" (10,48*5,98+2,23*5,38)</t>
  </si>
  <si>
    <t>"deska" 7,88*11,68*0,1+(2,8*3,05+1,3*0,3)</t>
  </si>
  <si>
    <t>"deska" 5,6*7,88</t>
  </si>
  <si>
    <t>411354314</t>
  </si>
  <si>
    <t>Podpěrná konstrukce stropů - desek, kleneb a skořepin výška podepření do 4 m tloušťka stropu přes 15 do 25 cm odstranění</t>
  </si>
  <si>
    <t>-1596751392</t>
  </si>
  <si>
    <t>69</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</si>
  <si>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</si>
  <si>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</si>
  <si>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-2077117307</t>
  </si>
  <si>
    <t>"věnce, průvlaky, nosníky" 5600/1000</t>
  </si>
  <si>
    <t>"stropy" 1750/1000</t>
  </si>
  <si>
    <t>413351111</t>
  </si>
  <si>
    <t>Bednění nosníků a průvlaků - bez podpěrné konstrukce výška nosníku po spodní líc stropní desky do 100 cm zřízení</t>
  </si>
  <si>
    <t>-497007346</t>
  </si>
  <si>
    <t>"věnce" (11,38+9,28+3,16)*0,15*2+10,8*0,27*2</t>
  </si>
  <si>
    <t>"průvlaky" 2,1*0,42*2+5,3*0,82*2*2</t>
  </si>
  <si>
    <t>"trámy" 7,28*0,48*5*2+7,28*0,48*2</t>
  </si>
  <si>
    <t xml:space="preserve">"průvlaky" (5,215+15,43)*1*2+(15,965+7,28+1,725)*0,77*2 </t>
  </si>
  <si>
    <t>"věnce" 36,02*0,15*2</t>
  </si>
  <si>
    <t>"průvlaky" 30,64*0,67*2</t>
  </si>
  <si>
    <t>"věnec" 30,3*0,4*2</t>
  </si>
  <si>
    <t>"průvlaky" 7,88*0,45*2*2+2,8*0,22*2</t>
  </si>
  <si>
    <t>71</t>
  </si>
  <si>
    <t>413351112</t>
  </si>
  <si>
    <t>Bednění nosníků a průvlaků - bez podpěrné konstrukce výška nosníku po spodní líc stropní desky do 100 cm odstranění</t>
  </si>
  <si>
    <t>73935441</t>
  </si>
  <si>
    <t>417321414</t>
  </si>
  <si>
    <t>Ztužující pásy a věnce z betonu železového (bez výztuže)  tř. C 20/25</t>
  </si>
  <si>
    <t>-301013884</t>
  </si>
  <si>
    <t>20,7*0,38*0,25*3</t>
  </si>
  <si>
    <t>73</t>
  </si>
  <si>
    <t>417351115</t>
  </si>
  <si>
    <t>Bednění bočnic ztužujících pásů a věnců včetně vzpěr  zřízení</t>
  </si>
  <si>
    <t>586791942</t>
  </si>
  <si>
    <t>20,7*0,25*2*3</t>
  </si>
  <si>
    <t>417351116</t>
  </si>
  <si>
    <t>Bednění bočnic ztužujících pásů a věnců včetně vzpěr  odstranění</t>
  </si>
  <si>
    <t>2029301107</t>
  </si>
  <si>
    <t>75</t>
  </si>
  <si>
    <t>417361821</t>
  </si>
  <si>
    <t>Výztuž ztužujících pásů a věnců  z betonářské oceli 10 505 (R) nebo BSt 500</t>
  </si>
  <si>
    <t>-1351374478</t>
  </si>
  <si>
    <t>20,7*0,38*0,25*3*0,09</t>
  </si>
  <si>
    <t>430321414</t>
  </si>
  <si>
    <t>Schodišťové konstrukce a rampy z betonu železového (bez výztuže)  stupně, schodnice, ramena, podesty s nosníky tř. C 25/30</t>
  </si>
  <si>
    <t>1401704005</t>
  </si>
  <si>
    <t>"mezipodesty" (2,8*1,213+1,5*0,35+2,8*1,5)*0,15</t>
  </si>
  <si>
    <t>"ramena" (3,2+3,2+3,2+3,45)*1,3*0,15</t>
  </si>
  <si>
    <t>"pod 1 ramenem" 1,3*0,3*0,2</t>
  </si>
  <si>
    <t>77</t>
  </si>
  <si>
    <t>430361821</t>
  </si>
  <si>
    <t>Výztuž schodišťových konstrukcí a ramp  stupňů, schodnic, ramen, podest s nosníky z betonářské oceli 10 505 (R) nebo BSt 500</t>
  </si>
  <si>
    <t>1827210608</t>
  </si>
  <si>
    <t>"výztuž schodiště+sloupy" 1400/1000</t>
  </si>
  <si>
    <t>"odečet výztuže sloupů" -0,175</t>
  </si>
  <si>
    <t>433351131</t>
  </si>
  <si>
    <t>Bednění schodnic včetně podpěrné konstrukce  výšky do 4 m půdorysně přímočarých zřízení</t>
  </si>
  <si>
    <t>-1254287653</t>
  </si>
  <si>
    <t>"mezipodesty" (2,8*1,213+1,5*0,35+2,8*1,5)</t>
  </si>
  <si>
    <t>"ramena" (3,2+3,2+3,2+3,45)*1,3</t>
  </si>
  <si>
    <t>"pod 1 ramenem" 1,3*0,2*2</t>
  </si>
  <si>
    <t>79</t>
  </si>
  <si>
    <t>433351132</t>
  </si>
  <si>
    <t>Bednění schodnic včetně podpěrné konstrukce  výšky do 4 m půdorysně přímočarých odstranění</t>
  </si>
  <si>
    <t>-2077076079</t>
  </si>
  <si>
    <t>80</t>
  </si>
  <si>
    <t>434311115</t>
  </si>
  <si>
    <t>Stupně dusané z betonu prostého nebo prokládaného kamenem  na terén nebo na desku bez potěru, se zahlazením povrchu tř. C 20/25</t>
  </si>
  <si>
    <t>593318448</t>
  </si>
  <si>
    <t>1,3*41</t>
  </si>
  <si>
    <t>81</t>
  </si>
  <si>
    <t>434351141</t>
  </si>
  <si>
    <t>Bednění stupňů  betonovaných na podstupňové desce nebo na terénu půdorysně přímočarých zřízení</t>
  </si>
  <si>
    <t>554225285</t>
  </si>
  <si>
    <t>53,3*(0,175+0,3)</t>
  </si>
  <si>
    <t>434351142</t>
  </si>
  <si>
    <t>Bednění stupňů  betonovaných na podstupňové desce nebo na terénu půdorysně přímočarých odstranění</t>
  </si>
  <si>
    <t>1399625209</t>
  </si>
  <si>
    <t>Úprava povrchů vnitřních</t>
  </si>
  <si>
    <t>611311131</t>
  </si>
  <si>
    <t>Potažení vnitřních ploch štukem tloušťky do 3 mm vodorovných konstrukcí stropů rovných</t>
  </si>
  <si>
    <t>995515895</t>
  </si>
  <si>
    <t>"1.np" 155,6</t>
  </si>
  <si>
    <t>"2.np" 156,1</t>
  </si>
  <si>
    <t>"3.np" 10,1</t>
  </si>
  <si>
    <t>611311135</t>
  </si>
  <si>
    <t>Potažení vnitřních ploch štukem tloušťky do 3 mm schodišťových konstrukcí stropů, stěn, ramen nebo nosníků</t>
  </si>
  <si>
    <t>594214838</t>
  </si>
  <si>
    <t>612131101</t>
  </si>
  <si>
    <t>Podkladní a spojovací vrstva vnitřních omítaných ploch  cementový postřik nanášený ručně celoplošně stěn</t>
  </si>
  <si>
    <t>-1071658943</t>
  </si>
  <si>
    <t>"přístavba VZT"</t>
  </si>
  <si>
    <t>"1.np" 44,5*3,2-4,7*4,5*2-2*2,5-1,5*0,75-1,8*2,4*2+(1,5+0,75*2+2+2,5*2)*0,38+(1,8+2,4*2)*0,2</t>
  </si>
  <si>
    <t>"2.np" (11,95+5,3)*2*5,42-1,8*2,1</t>
  </si>
  <si>
    <t>Mezisoučet</t>
  </si>
  <si>
    <t>"1.np" (46,56-3,15-3,2)*3,27-(3,13+2,82+4,16+8+2)*2,5</t>
  </si>
  <si>
    <t>"2.np" (60,9-3,15-3,2)*3,205-(8+2)*2,5-0,9*2,1-1,8*2,45*2</t>
  </si>
  <si>
    <t>"3.np" 142,*2,63-0,9*2,1*2</t>
  </si>
  <si>
    <t>"mč.151" 42,365*9,51-8*2,5*2-1,8*2,1</t>
  </si>
  <si>
    <t>"mč.155" (3,15+5,35+0,5)*6,38-3,8*4,2-2*2,5+(3,8+4,2*2)*0,45</t>
  </si>
  <si>
    <t>"mč.157" (1,35+0,5)*3,05</t>
  </si>
  <si>
    <t>"mč.156" (7,4+0,5+0,5)*3,05-4,5*0,85+(4,5+0,85*2)*0,15</t>
  </si>
  <si>
    <t>612181001</t>
  </si>
  <si>
    <t>Sádrová stěrka vnitřních povrchů  tloušťky do 3 mm bez penetrace, včetně následného přebroušení svislých konstrukcí stěn v podlaží i na schodišti</t>
  </si>
  <si>
    <t>1976158773</t>
  </si>
  <si>
    <t>"catering+prezentační místnost+chodba+schodiště" 165</t>
  </si>
  <si>
    <t>612311131</t>
  </si>
  <si>
    <t>Potažení vnitřních ploch štukem tloušťky do 3 mm svislých konstrukcí stěn</t>
  </si>
  <si>
    <t>-1701398858</t>
  </si>
  <si>
    <t>"žb stěna ve schodišti" (2,46+0,2)*2*(9,775-0,315)</t>
  </si>
  <si>
    <t>510528868</t>
  </si>
  <si>
    <t>Úprava povrchů vnějších</t>
  </si>
  <si>
    <t>62200-001</t>
  </si>
  <si>
    <t xml:space="preserve">Skladba S1 - M+D obkladové desky (sklovláknobeton tl.12mm), provětrávaná dutina, rošt, tepel.izolace MV tl. 180mm, vč. veškerého lemování a doplňků, kompletní provedení </t>
  </si>
  <si>
    <t>-63712052</t>
  </si>
  <si>
    <t>24,95*10,3-4,16*2,5</t>
  </si>
  <si>
    <t>62200-002</t>
  </si>
  <si>
    <t xml:space="preserve">Skladba S2 - M+D obkladové desky (sklovláknobeton tl.12mm), provětrávaná dutina, rošt, tepel.izolace MV tl. 150mm, vč. veškerého lemování a doplňků,  kompletní provedení </t>
  </si>
  <si>
    <t>1562385361</t>
  </si>
  <si>
    <t>10,74*10,3-4,7*4,5+6,24*10,3-2*2,5+11,5*10,3-8,48*1,6-2,82*2,5-3,13*23,5</t>
  </si>
  <si>
    <t>91</t>
  </si>
  <si>
    <t>62200-003</t>
  </si>
  <si>
    <t xml:space="preserve">Skladba S3 - M+D obkladové desky (sklovláknobeton tl.12mm), provětrávaná dutina, rošt, vč. veškerého lemování a doplňků,  kompletní provedení </t>
  </si>
  <si>
    <t>-568043830</t>
  </si>
  <si>
    <t>"3.np" (7,13+0,15+0,65+0,65+0,45)*2,6-0,9*2,1</t>
  </si>
  <si>
    <t>92</t>
  </si>
  <si>
    <t>62200-004</t>
  </si>
  <si>
    <t>Příplatek za desky s atyp vrtanými otvory</t>
  </si>
  <si>
    <t>1444732364</t>
  </si>
  <si>
    <t>0,94*2,5*4</t>
  </si>
  <si>
    <t>93</t>
  </si>
  <si>
    <t>621531011</t>
  </si>
  <si>
    <t>Omítka tenkovrstvá silikonová vnějších ploch  probarvená, včetně penetrace podkladu zrnitá, tloušťky 1,5 mm podhledů</t>
  </si>
  <si>
    <t>-1734539077</t>
  </si>
  <si>
    <t>"3.np" 7,6*(2,1+0,15)</t>
  </si>
  <si>
    <t>622131101</t>
  </si>
  <si>
    <t>Podkladní a spojovací vrstva vnějších omítaných ploch  cementový postřik nanášený ručně celoplošně stěn</t>
  </si>
  <si>
    <t>-2137777701</t>
  </si>
  <si>
    <t>"1-2.np" (1,345+1,625)*10,3</t>
  </si>
  <si>
    <t>"3.np" 3,25*3,2-0,9*2,1+(0,9+2,1*2)*0,15</t>
  </si>
  <si>
    <t>"atika nad 2.np" (11,95+5,3*2)*0,94</t>
  </si>
  <si>
    <t>95</t>
  </si>
  <si>
    <t>-145163722</t>
  </si>
  <si>
    <t>"3.np" 11,15*3,125+(3,7+1,25)*3,125+11,95*0,94</t>
  </si>
  <si>
    <t>96</t>
  </si>
  <si>
    <t>231230450</t>
  </si>
  <si>
    <t>61,546*1,1</t>
  </si>
  <si>
    <t>97</t>
  </si>
  <si>
    <t>622221041</t>
  </si>
  <si>
    <t>Montáž kontaktního zateplení  z desek z minerální vlny s podélnou orientací vláken na vnější stěny, tloušťky desek přes 160 mm</t>
  </si>
  <si>
    <t>1341049527</t>
  </si>
  <si>
    <t>"skladba S6" (5,94+3)*10,3-1,5*0,75*2</t>
  </si>
  <si>
    <t>98</t>
  </si>
  <si>
    <t>63151539</t>
  </si>
  <si>
    <t>deska tepelně izolační minerální kontaktních fasád podélné vlákno λ=0,036-0,037 tl 180mm</t>
  </si>
  <si>
    <t>239610297</t>
  </si>
  <si>
    <t>89,832*1,1</t>
  </si>
  <si>
    <t>99</t>
  </si>
  <si>
    <t>622252001</t>
  </si>
  <si>
    <t>Montáž lišt kontaktního zateplení  zakládacích soklových připevněných hmoždinkami</t>
  </si>
  <si>
    <t>703119403</t>
  </si>
  <si>
    <t>"3.np" 11,15+3,7+1,25+11,95</t>
  </si>
  <si>
    <t>"skladba S6" 5,94+3</t>
  </si>
  <si>
    <t>100</t>
  </si>
  <si>
    <t>59051651</t>
  </si>
  <si>
    <t>lišta soklová Al s okapničkou zakládací U 14cm 0,95/200cm</t>
  </si>
  <si>
    <t>332374900</t>
  </si>
  <si>
    <t>28,05*1,1</t>
  </si>
  <si>
    <t>59051655</t>
  </si>
  <si>
    <t>lišta soklová Al s okapničkou zakládací U 18cm 0,95/200cm</t>
  </si>
  <si>
    <t>-341771600</t>
  </si>
  <si>
    <t>8,94*1,1</t>
  </si>
  <si>
    <t>-1878597636</t>
  </si>
  <si>
    <t>103</t>
  </si>
  <si>
    <t>1548038064</t>
  </si>
  <si>
    <t>"na omítku" 61,063</t>
  </si>
  <si>
    <t>"na KZS" 61,546+89,832</t>
  </si>
  <si>
    <t>Podlahy a podlahové konstrukce</t>
  </si>
  <si>
    <t>104</t>
  </si>
  <si>
    <t>631311113</t>
  </si>
  <si>
    <t>Mazanina z betonu  prostého bez zvýšených nároků na prostředí tl. přes 50 do 80 mm tř. C 12/15</t>
  </si>
  <si>
    <t>-204619538</t>
  </si>
  <si>
    <t>"podkladní beton" (13,74*8,4+16,775*16,95+15,43*5,51)*0,1</t>
  </si>
  <si>
    <t>"ochranná mazanina skladba V1" (15,2*7,96+1,345*2,705+3,185*9,15)*0,06</t>
  </si>
  <si>
    <t>105</t>
  </si>
  <si>
    <t>631311125</t>
  </si>
  <si>
    <t>Mazanina z betonu  prostého bez zvýšených nároků na prostředí tl. přes 80 do 120 mm tř. C 20/25</t>
  </si>
  <si>
    <t>-320346845</t>
  </si>
  <si>
    <t>"skladba V1" 119,1*0,1</t>
  </si>
  <si>
    <t>106</t>
  </si>
  <si>
    <t>631311135</t>
  </si>
  <si>
    <t>Mazanina z betonu  prostého bez zvýšených nároků na prostředí tl. přes 120 do 240 mm tř. C 20/25</t>
  </si>
  <si>
    <t>-1340406012</t>
  </si>
  <si>
    <t>"skladba V11" 80,6*0,2</t>
  </si>
  <si>
    <t>107</t>
  </si>
  <si>
    <t>631319013</t>
  </si>
  <si>
    <t>Příplatek k cenám mazanin  za úpravu povrchu mazaniny přehlazením, mazanina tl. přes 120 do 240 mm</t>
  </si>
  <si>
    <t>-369987892</t>
  </si>
  <si>
    <t>"skladba V11-drátkobeton" 80,6*0,2</t>
  </si>
  <si>
    <t>108</t>
  </si>
  <si>
    <t>631319173</t>
  </si>
  <si>
    <t>Příplatek k cenám mazanin  za stržení povrchu spodní vrstvy mazaniny latí před vložením výztuže nebo pletiva pro tl. obou vrstev mazaniny přes 80 do 120 mm</t>
  </si>
  <si>
    <t>475202563</t>
  </si>
  <si>
    <t>"podkladní beton V1" (15,2*7,96+1,345*2,705+3,185*9,15)*0,1</t>
  </si>
  <si>
    <t>109</t>
  </si>
  <si>
    <t>631319183</t>
  </si>
  <si>
    <t>Příplatek k cenám mazanin  za sklon přes 15° do 35° od vodorovné roviny mazanina tl. přes 80 do 120 mm</t>
  </si>
  <si>
    <t>-201799852</t>
  </si>
  <si>
    <t>"skladba V03-terasa" 79,7*(0,01+0,165)/2</t>
  </si>
  <si>
    <t>"skladba V04" (11,895*5,3-2,2*0,6)*(0,01+0,176)/2</t>
  </si>
  <si>
    <t>110</t>
  </si>
  <si>
    <t>631319205</t>
  </si>
  <si>
    <t>Příplatek k cenám betonových mazanin za vyztužení  ocelovými vlákny (drátkobeton) objemové vyztužení 35 kg/m3</t>
  </si>
  <si>
    <t>-1977340569</t>
  </si>
  <si>
    <t>111</t>
  </si>
  <si>
    <t>631342124</t>
  </si>
  <si>
    <t>Mazanina z betonu lehkého tepelně-izolačního polystyrénového tl. přes 80 do 120 mm, objemové hmotnosti 900 kg/m3</t>
  </si>
  <si>
    <t>-1633757179</t>
  </si>
  <si>
    <t>112</t>
  </si>
  <si>
    <t>631362021</t>
  </si>
  <si>
    <t>Výztuž mazanin  ze svařovaných sítí z drátů typu KARI</t>
  </si>
  <si>
    <t>713294631</t>
  </si>
  <si>
    <t>"podkladní beton V1" (15,2*7,96+1,345*2,705+3,185*9,15)*1,2*3,03/1000</t>
  </si>
  <si>
    <t>"skladba V1" 119,1*1,2*3,03/1000</t>
  </si>
  <si>
    <t>113</t>
  </si>
  <si>
    <t>632451254</t>
  </si>
  <si>
    <t>Potěr cementový samonivelační litý tř. C 30, tl. přes 45 do 50 mm</t>
  </si>
  <si>
    <t>-1096609345</t>
  </si>
  <si>
    <t>"skladba V2" 12,4+81,3</t>
  </si>
  <si>
    <t>"skladba V8" 27,1</t>
  </si>
  <si>
    <t>"skladba V12" 8,23</t>
  </si>
  <si>
    <t>114</t>
  </si>
  <si>
    <t>632451293</t>
  </si>
  <si>
    <t>Potěr cementový samonivelační litý Příplatek k cenám za každých dalších i započatých 5 mm tloušťky přes 50 mm tř. C 30</t>
  </si>
  <si>
    <t>-1604254027</t>
  </si>
  <si>
    <t>"skladba V12" 8,23*3</t>
  </si>
  <si>
    <t>115</t>
  </si>
  <si>
    <t>636311115</t>
  </si>
  <si>
    <t>Kladení dlažby z betonových dlaždic na sucho na terče z umělé hmoty  o rozměru dlažby 40x40 cm, o výšce terče přes 150 mm</t>
  </si>
  <si>
    <t>-443642542</t>
  </si>
  <si>
    <t>"skladba V03-terasa" 79,7</t>
  </si>
  <si>
    <t>116</t>
  </si>
  <si>
    <t>59245322</t>
  </si>
  <si>
    <t>dlažba exterierová mrazuvzdorna tl. 20mm</t>
  </si>
  <si>
    <t>-1428284359</t>
  </si>
  <si>
    <t>"skladba V03-terasa" 79,7*1,1</t>
  </si>
  <si>
    <t>117</t>
  </si>
  <si>
    <t>637121114</t>
  </si>
  <si>
    <t>Okapový chodník z kameniva  s udusáním a urovnáním povrchu z kačírku tl. 250 mm</t>
  </si>
  <si>
    <t>45420420</t>
  </si>
  <si>
    <t>47,295*0,5+1,345*6,015</t>
  </si>
  <si>
    <t>118</t>
  </si>
  <si>
    <t>637311131</t>
  </si>
  <si>
    <t>Okapový chodník z obrubníků betonových zahradních, se zalitím spár cementovou maltou do lože z betonu prostého</t>
  </si>
  <si>
    <t>-572985977</t>
  </si>
  <si>
    <t>0,5+31,365+17,275+1,75</t>
  </si>
  <si>
    <t>119</t>
  </si>
  <si>
    <t>637211122</t>
  </si>
  <si>
    <t>Okapový chodník z dlaždic  betonových se zalitím spár cementovou maltou do písku, tl. dlaždic 60 mm</t>
  </si>
  <si>
    <t>-914399512</t>
  </si>
  <si>
    <t>16*0,5</t>
  </si>
  <si>
    <t>120</t>
  </si>
  <si>
    <t>636311121</t>
  </si>
  <si>
    <t>Kladení dlažby z betonových dlaždic na sucho na terče z umělé hmoty  o rozměru dlažby 50x50 cm, o výšce terče do 25 mm</t>
  </si>
  <si>
    <t>1672739575</t>
  </si>
  <si>
    <t>"střecha - pod VZT" 1</t>
  </si>
  <si>
    <t>121</t>
  </si>
  <si>
    <t>59245601</t>
  </si>
  <si>
    <t>dlažba desková betonová 50x50x5cm přírodní</t>
  </si>
  <si>
    <t>539112095</t>
  </si>
  <si>
    <t>1*1,02</t>
  </si>
  <si>
    <t>122</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</si>
  <si>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</si>
  <si>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</si>
  <si>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-548414201</t>
  </si>
  <si>
    <t>123</t>
  </si>
  <si>
    <t>113107122</t>
  </si>
  <si>
    <t>Odstranění podkladů nebo krytů ručně s přemístěním hmot na skládku na vzdálenost do 3 m nebo s naložením na dopravní prostředek z kameniva hrubého drceného, o tl. vrstvy přes 100 do 200 mm</t>
  </si>
  <si>
    <t>1167126578</t>
  </si>
  <si>
    <t>"okapový chodník" 20,5*0,7</t>
  </si>
  <si>
    <t>"pod žb panely" 170</t>
  </si>
  <si>
    <t>124</t>
  </si>
  <si>
    <t>113204111</t>
  </si>
  <si>
    <t>Vytrhání obrub  s vybouráním lože, s přemístěním hmot na skládku na vzdálenost do 3 m nebo s naložením na dopravní prostředek záhonových</t>
  </si>
  <si>
    <t>1239577007</t>
  </si>
  <si>
    <t>"okapový chodník" 20,5</t>
  </si>
  <si>
    <t>125</t>
  </si>
  <si>
    <t>91000-9001</t>
  </si>
  <si>
    <t>M+D požární ucpávka pro otvor 200x100mm - UT11</t>
  </si>
  <si>
    <t>488697490</t>
  </si>
  <si>
    <t>126</t>
  </si>
  <si>
    <t>91000-9002</t>
  </si>
  <si>
    <t>M+D požární ucpávka pro otvor d 150mm  stropem - ZTI4</t>
  </si>
  <si>
    <t>1117115310</t>
  </si>
  <si>
    <t>127</t>
  </si>
  <si>
    <t>91000-9003</t>
  </si>
  <si>
    <t>M+D požární ucpávka pro otvor d 100mm  - UT3</t>
  </si>
  <si>
    <t>1048091756</t>
  </si>
  <si>
    <t>128</t>
  </si>
  <si>
    <t>91000-9004</t>
  </si>
  <si>
    <t>M+D požární ucpávka pro otvor 380x200mm ve stěně - UT13</t>
  </si>
  <si>
    <t>-989852638</t>
  </si>
  <si>
    <t>129</t>
  </si>
  <si>
    <t>91000-9005</t>
  </si>
  <si>
    <t>M+D požární ucpávka pro otvor 380x200mm ve stěně - ZTI 19</t>
  </si>
  <si>
    <t>828322085</t>
  </si>
  <si>
    <t>130</t>
  </si>
  <si>
    <t>91000-9006</t>
  </si>
  <si>
    <t>M+D požární ucpávka pro otvor 380x200mm ve stěně - PL 3</t>
  </si>
  <si>
    <t>1116978305</t>
  </si>
  <si>
    <t>131</t>
  </si>
  <si>
    <t>894215111.1</t>
  </si>
  <si>
    <t>Šachtice pro elektro obestavěný prostor do 1,3 m3 se stěnami z betonu</t>
  </si>
  <si>
    <t>741811292</t>
  </si>
  <si>
    <t>"pod mč.154" 0,8*0,8*0,6*2</t>
  </si>
  <si>
    <t>132</t>
  </si>
  <si>
    <t>95000-001</t>
  </si>
  <si>
    <t>Přenosný hasicí přístroj práškový P6, hasicí schopnost 113B</t>
  </si>
  <si>
    <t>-993604966</t>
  </si>
  <si>
    <t>133</t>
  </si>
  <si>
    <t>941311111</t>
  </si>
  <si>
    <t>Montáž lešení řadového modulového lehkého pracovního s podlahami  s provozním zatížením tř. 3 do 200 kg/m2 šířky tř. SW06 přes 0,6 do 0,9 m, výšky do 10 m</t>
  </si>
  <si>
    <t>1147509888</t>
  </si>
  <si>
    <t>"fasáda" (2,68+7,7+15,74+32,865+17,43+3,89+1,345)*10,3</t>
  </si>
  <si>
    <t>"mč.151" 42,365*9,51</t>
  </si>
  <si>
    <t>"mč.155" (3,15+5,35+0,5)*6,38</t>
  </si>
  <si>
    <t>"mč.253" (11,95+5,3)*2*5,42</t>
  </si>
  <si>
    <t>134</t>
  </si>
  <si>
    <t>941311211</t>
  </si>
  <si>
    <t>Montáž lešení řadového modulového lehkého pracovního s podlahami  s provozním zatížením tř. 3 do 200 kg/m2 Příplatek za první a každý další den použití lešení k ceně -1111 nebo -1112</t>
  </si>
  <si>
    <t>-196431518</t>
  </si>
  <si>
    <t>"fasáda" 840,995*60</t>
  </si>
  <si>
    <t>"mč.253" (11,95+5,3)*2*5,42*30</t>
  </si>
  <si>
    <t>"mč.151" 42,365*9,51*30</t>
  </si>
  <si>
    <t>"mč.155" (3,15+5,35+0,5)*6,38*30</t>
  </si>
  <si>
    <t>135</t>
  </si>
  <si>
    <t>941311811</t>
  </si>
  <si>
    <t>Demontáž lešení řadového modulového lehkého pracovního s podlahami  s provozním zatížením tř. 3 do 200 kg/m2 šířky SW06 přes 0,6 do 0,9 m, výšky do 10 m</t>
  </si>
  <si>
    <t>1430234208</t>
  </si>
  <si>
    <t>136</t>
  </si>
  <si>
    <t>944511111</t>
  </si>
  <si>
    <t>Montáž ochranné sítě  zavěšené na konstrukci lešení z textilie z umělých vláken</t>
  </si>
  <si>
    <t>5638566</t>
  </si>
  <si>
    <t>137</t>
  </si>
  <si>
    <t>944511211</t>
  </si>
  <si>
    <t>Montáž ochranné sítě  Příplatek za první a každý další den použití sítě k ceně -1111</t>
  </si>
  <si>
    <t>1413578117</t>
  </si>
  <si>
    <t>840,995*60</t>
  </si>
  <si>
    <t>138</t>
  </si>
  <si>
    <t>944511811</t>
  </si>
  <si>
    <t>Demontáž ochranné sítě  zavěšené na konstrukci lešení z textilie z umělých vláken</t>
  </si>
  <si>
    <t>-769741321</t>
  </si>
  <si>
    <t>139</t>
  </si>
  <si>
    <t>-1396883220</t>
  </si>
  <si>
    <t>140</t>
  </si>
  <si>
    <t>-1577364902</t>
  </si>
  <si>
    <t>412,6+183,2+10,1</t>
  </si>
  <si>
    <t>141</t>
  </si>
  <si>
    <t>953312112</t>
  </si>
  <si>
    <t>Vložky svislé do dilatačních spár z polystyrenových desek  fasádních včetně dodání a osazení, v jakémkoliv zdivu přes 10 do 20 mm</t>
  </si>
  <si>
    <t>1423969831</t>
  </si>
  <si>
    <t>61,5*0,3</t>
  </si>
  <si>
    <t>142</t>
  </si>
  <si>
    <t>953312115</t>
  </si>
  <si>
    <t>Vložky svislé do dilatačních spár z polystyrenových desek  fasádních včetně dodání a osazení, v jakémkoliv zdivu přes 30 do 50 mm</t>
  </si>
  <si>
    <t>-2112517734</t>
  </si>
  <si>
    <t>16,405*0,5</t>
  </si>
  <si>
    <t>143</t>
  </si>
  <si>
    <t>961055111</t>
  </si>
  <si>
    <t>Bourání základů z betonu  železového</t>
  </si>
  <si>
    <t>-2143651964</t>
  </si>
  <si>
    <t>"žb šachty" (1*3,14*0,1*2,5+0,5*0,5*3,14*0,1)*4</t>
  </si>
  <si>
    <t>"žb prefabrikáty" 17</t>
  </si>
  <si>
    <t>144</t>
  </si>
  <si>
    <t>966071711</t>
  </si>
  <si>
    <t>Bourání plotových sloupků a vzpěr ocelových trubkových nebo profilovaných výšky do 2,50 m zabetonovaných</t>
  </si>
  <si>
    <t>-1017117835</t>
  </si>
  <si>
    <t>28+1</t>
  </si>
  <si>
    <t>145</t>
  </si>
  <si>
    <t>966072811</t>
  </si>
  <si>
    <t>Rozebrání oplocení z dílců  rámových na ocelové sloupky, výšky přes 1 do 2 m</t>
  </si>
  <si>
    <t>-1496778993</t>
  </si>
  <si>
    <t>146</t>
  </si>
  <si>
    <t>1584253648</t>
  </si>
  <si>
    <t>147</t>
  </si>
  <si>
    <t>726720606</t>
  </si>
  <si>
    <t>148</t>
  </si>
  <si>
    <t>-118813679</t>
  </si>
  <si>
    <t>178,186*19 'Přepočtené koeficientem množství</t>
  </si>
  <si>
    <t>149</t>
  </si>
  <si>
    <t>2074040913</t>
  </si>
  <si>
    <t>150</t>
  </si>
  <si>
    <t>-36742269</t>
  </si>
  <si>
    <t>711</t>
  </si>
  <si>
    <t>Izolace proti vodě, vlhkosti a plynům</t>
  </si>
  <si>
    <t>151</t>
  </si>
  <si>
    <t>71100-001</t>
  </si>
  <si>
    <t>Potažení žb kcí krystalizační stěrkou</t>
  </si>
  <si>
    <t>-290339215</t>
  </si>
  <si>
    <t>"v řeu C-C mezi základem a schodišť stěnou" 2</t>
  </si>
  <si>
    <t>152</t>
  </si>
  <si>
    <t>711111001</t>
  </si>
  <si>
    <t>Provedení izolace proti zemní vlhkosti natěradly a tmely za studena  na ploše vodorovné V nátěrem penetračním</t>
  </si>
  <si>
    <t>1095896949</t>
  </si>
  <si>
    <t>"na podkladní beton" (13,74*8,4+16,775*16,95+15,43*5,51)</t>
  </si>
  <si>
    <t>153</t>
  </si>
  <si>
    <t>245339229</t>
  </si>
  <si>
    <t>484,772*0,0002</t>
  </si>
  <si>
    <t>154</t>
  </si>
  <si>
    <t>711112001</t>
  </si>
  <si>
    <t>Provedení izolace proti zemní vlhkosti natěradly a tmely za studena  na ploše svislé S nátěrem penetračním</t>
  </si>
  <si>
    <t>318362869</t>
  </si>
  <si>
    <t>"vytažení na stěny" (32,995+30,025)*0,5</t>
  </si>
  <si>
    <t>155</t>
  </si>
  <si>
    <t>1188181159</t>
  </si>
  <si>
    <t>31,51*0,0002</t>
  </si>
  <si>
    <t>156</t>
  </si>
  <si>
    <t>711141559</t>
  </si>
  <si>
    <t>Provedení izolace proti zemní vlhkosti pásy přitavením  NAIP na ploše vodorovné V</t>
  </si>
  <si>
    <t>98628237</t>
  </si>
  <si>
    <t>157</t>
  </si>
  <si>
    <t>62852254</t>
  </si>
  <si>
    <t>pásy s modifikovaným asfaltem tl. 4,0 mm vložka polyesterové rouno minerální jemnozrnný posyp</t>
  </si>
  <si>
    <t>877903000</t>
  </si>
  <si>
    <t>158</t>
  </si>
  <si>
    <t>711142559</t>
  </si>
  <si>
    <t>Provedení izolace proti zemní vlhkosti pásy přitavením  NAIP na ploše svislé S</t>
  </si>
  <si>
    <t>-1883266057</t>
  </si>
  <si>
    <t>159</t>
  </si>
  <si>
    <t>625850543</t>
  </si>
  <si>
    <t>31,51*1,15</t>
  </si>
  <si>
    <t>160</t>
  </si>
  <si>
    <t>998711102</t>
  </si>
  <si>
    <t>Přesun hmot pro izolace proti vodě, vlhkosti a plynům  stanovený z hmotnosti přesunovaného materiálu vodorovná dopravní vzdálenost do 50 m v objektech výšky přes 6 do 12 m</t>
  </si>
  <si>
    <t>969296371</t>
  </si>
  <si>
    <t>161</t>
  </si>
  <si>
    <t>-548608930</t>
  </si>
  <si>
    <t>"skladba V03-terasa" 79,7+(10,95+7,28)*2*0,3</t>
  </si>
  <si>
    <t>"skladba V04" (11,895*5,3-2,2*0,6)+(11,95+5,3)*2*0,3</t>
  </si>
  <si>
    <t xml:space="preserve">"skladba V06" 2,53*14,5+1,05*0,6+1,6*1,85+(2,53*0,135+37,4*0,3) </t>
  </si>
  <si>
    <t>"skladba V05" 16,255*13+16,255*(0,355+0,2)+13*(0,355+0,2)/2*2</t>
  </si>
  <si>
    <t>"skladba V07" 7,5*5,35+(5,35+7,5)*0,15</t>
  </si>
  <si>
    <t>162</t>
  </si>
  <si>
    <t>-1931628492</t>
  </si>
  <si>
    <t>163</t>
  </si>
  <si>
    <t>250039076</t>
  </si>
  <si>
    <t>"skladba V04" ((11,895*5,3-2,2*0,6)+(11,95+5,3)*2*0,3)*2</t>
  </si>
  <si>
    <t>"skladba V05" (16,255*13+16,255*(0,355+0,2)+13*(0,355+0,2)/2*2)*2</t>
  </si>
  <si>
    <t>"skladba V07" (7,5*5,35+(5,35+7,5)*0,15)*2</t>
  </si>
  <si>
    <t>164</t>
  </si>
  <si>
    <t>62852258</t>
  </si>
  <si>
    <t>pásy s modifikovaným asfaltem tl. 5,2 mm vložka polyesterové rouno barevný minerální hrubozrnný posyp</t>
  </si>
  <si>
    <t>-551404102</t>
  </si>
  <si>
    <t>"skladba V04" 72,074*1,15</t>
  </si>
  <si>
    <t>"skladba V05" (16,255*13+16,255*(0,355+0,2)+13*(0,355+0,2)/2*2)*1,15</t>
  </si>
  <si>
    <t>"skladba V07" (7,5*5,35+(5,35+7,5)*0,15)*1,15</t>
  </si>
  <si>
    <t>165</t>
  </si>
  <si>
    <t>62866281</t>
  </si>
  <si>
    <t xml:space="preserve">pás asfaltový modifikovaný za studena samolepící tl. 4 mm </t>
  </si>
  <si>
    <t>419211821</t>
  </si>
  <si>
    <t>"skladba V06" (2,53*14,5+1,05*0,6+1,6*1,85+(2,53*0,135+37,4*0,3) )*1,15</t>
  </si>
  <si>
    <t>166</t>
  </si>
  <si>
    <t>pásy s modifikovaným asfaltem tl. 4 mm</t>
  </si>
  <si>
    <t>224155510</t>
  </si>
  <si>
    <t>"parotěsná zábrana"</t>
  </si>
  <si>
    <t>"skladba V03-terasa" 90,638*1,15</t>
  </si>
  <si>
    <t>167</t>
  </si>
  <si>
    <t>712363501</t>
  </si>
  <si>
    <t>Provedení povlakové krytiny střech plochých do 10° s mechanicky kotvenou izolací včetně položení fólie a horkovzdušného svaření tl. tepelné izolace přes 140 mm do 200 mm budovy výšky do 18 m, kotvené do betonu nebo pórobetonu vnitřní plocha</t>
  </si>
  <si>
    <t>1722015976</t>
  </si>
  <si>
    <t xml:space="preserve">"skladba V3-terasa" </t>
  </si>
  <si>
    <t>"plocha" 79,7-(10,95+7,28)*2*1</t>
  </si>
  <si>
    <t>"přířezy pod podložky"  779*0,2*0,2</t>
  </si>
  <si>
    <t>168</t>
  </si>
  <si>
    <t>712363502</t>
  </si>
  <si>
    <t>Provedení povlakové krytiny střech plochých do 10° s mechanicky kotvenou izolací včetně položení fólie a horkovzdušného svaření tl. tepelné izolace přes 140 mm do 200 mm budovy výšky do 18 m, kotvené do betonu nebo pórobetonu okraj</t>
  </si>
  <si>
    <t>6353236</t>
  </si>
  <si>
    <t>"skladba V3-terasa" (10,95+7,28)*2*(1+0,3)</t>
  </si>
  <si>
    <t>169</t>
  </si>
  <si>
    <t>712363511</t>
  </si>
  <si>
    <t>Provedení povlakové krytiny střech plochých do 10° s mechanicky kotvenou izolací včetně položení fólie a horkovzdušného svaření tl. tepelné izolace přes 140 mm do 200 mm budovy výšky do 18 m, kotvené do trapézového plechu nebo do dřeva vnitřní plocha</t>
  </si>
  <si>
    <t>-1665320725</t>
  </si>
  <si>
    <t xml:space="preserve">"skladba V06" 2,53*14,5+1,05*0,6+1,6*1,85-(2,53+37,4)*0,5 </t>
  </si>
  <si>
    <t>170</t>
  </si>
  <si>
    <t>712363512</t>
  </si>
  <si>
    <t>Provedení povlakové krytiny střech plochých do 10° s mechanicky kotvenou izolací včetně položení fólie a horkovzdušného svaření tl. tepelné izolace přes 140 mm do 200 mm budovy výšky do 18 m, kotvené do trapézového plechu nebo do dřeva okraj</t>
  </si>
  <si>
    <t>-1363745653</t>
  </si>
  <si>
    <t xml:space="preserve">"skladba V06" 2,53*(0,5+0,135)+37,4*(0,5+0,3) </t>
  </si>
  <si>
    <t>171</t>
  </si>
  <si>
    <t>28342831</t>
  </si>
  <si>
    <t>fólie hydroizolační střešní FPO vyztužená skelným vláknem tl 1,5 mm</t>
  </si>
  <si>
    <t>1144564584</t>
  </si>
  <si>
    <t>"skladba V3-terasa" (79,7+(10,95+7,28)*2*0,3)*1,15+779*0,2*0,2*1,1</t>
  </si>
  <si>
    <t>172</t>
  </si>
  <si>
    <t>28342833.1</t>
  </si>
  <si>
    <t>fólie hydroizolační střešní FPO vyztužená polyesterovou tkaninou tl 2,0 mm, B-Roof, t3</t>
  </si>
  <si>
    <t>1279326630</t>
  </si>
  <si>
    <t>"skladba V06" (2,53*14,5+1,05*0,6+1,6*1,85+(2,53*0,135+37,4*0,3) )*1,1</t>
  </si>
  <si>
    <t>173</t>
  </si>
  <si>
    <t>965021149</t>
  </si>
  <si>
    <t>174</t>
  </si>
  <si>
    <t>713121121</t>
  </si>
  <si>
    <t>Montáž tepelné izolace podlah rohožemi, pásy, deskami, dílci, bloky (izolační materiál ve specifikaci) kladenými volně dvouvrstvá</t>
  </si>
  <si>
    <t>1098248344</t>
  </si>
  <si>
    <t>119,1+12,4+83,1+27,1+8,23</t>
  </si>
  <si>
    <t>175</t>
  </si>
  <si>
    <t>28375914</t>
  </si>
  <si>
    <t>deska EPS 100 grafitová tl 100mm</t>
  </si>
  <si>
    <t>752536989</t>
  </si>
  <si>
    <t>"podlaha V1" 119,1*1,05</t>
  </si>
  <si>
    <t>176</t>
  </si>
  <si>
    <t>28375671</t>
  </si>
  <si>
    <t>deska pro kročejový útlum tl 20mm</t>
  </si>
  <si>
    <t>1570433045</t>
  </si>
  <si>
    <t>"skladba V2a" 12,4*1,05</t>
  </si>
  <si>
    <t>"skladba V2b" 81,3*1,05</t>
  </si>
  <si>
    <t>177</t>
  </si>
  <si>
    <t>28375675</t>
  </si>
  <si>
    <t>deska pro kročejový útlum tl 40mm</t>
  </si>
  <si>
    <t>-1565247033</t>
  </si>
  <si>
    <t>"skladba V8" 27,1*1,05</t>
  </si>
  <si>
    <t>178</t>
  </si>
  <si>
    <t>28375676</t>
  </si>
  <si>
    <t>deska pro kročejový útlum tl 50mm</t>
  </si>
  <si>
    <t>1585449557</t>
  </si>
  <si>
    <t>"skladba V12" 8,23*1,05</t>
  </si>
  <si>
    <t>179</t>
  </si>
  <si>
    <t>28375909</t>
  </si>
  <si>
    <t>deska EPS 150 pro trvalé zatížení v tlaku tl 50mm</t>
  </si>
  <si>
    <t>-10673008</t>
  </si>
  <si>
    <t>180</t>
  </si>
  <si>
    <t>283758.1</t>
  </si>
  <si>
    <t>systémová deska pro podlahové vytápění tl 50mm</t>
  </si>
  <si>
    <t>-1614936570</t>
  </si>
  <si>
    <t>"skladba V2" (12,4+83,1)*1,05</t>
  </si>
  <si>
    <t>-943045026</t>
  </si>
  <si>
    <t>"skladba V1" 119,1*1,05</t>
  </si>
  <si>
    <t>182</t>
  </si>
  <si>
    <t>713121211</t>
  </si>
  <si>
    <t>Montáž tepelné izolace podlah okrajovými pásky kladenými volně</t>
  </si>
  <si>
    <t>-979292276</t>
  </si>
  <si>
    <t>86,08+58,77+65,2+34,3+36,7+25,02+29</t>
  </si>
  <si>
    <t>183</t>
  </si>
  <si>
    <t>63140273</t>
  </si>
  <si>
    <t>pásek okrajový izolační minerální plovoucích podlah š 80 mm tl 12 mm</t>
  </si>
  <si>
    <t>-2061146770</t>
  </si>
  <si>
    <t>335,07*1,1</t>
  </si>
  <si>
    <t>184</t>
  </si>
  <si>
    <t>713131141</t>
  </si>
  <si>
    <t>Montáž tepelné izolace stěn rohožemi, pásy, deskami, dílci, bloky (izolační materiál ve specifikaci) lepením celoplošně</t>
  </si>
  <si>
    <t>-829644802</t>
  </si>
  <si>
    <t xml:space="preserve">"boky průvlaků" </t>
  </si>
  <si>
    <t>11,76*(0,87+0,835)+8,04*(0,87+0,77)+(12,71+5,98+5,98)*0,37+(11,38+9,28+3,16)*0,33</t>
  </si>
  <si>
    <t>10,8*0,45+21*0,6+5,3*1+3,25*0,4</t>
  </si>
  <si>
    <t>"atika střechy V7" 5,35*(0,345+0,15)</t>
  </si>
  <si>
    <t xml:space="preserve">"základy" </t>
  </si>
  <si>
    <t>(8,32-0,7+5,253+15,26+1,745)*(1,065+0,3)+(0,7+0,4+0,7)*(1,6+0,3)</t>
  </si>
  <si>
    <t>(6,34+13,03+6,34)*(0,95+0,3)+15,95*0,8</t>
  </si>
  <si>
    <t>185</t>
  </si>
  <si>
    <t>28376385</t>
  </si>
  <si>
    <t>deska z polystyrénu XPS, hrana rovná, polo či pero drážka a hladký povrch  m3</t>
  </si>
  <si>
    <t>1484038849</t>
  </si>
  <si>
    <t>"základy" 89,101*0,15*1,05</t>
  </si>
  <si>
    <t>186</t>
  </si>
  <si>
    <t>28375948</t>
  </si>
  <si>
    <t>deska EPS 100 fasádní λ=0,037 tl 80mm</t>
  </si>
  <si>
    <t>1326845399</t>
  </si>
  <si>
    <t>"izolace průvlaků" 74,285*1,05</t>
  </si>
  <si>
    <t>187</t>
  </si>
  <si>
    <t>28375950</t>
  </si>
  <si>
    <t>deska EPS 100 fasádní λ=0,037 tl 100mm</t>
  </si>
  <si>
    <t>49756015</t>
  </si>
  <si>
    <t>"atika střechy V7" 5,35*(0,345+0,15)*1,05</t>
  </si>
  <si>
    <t>188</t>
  </si>
  <si>
    <t>2025959638</t>
  </si>
  <si>
    <t>"skladba V04" (11,895*5,3-2,2*0,6)</t>
  </si>
  <si>
    <t>"skladba V06" 2,53*14,5+1,05*0,6+1,6*1,85</t>
  </si>
  <si>
    <t xml:space="preserve">"skladba V05" </t>
  </si>
  <si>
    <t>"plocha" 16,255*13</t>
  </si>
  <si>
    <t>"spádový klín" 16,255*0,5</t>
  </si>
  <si>
    <t>"skladba V07" 7,5*5,35</t>
  </si>
  <si>
    <t>189</t>
  </si>
  <si>
    <t>950148908</t>
  </si>
  <si>
    <t>"skladba V03-terasa" 79,7*1,05</t>
  </si>
  <si>
    <t>"skladba V04" (11,895*5,3-2,2*0,6)*1,05</t>
  </si>
  <si>
    <t>"skladba V06" (2,53*14,5+1,05*0,6+1,6*1,85)*1,05</t>
  </si>
  <si>
    <t>"skladba V05" 16,255*13*1,05</t>
  </si>
  <si>
    <t>190</t>
  </si>
  <si>
    <t>28376100.1</t>
  </si>
  <si>
    <t xml:space="preserve">klín izolační spádový s Al krycí vrstvou z PIR </t>
  </si>
  <si>
    <t>-813590386</t>
  </si>
  <si>
    <t>"střecha V5 u atiky -spádový klín" 16,255*0,5*0,14/2*1,05</t>
  </si>
  <si>
    <t>"skladba V7" 40,125*(0,07+0,255)/2*1,05</t>
  </si>
  <si>
    <t>191</t>
  </si>
  <si>
    <t>713191132</t>
  </si>
  <si>
    <t>Montáž tepelné izolace stavebních konstrukcí - doplňky a konstrukční součásti podlah, stropů vrchem nebo střech překrytím fólií separační z PE</t>
  </si>
  <si>
    <t>1521807235</t>
  </si>
  <si>
    <t>"skladba V1" 119,1</t>
  </si>
  <si>
    <t>192</t>
  </si>
  <si>
    <t>28323055</t>
  </si>
  <si>
    <t>976551842</t>
  </si>
  <si>
    <t>119,1*1,15</t>
  </si>
  <si>
    <t>193</t>
  </si>
  <si>
    <t>-1671739409</t>
  </si>
  <si>
    <t>194</t>
  </si>
  <si>
    <t>763131432</t>
  </si>
  <si>
    <t>Podhled ze sádrokartonových desek  dvouvrstvá zavěšená spodní konstrukce z ocelových profilů CD, UD jednoduše opláštěná deskou protipožární DF, tl. 15 mm, bez TI</t>
  </si>
  <si>
    <t>-947634098</t>
  </si>
  <si>
    <t>"1.np workshop" 26,5</t>
  </si>
  <si>
    <t>195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</si>
  <si>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</si>
  <si>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</si>
  <si>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1008752095</t>
  </si>
  <si>
    <t>764</t>
  </si>
  <si>
    <t>Konstrukce klempířské</t>
  </si>
  <si>
    <t>196</t>
  </si>
  <si>
    <t>76400-0006</t>
  </si>
  <si>
    <t>6/K  Oplechování a lemování nároží pomocí kompozitních Al fasádních panelů tl.4mm, vč. nosného kotevního roštu</t>
  </si>
  <si>
    <t>-658993920</t>
  </si>
  <si>
    <t>197</t>
  </si>
  <si>
    <t>76400-0008</t>
  </si>
  <si>
    <t>8/K  Oplechování ostění oken z Pz plechu s povrch úpravou rš 170mm</t>
  </si>
  <si>
    <t>1063150795</t>
  </si>
  <si>
    <t>198</t>
  </si>
  <si>
    <t>76400-0012</t>
  </si>
  <si>
    <t>12/K  lemování rohů - lemovací L profil rš 160mm</t>
  </si>
  <si>
    <t>-332919012</t>
  </si>
  <si>
    <t>199</t>
  </si>
  <si>
    <t>764215604</t>
  </si>
  <si>
    <t>Oplechování horních ploch zdí a nadezdívek (atik) z pozinkovaného plechu s povrchovou úpravou celoplošně lepené rš 330 mm</t>
  </si>
  <si>
    <t>-1440322445</t>
  </si>
  <si>
    <t>"9/K" 20,4</t>
  </si>
  <si>
    <t>200</t>
  </si>
  <si>
    <t>-1921397511</t>
  </si>
  <si>
    <t>"3/K" 22,3</t>
  </si>
  <si>
    <t>"14/K" 5,7</t>
  </si>
  <si>
    <t>201</t>
  </si>
  <si>
    <t>560280800</t>
  </si>
  <si>
    <t>"4/K" 39,8*0,82</t>
  </si>
  <si>
    <t>"5/K" 35,63*0,85</t>
  </si>
  <si>
    <t>"15/K" 9,2</t>
  </si>
  <si>
    <t>202</t>
  </si>
  <si>
    <t>764216643</t>
  </si>
  <si>
    <t>Oplechování parapetů z pozinkovaného plechu s povrchovou úpravou rovných celoplošně lepené, bez rohů rš 250 mm</t>
  </si>
  <si>
    <t>-512475677</t>
  </si>
  <si>
    <t>"2/K" 3</t>
  </si>
  <si>
    <t>203</t>
  </si>
  <si>
    <t>764216644</t>
  </si>
  <si>
    <t>Oplechování parapetů z pozinkovaného plechu s povrchovou úpravou rovných celoplošně lepené, bez rohů rš 330 mm</t>
  </si>
  <si>
    <t>1772170452</t>
  </si>
  <si>
    <t>"1/K" 8,5</t>
  </si>
  <si>
    <t>"7/k" 28,8</t>
  </si>
  <si>
    <t>204</t>
  </si>
  <si>
    <t>764311603</t>
  </si>
  <si>
    <t>Lemování zdí z pozinkovaného plechu s povrchovou úpravou boční nebo horní rovné, střech s krytinou prejzovou nebo vlnitou rš 250 mm</t>
  </si>
  <si>
    <t>1764378691</t>
  </si>
  <si>
    <t>"10/K" 25,4</t>
  </si>
  <si>
    <t>205</t>
  </si>
  <si>
    <t>764311605</t>
  </si>
  <si>
    <t>Lemování zdí z pozinkovaného plechu s povrchovou úpravou boční nebo horní rovné, střech s krytinou prejzovou nebo vlnitou rš 400 mm</t>
  </si>
  <si>
    <t>486215305</t>
  </si>
  <si>
    <t>"11/K" 22,5</t>
  </si>
  <si>
    <t>206</t>
  </si>
  <si>
    <t>764511612</t>
  </si>
  <si>
    <t>Žlab podokapní z pozinkovaného plechu s povrchovou úpravou včetně háků a čel hranatý rš 330 mm</t>
  </si>
  <si>
    <t>2139732121</t>
  </si>
  <si>
    <t>"3/K"  7,15</t>
  </si>
  <si>
    <t>207</t>
  </si>
  <si>
    <t>764511662</t>
  </si>
  <si>
    <t>Žlab podokapní z pozinkovaného plechu s povrchovou úpravou včetně háků a čel kotlík hranatý, rš žlabu/průměr svodu 330/100 mm</t>
  </si>
  <si>
    <t>-1450135125</t>
  </si>
  <si>
    <t>"pro 13/K" 1</t>
  </si>
  <si>
    <t>208</t>
  </si>
  <si>
    <t>764518622</t>
  </si>
  <si>
    <t>Svod z pozinkovaného plechu s upraveným povrchem včetně objímek, kolen a odskoků kruhový, průměru 100 mm</t>
  </si>
  <si>
    <t>-1516545704</t>
  </si>
  <si>
    <t>"pro 13/K" 0,5+2,7</t>
  </si>
  <si>
    <t>209</t>
  </si>
  <si>
    <t>998764102</t>
  </si>
  <si>
    <t>Přesun hmot pro konstrukce klempířské stanovený z hmotnosti přesunovaného materiálu vodorovná dopravní vzdálenost do 50 m v objektech výšky přes 6 do 12 m</t>
  </si>
  <si>
    <t>232148386</t>
  </si>
  <si>
    <t>210</t>
  </si>
  <si>
    <t>76600-1001</t>
  </si>
  <si>
    <t>1/T  M+D kuchyňská linka dl. 5600mm h.880mm, vč. horních a spodních skříněk, prac.desky z umělého kamene s 1xdřezem a 1xumyvadlem, baterie, zásuvek a šuplíků, kompletní provedení dle PD</t>
  </si>
  <si>
    <t>217527621</t>
  </si>
  <si>
    <t>211</t>
  </si>
  <si>
    <t>76600-1001.1</t>
  </si>
  <si>
    <t>Vybavení kuchyňské linky - vestavná myčka pro 12 jídel.sad, 52dB, spotřeba 11,7l vody, vč. montáže, kompletní dodávka dle PD</t>
  </si>
  <si>
    <t>-765867824</t>
  </si>
  <si>
    <t>212</t>
  </si>
  <si>
    <t>76600-1001.2</t>
  </si>
  <si>
    <t>Vybavení kuchyňské linky - vestavná mnikrovlnná trouba, nerez, 596x400x390mm, 900W, objem 25l, vč. montáže, kompletní dodávka dle PD</t>
  </si>
  <si>
    <t>1378581043</t>
  </si>
  <si>
    <t>213</t>
  </si>
  <si>
    <t>76600-1001.3</t>
  </si>
  <si>
    <t>Vybavení kuchyňské linky - indukční varná deska 590520x60mm , vč. montáže, kompletní dodávka dle PD</t>
  </si>
  <si>
    <t>-269168227</t>
  </si>
  <si>
    <t>214</t>
  </si>
  <si>
    <t>76600-1001.4</t>
  </si>
  <si>
    <t>Vybavení kuchyňské linky - vestavná trouba nerez, 594x568x594mm, horkovzdušná, vč. montáže, kompletní dodávka dle PD</t>
  </si>
  <si>
    <t>-1016880475</t>
  </si>
  <si>
    <t>215</t>
  </si>
  <si>
    <t>76600-1001.5</t>
  </si>
  <si>
    <t>M+D digestoř, kompletní provedení dle PD</t>
  </si>
  <si>
    <t>2031442639</t>
  </si>
  <si>
    <t>216</t>
  </si>
  <si>
    <t>76600-1001.6</t>
  </si>
  <si>
    <t>M+D vestavěná lednice h=800mm, kompletní provedení dle PD</t>
  </si>
  <si>
    <t>-2053376231</t>
  </si>
  <si>
    <t>217</t>
  </si>
  <si>
    <t>76700-1001</t>
  </si>
  <si>
    <t>1/Z  M+D sekční vrata 4700x4500mm, ze sendvič. panelů 40mm, vč. kotvení, doplňků, povrchové úpravy, el. ovládání, kompletní provedení dle PD</t>
  </si>
  <si>
    <t>-330510846</t>
  </si>
  <si>
    <t>218</t>
  </si>
  <si>
    <t>76700-1002</t>
  </si>
  <si>
    <t>2/Z  M+D vnitřní sekční vrata 4700x4500mm, s dveřmi, vč. kotvení, doplňků, přechod. lišty, povrchové úpravy, el. ovládání, kompletní provedení dle PD</t>
  </si>
  <si>
    <t>431420571</t>
  </si>
  <si>
    <t>219</t>
  </si>
  <si>
    <t>76700-1003</t>
  </si>
  <si>
    <t>3/Z  M+D vnitřní otevír. vrata 1800x2400mm, EI30-C2 DP3,vč. kotvení, doplňků, přechod. lišty, povrchové úpravy, kompletní provedení dle PD</t>
  </si>
  <si>
    <t>2043951624</t>
  </si>
  <si>
    <t>220</t>
  </si>
  <si>
    <t>76700-1004</t>
  </si>
  <si>
    <t>4/Z  M+D vstupní proskl.stěna 2000x2500mm s dveřmi, vč. kotvení, kování, paniky, doplňků, povrchové úpravy, kompletní provedení dle PD</t>
  </si>
  <si>
    <t>2141247716</t>
  </si>
  <si>
    <t>221</t>
  </si>
  <si>
    <t>76700-1005</t>
  </si>
  <si>
    <t>5/Z  M+D vstupní dveře 900x2100mm, vč. kotvení, kování, paniky, doplňků, povrchové úpravy, kompletní provedení dle PD</t>
  </si>
  <si>
    <t>1834062706</t>
  </si>
  <si>
    <t>222</t>
  </si>
  <si>
    <t>76700-1006</t>
  </si>
  <si>
    <t>6/Z  M+D celoprosklená stěna, trojsklo, 4160x2500mm, vč. lištování, silikonování, doplňků, kotvení, el. ovládaných venk. žaluzií, kompletní provedení dle PD</t>
  </si>
  <si>
    <t>-888877892</t>
  </si>
  <si>
    <t>223</t>
  </si>
  <si>
    <t>76700-1007</t>
  </si>
  <si>
    <t>7/Z  M+D celoprosklená stěna, trojsklo, 3130x2500mm, vč. lištování, silikonování, doplňků, kotvení, el. ovládaných venk. žaluzií, kompletní provedení dle PD</t>
  </si>
  <si>
    <t>1303238435</t>
  </si>
  <si>
    <t>224</t>
  </si>
  <si>
    <t>76700-1008</t>
  </si>
  <si>
    <t>8/Z  M+D celoprosklená stěna, trojsklo, 2820x2500mm, vč. lištování, silikonování, doplňků, kotvení, el. ovládaných venk. žaluzií, kompletní provedení dle PD</t>
  </si>
  <si>
    <t>-867739076</t>
  </si>
  <si>
    <t>225</t>
  </si>
  <si>
    <t>76700-1009</t>
  </si>
  <si>
    <t>9/Z  M+D celoprosklená stěna, trojsklo, 3010x10200mm, vč. lištování, silikonování, doplňků, kotvení, kompletní provedení dle PD</t>
  </si>
  <si>
    <t>653289834</t>
  </si>
  <si>
    <t>226</t>
  </si>
  <si>
    <t>76700-1010</t>
  </si>
  <si>
    <t>10/Z  M+D celoprosklená stěna, trojsklo, 3510x10200mm, vč. lištování, silikonování, doplňků, kotvení, kompletní provedení dle PD</t>
  </si>
  <si>
    <t>-489416861</t>
  </si>
  <si>
    <t>227</t>
  </si>
  <si>
    <t>76700-1011</t>
  </si>
  <si>
    <t>11/Z  M+D celoprosklená stěna, trojsklo, 2345x3330mm, vč. lištování, silikonování, doplňků, kotvení, el. ovládaných vnitř. rolet, kompletní provedení dle PD</t>
  </si>
  <si>
    <t>441327195</t>
  </si>
  <si>
    <t>228</t>
  </si>
  <si>
    <t>76700-1012</t>
  </si>
  <si>
    <t>12/Z  M+D celoprosklená stěna, trojsklo, 2345x3880mm, vč. lištování, silikonování, doplňků, kotvení, el. ovládaných vnitř. rolet kompletní provedení dle PD</t>
  </si>
  <si>
    <t>-1243957642</t>
  </si>
  <si>
    <t>229</t>
  </si>
  <si>
    <t>76700-1013</t>
  </si>
  <si>
    <t>13/Z  M+D okno v Al rámu, 3760x1600mm, vč. doplňků, kotvení, el. ovládaných venk. žaluzií,  kompletní provedení dle PD</t>
  </si>
  <si>
    <t>1923033110</t>
  </si>
  <si>
    <t>230</t>
  </si>
  <si>
    <t>76700-1014</t>
  </si>
  <si>
    <t>14/Z  M+D okno-pilířek v Al rámu, 940x1600mm, vč. doplňků, kotvení, kompletní provedení dle PD</t>
  </si>
  <si>
    <t>1823600452</t>
  </si>
  <si>
    <t>231</t>
  </si>
  <si>
    <t>76700-1015</t>
  </si>
  <si>
    <t>15/Z  M+D pás oken, 4800x2200mm, otevírka 800x2200mm, vč. doplňků, kotvení, el.ovládání otevírky, kompletní provedení dle PD</t>
  </si>
  <si>
    <t>-186089508</t>
  </si>
  <si>
    <t>232</t>
  </si>
  <si>
    <t>76700-1018.1</t>
  </si>
  <si>
    <t>18/Z  M+D dveře 900/2100, prosklené v rámu z Al profilů, vč. kování, úpravy povrchů, doplňků, kompletní provedení dle PD</t>
  </si>
  <si>
    <t>-1696243053</t>
  </si>
  <si>
    <t>233</t>
  </si>
  <si>
    <t>76700-1019</t>
  </si>
  <si>
    <t>19/Z  M+D vnitřní prosklená stěna s dveřmi, 2000x2500mm, vč. kotvení, kování, doplňků, povrchové úpravy, kompletní provedení dle PD</t>
  </si>
  <si>
    <t>-1118342507</t>
  </si>
  <si>
    <t>234</t>
  </si>
  <si>
    <t>76700-1020</t>
  </si>
  <si>
    <t>20/Z  M+D vnitřní prosklená stěna s posuvnými dveřmi, 8000x2500mm, vč. kotvení, kování, doplňků, povrchové úpravy, kompletní provedení dle PD</t>
  </si>
  <si>
    <t>-200532588</t>
  </si>
  <si>
    <t>235</t>
  </si>
  <si>
    <t>76700-1021</t>
  </si>
  <si>
    <t>21/Z  M+D vnitřní prosklená stěna, 7260x2500mm, vč. kotvení, kování, doplňků, povrchové úpravy,  el. ovládaných vnitř. rolet kompletní provedení dle PD</t>
  </si>
  <si>
    <t>-1261778474</t>
  </si>
  <si>
    <t>236</t>
  </si>
  <si>
    <t>76700-1022</t>
  </si>
  <si>
    <t>22/Z  M+D vnitřní prosklená stěna s posuvnými dveřmi, 8630x2200mm, vč. kotvení, kování, doplňků, povrchové úpravy,  el. ovládaných vnitř. rolet, kompletní provedení dle PD</t>
  </si>
  <si>
    <t>-1161630152</t>
  </si>
  <si>
    <t>237</t>
  </si>
  <si>
    <t>76700-1023</t>
  </si>
  <si>
    <t>23/Z  M+D vnitřní prosklená stěna, 8000x2500mm, vč. kotvení, kování, doplňků, povrchové úpravy, el. ovládaných vnitř. rolet, kompletní provedení dle PD</t>
  </si>
  <si>
    <t>-304675592</t>
  </si>
  <si>
    <t>238</t>
  </si>
  <si>
    <t>76700-1024</t>
  </si>
  <si>
    <t>24/Z  M+D dveře 1800/2500, prosklené v rámu z Al profilů, vč. kování, úpravy povrchů, kompletní provedení dle PD</t>
  </si>
  <si>
    <t>-2119782029</t>
  </si>
  <si>
    <t>239</t>
  </si>
  <si>
    <t>76700-1025</t>
  </si>
  <si>
    <t>25/Z  M+D vstupní dveře 900/2100-terasa, vč. zárubně, kování, úpravy povrchů, kompletní provedení dle PD</t>
  </si>
  <si>
    <t>1511812884</t>
  </si>
  <si>
    <t>240</t>
  </si>
  <si>
    <t>76700-1026</t>
  </si>
  <si>
    <t>26/Z  M+D pevné žaluzie na fasádě, vč.kotvení, doplňků, povrchové úpravy, kompletní provedení dle PD</t>
  </si>
  <si>
    <t>-436918034</t>
  </si>
  <si>
    <t>8,94*10,3</t>
  </si>
  <si>
    <t>241</t>
  </si>
  <si>
    <t>76700-1027</t>
  </si>
  <si>
    <t>27/Z  M+D pevné žaluzie na fasádě, vč.kotvení, doplňků, povrchové úpravy, kompletní provedení dle PD</t>
  </si>
  <si>
    <t>-2128330930</t>
  </si>
  <si>
    <t>(3,84+3,89)*10,3</t>
  </si>
  <si>
    <t>76700-1028</t>
  </si>
  <si>
    <t xml:space="preserve">28/Z  M+D dveře 1800x2100mm, s izolací proti hluku, vč. zárubně, kotvení, doplňků, povrchové úpravy, kompletní provedení dle PD </t>
  </si>
  <si>
    <t>-1809985424</t>
  </si>
  <si>
    <t>243</t>
  </si>
  <si>
    <t>76700-1029</t>
  </si>
  <si>
    <t xml:space="preserve">29/Z  M+D plošina 2800x800mm, z pororoštu, s žebříkem , vč. kotvení, doplňků, povrchové úpravy, kompletní provedení dle PD </t>
  </si>
  <si>
    <t>1178737028</t>
  </si>
  <si>
    <t>244</t>
  </si>
  <si>
    <t>76700-1030.1</t>
  </si>
  <si>
    <t xml:space="preserve">30/Z  M+D zábradlí ocelové, komaxit., vč. kotvení, doplňků, povrchové úpravy, kompletní provedení dle PD </t>
  </si>
  <si>
    <t>1044522909</t>
  </si>
  <si>
    <t>245</t>
  </si>
  <si>
    <t>76700-1030.2</t>
  </si>
  <si>
    <t xml:space="preserve">30/Z  M+D samostatné madlo ocelové, komaxit., na zdi, vč. kotvení, doplňků, povrchové úpravy, kompletní provedení dle PD </t>
  </si>
  <si>
    <t>-1720805680</t>
  </si>
  <si>
    <t>246</t>
  </si>
  <si>
    <t>76700-1031</t>
  </si>
  <si>
    <t xml:space="preserve">31/Z  M+D okno 1500x750mm, v plast. rámu, vč. doplňků, kompletní provedení dle PD </t>
  </si>
  <si>
    <t>-520554438</t>
  </si>
  <si>
    <t>247</t>
  </si>
  <si>
    <t>76700-1033.1</t>
  </si>
  <si>
    <t xml:space="preserve">33/Z  M+D dveře posuvné do vestavěné skříně, 2000x2500mm, vč. pojezdu, kovových regálů, kotvení, doplňků, povrchové úpravy, kompletní provedení dle PD </t>
  </si>
  <si>
    <t>2043162390</t>
  </si>
  <si>
    <t>248</t>
  </si>
  <si>
    <t>76700-1033.2</t>
  </si>
  <si>
    <t xml:space="preserve">33/Z  M+D ocelová kce pro dveře posuvné do vestavěné skříně, vč. kotvení, doplňků, povrchové úpravy, kompletní provedení dle PD </t>
  </si>
  <si>
    <t>-279412832</t>
  </si>
  <si>
    <t>249</t>
  </si>
  <si>
    <t>76700-1033.3</t>
  </si>
  <si>
    <t xml:space="preserve">33/Z  M+D SDK opláštění ocelové kce pro dveře posuvné do vestavěné skříně, vč. kotvení, doplňků, povrchové úpravy, kompletní provedení dle PD </t>
  </si>
  <si>
    <t>-480570873</t>
  </si>
  <si>
    <t>"stěna oboustranně" 3*3,5*2</t>
  </si>
  <si>
    <t>"podlaha+strop" 3*0,615*2</t>
  </si>
  <si>
    <t>250</t>
  </si>
  <si>
    <t>76700-1034</t>
  </si>
  <si>
    <t xml:space="preserve">34/Z  M+D dveře posuvné do úklidové komory, 1380x2500mm, vč., pojezdu, kotvení, doplňků, povrchové úpravy, kompletní provedení dle PD </t>
  </si>
  <si>
    <t>-1395337654</t>
  </si>
  <si>
    <t>251</t>
  </si>
  <si>
    <t>76700-1036</t>
  </si>
  <si>
    <t xml:space="preserve">36/Z  M+D stříška nad vstupem, 2500x1500mm, sklo/kov, vč. kotvení, doplňků, povrchové úpravy, kompletní provedení dle PD </t>
  </si>
  <si>
    <t>-221457314</t>
  </si>
  <si>
    <t>252</t>
  </si>
  <si>
    <t>76700-1037</t>
  </si>
  <si>
    <t xml:space="preserve">37/Z  M+D lemování pro upínací desku hl. schodiště, vč. kotvení, doplňků, povrchové úpravy, kompletní provedení dle PD </t>
  </si>
  <si>
    <t>-1712322644</t>
  </si>
  <si>
    <t>253</t>
  </si>
  <si>
    <t>76700-1038</t>
  </si>
  <si>
    <t xml:space="preserve">38/Z  M+D ocel.plech tvaru L-50/75/3-5mm vč. kotvení, doplňků, povrchové úpravy, kompletní provedení dle PD </t>
  </si>
  <si>
    <t>1885309578</t>
  </si>
  <si>
    <t>254</t>
  </si>
  <si>
    <t>76700-1039</t>
  </si>
  <si>
    <t xml:space="preserve">39/Z  M+D ocel.plech-lišta 70/3mm, vč. kotvení, doplňků, povrchové úpravy, kompletní provedení dle PD </t>
  </si>
  <si>
    <t>-941294555</t>
  </si>
  <si>
    <t>255</t>
  </si>
  <si>
    <t>76700-1040</t>
  </si>
  <si>
    <t xml:space="preserve">40/Z  M+D ocelové úhelníky , 2000-40x40x3mm, na ochranu rohů vč. kotvení, doplňků, povrchové úpravy, kompletní provedení dle PD </t>
  </si>
  <si>
    <t>914649585</t>
  </si>
  <si>
    <t>256</t>
  </si>
  <si>
    <t>76700-1041</t>
  </si>
  <si>
    <t xml:space="preserve">41/Z  M+D vestavěná skříň z Al profilů. 3610/900/2500mm, 3x posuv.dveře, 1x shrnovací dvře, kovové regály, vč. kotvení, doplňků, povrchové úpravy, kompletní provedení dle PD </t>
  </si>
  <si>
    <t>340253610</t>
  </si>
  <si>
    <t>257</t>
  </si>
  <si>
    <t>76700-1042</t>
  </si>
  <si>
    <t xml:space="preserve">42/Z  Oprava stáv. žebříku s ochr. košem - zkrácení o 2m vč. povrchové úpravy, kompletní provedení dle PD </t>
  </si>
  <si>
    <t>1974922802</t>
  </si>
  <si>
    <t>258</t>
  </si>
  <si>
    <t>76700-1044</t>
  </si>
  <si>
    <t xml:space="preserve">44/Z  M+D obklad stěny - designový trapéz. sinusový plech 18/76, tl. 0,8mm, nerez,  vč. kotvení, doplňků, povrchové úpravy, kompletní provedení dle PD </t>
  </si>
  <si>
    <t>1135263344</t>
  </si>
  <si>
    <t>259</t>
  </si>
  <si>
    <t>76700-1045</t>
  </si>
  <si>
    <t xml:space="preserve">45/Z  M+D obklad stěny - designový trapéz. sinusový plech 18/76, tl. 0,8mm, nerez,  vč. kotvení, doplňků, povrchové úpravy, kompletní provedení dle PD </t>
  </si>
  <si>
    <t>-994482773</t>
  </si>
  <si>
    <t>260</t>
  </si>
  <si>
    <t xml:space="preserve">47/Z  M+D obklad stolu - designový trapéz. sinusový plech 18/76, tl. 0,8mm, nerez,  vč. kotvení, doplňků, povrchové úpravy, kompletní provedení dle PD </t>
  </si>
  <si>
    <t>1345650622</t>
  </si>
  <si>
    <t>261</t>
  </si>
  <si>
    <t>76700-1048</t>
  </si>
  <si>
    <t xml:space="preserve">48/Z  M+D ocelové schodiště a pódia,  vč. kotvení, doplňků, povrchové úpravy, kompletní provedení dle PD </t>
  </si>
  <si>
    <t>-1289358257</t>
  </si>
  <si>
    <t>262</t>
  </si>
  <si>
    <t>76700-1049.1</t>
  </si>
  <si>
    <t>49/Z  M+D dilatační lišta u vjezdu, vč. kotvení, doplňků, povrchové úpravy, kompletní provedení dle PD</t>
  </si>
  <si>
    <t>103371092</t>
  </si>
  <si>
    <t>263</t>
  </si>
  <si>
    <t>76700-1050.1</t>
  </si>
  <si>
    <t>50/Z  M+D žebřík s ochranným košem 500x3400mm vč. kotvení, doplňků, povrchové úpravy, kompletní provedení dle PD</t>
  </si>
  <si>
    <t>-41210801</t>
  </si>
  <si>
    <t>264</t>
  </si>
  <si>
    <t>76700-1051</t>
  </si>
  <si>
    <t xml:space="preserve">51/Z  M+D ocelový rošt - plošina na střeše 1900x2400mm, vč. kotvení, doplňků, povrchové úpravy, kompletní provedení dle PD </t>
  </si>
  <si>
    <t>-875672972</t>
  </si>
  <si>
    <t>265</t>
  </si>
  <si>
    <t>76700-1052</t>
  </si>
  <si>
    <t xml:space="preserve">52/Z  M+D ocelové schodiště, vč. zábradlí, kotvení, doplňků, povrchové úpravy, kompletní provedení dle PD </t>
  </si>
  <si>
    <t>1403353133</t>
  </si>
  <si>
    <t>266</t>
  </si>
  <si>
    <t>76700-1053</t>
  </si>
  <si>
    <t>53/Z  M+D kuchyňská linka na terase s dřezem, spodními skříňkmi s Al roletou, dl.2000mm, v.900mm, kompletní provedení dle PD</t>
  </si>
  <si>
    <t>1378222796</t>
  </si>
  <si>
    <t>267</t>
  </si>
  <si>
    <t>76700-1054</t>
  </si>
  <si>
    <t xml:space="preserve">54/Z  M+D  Al plech - lemování na podlaze-5 čárečkový plech (AlMg3), vč. kotvení, doplňků, povrchové úpravy, kompletní provedení dle PD </t>
  </si>
  <si>
    <t>1938092767</t>
  </si>
  <si>
    <t>268</t>
  </si>
  <si>
    <t>76700-1055</t>
  </si>
  <si>
    <t xml:space="preserve">55/Z  M+D květináče-truhlíky na květiny na terase-Al plech, 5 čárečkový (AlMg3), vnitřní nádoba plast, 500x1000x900mm, vč. kotvení, doplňků, povrchové úpravy, kompletní provedení dle PD </t>
  </si>
  <si>
    <t>-1661485349</t>
  </si>
  <si>
    <t>269</t>
  </si>
  <si>
    <t>76700-1057.1</t>
  </si>
  <si>
    <t>57/Z  M+D dilatační lišta u dveří v podlaze, vč. kotvení, doplňků, povrchové úpravy, kompletní provedení dle PD</t>
  </si>
  <si>
    <t>1708912395</t>
  </si>
  <si>
    <t>270</t>
  </si>
  <si>
    <t>271</t>
  </si>
  <si>
    <t>76700-1060</t>
  </si>
  <si>
    <t xml:space="preserve">60/Z  M+D zábradlí nerez. , vč. kotvení, doplňků, povrchové úpravy, kompletní provedení dle PD </t>
  </si>
  <si>
    <t>649307726</t>
  </si>
  <si>
    <t>272</t>
  </si>
  <si>
    <t>76700-1061</t>
  </si>
  <si>
    <t xml:space="preserve">61/Z  M+D Al interierový poklop 600/600mm pro podlahovou výplň </t>
  </si>
  <si>
    <t>775980437</t>
  </si>
  <si>
    <t>273</t>
  </si>
  <si>
    <t>76700-1062.a</t>
  </si>
  <si>
    <t>62/Z  M+D schodový profil - nerez lišta - pásovina š.20mm, tl.10mm, vč. kotvení, provedeno dle PD</t>
  </si>
  <si>
    <t>1412750750</t>
  </si>
  <si>
    <t>274</t>
  </si>
  <si>
    <t>76700-1062b</t>
  </si>
  <si>
    <t>62/Z  M+D lemování schodišť. stupňů L20x20x3mm nerez, vč. kotvení</t>
  </si>
  <si>
    <t>-831142644</t>
  </si>
  <si>
    <t>275</t>
  </si>
  <si>
    <t>76700-1063</t>
  </si>
  <si>
    <t xml:space="preserve">63/Z  M+D OK plošina 1300x800mm , vč. kotvení, doplňků, povrchové úpravy, kompletní provedení dle PD </t>
  </si>
  <si>
    <t>1849396233</t>
  </si>
  <si>
    <t>276</t>
  </si>
  <si>
    <t>76700-1064</t>
  </si>
  <si>
    <t>64/Z  M+D akustické odstínění - sendvičové panely s protihlukovou úpravou, vč. kotvení, lištování, doplňků, kompletní provedení dle PD</t>
  </si>
  <si>
    <t>-2107657809</t>
  </si>
  <si>
    <t>277</t>
  </si>
  <si>
    <t>76700-1065</t>
  </si>
  <si>
    <t>65/Z  M+D plechový schod (pódium) 5-čárečkový AL plech tl. 3,5mm, 1600x1000mm, výška stupně 170mm, vč. OSB s pružnou podložkou vč. kotvení, lištování, doplňků, kompletní provedení dle PD</t>
  </si>
  <si>
    <t>-1074707102</t>
  </si>
  <si>
    <t>278</t>
  </si>
  <si>
    <t>76700-1066</t>
  </si>
  <si>
    <t>66/Z  M+D plošina (schod) z pororoštu 3000x1000mm výška 230mm(pódium) vč. kotvení, lištování, doplňků, kompletní provedení dle PD</t>
  </si>
  <si>
    <t>582470765</t>
  </si>
  <si>
    <t>279</t>
  </si>
  <si>
    <t>99800-001</t>
  </si>
  <si>
    <t xml:space="preserve">Plošina, zvedací zařízení pro montáž prosklených stěn </t>
  </si>
  <si>
    <t>1087060011</t>
  </si>
  <si>
    <t>280</t>
  </si>
  <si>
    <t>76710-1002</t>
  </si>
  <si>
    <t>2/O  M+D exterier. čistící zóna 1000x1000mm, rohož Al a 3 řádková kartáčová vložka v ocel. rámu</t>
  </si>
  <si>
    <t>-755872560</t>
  </si>
  <si>
    <t>281</t>
  </si>
  <si>
    <t>76710-1003</t>
  </si>
  <si>
    <t>3/O  M+D lemování otvorů sklovláknitými deskami, vč. kotvení, povrchové úpravy, kompletní provedení dle PD</t>
  </si>
  <si>
    <t>784060185</t>
  </si>
  <si>
    <t>282</t>
  </si>
  <si>
    <t>76710-1004</t>
  </si>
  <si>
    <t>4/O  M+D akustický obklad stěn z akust. obklad. panelů vč. nosného dřev. roštu, kompletní provedení dle PD</t>
  </si>
  <si>
    <t>-20425881</t>
  </si>
  <si>
    <t>283</t>
  </si>
  <si>
    <t>76710-1005</t>
  </si>
  <si>
    <t>5/O  M+D akustické podhledové panely ze skelných vláken 1200x1200x40mm, jednotlivě, kompletní provedení dle PD</t>
  </si>
  <si>
    <t>-835434744</t>
  </si>
  <si>
    <t>"1.np" 1,2*1,2*7</t>
  </si>
  <si>
    <t>"3.np" 1,2*1,2*2</t>
  </si>
  <si>
    <t>284</t>
  </si>
  <si>
    <t>76710-1006</t>
  </si>
  <si>
    <t>6/O  M+D akustické podhledové panely ze skelných vláken 1200x1200x40mm, celoplošně, vč. roštu, kompletní provedení dle PD</t>
  </si>
  <si>
    <t>-532552439</t>
  </si>
  <si>
    <t>"1.np" 20,16</t>
  </si>
  <si>
    <t>"2.np" 47,26</t>
  </si>
  <si>
    <t>285</t>
  </si>
  <si>
    <t>76710-1007</t>
  </si>
  <si>
    <t>7/O  M+D dřevěná podlaha z palubek z exotického dřeva, vč. roštu, kotvení, povrchové úpravy, kompletní provedení dle PD</t>
  </si>
  <si>
    <t>-1357586670</t>
  </si>
  <si>
    <t>286</t>
  </si>
  <si>
    <t>76710-1008</t>
  </si>
  <si>
    <t>8/O  M+D bezpečnostní úchyty na střeše, vč. kotvení, povrchové úpravy, kompletní provedení dle PD</t>
  </si>
  <si>
    <t>1715709303</t>
  </si>
  <si>
    <t>287</t>
  </si>
  <si>
    <t>76710-1009</t>
  </si>
  <si>
    <t>9/O  Protipožární opláštění  VZT potrubí z původní budovy nad střechu krčku, vč. roštu, kotvení, kompletní provedení dle PD</t>
  </si>
  <si>
    <t>-2110848096</t>
  </si>
  <si>
    <t>288</t>
  </si>
  <si>
    <t>76710-1010</t>
  </si>
  <si>
    <t>10/O  M+D požární bezpečnostní tabulky připevněné na zdi uvnitř, objektu</t>
  </si>
  <si>
    <t>-1513095593</t>
  </si>
  <si>
    <t>776</t>
  </si>
  <si>
    <t>Podlahy povlakové</t>
  </si>
  <si>
    <t>289</t>
  </si>
  <si>
    <t>776111311</t>
  </si>
  <si>
    <t>Příprava podkladu vysátí podlah</t>
  </si>
  <si>
    <t>1256296690</t>
  </si>
  <si>
    <t>"pod koberec" 81,3+27,1</t>
  </si>
  <si>
    <t>290</t>
  </si>
  <si>
    <t>776211211</t>
  </si>
  <si>
    <t>Montáž textilních podlahovin lepením čtverců standardních</t>
  </si>
  <si>
    <t>-1792801720</t>
  </si>
  <si>
    <t>"skladba V2b" 81,3</t>
  </si>
  <si>
    <t>291</t>
  </si>
  <si>
    <t>69751080</t>
  </si>
  <si>
    <t>koberec čtverce 50x50cm</t>
  </si>
  <si>
    <t>899905721</t>
  </si>
  <si>
    <t>108,4*1,1</t>
  </si>
  <si>
    <t>292</t>
  </si>
  <si>
    <t>776411111</t>
  </si>
  <si>
    <t>Montáž soklíků lepením obvodových, výšky do 80 mm</t>
  </si>
  <si>
    <t>-295915495</t>
  </si>
  <si>
    <t>"skladba V2b" 36,7-9,7</t>
  </si>
  <si>
    <t>"skladba V8" 24,12</t>
  </si>
  <si>
    <t>293</t>
  </si>
  <si>
    <t>2834200.1</t>
  </si>
  <si>
    <t>soklík kobercový vč. lišty</t>
  </si>
  <si>
    <t>-2025577700</t>
  </si>
  <si>
    <t>51,12*1,1</t>
  </si>
  <si>
    <t>294</t>
  </si>
  <si>
    <t>776421312</t>
  </si>
  <si>
    <t>Montáž lišt přechodových šroubovaných</t>
  </si>
  <si>
    <t>-1661873093</t>
  </si>
  <si>
    <t>295</t>
  </si>
  <si>
    <t>59054101</t>
  </si>
  <si>
    <t>profil přechodový Al 10 x 20mm</t>
  </si>
  <si>
    <t>-2062957955</t>
  </si>
  <si>
    <t>2,7*1,1</t>
  </si>
  <si>
    <t>296</t>
  </si>
  <si>
    <t>998776102</t>
  </si>
  <si>
    <t>Přesun hmot pro podlahy povlakové  stanovený z hmotnosti přesunovaného materiálu vodorovná dopravní vzdálenost do 50 m v objektech výšky přes 6 do 12 m</t>
  </si>
  <si>
    <t>-1258543435</t>
  </si>
  <si>
    <t>297</t>
  </si>
  <si>
    <t>-450524445</t>
  </si>
  <si>
    <t>"skladba V1"</t>
  </si>
  <si>
    <t>"podlaha" 119,1</t>
  </si>
  <si>
    <t>"sokl" 54,05*0,1</t>
  </si>
  <si>
    <t xml:space="preserve">"skladba V2a" </t>
  </si>
  <si>
    <t>"podlaha" 12,4</t>
  </si>
  <si>
    <t>"sokl" 27,6*0,1</t>
  </si>
  <si>
    <t>"skladba V12"</t>
  </si>
  <si>
    <t>"podlaha" 8,23</t>
  </si>
  <si>
    <t>"sokl" 7,4*0,1</t>
  </si>
  <si>
    <t>"schodiště"</t>
  </si>
  <si>
    <t>"mezipodesty" 4,065*2</t>
  </si>
  <si>
    <t>"stupně" 1,3*(0,175+0,3)*41</t>
  </si>
  <si>
    <t>"sokl" (19+19,95)*0,1</t>
  </si>
  <si>
    <t>298</t>
  </si>
  <si>
    <t>77700-002R</t>
  </si>
  <si>
    <t>Litá bezespará podlaha z epoxid pryskyřice, pečetící uzavírací nátěr 1-2 vrstvy, písek, samonivelační stěrka z epoxid. pryskyřice 2 vrstvy, přebroušení 1 vrstvy, penetrace</t>
  </si>
  <si>
    <t>1342254208</t>
  </si>
  <si>
    <t>299</t>
  </si>
  <si>
    <t>77700-003R</t>
  </si>
  <si>
    <t>Polyuretan/cementový hybridní podlahový systém</t>
  </si>
  <si>
    <t>-1138900245</t>
  </si>
  <si>
    <t>"mč.151" 212,9</t>
  </si>
  <si>
    <t>"mč.152" 34</t>
  </si>
  <si>
    <t>"mč.155" 19,3</t>
  </si>
  <si>
    <t>783</t>
  </si>
  <si>
    <t>Dokončovací práce - nátěry</t>
  </si>
  <si>
    <t>300</t>
  </si>
  <si>
    <t>78300-001</t>
  </si>
  <si>
    <t>Protipožární nátěr ocelových kcí , R30 DPi</t>
  </si>
  <si>
    <t>-232915880</t>
  </si>
  <si>
    <t xml:space="preserve">"hala bez IPE450, schodiště a jeřábu" </t>
  </si>
  <si>
    <t>434,97-83,72-4,54-0,37-1,35-7,68-3,78-0,09-61,88-6,24-1,55-0,3</t>
  </si>
  <si>
    <t>301</t>
  </si>
  <si>
    <t>78300-002</t>
  </si>
  <si>
    <t>Základní i vrchní nátěr ocelových kcí na bázi alkydové pryskyřice s aktivními antikorozními pigmenty, celková tl. 40-80+60mikronů= 120-140mikronů</t>
  </si>
  <si>
    <t>953483018</t>
  </si>
  <si>
    <t>349,06+120,97+22,08-38,65*0,5-217,42</t>
  </si>
  <si>
    <t>302</t>
  </si>
  <si>
    <t>78300-003</t>
  </si>
  <si>
    <t>Lajnování podlahy, š.50mm</t>
  </si>
  <si>
    <t>1986815228</t>
  </si>
  <si>
    <t>303</t>
  </si>
  <si>
    <t>78300-004</t>
  </si>
  <si>
    <t>Nátěry OK ve venkovním prostředí - nástřiky vypalované v práškové lakovně na žár.pozink povrch OK</t>
  </si>
  <si>
    <t>-1873285816</t>
  </si>
  <si>
    <t>304</t>
  </si>
  <si>
    <t>546962973</t>
  </si>
  <si>
    <t>321,8+25,086+50,327+1293,109+14+24,69</t>
  </si>
  <si>
    <t>305</t>
  </si>
  <si>
    <t>-443938854</t>
  </si>
  <si>
    <t>43-M</t>
  </si>
  <si>
    <t>Montáž ocelových konstrukcí</t>
  </si>
  <si>
    <t>306</t>
  </si>
  <si>
    <t>430-001</t>
  </si>
  <si>
    <t>M+D ocelová kce vč. kotvení a povrchové úpravy základním nátěrem</t>
  </si>
  <si>
    <t>-636069524</t>
  </si>
  <si>
    <t>"hala" 21538-4732</t>
  </si>
  <si>
    <t>"krček" 3834</t>
  </si>
  <si>
    <t>307</t>
  </si>
  <si>
    <t>-731626696</t>
  </si>
  <si>
    <t>"výpomoc pro ZTI" 50</t>
  </si>
  <si>
    <t>"výpomoc pro ÚT" 50</t>
  </si>
  <si>
    <t>"výpomoc pro EL" 50</t>
  </si>
  <si>
    <t>"ostatní výpomoci" 50</t>
  </si>
  <si>
    <t>002.2 - ZTI</t>
  </si>
  <si>
    <t>HSV - HSV</t>
  </si>
  <si>
    <t xml:space="preserve">    8 - Trubní vedení</t>
  </si>
  <si>
    <t xml:space="preserve">    721 - Zdravotechnika - vnitřní kanalizace</t>
  </si>
  <si>
    <t xml:space="preserve">    722 - Zdravotechnika - vnitřní vodovod</t>
  </si>
  <si>
    <t xml:space="preserve">    725 - Zdravotechnika - zařizovací předměty</t>
  </si>
  <si>
    <t>M - Práce a dodávky M</t>
  </si>
  <si>
    <t xml:space="preserve">    21-M - Elektromontáže</t>
  </si>
  <si>
    <t>131201201</t>
  </si>
  <si>
    <t>Hloubení jam zapažených v hornině tř. 3 objemu do 100 m3</t>
  </si>
  <si>
    <t>132201202</t>
  </si>
  <si>
    <t>Hloubení rýh š do 2000 mm v hornině tř. 3 objemu do 1000 m3</t>
  </si>
  <si>
    <t>151101101</t>
  </si>
  <si>
    <t>Zřízení příložného pažení a rozepření stěn rýh hl do 2 m</t>
  </si>
  <si>
    <t>151101111</t>
  </si>
  <si>
    <t>Odstranění příložného pažení a rozepření stěn rýh hl do 2 m</t>
  </si>
  <si>
    <t>161101101</t>
  </si>
  <si>
    <t>Svislé přemístění výkopku z horniny tř. 1 až 4 hl výkopu do 2,5 m</t>
  </si>
  <si>
    <t>Vodorovné přemístění do 10000 m výkopku/sypaniny z horniny tř. 1 až 4</t>
  </si>
  <si>
    <t>Příplatek k vodorovnému přemístění výkopku/sypaniny z horniny tř. 1 až 4 ZKD 1000 m přes 10000 m</t>
  </si>
  <si>
    <t>167101101</t>
  </si>
  <si>
    <t>Nakládání výkopku z hornin tř. 1 až 4 do 100 m3</t>
  </si>
  <si>
    <t>171201201</t>
  </si>
  <si>
    <t>Uložení sypaniny na skládky</t>
  </si>
  <si>
    <t>Poplatek za uložení odpadu ze sypaniny na skládce (skládkovné)</t>
  </si>
  <si>
    <t>174101101</t>
  </si>
  <si>
    <t>Zásyp jam, šachet rýh nebo kolem objektů sypaninou se zhutněním</t>
  </si>
  <si>
    <t>175111101</t>
  </si>
  <si>
    <t>Obsypání potrubí ručně sypaninou bez prohození, uloženou do 3 m</t>
  </si>
  <si>
    <t>583336980</t>
  </si>
  <si>
    <t>kamenivo těžené hrubé (Bratčice) frakce 32-63</t>
  </si>
  <si>
    <t>583373030</t>
  </si>
  <si>
    <t>štěrkopísek frakce 0-8</t>
  </si>
  <si>
    <t>451573111</t>
  </si>
  <si>
    <t>Lože pod potrubí otevřený výkop ze štěrkopísku</t>
  </si>
  <si>
    <t>452311131</t>
  </si>
  <si>
    <t>Podkladní desky z betonu prostého tř. C 12/15</t>
  </si>
  <si>
    <t>452351101</t>
  </si>
  <si>
    <t>Bednění podkladních desek</t>
  </si>
  <si>
    <t>Trubní vedení</t>
  </si>
  <si>
    <t>871171141</t>
  </si>
  <si>
    <t>Montáž potrubí z PE100 SDR 11 otevřený výkop svařovaných na tupo D 40 x 3,7 mm</t>
  </si>
  <si>
    <t>286131110</t>
  </si>
  <si>
    <t>potrubí vodovodní PE100 PN16 SDR11 6 m, 100 m, 40 x 3,7 mm</t>
  </si>
  <si>
    <t>630004004016</t>
  </si>
  <si>
    <t>ISO spojka 40-40''</t>
  </si>
  <si>
    <t>871355221</t>
  </si>
  <si>
    <t>Kanalizační potrubí z tvrdého PVC-systém KG tuhost třídy SN8 DN200</t>
  </si>
  <si>
    <t>892233122</t>
  </si>
  <si>
    <t>Proplach a dezinfekce vodovodního potrubí DN od 40 do 70</t>
  </si>
  <si>
    <t>892241111</t>
  </si>
  <si>
    <t>Tlaková zkouška vodou potrubí do 80</t>
  </si>
  <si>
    <t>892351111</t>
  </si>
  <si>
    <t>Tlaková zkouška vodou potrubí DN 150 nebo 200</t>
  </si>
  <si>
    <t>892372111</t>
  </si>
  <si>
    <t>Zabezpečení konců potrubí DN do 300 při tlakových zkouškách vodou</t>
  </si>
  <si>
    <t>8944112PC</t>
  </si>
  <si>
    <t>Zřízení šachet kanalizačních z betonových dílců na potrubí DN do 200 dno kamenina vč. skruží a poklopu</t>
  </si>
  <si>
    <t>894812205</t>
  </si>
  <si>
    <t>Revizní a čistící šachta z PP šachtové dno DN 425/200 průtočné</t>
  </si>
  <si>
    <t>894812206</t>
  </si>
  <si>
    <t>Revizní a čistící šachta z PP šachtové dno DN 425/200 průtočné 30°,60°,90°</t>
  </si>
  <si>
    <t>894812231</t>
  </si>
  <si>
    <t>Revizní a čistící šachta z PP DN 425 šachtová roura korugovaná bez hrdla světlé hloubky 1500 mm</t>
  </si>
  <si>
    <t>894812232</t>
  </si>
  <si>
    <t>Revizní a čistící šachta z PP DN 425 šachtová roura korugovaná bez hrdla světlé hloubky 2000 mm</t>
  </si>
  <si>
    <t>894812249.1</t>
  </si>
  <si>
    <t>Příplatek k rourám revizní a čistící šachty z PP DN 425 za uříznutí šachtové roury</t>
  </si>
  <si>
    <t>894812261</t>
  </si>
  <si>
    <t>Revizní a čistící šachta z PP DN 425 poklop litinový s teleskopickou rourou pro zatížení 3 t</t>
  </si>
  <si>
    <t>89597111PC</t>
  </si>
  <si>
    <t>ZASAKOVACÍ OBJEKT z bloků PP pro vsakování dvouřadová galerie objemu do 50m3- 7,2 x 4,8x 1,04 m, užitný objem 14,4m3</t>
  </si>
  <si>
    <t>kpl</t>
  </si>
  <si>
    <t>89597111PC1</t>
  </si>
  <si>
    <t>voštinový blok</t>
  </si>
  <si>
    <t>89597111PC2</t>
  </si>
  <si>
    <t>šachtová kanalizační nádrž-dno</t>
  </si>
  <si>
    <t>89597111PC3</t>
  </si>
  <si>
    <t>drenážní rozvody</t>
  </si>
  <si>
    <t>89597111PC4</t>
  </si>
  <si>
    <t>geotextilie 200g/m2</t>
  </si>
  <si>
    <t>89597111PC5</t>
  </si>
  <si>
    <t>Doprava, montáž</t>
  </si>
  <si>
    <t>89597111PC6</t>
  </si>
  <si>
    <t>Regulační šachta beton DN1000</t>
  </si>
  <si>
    <t>899103111</t>
  </si>
  <si>
    <t>Osazení poklopů litinových nebo ocelových včetně rámů hmotnosti nad 100 do 150 kg</t>
  </si>
  <si>
    <t>552434420</t>
  </si>
  <si>
    <t>poklop na vstupní šachtu litinový 600 D400, vzor DIN</t>
  </si>
  <si>
    <t>998276101</t>
  </si>
  <si>
    <t>Přesun hmot pro trubní vedení z trub z plastických hmot otevřený výkop</t>
  </si>
  <si>
    <t>713463411</t>
  </si>
  <si>
    <t>Montáž izolace tepelné potrubí a ohybů návlekovými izolačními pouzdry</t>
  </si>
  <si>
    <t>283771030</t>
  </si>
  <si>
    <t>izolace potrubí 22 x 9 mm</t>
  </si>
  <si>
    <t>283770450</t>
  </si>
  <si>
    <t>izolace potrubí  22 x 20 mm</t>
  </si>
  <si>
    <t>283771110</t>
  </si>
  <si>
    <t>izolace potrubí 28 x 9 mm</t>
  </si>
  <si>
    <t>283770480</t>
  </si>
  <si>
    <t>izolace potrubí  28 x 20 mm</t>
  </si>
  <si>
    <t>283771150</t>
  </si>
  <si>
    <t>izolace potrubí 35 x 9 mm</t>
  </si>
  <si>
    <t>283770550</t>
  </si>
  <si>
    <t>izolace potrubí 35 x 20 mm</t>
  </si>
  <si>
    <t>283770570</t>
  </si>
  <si>
    <t>izolace potrubí 40 x 9 mm</t>
  </si>
  <si>
    <t>Přesun hmot tonážní pro izolace tepelné v objektech v do 12 m</t>
  </si>
  <si>
    <t>721</t>
  </si>
  <si>
    <t>Zdravotechnika - vnitřní kanalizace</t>
  </si>
  <si>
    <t>721173401</t>
  </si>
  <si>
    <t>Potrubí kanalizační plastové svodné systém KG DN 100</t>
  </si>
  <si>
    <t>721173402</t>
  </si>
  <si>
    <t>Potrubí kanalizační plastové svodné systém KG DN 125</t>
  </si>
  <si>
    <t>721173403</t>
  </si>
  <si>
    <t>Potrubí kanalizační plastové svodné systém KG DN 150</t>
  </si>
  <si>
    <t>721174024</t>
  </si>
  <si>
    <t>Potrubí kanalizační z PP odpadní systém HT DN 70</t>
  </si>
  <si>
    <t>721174025</t>
  </si>
  <si>
    <t>Potrubí kanalizační z PP odpadní systém HT DN 100</t>
  </si>
  <si>
    <t>721174042</t>
  </si>
  <si>
    <t>Potrubí kanalizační z PP připojovací systém HT DN 40,32</t>
  </si>
  <si>
    <t>721174043</t>
  </si>
  <si>
    <t>Potrubí kanalizační z PP připojovací systém HT DN 50</t>
  </si>
  <si>
    <t>721194104</t>
  </si>
  <si>
    <t>Vyvedení a upevnění odpadních výpustek DN 40</t>
  </si>
  <si>
    <t>721194105</t>
  </si>
  <si>
    <t>Vyvedení a upevnění odpadních výpustek DN 50</t>
  </si>
  <si>
    <t>721194109</t>
  </si>
  <si>
    <t>Vyvedení a upevnění odpadních výpustek DN 100</t>
  </si>
  <si>
    <t>72121191PC</t>
  </si>
  <si>
    <t>Montáž zápach. uzávěr plast</t>
  </si>
  <si>
    <t>5516132PC1</t>
  </si>
  <si>
    <t>Podomítková vodní ZU pro odvod kondenz s  mech uzávěrkou, pro klima jednotky DN32 - 100x100mm</t>
  </si>
  <si>
    <t>5516132PC3</t>
  </si>
  <si>
    <t>Podomítková zápach uzávěrka DN40/50 pro pračky a myčky s tvarovou pro přívod vody a výtok ventilem 1/2“, nerez kryt 180x110mm</t>
  </si>
  <si>
    <t>551618410</t>
  </si>
  <si>
    <t>vtok se zápachovou uzávěrkou DN 30</t>
  </si>
  <si>
    <t>551666200</t>
  </si>
  <si>
    <t>Napojovací koleno pro záchodovou mísu, DN110 s kulovým kloubem, bílé</t>
  </si>
  <si>
    <t>562311120</t>
  </si>
  <si>
    <t>vtok střeš.pro PVC izol.ploch.stř. s vyhříváním 75,110,125,160 mm</t>
  </si>
  <si>
    <t>5623125PC</t>
  </si>
  <si>
    <t>Přivzdušňovací hlavice DN110 s dvojitou izolační stěnou, AI, 37l/s</t>
  </si>
  <si>
    <t>562312210</t>
  </si>
  <si>
    <t>souprava ventilační střešní plastová HL807 DN75</t>
  </si>
  <si>
    <t>721274103</t>
  </si>
  <si>
    <t>Přivzdušňovací ventil venkovní odpadních potrubí DN 110 (DN 75)</t>
  </si>
  <si>
    <t>721290111</t>
  </si>
  <si>
    <t>Zkouška těsnosti potrubí kanalizace vodou do DN 125</t>
  </si>
  <si>
    <t>721290112</t>
  </si>
  <si>
    <t>Zkouška těsnosti potrubí kanalizace vodou do DN 200</t>
  </si>
  <si>
    <t>998721102</t>
  </si>
  <si>
    <t>Přesun hmot tonážní pro vnitřní kanalizace v objektech v do 12 m</t>
  </si>
  <si>
    <t>722</t>
  </si>
  <si>
    <t>Zdravotechnika - vnitřní vodovod</t>
  </si>
  <si>
    <t>722130234</t>
  </si>
  <si>
    <t>Potrubí vodovodní ocelové závitové pozinkované svařované běžné DN 32</t>
  </si>
  <si>
    <t>722130913</t>
  </si>
  <si>
    <t>Potrubí pozinkované závitové přeřezání ocelové trubky do DN 25</t>
  </si>
  <si>
    <t>722130916</t>
  </si>
  <si>
    <t>Potrubí pozinkované závitové přeřezání ocelové trubky do DN 50</t>
  </si>
  <si>
    <t>722131932</t>
  </si>
  <si>
    <t>Potrubí pozinkované závitové propojení potrubí DN 20</t>
  </si>
  <si>
    <t>722131934</t>
  </si>
  <si>
    <t>Potrubí pozinkované závitové propojení potrubí DN 32</t>
  </si>
  <si>
    <t>722173202PC</t>
  </si>
  <si>
    <t>Potrubí vodovodní vícevrstvé polyetylen-hliníkové trubky,spoj press objímkou mosaz D 20x2,0 mm</t>
  </si>
  <si>
    <t>722173203PC</t>
  </si>
  <si>
    <t>Potrubí vodovodní vícevrstvé polyetylen-hliníkové trubky,spoj press objímkou mosaz D 26x3,0 mm</t>
  </si>
  <si>
    <t>722173204PC</t>
  </si>
  <si>
    <t>Potrubí vodovodní vícevrstvé polyetylen-hliníkové trubky,spoj press objímkou mosaz D 32x3,0 mm</t>
  </si>
  <si>
    <t>722176113</t>
  </si>
  <si>
    <t>Montáž potrubí z plastových trub  svařovaných polyfuzně D přes 20 do 25 mm</t>
  </si>
  <si>
    <t>-1835057814</t>
  </si>
  <si>
    <t>28613109</t>
  </si>
  <si>
    <t>potrubí vodovodní PE100 PN16 SDR11 6 m, 100 m, 25 x 2,3 mm</t>
  </si>
  <si>
    <t>1661713277</t>
  </si>
  <si>
    <t>7221761PC</t>
  </si>
  <si>
    <t xml:space="preserve">Zahradní šachta z PVC s 3/4" ventilem pro napojení zavlažovací hadice - zelená </t>
  </si>
  <si>
    <t>1411756533</t>
  </si>
  <si>
    <t>722220111</t>
  </si>
  <si>
    <t>Nástěnka pro výtokový ventil G 1/2 s jedním závitem</t>
  </si>
  <si>
    <t>722220121</t>
  </si>
  <si>
    <t>Nástěnka pro baterii G 1/2 s jedním závitem</t>
  </si>
  <si>
    <t>pár</t>
  </si>
  <si>
    <t>722224111</t>
  </si>
  <si>
    <t>Kohout plnicí nebo vypouštěcí G 1/2 PN 6 s jedním závitem</t>
  </si>
  <si>
    <t>722239101</t>
  </si>
  <si>
    <t>Montáž armatur vodovodních se dvěma závity G 1/2</t>
  </si>
  <si>
    <t>551141240</t>
  </si>
  <si>
    <t>kulový kohout, PN 42, T 185 C, chromovaný R250D 1/2" červený</t>
  </si>
  <si>
    <t>5511142PC</t>
  </si>
  <si>
    <t>Zahradní nezámrzová armatura  15x450mm DN15 garden valve</t>
  </si>
  <si>
    <t>42211PC</t>
  </si>
  <si>
    <t xml:space="preserve">Ventil regulační závitová Multi-therm 142 00 1/2", 30-50°C </t>
  </si>
  <si>
    <t>188952761</t>
  </si>
  <si>
    <t>722239102</t>
  </si>
  <si>
    <t>Montáž armatur vodovodních se dvěma závity G 3/4</t>
  </si>
  <si>
    <t>551141260</t>
  </si>
  <si>
    <t>kulový kohout, PN 42, T 185 C, chromovaný R250D 3/4" červený</t>
  </si>
  <si>
    <t>722239103</t>
  </si>
  <si>
    <t>Montáž armatur vodovodních se dvěma závity G 1</t>
  </si>
  <si>
    <t>551141280</t>
  </si>
  <si>
    <t>kulový kohout, PN 35, T 185 C, chromovaný R250D 1" červený</t>
  </si>
  <si>
    <t>-1013955908</t>
  </si>
  <si>
    <t>551PC1</t>
  </si>
  <si>
    <t>ZMEKC.VODY ECOWATER SYSTEM ESM 18CE+</t>
  </si>
  <si>
    <t>551PC2</t>
  </si>
  <si>
    <t>ZMEKCOVAC - BYPASS 1"</t>
  </si>
  <si>
    <t>551PC3</t>
  </si>
  <si>
    <t>ZMEKCOVAC - NEREZ HADICE 1"</t>
  </si>
  <si>
    <t>722239104</t>
  </si>
  <si>
    <t>Montáž armatur vodovodních se dvěma závity G 5/4</t>
  </si>
  <si>
    <t>551141300</t>
  </si>
  <si>
    <t>kulový kohout, PN 35, T 185 C, chromovaný R250D 1"1/4 červený</t>
  </si>
  <si>
    <t>4363320PC</t>
  </si>
  <si>
    <t>Waterfiltr domácí na studenou vodu 5/4", s odkalovacím ventilem, nylonová proplachovací vložka</t>
  </si>
  <si>
    <t>1421591091</t>
  </si>
  <si>
    <t>72225014PC1</t>
  </si>
  <si>
    <t>Hydrantový systém s tvarově stálou hadicí D19 -30bm - prosklená  dvířka - proudnice ekv. 6 -  710/710/200 q=0,30l/s</t>
  </si>
  <si>
    <t>722290226</t>
  </si>
  <si>
    <t>Zkouška těsnosti vodovodního potrubí závitového do DN 50</t>
  </si>
  <si>
    <t>722290234</t>
  </si>
  <si>
    <t>Proplach a dezinfekce vodovodního potrubí do DN 80</t>
  </si>
  <si>
    <t>998722102</t>
  </si>
  <si>
    <t>Přesun hmot tonážní pro vnitřní vodovod v objektech v do 12 m</t>
  </si>
  <si>
    <t>725</t>
  </si>
  <si>
    <t>Zdravotechnika - zařizovací předměty</t>
  </si>
  <si>
    <t>725111131</t>
  </si>
  <si>
    <t>Splachovač nádržkový plastový vysokopoložený</t>
  </si>
  <si>
    <t>725219102</t>
  </si>
  <si>
    <t>Montáž umyvadla připevněného na šrouby do zdiva</t>
  </si>
  <si>
    <t>642120010</t>
  </si>
  <si>
    <t>umyvadlo keramické do nábytku 67 x 47 cm bílé</t>
  </si>
  <si>
    <t>-1182079379</t>
  </si>
  <si>
    <t>725219104</t>
  </si>
  <si>
    <t>Umyvadla montáž umyvadel ostatních typů nerezových</t>
  </si>
  <si>
    <t>soubor</t>
  </si>
  <si>
    <t>1386844258</t>
  </si>
  <si>
    <t>55231190</t>
  </si>
  <si>
    <t>umyvadlo nerezové bez baterie s konzolami</t>
  </si>
  <si>
    <t>-486265187</t>
  </si>
  <si>
    <t>725319111</t>
  </si>
  <si>
    <t>Montáž dřezu ostatních typů</t>
  </si>
  <si>
    <t>552313040</t>
  </si>
  <si>
    <t>výlevka nerezová s baterií a umyvadlem, 600 x 500 x 300 mm, odpad d=56 mm-na terase, s jednou stojánk otoč baterií</t>
  </si>
  <si>
    <t>623429558</t>
  </si>
  <si>
    <t>725339111</t>
  </si>
  <si>
    <t>Montáž výlevky</t>
  </si>
  <si>
    <t>642711010</t>
  </si>
  <si>
    <t>výlevka keramická bílá</t>
  </si>
  <si>
    <t>725532101</t>
  </si>
  <si>
    <t>Elektrický ohřívač zásobníkový akumulační závěsný svislý 10 l / 2 kW</t>
  </si>
  <si>
    <t>725813111</t>
  </si>
  <si>
    <t>Ventil rohový TE 67 G 1/2 s filtrem</t>
  </si>
  <si>
    <t>725819401</t>
  </si>
  <si>
    <t>Montáž ventilů rohových G 1/2 s připojovací trubičkou</t>
  </si>
  <si>
    <t>5514104PC</t>
  </si>
  <si>
    <t>ventil rohový TE67  s trubičkou SAM 1/2"</t>
  </si>
  <si>
    <t>725829121</t>
  </si>
  <si>
    <t>Montáž baterie umyvadlové nástěnné pákové a klasické ostatní typ</t>
  </si>
  <si>
    <t>5514312pc</t>
  </si>
  <si>
    <t>baterie dřezová nástěnná páková 1/2"x250 mm k výlevce</t>
  </si>
  <si>
    <t>725829131</t>
  </si>
  <si>
    <t>Montáž baterie umyvadlové stojánkové G 1/2 ostatní typ</t>
  </si>
  <si>
    <t>5514314pc1</t>
  </si>
  <si>
    <t>baterie umyvadlová páková stojánková G1/2</t>
  </si>
  <si>
    <t>5514314pc2</t>
  </si>
  <si>
    <t>baterie dřezová páková stojánková G1/2</t>
  </si>
  <si>
    <t>551457170</t>
  </si>
  <si>
    <t>baterie dřezová  stojánková páková nadstandart-   chrom</t>
  </si>
  <si>
    <t>768855497</t>
  </si>
  <si>
    <t>998725102</t>
  </si>
  <si>
    <t>Přesun hmot tonážní pro zařizovací předměty v objektech v do 12 m</t>
  </si>
  <si>
    <t>Práce a dodávky M</t>
  </si>
  <si>
    <t>21-M</t>
  </si>
  <si>
    <t>210021063</t>
  </si>
  <si>
    <t>Osazení výstražné fólie z PVC</t>
  </si>
  <si>
    <t>283234210</t>
  </si>
  <si>
    <t>fólie varovná PE šíře 33 cm s potiskem</t>
  </si>
  <si>
    <t>210800004</t>
  </si>
  <si>
    <t>Montáž měděných vodičů CYY 6 mm2</t>
  </si>
  <si>
    <t>341408440</t>
  </si>
  <si>
    <t>vodič izolovaný s Cu jádrem  6 mm2</t>
  </si>
  <si>
    <t>HZS4232</t>
  </si>
  <si>
    <t xml:space="preserve">Hodinová zúčtovací sazba technik odborný-demontáže, revize
</t>
  </si>
  <si>
    <t>262144</t>
  </si>
  <si>
    <t>002.3 - Úprava přípojky plynu, plynoinstalace</t>
  </si>
  <si>
    <t xml:space="preserve">    723 - Zdravotechnika - vnitřní plynovod</t>
  </si>
  <si>
    <t xml:space="preserve">    23-M - Montáže potrubí</t>
  </si>
  <si>
    <t>Hloubení rýh š do 2000 mm v hornině tř. 3 objemu do 100 m3</t>
  </si>
  <si>
    <t>175151101</t>
  </si>
  <si>
    <t>Obsypání potrubí strojně sypaninou bez prohození, uloženou do 3 m</t>
  </si>
  <si>
    <t>723</t>
  </si>
  <si>
    <t>Zdravotechnika - vnitřní plynovod</t>
  </si>
  <si>
    <t>723111202</t>
  </si>
  <si>
    <t>Potrubí ocelové závitové černé bezešvé svařované běžné DN 15</t>
  </si>
  <si>
    <t>723111203</t>
  </si>
  <si>
    <t>Potrubí ocelové závitové černé bezešvé svařované běžné DN 20</t>
  </si>
  <si>
    <t>723111204</t>
  </si>
  <si>
    <t>Potrubí ocelové závitové černé bezešvé svařované běžné DN 25</t>
  </si>
  <si>
    <t>723111205</t>
  </si>
  <si>
    <t>Potrubí ocelové závitové černé bezešvé svařované běžné DN 32</t>
  </si>
  <si>
    <t>723150312</t>
  </si>
  <si>
    <t>Potrubí ocelové hladké černé bezešvé spojované svařováním tvářené za tepla D 57x3,2 mm</t>
  </si>
  <si>
    <t>723150368</t>
  </si>
  <si>
    <t>Chránička D 76x3,2 mm</t>
  </si>
  <si>
    <t>723190251</t>
  </si>
  <si>
    <t>Výpustky plynovodní vedení a upevnění DN 15</t>
  </si>
  <si>
    <t>723190252</t>
  </si>
  <si>
    <t>Výpustky plynovodní vedení a upevnění DN 20</t>
  </si>
  <si>
    <t>723190916</t>
  </si>
  <si>
    <t>Navaření odbočky na potrubí plynovodní DN 40</t>
  </si>
  <si>
    <t>723230801</t>
  </si>
  <si>
    <t>Demontáž regulátoru plynu středotlakého řada jednoduchá</t>
  </si>
  <si>
    <t>72323080PC</t>
  </si>
  <si>
    <t>Demontáž přístřešku pro regulátoru plynu</t>
  </si>
  <si>
    <t>72323080PC1</t>
  </si>
  <si>
    <t>Zpětná montáž přístřešku pro regulátoru plynu -přesun stávajícího</t>
  </si>
  <si>
    <t>72323080PC2</t>
  </si>
  <si>
    <t>Zpětná montáž regulátoru plynu- přesun stávajícího</t>
  </si>
  <si>
    <t>723231163</t>
  </si>
  <si>
    <t>Kohout kulový přímý G 3/4 PN 42 do 185°C plnoprůtokový s koulí DADO vnitřní závit těžká řada</t>
  </si>
  <si>
    <t>723231165</t>
  </si>
  <si>
    <t>Kohout kulový přímý G 1 1/4 PN 42 do 185°C plnoprůtokový s koulí DADO vnitřní závit těžká řada</t>
  </si>
  <si>
    <t>723231167</t>
  </si>
  <si>
    <t>Kohout kulový přímý G 2 PN 42 do 185°C plnoprůtokový s koulí DADO vnitřní závit těžká řada</t>
  </si>
  <si>
    <t>72323116PC</t>
  </si>
  <si>
    <t>spojka isiflo s KK DN 32 komplet PN 6</t>
  </si>
  <si>
    <t>723239101</t>
  </si>
  <si>
    <t>Montáž armatur plynovodních se dvěma závity G 1/2 ostatní typ</t>
  </si>
  <si>
    <t>551344740</t>
  </si>
  <si>
    <t>ventil vzorkovací 14x1/2" F</t>
  </si>
  <si>
    <t>723260802</t>
  </si>
  <si>
    <t>Demontáž plynoměrů PS 20 nebo PS 30 nebo PL 4</t>
  </si>
  <si>
    <t>723261914</t>
  </si>
  <si>
    <t>Montáž plynoměrů PS 20-přesun stávajícího</t>
  </si>
  <si>
    <t>723290822</t>
  </si>
  <si>
    <t>Přemístění vnitrostaveništní demontovaných hmot pro vnitřní plynovod v objektech výšky do 12 m</t>
  </si>
  <si>
    <t>998723102</t>
  </si>
  <si>
    <t>Přesun hmot tonážní pro vnitřní plynovod v objektech v do 12 m</t>
  </si>
  <si>
    <t>767646401</t>
  </si>
  <si>
    <t>Montáž dveří ocelových  revizních dvířek s rámem jednokřídlových, výšky do 1000 mm</t>
  </si>
  <si>
    <t>-1053449759</t>
  </si>
  <si>
    <t>5534354PC</t>
  </si>
  <si>
    <t>rám a dvířka revizní nerezová s otvory na plynová měřidla 80 x 80 cm</t>
  </si>
  <si>
    <t>-794888660</t>
  </si>
  <si>
    <t>783614551</t>
  </si>
  <si>
    <t>Základní jednonásobný syntetický nátěr potrubí do DN 50 mm</t>
  </si>
  <si>
    <t>783614651</t>
  </si>
  <si>
    <t>Základní antikorozní jednonásobný syntetický potrubí do DN 50 mm</t>
  </si>
  <si>
    <t>783617601</t>
  </si>
  <si>
    <t>Krycí jednonásobný syntetický nátěr potrubí do DN 50 mm</t>
  </si>
  <si>
    <t>fólie varovná PE  šíře 33 cm s potiskem</t>
  </si>
  <si>
    <t>23-M</t>
  </si>
  <si>
    <t>Montáže potrubí</t>
  </si>
  <si>
    <t>230170011</t>
  </si>
  <si>
    <t>Tlakové zkoušky těsnosti potrubí - zkouška DN do 40</t>
  </si>
  <si>
    <t>230205031</t>
  </si>
  <si>
    <t>Montáž potrubí plastového svařované na tupo nebo elektrospojkou, D 40 mm, tl. stěny  3,7 mm</t>
  </si>
  <si>
    <t>286134810</t>
  </si>
  <si>
    <t>potrubí plynovodní PE100 SDR 11, návin se signalizační vrstvou  40 x 3,7 mm</t>
  </si>
  <si>
    <t>2302050PC</t>
  </si>
  <si>
    <t>DEMontáž potrubí plastového svařované na tupo nebo elektrospojkou, D 40 mm, tl. stěny  3,7 mm</t>
  </si>
  <si>
    <t>230230016</t>
  </si>
  <si>
    <t>Hlavní tlaková zkouška vzduchem 0,6 MPa DN 50</t>
  </si>
  <si>
    <t>HZS4231</t>
  </si>
  <si>
    <t>Hodinová zúčtovací sazba technik - revize plynu</t>
  </si>
  <si>
    <t>Hodinová zúčtovací sazba technik odborný-demontáže</t>
  </si>
  <si>
    <t>002.4 - Stlačený vzduch</t>
  </si>
  <si>
    <t>7101 - Stlačený vzduch</t>
  </si>
  <si>
    <t xml:space="preserve">    101 - PÁTEŘNÍ rozvod tlakového vzduchu DN 28 hliník</t>
  </si>
  <si>
    <t xml:space="preserve">    102 - SVODY páteřního rozvodu DN 18 Hliník</t>
  </si>
  <si>
    <t>7101</t>
  </si>
  <si>
    <t>PÁTEŘNÍ rozvod tlakového vzduchu DN 28 hliník</t>
  </si>
  <si>
    <t>E828205</t>
  </si>
  <si>
    <t>Trubka na stl. vzduch DN 28x24 mm/6 m – Hliník,šedá</t>
  </si>
  <si>
    <t>E828330</t>
  </si>
  <si>
    <t>T- spojka DN 28x18x28</t>
  </si>
  <si>
    <t>E828333</t>
  </si>
  <si>
    <t>Přímé šroubení DN 28x1"i</t>
  </si>
  <si>
    <t>E828335</t>
  </si>
  <si>
    <t>Přímé šroubení DN 28x1"a</t>
  </si>
  <si>
    <t>E828337</t>
  </si>
  <si>
    <t>Přímá zástrčková spojka  DN 28x28</t>
  </si>
  <si>
    <t>E828338</t>
  </si>
  <si>
    <t>Koleno 90° DN 28x28</t>
  </si>
  <si>
    <t>E828339</t>
  </si>
  <si>
    <t>T- spojka DN 28x28x28</t>
  </si>
  <si>
    <t>E828350</t>
  </si>
  <si>
    <t>Kulový kohout DN 28</t>
  </si>
  <si>
    <t>E828425</t>
  </si>
  <si>
    <t>Trubková svorka RK 28mm, šedá</t>
  </si>
  <si>
    <t>E828448</t>
  </si>
  <si>
    <t>Spona na trubky 26-28 mm</t>
  </si>
  <si>
    <t>SVODY páteřního rozvodu DN 18 Hliník</t>
  </si>
  <si>
    <t>E818205</t>
  </si>
  <si>
    <t>Trubka na stl. vzduch 18x15 mm/6 m – Hliník, šedá</t>
  </si>
  <si>
    <t>E818270</t>
  </si>
  <si>
    <t>Ukončovací krabice RLD-B18 1x1/2"i</t>
  </si>
  <si>
    <t>E818332</t>
  </si>
  <si>
    <t>Přímé šroubení DN 18x1/2“i</t>
  </si>
  <si>
    <t>E818335</t>
  </si>
  <si>
    <t>Přímé šroubení DN18x1/2“a</t>
  </si>
  <si>
    <t>E818337</t>
  </si>
  <si>
    <t>Přímá zástrčková spojka DN 18x18</t>
  </si>
  <si>
    <t>E818338</t>
  </si>
  <si>
    <t>Koleno 90° DN 18</t>
  </si>
  <si>
    <t>E818339</t>
  </si>
  <si>
    <t>T- spojka DN 18x18x18</t>
  </si>
  <si>
    <t>E818425</t>
  </si>
  <si>
    <t>Trubková svorka RK 18mm, šedá</t>
  </si>
  <si>
    <t>E818448</t>
  </si>
  <si>
    <t>Spona na trubky 15-19 mm</t>
  </si>
  <si>
    <t>D402002</t>
  </si>
  <si>
    <t>Regulátor tlaku 1/2“</t>
  </si>
  <si>
    <t>E700003</t>
  </si>
  <si>
    <t>Rychlospojka 1/2“ a</t>
  </si>
  <si>
    <t>102-10</t>
  </si>
  <si>
    <t>Pojízdné lešení</t>
  </si>
  <si>
    <t>den</t>
  </si>
  <si>
    <t>102-11</t>
  </si>
  <si>
    <t>Montážní tlaková zkouška</t>
  </si>
  <si>
    <t>102-12</t>
  </si>
  <si>
    <t>Montáž rozvodu</t>
  </si>
  <si>
    <t>102-13</t>
  </si>
  <si>
    <t>Spojovací a montážní materiál + armatury</t>
  </si>
  <si>
    <t>102-14</t>
  </si>
  <si>
    <t>Ukotvení rozvodu</t>
  </si>
  <si>
    <t>002.5 - Vytápění</t>
  </si>
  <si>
    <t xml:space="preserve">    D1 - 735</t>
  </si>
  <si>
    <t xml:space="preserve">    D2 - 736</t>
  </si>
  <si>
    <t xml:space="preserve">    D3 - 767</t>
  </si>
  <si>
    <t xml:space="preserve">    D4 - VN</t>
  </si>
  <si>
    <t>731249129R01</t>
  </si>
  <si>
    <t>Montáž tepelného čerpadla, včetně hydraulického zapojení</t>
  </si>
  <si>
    <t>s1.1</t>
  </si>
  <si>
    <t>kotel zdvojený kondenzační 2 x 36 kW</t>
  </si>
  <si>
    <t>s1.2</t>
  </si>
  <si>
    <t>s1.3</t>
  </si>
  <si>
    <t>s1.4</t>
  </si>
  <si>
    <t>Tepelné čerpadlo vnitřní 17,7 kW</t>
  </si>
  <si>
    <t>s.1.5</t>
  </si>
  <si>
    <t>Zásobník vody k TČ</t>
  </si>
  <si>
    <t>s.1.6</t>
  </si>
  <si>
    <t>Elektgrický doplňkový zdroj</t>
  </si>
  <si>
    <t>s1.7</t>
  </si>
  <si>
    <t>vzduchové potrubí k TČ</t>
  </si>
  <si>
    <t>s1.8</t>
  </si>
  <si>
    <t>Podružný rozvaděč k TČ</t>
  </si>
  <si>
    <t>731412243R00</t>
  </si>
  <si>
    <t>731412269R00</t>
  </si>
  <si>
    <t>Otvor revizní 80/125 mm PP</t>
  </si>
  <si>
    <t>731412211R00</t>
  </si>
  <si>
    <t>Odkouř. koax.svislé 80/125 PP dl.1,5m vč.stř.nást.</t>
  </si>
  <si>
    <t>731412252R00</t>
  </si>
  <si>
    <t>Kus prodlužovací odkouření 80/125 mm PP dl. 1,0 m</t>
  </si>
  <si>
    <t>998731102R00</t>
  </si>
  <si>
    <t>Přesun hmot pro kotelny, výšky do 12 m</t>
  </si>
  <si>
    <t>732331514R00</t>
  </si>
  <si>
    <t>Nádoby expanzní tlak.s membránou, 35 l</t>
  </si>
  <si>
    <t>732421313R00</t>
  </si>
  <si>
    <t>Čerpadlo oběhové  25-60</t>
  </si>
  <si>
    <t>998732102R00</t>
  </si>
  <si>
    <t>Přesun hmot pro strojovny, výšky do 12 m</t>
  </si>
  <si>
    <t>733163105R00</t>
  </si>
  <si>
    <t>Potrubí z měděných trubek vytápění D 28 x 1,5 mm</t>
  </si>
  <si>
    <t>733163106R00</t>
  </si>
  <si>
    <t>Potrubí z měděných trubek vytápění D 35 x 1,5 mm</t>
  </si>
  <si>
    <t>733181215RT9</t>
  </si>
  <si>
    <t>Izolace návleková  tl. stěny 25 mm, vnitřní průměr 28 mm</t>
  </si>
  <si>
    <t>733181215RU2</t>
  </si>
  <si>
    <t>Izolace návleková  tl. stěny 25 mm, vnitřní průměr 35 mm</t>
  </si>
  <si>
    <t>734223213R00</t>
  </si>
  <si>
    <t>Radiátorový ventil  DN 20</t>
  </si>
  <si>
    <t>734233114R00</t>
  </si>
  <si>
    <t>Kohout kulový, vnitř.-vnitř.z. DN 32</t>
  </si>
  <si>
    <t>734243124R00</t>
  </si>
  <si>
    <t>Ventil zpětný  DN 32</t>
  </si>
  <si>
    <t>734263113R00</t>
  </si>
  <si>
    <t>Šroubení regulační DN 20</t>
  </si>
  <si>
    <t>734263211R00</t>
  </si>
  <si>
    <t>Šroubení regulační dvoutrub</t>
  </si>
  <si>
    <t>s2.1</t>
  </si>
  <si>
    <t>Separační magnetický filtr 6/4"</t>
  </si>
  <si>
    <t>735</t>
  </si>
  <si>
    <t>735157670R00</t>
  </si>
  <si>
    <t>Otopná těl.panel. Ventil Kompakt 22  600/1600</t>
  </si>
  <si>
    <t>735419126R01</t>
  </si>
  <si>
    <t>Montáž teplovzdušné jednotky</t>
  </si>
  <si>
    <t>teplovzdušná jednotka teplovodní 5 kW</t>
  </si>
  <si>
    <t>D2</t>
  </si>
  <si>
    <t>736</t>
  </si>
  <si>
    <t>736110002R00</t>
  </si>
  <si>
    <t>Podlahové vytápění teplovodní</t>
  </si>
  <si>
    <t>D3</t>
  </si>
  <si>
    <t>767995101R00</t>
  </si>
  <si>
    <t>Výroba a montáž kov. atypických konstr. do 5 kg</t>
  </si>
  <si>
    <t>D4</t>
  </si>
  <si>
    <t>002.6 - Elektroinstalace</t>
  </si>
  <si>
    <t xml:space="preserve">    2101 - Specifikace dodávky rozvaděče RMS10</t>
  </si>
  <si>
    <t xml:space="preserve">    2102 - Specifikace dodávky rozvoddnice RS11</t>
  </si>
  <si>
    <t xml:space="preserve">    2103 - Specifikace dodávky rozvoddnice RS21</t>
  </si>
  <si>
    <t xml:space="preserve">    2105 - Svítidla</t>
  </si>
  <si>
    <t xml:space="preserve">    2106 - Bleskosvod</t>
  </si>
  <si>
    <t xml:space="preserve">    2107 - HODINOVE ZUCTOVACI SAZBY</t>
  </si>
  <si>
    <t xml:space="preserve">    2108 - Zemní práce</t>
  </si>
  <si>
    <t xml:space="preserve">    2109 - Ostatní</t>
  </si>
  <si>
    <t>2101</t>
  </si>
  <si>
    <t>Specifikace dodávky rozvaděče RMS10</t>
  </si>
  <si>
    <t>Rozvaděč skříňový, 2000x800x400, jednokřídlé dveře</t>
  </si>
  <si>
    <t>Spínací blok 250A, Ik 36kA</t>
  </si>
  <si>
    <t>Blok odpínače</t>
  </si>
  <si>
    <t>Podpěťová spoušť 230V-AC</t>
  </si>
  <si>
    <t>Pomocný spínač</t>
  </si>
  <si>
    <t>jistič  160A char D</t>
  </si>
  <si>
    <t>Svodič přepětí třídyCX, 3pól sada pro TN-C</t>
  </si>
  <si>
    <t>40/4/003 Chránič Ir=250A, typ AC, 4-pól, Idn=0.03A, In=40A</t>
  </si>
  <si>
    <t>B4/1-HS Jistič pomocných obvodů, char.B, 1-pól, Icn=10kA, In=4A</t>
  </si>
  <si>
    <t>B16/1 Jistič, char B, 1-pólový, Icn=10kA, In=16A</t>
  </si>
  <si>
    <t>B10/3 Jistič char B, 3-pólový, Icn=10kA, In=16A</t>
  </si>
  <si>
    <t>B16/3 Jistič char B, 3-pólový, Icn=10kA, In=16A</t>
  </si>
  <si>
    <t>B40/3 Jistič char B, 3-pólový, Icn=10kA, In=16A</t>
  </si>
  <si>
    <t>C16/1 Jistič char C, 1-pólový, Icn=10kA, In=10A</t>
  </si>
  <si>
    <t>C25/3 Jistič char C, 3-pólový, Icn=10kA, In=25A</t>
  </si>
  <si>
    <t>C50/3 Jistič char C, 3-pólový, Icn=10kA, In=50A</t>
  </si>
  <si>
    <t>signálka LED 230AC bílá svítící</t>
  </si>
  <si>
    <t>regulátor pro vyhřívání střešních vpustí</t>
  </si>
  <si>
    <t>vlhkostně-teplotní senzor, VP</t>
  </si>
  <si>
    <t>monitirovací jednotka DALI</t>
  </si>
  <si>
    <t>řadová svorka do 2,5mm2</t>
  </si>
  <si>
    <t>řadová svorka do 16mm2</t>
  </si>
  <si>
    <t>Pojistkový odpínač 3-polový pro válcové pojistky</t>
  </si>
  <si>
    <t>-823676119</t>
  </si>
  <si>
    <t>PV22 100A gG Pojistková vložka</t>
  </si>
  <si>
    <t>-814897081</t>
  </si>
  <si>
    <t>10/1N/B/003 Chránič s nadproud.ochr,Ir=250A,AC,1+N pól,char.B, Idn=0.03A, In=10A</t>
  </si>
  <si>
    <t>1807286445</t>
  </si>
  <si>
    <t>digitální spínací hodiny 2-kanál, 100 programů, astronomický program, výstup 2x16A, cívka AC230 V</t>
  </si>
  <si>
    <t>-326364908</t>
  </si>
  <si>
    <t>instalační stykač s manuálem, 230V-AC, 2x20A, 2xspínací, 0xrozpínací</t>
  </si>
  <si>
    <t>-1320084748</t>
  </si>
  <si>
    <t>řadová svorka do 6mm2</t>
  </si>
  <si>
    <t>1857079608</t>
  </si>
  <si>
    <t>2102</t>
  </si>
  <si>
    <t>Specifikace dodávky rozvoddnice RS11</t>
  </si>
  <si>
    <t>rozvodnice 4/56-F Rozvodnice podomítková, ocel.dveře</t>
  </si>
  <si>
    <t>Hlavní vypínač, 4-pól, In=40A</t>
  </si>
  <si>
    <t>Svodič přepětí třídy C, modulový, 4pól, s lištou</t>
  </si>
  <si>
    <t>-1228069068</t>
  </si>
  <si>
    <t>2103</t>
  </si>
  <si>
    <t>Specifikace dodávky rozvoddnice RS21</t>
  </si>
  <si>
    <t>1015915039</t>
  </si>
  <si>
    <t>KRABICE UNIVERZÁLNÍ</t>
  </si>
  <si>
    <t>PŘÍSTROJOVÁ KRABICE DO KANÁLU</t>
  </si>
  <si>
    <t>KRABICE ODBOČNÁ</t>
  </si>
  <si>
    <t>KRABICE ROZVODNÁ d 97 mm</t>
  </si>
  <si>
    <t>krabice rozvodná IP44</t>
  </si>
  <si>
    <t>trubka ohebná d 23mm</t>
  </si>
  <si>
    <t>trubka tuhá PVC 320N délka 3 m barva světle šedá</t>
  </si>
  <si>
    <t>dvouplášťová trubka d 50mm</t>
  </si>
  <si>
    <t>drátožlab 150/50 "ŽZ" - vzdálenost podpěr cca.1,8m</t>
  </si>
  <si>
    <t>drátožlab 400/50 "ŽZ" - vzdálenost podpěr cca.1,8m</t>
  </si>
  <si>
    <t>ocelová nosná konstrukce do 10kg</t>
  </si>
  <si>
    <t>ocelová nosná konstrukce do 50kg</t>
  </si>
  <si>
    <t>svorka krabicová  2x1-2,5mm2</t>
  </si>
  <si>
    <t>svorka krabicová 3x1-2,5mm2</t>
  </si>
  <si>
    <t>svorka krabicová 5x1-2,5mm2</t>
  </si>
  <si>
    <t>vodič jednožilový CY 6 ZŽ, pevně</t>
  </si>
  <si>
    <t>vodič jednožilový CY 16 ZŽ, pevně</t>
  </si>
  <si>
    <t>vodič jednožilový CY 25 ZŽ, pevně</t>
  </si>
  <si>
    <t>ukončení vodičů v rozvaděči do 6   mm2</t>
  </si>
  <si>
    <t>ukončení vodičů v rozvaděči do 16   mm2</t>
  </si>
  <si>
    <t>ukončení vodičů v rozvaděči do  50   mm2</t>
  </si>
  <si>
    <t>Svorkovnice pro vyrovnání potenciálů svor. 10x10</t>
  </si>
  <si>
    <t>CYKY-O 2x1.5 , pevně</t>
  </si>
  <si>
    <t>CYKY-O 3x1.5 , pevně</t>
  </si>
  <si>
    <t>CYKY-J 3x1.5 , pevně</t>
  </si>
  <si>
    <t>CYKY-J 3x2.5 , pevně</t>
  </si>
  <si>
    <t>CYKY-J 5x1.5 , pevně</t>
  </si>
  <si>
    <t>CYKY-J 5x2.5 , pevně</t>
  </si>
  <si>
    <t>CYKY-J 5x10 , pevně</t>
  </si>
  <si>
    <t>CYKY-J 5x16 , pevně</t>
  </si>
  <si>
    <t>CYKY-J 5x50 , pevně</t>
  </si>
  <si>
    <t>CYKY-J 3x120+70 , pevně</t>
  </si>
  <si>
    <t>AYKY-J 3x240+120 , volně</t>
  </si>
  <si>
    <t>ukončení kabelu SZ do 4x10  mm2</t>
  </si>
  <si>
    <t>ukončení kabelu SZ do 4x25  mm2</t>
  </si>
  <si>
    <t>ukončení kabelu SZ do 4x120 mm1</t>
  </si>
  <si>
    <t>ukončení kabekĺu SZ do4x240 mm2</t>
  </si>
  <si>
    <t>ukončení kabelu SZ so 5x4   mm2</t>
  </si>
  <si>
    <t>ukončení kabelu SZ so 5x10   mm2</t>
  </si>
  <si>
    <t>Přístroj spínače jednopólového se svorkou N (bezšroubové svorky); řazení 1S, 1So (1) (do hořlavých podkladů B až F)</t>
  </si>
  <si>
    <t>Přístroj přepínače střídavého (bezšroubové svorky); řazení 6, 6So (do hořlavých podkladů B až F)</t>
  </si>
  <si>
    <t>Přístroj spínače žaluziového, jednopólového kolébkového; řazení 1+1 s blokováním (do hořlavých podkladů B až F)</t>
  </si>
  <si>
    <t>Kryt spínače kolébkového;b. bílá</t>
  </si>
  <si>
    <t>Kryt spínače kolébkového s průzorem;b. bílá</t>
  </si>
  <si>
    <t>Kryt spínače žaluziového kolébkového, dělený, s potiskem;  b. bílá</t>
  </si>
  <si>
    <t>Rámeček pro elektroinstalační přístroje, jednonásobný; b. bílá</t>
  </si>
  <si>
    <t>Přepínač střídavý IP 66; řazení 6; Al skříň (na hořlavé podklady B až D)</t>
  </si>
  <si>
    <t>Spínač žaluziový jednopólový IP 54; řazení 1+1 s blokováním; d.  b. šedá (na hořlavé podklady B až D)</t>
  </si>
  <si>
    <t>trojpólový vypínač s červenou páčkou 16A, 500V, pevně</t>
  </si>
  <si>
    <t>trojpólový vypínač s červenou páčkou 63A, 500V v plastové skříni</t>
  </si>
  <si>
    <t>trojpólový vypínač s červenou páčkou 160A, 500V v plastové skříni</t>
  </si>
  <si>
    <t>ovládací panel tlačítek DALY</t>
  </si>
  <si>
    <t>Zásuvka jednonásobná (bezšroubové svorky), s ochranným kolíkem, s clonkami; řazení 2P+PE;b. bílá</t>
  </si>
  <si>
    <t>Zásuvka jednonásobná (bezšroubové svorky), s ochranným kolíkem, s clonkami, s ochranou před přepětím, optická signalizace poruchy; řazení 2P+PE;b. bílá</t>
  </si>
  <si>
    <t>Rámeček pro elektroinstalační přístroje, jednonásobný;</t>
  </si>
  <si>
    <t>Zásuvka 45x45, s ochranným kolíkem; řazení 2P+PE; d.  b. bílá (RAL 9010)</t>
  </si>
  <si>
    <t>Zásuvka 45x45 s ochranným kolíkem, s clonkami, s ochranou před přepětím, s akustickou signalizací poruchy; řazení 2P+PE; d.  b. bílá (RAL 9010)</t>
  </si>
  <si>
    <t>Zásuvka průmyslová, nástěnná montáž; řazení 3P+N+PE; b. IP 67, 16 A-pro napojení vrat</t>
  </si>
  <si>
    <t>montáž rozvodnic do 50 kg</t>
  </si>
  <si>
    <t>montáž skříňových rozvaděčů do 200 kg</t>
  </si>
  <si>
    <t>Zásuvka jednonásobná IP 44, s ochranným kolíkem, s víčkem; řazení 2P+PE;  b. bílá</t>
  </si>
  <si>
    <t>zásuvka jednonásobná IP 44, s ochranným kolíkem, s víčkem, s ochranou před přepětím; řazení 2P+PE; b. bílá</t>
  </si>
  <si>
    <t>Nadproudová spoušť k jističi 250A  DTV3</t>
  </si>
  <si>
    <t>Spínací blok jističe 250A</t>
  </si>
  <si>
    <t>CYKY-J 5x4 , volně</t>
  </si>
  <si>
    <t>1022596183</t>
  </si>
  <si>
    <t>CYKY-J 5x6 , pevně</t>
  </si>
  <si>
    <t>-1128632004</t>
  </si>
  <si>
    <t>JYTY-J 4x1 , pevně</t>
  </si>
  <si>
    <t>1542461557</t>
  </si>
  <si>
    <t>Přístroj přepínače sériového (bezšroubové svorky); řazení 5 (do hořlavých podkladů B až F)</t>
  </si>
  <si>
    <t>926058252</t>
  </si>
  <si>
    <t>Přístroj přepínače střídavého dvojitého (bezšroubové svorky); řazení 6+6 (6+1, 5B)</t>
  </si>
  <si>
    <t>1611248421</t>
  </si>
  <si>
    <t>Přístroj přepínače křížového (bezšroubové svorky); řazení 7, 7So (do hořlavých podkladů B až F)</t>
  </si>
  <si>
    <t>-1801976832</t>
  </si>
  <si>
    <t>-1725435963</t>
  </si>
  <si>
    <t>-1994079131</t>
  </si>
  <si>
    <t>1181313670</t>
  </si>
  <si>
    <t>ukončení kabelu SZ do 5x4  mm2 - úprava elektroinstalace ve stávajícím objektu</t>
  </si>
  <si>
    <t>13654731</t>
  </si>
  <si>
    <t>288386962</t>
  </si>
  <si>
    <t>C20/3 Jistič  char C, 3-pólový, Icn=10kA, In=20A - úprava elektroinstalace ve stávajícím objektu</t>
  </si>
  <si>
    <t>-1289664510</t>
  </si>
  <si>
    <t>1676920655</t>
  </si>
  <si>
    <t>2105</t>
  </si>
  <si>
    <t>Svítidla</t>
  </si>
  <si>
    <t>komplet lištový systém LED IP54 závěsný, svitidlo 1xLED 84W, označení "A"</t>
  </si>
  <si>
    <t>nouzový modul instalovaný do svítidel lištového systému</t>
  </si>
  <si>
    <t>přisazené svítidlo  LED  37W, IP66, označení "B"</t>
  </si>
  <si>
    <t>vestavné svítidlo  LED  1x26W, IP20, DALI. označení "C"</t>
  </si>
  <si>
    <t>přisazené svítidlo  LED  1x30W, IP23,, označení "D"</t>
  </si>
  <si>
    <t>přisazené svítidlo  LED  1x18W, IP40, označení "E"</t>
  </si>
  <si>
    <t>vestavné svítidlo  LED  1x35W, IP40, označení "F"</t>
  </si>
  <si>
    <t>venkovní vestavné svítidlo  LED  1x13W, IP65,. označení "G"</t>
  </si>
  <si>
    <t>přisazené svítidlo  LED  1x21W, IP65, označení "H"</t>
  </si>
  <si>
    <t>venkovní sloupkové svítidlo  LED  1x10W, IP65, označení "V1"</t>
  </si>
  <si>
    <t>venkovní sloupkové svítidlo  LED  1x2W, IP67, označení "V2"</t>
  </si>
  <si>
    <t>nouzové svítidlo LED, 1x2W/1hod, IP44 včetně piktogramu, označení "N"</t>
  </si>
  <si>
    <t>LED pásek v Al profilu ve slunolamu 12W/m, IP65, včetně zdrojů</t>
  </si>
  <si>
    <t>528566755</t>
  </si>
  <si>
    <t>2106</t>
  </si>
  <si>
    <t>Bleskosvod</t>
  </si>
  <si>
    <t>Páska FeZn 30x4 páska 30x4 (0,95 kg/m), pevně</t>
  </si>
  <si>
    <t>Drát 10 drát o 10mm(0,62kg/m), pevně</t>
  </si>
  <si>
    <t>Drát 8 drát o 8mm(0,40kg/m), pevně</t>
  </si>
  <si>
    <t>podpěra vedení PV21c na ploché střechy, plast se štěrkovou výplní o 144mm</t>
  </si>
  <si>
    <t>1429/1 TRUBKA OHEBNÁ</t>
  </si>
  <si>
    <t>KO 125 KRABICE ODBOČNÁ</t>
  </si>
  <si>
    <t>SS spojovací</t>
  </si>
  <si>
    <t>SZb zkušební - litinová</t>
  </si>
  <si>
    <t>SP připojovací</t>
  </si>
  <si>
    <t>SJ 1 k jímací tyči,D=18</t>
  </si>
  <si>
    <t>podstavec betonový 9kg</t>
  </si>
  <si>
    <t>SR 3a svorka páska-drát</t>
  </si>
  <si>
    <t>jímací tyč, JR 2,0 s rovným koncem, L 3000mm</t>
  </si>
  <si>
    <t>Štítek pro označení svodu</t>
  </si>
  <si>
    <t>Tvarování mont.dílu</t>
  </si>
  <si>
    <t>EI 60 Kabel. přepážka PROMASTOP - I</t>
  </si>
  <si>
    <t>EI 60 Těsnící zátka PROMASTOP - P  60 mm</t>
  </si>
  <si>
    <t>podpěra vedení PV32 na železné konstrukce</t>
  </si>
  <si>
    <t>-2043297726</t>
  </si>
  <si>
    <t>2107</t>
  </si>
  <si>
    <t>HODINOVE ZUCTOVACI SAZBY</t>
  </si>
  <si>
    <t>spolupráce při zapojovani a zkouskach</t>
  </si>
  <si>
    <t>Napojeni na stavajici zarizeni</t>
  </si>
  <si>
    <t>Uprava stavajiciho rozvadece</t>
  </si>
  <si>
    <t>Uprava stavajiciho zarizeni</t>
  </si>
  <si>
    <t>308</t>
  </si>
  <si>
    <t>koordinace postupu prací s ostatnimi profesemi</t>
  </si>
  <si>
    <t>310</t>
  </si>
  <si>
    <t>Revizni technik</t>
  </si>
  <si>
    <t>312</t>
  </si>
  <si>
    <t>Spoluprace s reviz.technikem</t>
  </si>
  <si>
    <t>314</t>
  </si>
  <si>
    <t>Podružný materiál</t>
  </si>
  <si>
    <t>316</t>
  </si>
  <si>
    <t>2108</t>
  </si>
  <si>
    <t>vytýčení kabelového vedení v zastaveném prostoru</t>
  </si>
  <si>
    <t>km</t>
  </si>
  <si>
    <t>318</t>
  </si>
  <si>
    <t>hloubení kabelové rýhy zemina třídy 4, šíře 800 mm,hloubka 1200mm</t>
  </si>
  <si>
    <t>320</t>
  </si>
  <si>
    <t>jáma pro stožár venkovního osvětlení zemina třídy 3,ručně</t>
  </si>
  <si>
    <t>322</t>
  </si>
  <si>
    <t>základ z betonu do rostlé zeminy bez bednění</t>
  </si>
  <si>
    <t>324</t>
  </si>
  <si>
    <t>hloubení kabelové rýhy zemina třídy 3, šíře 350mm,hloubka 800mm</t>
  </si>
  <si>
    <t>326</t>
  </si>
  <si>
    <t>zřízení kabelového lože z  kopaného písku, bez zakrytí, šíře do 65cm,tloušťka 10cm</t>
  </si>
  <si>
    <t>328</t>
  </si>
  <si>
    <t>výstržná folie PVC červené barvy  Do šířky 20cm</t>
  </si>
  <si>
    <t>330</t>
  </si>
  <si>
    <t>zához kabelové rýhy zemina třídy 3, šíře 350mm,hloubka 800mm</t>
  </si>
  <si>
    <t>332</t>
  </si>
  <si>
    <t>kabelový prostup z roury PVC do 10,5 cm</t>
  </si>
  <si>
    <t>336</t>
  </si>
  <si>
    <t>kabelový prostup s roury PVC o světlost do 15 cm</t>
  </si>
  <si>
    <t>338</t>
  </si>
  <si>
    <t>odvoz zeminy do vzdálenosti 1 km</t>
  </si>
  <si>
    <t>340</t>
  </si>
  <si>
    <t>Za každý další km ( 19 km)</t>
  </si>
  <si>
    <t>342</t>
  </si>
  <si>
    <t>uložení na skládku</t>
  </si>
  <si>
    <t>344</t>
  </si>
  <si>
    <t>Provizorní úprava terénu v zemina třídy 3</t>
  </si>
  <si>
    <t>346</t>
  </si>
  <si>
    <t>zához kabelové rýhy zemina třídy 3, šíře 650mm,hloubka 1200mm</t>
  </si>
  <si>
    <t>571515637</t>
  </si>
  <si>
    <t>2109</t>
  </si>
  <si>
    <t>Ostatní</t>
  </si>
  <si>
    <t>Doprava</t>
  </si>
  <si>
    <t>348</t>
  </si>
  <si>
    <t>Úroveň 4:</t>
  </si>
  <si>
    <t>002.8.1 - Vzduchotechnika</t>
  </si>
  <si>
    <t xml:space="preserve">    241 - ZAŘÍZENÍ č.1</t>
  </si>
  <si>
    <t xml:space="preserve">    242 - ZAŘÍZENÍ č.2</t>
  </si>
  <si>
    <t xml:space="preserve">    243 - ZAŘÍZENÍ č.3</t>
  </si>
  <si>
    <t xml:space="preserve">    244 - OSTATNÍ NÁKLADOVÉ POLOŽKY</t>
  </si>
  <si>
    <t>ZAŘÍZENÍ č.1</t>
  </si>
  <si>
    <t>1.01</t>
  </si>
  <si>
    <t>Vzt sestav.jednotka-vnit.provedení,čelní vyústění vzd.bez výbavy MaR průtok vzd.:přívod Vp=10000m3/h,exter.tlak Pext=400Pa;odvod Vo=10000m3/h,exter.tlak Pext=300Pa;směšovací komora;vodní ohřívač (70/50°C) s výkonem Qt =40,0kW;vodní chladič (6/12°C) s výkonem Qch =65,0kW;kapsový filtr vzduchu: přívod F7/odvod M5 vstup+výstup.el. Klapka el. příkon N=7,6kW;3f400V</t>
  </si>
  <si>
    <t>1206008062</t>
  </si>
  <si>
    <t>1.02</t>
  </si>
  <si>
    <t>Vzduchem chlazený zdroj chladící vody v blokovém venkovním provedneí celoroční provoz s volným chlazením , chladící médium voda 6/12st 30% glykol. chladící výkon Qch=65,0kW, vnitř.okruh s chladivem R410A, 2xscroll kompresor (ON/OFF+inverter), přípoj. rozměr chlad.vody 2" el.příkon N=27,2kW3f 400V</t>
  </si>
  <si>
    <t>1095303738</t>
  </si>
  <si>
    <t>1.04a</t>
  </si>
  <si>
    <t>Čtyřhranné potrubí sk.I, pozinkovaný plech, včetně závěsů, do obvodu 3600mm, 30% tvarovek</t>
  </si>
  <si>
    <t>-1968448379</t>
  </si>
  <si>
    <t>1.04b</t>
  </si>
  <si>
    <t>Kruhové spiro potrubí, pozinkovaný plech, včetně závěsů do Ø315mm, 10% tvarovek</t>
  </si>
  <si>
    <t>bm</t>
  </si>
  <si>
    <t>1540107310</t>
  </si>
  <si>
    <t>1.05</t>
  </si>
  <si>
    <t>-1497289195</t>
  </si>
  <si>
    <t>1.06a</t>
  </si>
  <si>
    <t>Tlumič hluku kulisový 1000x800mm, délka 1000mm, šířka kulisy 100mm</t>
  </si>
  <si>
    <t>-1082611504</t>
  </si>
  <si>
    <t>1.06b</t>
  </si>
  <si>
    <t>Tlumič hluku kulisový 800x400mm, délka 1000mm, šířka kulisy 100mm</t>
  </si>
  <si>
    <t>-1165246729</t>
  </si>
  <si>
    <t>1.07</t>
  </si>
  <si>
    <t>Průmyslový difuzor HLD DN 315mm, s nastavitelným směrem výtoku vzduchu chlazení/topení, spojité ovládání, regulační klapka</t>
  </si>
  <si>
    <t>847198555</t>
  </si>
  <si>
    <t>1.08</t>
  </si>
  <si>
    <t>Obdélníková vyústka 720x420, s regulací protiběžnými listy</t>
  </si>
  <si>
    <t>1402798272</t>
  </si>
  <si>
    <t>1.09</t>
  </si>
  <si>
    <t>Regulační klapka 500x500mm, ruční ovládání</t>
  </si>
  <si>
    <t>69291780</t>
  </si>
  <si>
    <t>1.10</t>
  </si>
  <si>
    <t>Protidešťová žaluzie 800x800mm, se sítem</t>
  </si>
  <si>
    <t>-1884048803</t>
  </si>
  <si>
    <t>ZAŘÍZENÍ č.2</t>
  </si>
  <si>
    <t>2.01</t>
  </si>
  <si>
    <t>Vzduchotechnická kompaktní jednotka ve vnitřním provedení,s horním vyústěním vzduchu; bez výbavy MaR,průtok vzduchu: přívod Vp =1 830m3/h, externí tlak Pext =400Pa;odvod Vo =1 830m3/h, externí tlak Pext =400Pa; deskový rekuperační výměník; vodní ohřívač (70/50°C) s výkonem Qt =8,0kW;rámečkový filtr vzduchu: přívod F7 / odvod M5 vstupní a výstupní el. Klapka, el. příkon N =1,5kW; 3f 400V</t>
  </si>
  <si>
    <t>-718675701</t>
  </si>
  <si>
    <t>2.02</t>
  </si>
  <si>
    <t>Kruhové spiro potrubí, pozinkovaný plech, včetně závěsů, do Ø315mm, 30% tvarovek, do Ø150mm, 30% tvarovek</t>
  </si>
  <si>
    <t>40242921</t>
  </si>
  <si>
    <t>2.03</t>
  </si>
  <si>
    <t>-1454578546</t>
  </si>
  <si>
    <t>2.04</t>
  </si>
  <si>
    <t>Tlumič hluku kruhový Ø315mm, délka 1000mm</t>
  </si>
  <si>
    <t>756492733</t>
  </si>
  <si>
    <t>2.05a</t>
  </si>
  <si>
    <t>Obdélníková vyústka 825x85 dvouřadá s regulací protiběžnými listy</t>
  </si>
  <si>
    <t>-80723779</t>
  </si>
  <si>
    <t>2.05b</t>
  </si>
  <si>
    <t>Talířový ventil Ø150mm</t>
  </si>
  <si>
    <t>-1125294810</t>
  </si>
  <si>
    <t>2.06</t>
  </si>
  <si>
    <t>Regulační klapka kruhová Ø250mm, ruční ovládání</t>
  </si>
  <si>
    <t>-875635694</t>
  </si>
  <si>
    <t>2.07</t>
  </si>
  <si>
    <t>Protidešťová žaluzie 560x560mm, se sítem</t>
  </si>
  <si>
    <t>1559469170</t>
  </si>
  <si>
    <t>2.08</t>
  </si>
  <si>
    <t>Koncový kus Ø315mm, se sítem</t>
  </si>
  <si>
    <t>1721881429</t>
  </si>
  <si>
    <t>ZAŘÍZENÍ č.3</t>
  </si>
  <si>
    <t>3.01</t>
  </si>
  <si>
    <t>Venkovní VRF klimajednotka, vzduchem chlazený kondenzátor, přímé chlazení R-410A, inverter, tepelné čerpadlo, chlazení Qch =28,0kW; topení Qt =31,5kW el. příkon N =7,3kW; 3f 400V</t>
  </si>
  <si>
    <t>-1398264683</t>
  </si>
  <si>
    <t>3.02a</t>
  </si>
  <si>
    <t>Vnitřní klimajednotka, čtyřsměrná kazeta s čerpadlem kondenzátu; chlazení Qch =5,6kW, el. příkon N =40W; 1f 230V</t>
  </si>
  <si>
    <t>-2033541211</t>
  </si>
  <si>
    <t>3.02b</t>
  </si>
  <si>
    <t>Vnitřní klimajednotka, čtyřsměrná kazeta, s čerpadlem kondenzátu; chlazení Qch =2,8kW, el. příkon N =40W; 1f 230V</t>
  </si>
  <si>
    <t>1452536492</t>
  </si>
  <si>
    <t>3.03</t>
  </si>
  <si>
    <t>1061667692</t>
  </si>
  <si>
    <t>3.04</t>
  </si>
  <si>
    <t>Potrubí chladiva měděné, 2trubka CU 22,2/9,52mm, s tepelnou a UV izolací, včetně rozdělovačů chladiva, propojovací kabeláž</t>
  </si>
  <si>
    <t>1843463768</t>
  </si>
  <si>
    <t>4.1</t>
  </si>
  <si>
    <t>4.2</t>
  </si>
  <si>
    <t>4.3</t>
  </si>
  <si>
    <t>4.4</t>
  </si>
  <si>
    <t>Nátěry potrubí</t>
  </si>
  <si>
    <t>4.5</t>
  </si>
  <si>
    <t>4.6</t>
  </si>
  <si>
    <t>4.7</t>
  </si>
  <si>
    <t>4.8</t>
  </si>
  <si>
    <t>4.9</t>
  </si>
  <si>
    <t>Nátěry VZT potrubí syntetický Z+2xE</t>
  </si>
  <si>
    <t>250659672</t>
  </si>
  <si>
    <t>002.8.2 - Chlazení</t>
  </si>
  <si>
    <t xml:space="preserve">    201 - ZDROJ CHLADU (průtokový snímač pro ZCH – v dodávce zdroje – bez snímače NENÍ možný provoz ZCH)</t>
  </si>
  <si>
    <t xml:space="preserve">    202 - S T R O J O V N Y</t>
  </si>
  <si>
    <t xml:space="preserve">    203 - P O T R U B Í</t>
  </si>
  <si>
    <t xml:space="preserve">    204 - A R M A T U R Y</t>
  </si>
  <si>
    <t xml:space="preserve">    205 - Armatury závitové</t>
  </si>
  <si>
    <t xml:space="preserve">    D1 - 800-783        N Á T Ě R Y</t>
  </si>
  <si>
    <t xml:space="preserve">    206 - I Z O L A C E   T E P E L N É</t>
  </si>
  <si>
    <t xml:space="preserve">    207 - 991 - Hodinové zúčtovací sazby</t>
  </si>
  <si>
    <t>ZDROJ CHLADU (průtokový snímač pro ZCH – v dodávce zdroje – bez snímače NENÍ možný provoz ZCH)</t>
  </si>
  <si>
    <t>201-01</t>
  </si>
  <si>
    <t>pomocná konstrukce – ocelové L profily a pásovina – podklad pro pružné uložení ZCH</t>
  </si>
  <si>
    <t>73134-1150</t>
  </si>
  <si>
    <t>HADICE NAPOUSTECI PRYZ D 25/35</t>
  </si>
  <si>
    <t>S T R O J O V N Y</t>
  </si>
  <si>
    <t>202-01</t>
  </si>
  <si>
    <t>NAPUSTENI NEMRZNOUCÍ SMĚSI DO SOUSTAVY</t>
  </si>
  <si>
    <t>ltr</t>
  </si>
  <si>
    <t>1-001</t>
  </si>
  <si>
    <t>dodávka koncentrátu nemrznoucí směsi pro 30% objem.monopropylenglykolu</t>
  </si>
  <si>
    <t>202-02</t>
  </si>
  <si>
    <t>výroba orientačních štítků</t>
  </si>
  <si>
    <t>73219-9100</t>
  </si>
  <si>
    <t>MTZ ORIENTACNICH STITKU</t>
  </si>
  <si>
    <t>73233-1717</t>
  </si>
  <si>
    <t>pojistná nádoba s membránou pro GLY 10 bar v=80l</t>
  </si>
  <si>
    <t>73233-1778</t>
  </si>
  <si>
    <t>bezpečnostní uzávěr k měření tlaku G1</t>
  </si>
  <si>
    <t>73234-4226</t>
  </si>
  <si>
    <t>zásobník 1000l s antikorozní ochranou a atypickými hrdly a 32mm izol.pro RCH, (4x DN65, 2x DN25, revizní otvor,  4x návarek pro M a T) – viz VD</t>
  </si>
  <si>
    <t>73221-9315</t>
  </si>
  <si>
    <t>montáž zásobníku na základek (ocel.kce – roznášecí plošky)</t>
  </si>
  <si>
    <t>soub.</t>
  </si>
  <si>
    <t>73332-1105</t>
  </si>
  <si>
    <t>plastové svody od PojV do sběrné nádoby</t>
  </si>
  <si>
    <t>202-03</t>
  </si>
  <si>
    <t>Plastová nádoba s víkem pro kontrolu směsi</t>
  </si>
  <si>
    <t>73242-2225</t>
  </si>
  <si>
    <t>čerpadlo přírubové DN50 PN6 m&lt;25 kg l~280mm</t>
  </si>
  <si>
    <t>73242-9225</t>
  </si>
  <si>
    <t>MTZ CERPADEL přírubových jednodílných  DN50</t>
  </si>
  <si>
    <t>99873-2102</t>
  </si>
  <si>
    <t>%</t>
  </si>
  <si>
    <t>99873-2293</t>
  </si>
  <si>
    <t>Příplatek zvětš. přesun, strojovny do 500 m</t>
  </si>
  <si>
    <t>P O T R U B Í</t>
  </si>
  <si>
    <t>73314-1102</t>
  </si>
  <si>
    <t>ODVZDUS NADOBA Z TRUBEK OCEL -DN 50</t>
  </si>
  <si>
    <t>73311-1113</t>
  </si>
  <si>
    <t>POTRUBI OCELZAV BEZESVE NTLAK DN15</t>
  </si>
  <si>
    <t>73311-1115</t>
  </si>
  <si>
    <t>POTRUBI OCELZAV BEZESVE NTLAK DN25</t>
  </si>
  <si>
    <t>73311-1118</t>
  </si>
  <si>
    <t>POTRUBI OCELZAV BEZESVE NTLAK DN50</t>
  </si>
  <si>
    <t>73312-1222</t>
  </si>
  <si>
    <t>POTRUBI prům.76/3,2</t>
  </si>
  <si>
    <t>73319-0107</t>
  </si>
  <si>
    <t>TLAK ZKOUSKA POTRUBI OCELOVE všech dimenzí</t>
  </si>
  <si>
    <t>203-01</t>
  </si>
  <si>
    <t>požární ucpávky kovového potrubí (odolnost 30min) vč.průchodek nad střechu</t>
  </si>
  <si>
    <t>kusů</t>
  </si>
  <si>
    <t>203-02</t>
  </si>
  <si>
    <t>ROH19/15-28</t>
  </si>
  <si>
    <t>203-02.1</t>
  </si>
  <si>
    <t>ROH19/33-54</t>
  </si>
  <si>
    <t>99873-3202</t>
  </si>
  <si>
    <t>Přesun hmot pro potrubí, výšky do 12 m</t>
  </si>
  <si>
    <t>99873-3293</t>
  </si>
  <si>
    <t>Příplatek zvětš. přesun, potrubí do 500 m</t>
  </si>
  <si>
    <t>A R M A T U R Y</t>
  </si>
  <si>
    <t>73410-9313</t>
  </si>
  <si>
    <t>MTZ ARMATUR 2PRIRUBY PN6  DN15-DN65</t>
  </si>
  <si>
    <t>soub</t>
  </si>
  <si>
    <t>73419-3115</t>
  </si>
  <si>
    <t>mezipřírubov klapka DN65 PN6</t>
  </si>
  <si>
    <t>73416-3427</t>
  </si>
  <si>
    <t>filtr DN65 PN16 normální síto</t>
  </si>
  <si>
    <t>204-01</t>
  </si>
  <si>
    <t>Ventily regulační přírubové vyvažovací s měřicími vsuvkami DN65 kvs=85</t>
  </si>
  <si>
    <t>73313-1133</t>
  </si>
  <si>
    <t>kompenzátory pro GLY směs pryžové přírubové DN50</t>
  </si>
  <si>
    <t>204-02</t>
  </si>
  <si>
    <t>Třícestný přírubový regul. ventil  PN16 DN50 kvs=40 vč.adaptéru pro servop.</t>
  </si>
  <si>
    <t>204-03</t>
  </si>
  <si>
    <t>servopohon pro třícestný ventil DN50 24V 0-10V</t>
  </si>
  <si>
    <t>Armatury závitové</t>
  </si>
  <si>
    <t>73425-1212</t>
  </si>
  <si>
    <t>pojistný ventil DN20 potv=5,5 bar</t>
  </si>
  <si>
    <t>73425-1213</t>
  </si>
  <si>
    <t>pojistný ventil DN25 potv=5,5 bar</t>
  </si>
  <si>
    <t>73429-2712</t>
  </si>
  <si>
    <t>Kulový kohout DN10 (k odvzd.nádobám)</t>
  </si>
  <si>
    <t>73429-2715</t>
  </si>
  <si>
    <t>Kulový kohout DN25</t>
  </si>
  <si>
    <t>73429-2718</t>
  </si>
  <si>
    <t>Kulový kohout DN50</t>
  </si>
  <si>
    <t>73429-1124</t>
  </si>
  <si>
    <t>KOHOUT PLNICI VYPOUS CSN137061 G3/4</t>
  </si>
  <si>
    <t>73441-1104</t>
  </si>
  <si>
    <t>TEPLOMER PRIMY POUZDRO 160MM</t>
  </si>
  <si>
    <t>73441-9111</t>
  </si>
  <si>
    <t>MTZ TEPLOMERU</t>
  </si>
  <si>
    <t>73442-1102</t>
  </si>
  <si>
    <t>TLAKOMER DEFORMACNI  0-600 kPa</t>
  </si>
  <si>
    <t>73442-4102</t>
  </si>
  <si>
    <t>KOHOUT CEPOVY K70-181-716 M 20/1,5</t>
  </si>
  <si>
    <t>73449-4121</t>
  </si>
  <si>
    <t>NAVARKY TRUBKOVY ZAVIT G 3/4  (předpokl.počet)</t>
  </si>
  <si>
    <t>73449-9211</t>
  </si>
  <si>
    <t>MTZ NAVARKU M 20X1,5</t>
  </si>
  <si>
    <t>99873-4202</t>
  </si>
  <si>
    <t>Přesun hmot pro armatury, výšky do 12 m</t>
  </si>
  <si>
    <t>99873-4293</t>
  </si>
  <si>
    <t>Příplatek zvětš. přesun, armatury do 500 m</t>
  </si>
  <si>
    <t>800-783        N Á T Ě R Y</t>
  </si>
  <si>
    <t>783-01</t>
  </si>
  <si>
    <t>Nátěry kovových stavebních kcí</t>
  </si>
  <si>
    <t>I Z O L A C E   T E P E L N É</t>
  </si>
  <si>
    <t>206-01</t>
  </si>
  <si>
    <t>Kaučukové izolace pro použití v chladírenství metráž izolovaného potrubí DN50 specifikace dle PD</t>
  </si>
  <si>
    <t>206-02</t>
  </si>
  <si>
    <t>Kaučukové izolace pro použití v chladírenství metráž izolovaného potrubí DN65 specifikace dle PD</t>
  </si>
  <si>
    <t>206-03</t>
  </si>
  <si>
    <t>Kaučukové izolace pro použití v chladírenství metráž izolovaného potrubí DN32  tl.iz.19mm (inter.)  DN50 specifikace dle PD</t>
  </si>
  <si>
    <t>206-04</t>
  </si>
  <si>
    <t>Kaučukové izolace pro použití v chladírenství metráž DN32  tl.iz.19mm (inter.) izolovaného potrubí DN65, specifikace dle PD</t>
  </si>
  <si>
    <t>206-05</t>
  </si>
  <si>
    <t>montáž izolací</t>
  </si>
  <si>
    <t>206-06</t>
  </si>
  <si>
    <t>D+M oplech. rozvodu nekorodujícím plechem 0,6mm v exterieru</t>
  </si>
  <si>
    <t>206-07</t>
  </si>
  <si>
    <t>lepidlo pro celoplošné lepení izolace balení á 1litr</t>
  </si>
  <si>
    <t>206-07.1</t>
  </si>
  <si>
    <t>čistič pro lepidlo 1 l</t>
  </si>
  <si>
    <t>99871-3202</t>
  </si>
  <si>
    <t>Přesun hmot pro izolace tepelné, výšky do 12 m</t>
  </si>
  <si>
    <t>99871-3293</t>
  </si>
  <si>
    <t>Příplatek zvětš. přesun, izolace tepelné do 100 m</t>
  </si>
  <si>
    <t>991 - Hodinové zúčtovací sazby</t>
  </si>
  <si>
    <t>207-01</t>
  </si>
  <si>
    <t>funkční zkouška odpovídající rozsahu dle ČSN 060310 zkrácená</t>
  </si>
  <si>
    <t>207-02</t>
  </si>
  <si>
    <t>vypracování provozního řádu dle ČSN EN 12170 a ČSN EN 12171</t>
  </si>
  <si>
    <t>002.7 - MaR</t>
  </si>
  <si>
    <t>25 - MaR</t>
  </si>
  <si>
    <t xml:space="preserve">    2501 - Řídící systém RM1 – kompatibilní se stávajícím dispečinkem SAUTER MODUWEB VISION</t>
  </si>
  <si>
    <t xml:space="preserve">    2502 - Řídící systém RK – kompatibilní se stávajícím dispečinkem SAUTER MODUWEB VISION</t>
  </si>
  <si>
    <t xml:space="preserve">    2503 - Řídící systém RM2 – kompatibilní se stávajícím dispečinkem SAUTER MODUWEB VISION</t>
  </si>
  <si>
    <t xml:space="preserve">    2504 - Dispečink</t>
  </si>
  <si>
    <t xml:space="preserve">    2505 - Snímače, ventily, pohony MR1</t>
  </si>
  <si>
    <t xml:space="preserve">    2506 - Snímače, ventily, pohony RK1</t>
  </si>
  <si>
    <t xml:space="preserve">    2507 - Snímače, ventily, pohony MR2</t>
  </si>
  <si>
    <t xml:space="preserve">    2508 - Rozvaděč RM1</t>
  </si>
  <si>
    <t xml:space="preserve">    2509 - Rozvaděč RK</t>
  </si>
  <si>
    <t xml:space="preserve">    2511 - Montážní materiál</t>
  </si>
  <si>
    <t xml:space="preserve">    2512 - Elektromontážní práce</t>
  </si>
  <si>
    <t xml:space="preserve">    2513 - Ostatní náklady</t>
  </si>
  <si>
    <t>2501</t>
  </si>
  <si>
    <t>Řídící systém RM1 – kompatibilní se stávajícím dispečinkem SAUTER MODUWEB VISION</t>
  </si>
  <si>
    <t>2501.1</t>
  </si>
  <si>
    <t>Modulární DDC regulátor včetně IO modulů, minimální konfigurace 16AI, 12AO, 26DI, 16DO, komunikace ethernet, napájení 24V, Rozhraní ethernet BACNET/IP – komunikace mezi DDC, Rozhraní pro sběrnici IO modulů – komunikace mezi DDC a IO moduly, rozšiřitelný, Webserver, MODBUS/RTU pro komunikaci FM</t>
  </si>
  <si>
    <t>2502</t>
  </si>
  <si>
    <t>Řídící systém RK – kompatibilní se stávajícím dispečinkem SAUTER MODUWEB VISION</t>
  </si>
  <si>
    <t>2502.1</t>
  </si>
  <si>
    <t>Modulární DDC regulátor včetně IO modulů, minimální konfigurace 12AI, 4AO, 12DI, 16DO, komunikace ethernet, napájení 24V, Rozhraní ethernet BACNET/IP – komunikace mezi DDC, Rozhraní pro sběrnici IO modulů – komunikace mezi DDC a IO moduly, rozšiřitelný, Webserver</t>
  </si>
  <si>
    <t>2503</t>
  </si>
  <si>
    <t>Řídící systém RM2 – kompatibilní se stávajícím dispečinkem SAUTER MODUWEB VISION</t>
  </si>
  <si>
    <t>2503.1</t>
  </si>
  <si>
    <t>Modulární DDC regulátor včetně IO modulů, minimální konfigurace 26AI, 12AO, 40DI, 26DO, komunikace ethernet, napájení 24V, Rozhraní ethernet BACNET/IP – komunikace mezi DDC, Rozhraní pro sběrnici IO modulů – komunikace mezi DDC a IO moduly, rozšiřitelný, Webserver</t>
  </si>
  <si>
    <t>2504</t>
  </si>
  <si>
    <t>Dispečink</t>
  </si>
  <si>
    <t>2504.1</t>
  </si>
  <si>
    <t>Rozšíření hardwarového dispečinku o 500DB</t>
  </si>
  <si>
    <t>2504.2</t>
  </si>
  <si>
    <t>Modbus rozhraní pro klima jednotky přístavba</t>
  </si>
  <si>
    <t>1132761475</t>
  </si>
  <si>
    <t>2505</t>
  </si>
  <si>
    <t>Snímače, ventily, pohony MR1</t>
  </si>
  <si>
    <t>2505.01</t>
  </si>
  <si>
    <t>Odporový snímač teploty kanálový -50+70°C, Ni1000, IP54, 250mm</t>
  </si>
  <si>
    <t>2505.02</t>
  </si>
  <si>
    <t>Odporový snímač teploty příložný -50+70°C, Ni1000, IP54</t>
  </si>
  <si>
    <t>2505.03</t>
  </si>
  <si>
    <t>Snímač vlhkost a teploty prostorový, kombinovaný, 24V, 2x0-10V</t>
  </si>
  <si>
    <t>2506</t>
  </si>
  <si>
    <t>Snímače, ventily, pohony RK1</t>
  </si>
  <si>
    <t>2506.01</t>
  </si>
  <si>
    <t>2506.02</t>
  </si>
  <si>
    <t>2506.03</t>
  </si>
  <si>
    <t>Snímač tlaku s převodníkem, 24VAC, 0-10V, 0-6bar</t>
  </si>
  <si>
    <t>2506.04</t>
  </si>
  <si>
    <t>Detektor výbušných plynů 2 stupňový, 24V, metan</t>
  </si>
  <si>
    <t>2506.05</t>
  </si>
  <si>
    <t>Detektor plynů 2 stupňový, 24V, CO</t>
  </si>
  <si>
    <t>2506.06</t>
  </si>
  <si>
    <t>Detektor zaplavení 24V, výstup relé</t>
  </si>
  <si>
    <t>2506.07</t>
  </si>
  <si>
    <t>Snímač prostorové teploty, -20-60°C, Ni1000</t>
  </si>
  <si>
    <t>2506.08</t>
  </si>
  <si>
    <t>Pohon malého ventilu, 24V, NC, M30x1,5, 1M</t>
  </si>
  <si>
    <t>2507</t>
  </si>
  <si>
    <t>Snímače, ventily, pohony MR2</t>
  </si>
  <si>
    <t>2507.01</t>
  </si>
  <si>
    <t>2507.02</t>
  </si>
  <si>
    <t>Odporový snímač teploty kanálový -50+70°C, Ni1000, IP54, 100mm, jímka</t>
  </si>
  <si>
    <t>2507.03</t>
  </si>
  <si>
    <t>2507.04</t>
  </si>
  <si>
    <t>Regulátor tlakové diference 0,05-0,5 kPa</t>
  </si>
  <si>
    <t>2507.05</t>
  </si>
  <si>
    <t>Servopohon 15 Nm, (90°=120s), SUT, 24V~</t>
  </si>
  <si>
    <t>2507.06</t>
  </si>
  <si>
    <t>Servopohon 18 Nm s pruž. pro zp. chod (90°=90s), 2P, 24V~,24…48V</t>
  </si>
  <si>
    <t>2507.07</t>
  </si>
  <si>
    <t>Protimrazový termostat, kapilára 6m</t>
  </si>
  <si>
    <t>2507.10</t>
  </si>
  <si>
    <t>-1308256207</t>
  </si>
  <si>
    <t>2507.11</t>
  </si>
  <si>
    <t>2118035250</t>
  </si>
  <si>
    <t>2507.12</t>
  </si>
  <si>
    <t>Odporový snímač teploty venkovní -50+70°C, Ni1000, IP54</t>
  </si>
  <si>
    <t>-460077053</t>
  </si>
  <si>
    <t>2507.13</t>
  </si>
  <si>
    <t>2021357856</t>
  </si>
  <si>
    <t>2507.14</t>
  </si>
  <si>
    <t>Odporový snímač teploty prostor -50+70°C, Ni1000, IP20</t>
  </si>
  <si>
    <t>1252599371</t>
  </si>
  <si>
    <t>2508</t>
  </si>
  <si>
    <t>Rozvaděč RM1</t>
  </si>
  <si>
    <t>2508.1</t>
  </si>
  <si>
    <t>Rozvaděč oceloplechový nástěnný, rozměry 1200x800x300, vč. výbavy rozvaděče (jističe, relé, pojistky, svorkovnice, kabelové žlaby, svodič přepětí BCD, spínané silové vývody, ovládací panel. Spínače 0-I na dveře.</t>
  </si>
  <si>
    <t>2509</t>
  </si>
  <si>
    <t>Rozvaděč RK</t>
  </si>
  <si>
    <t>2509.1</t>
  </si>
  <si>
    <t>Rozvaděč oceloplechový nástěnný, rozměry 1200x800x300, vč. výbavy rozvaděče (jističe, relé, pojistky, svorkovnice, kabelové žlaby, svodič přepětí D, spínané silové vývody, ovládací panel. Spínače 0-I na dveře.</t>
  </si>
  <si>
    <t>2510.1</t>
  </si>
  <si>
    <t>Rozvaděč oceloplechový nástěnný, rozměry 2000x1000x400, vč. výbavy rozvaděče (jističe, relé, pojistky, svorkovnice, kabelové žlaby, svodič přepětí BCD, spínané silové vývody, ovládací panel. Spínače 0-I na dveře.</t>
  </si>
  <si>
    <t>2511</t>
  </si>
  <si>
    <t>Montážní materiál</t>
  </si>
  <si>
    <t>2511.01</t>
  </si>
  <si>
    <t>Kabelový žlab 150/50 včetně nosníků a příslušenství, víko</t>
  </si>
  <si>
    <t>2511.02</t>
  </si>
  <si>
    <t>Trubka ohebná pr. 20</t>
  </si>
  <si>
    <t>2511.03</t>
  </si>
  <si>
    <t>Trubka pevná pr. 20 vč příslušenství</t>
  </si>
  <si>
    <t>2511.04</t>
  </si>
  <si>
    <t>Trubka ohebná pr. 20 UV stabilní</t>
  </si>
  <si>
    <t>2511.05</t>
  </si>
  <si>
    <t>Drobný montážní materiál (kabelové příchytky, stahovací pásky, krabice IP44, spoj. mat....)</t>
  </si>
  <si>
    <t>2511.06</t>
  </si>
  <si>
    <t>Kabel sdělovací JYTY 7x1</t>
  </si>
  <si>
    <t>2511.07</t>
  </si>
  <si>
    <t>Kabel sdělovací JYTY 4x1</t>
  </si>
  <si>
    <t>2511.08</t>
  </si>
  <si>
    <t>Kabel sdělovací JYTY 2x1</t>
  </si>
  <si>
    <t>2511.09</t>
  </si>
  <si>
    <t>Kabel sdělovací UTP Cat6</t>
  </si>
  <si>
    <t>2511.10</t>
  </si>
  <si>
    <t>Kabel silový CYKY 3x1,5</t>
  </si>
  <si>
    <t>2511.11</t>
  </si>
  <si>
    <t>Kabel silový CYKY 3x2,5</t>
  </si>
  <si>
    <t>2511.12</t>
  </si>
  <si>
    <t>Kabel silový CYKY 4x2,5</t>
  </si>
  <si>
    <t>2511.13</t>
  </si>
  <si>
    <t>Kabel silový CYKY 5x6</t>
  </si>
  <si>
    <t>2511.14</t>
  </si>
  <si>
    <t>Kabel silový CYA 6 pro pospojení</t>
  </si>
  <si>
    <t>2511.15</t>
  </si>
  <si>
    <t>Kabel silový stíněný CYKFY 4x2,5</t>
  </si>
  <si>
    <t>2512</t>
  </si>
  <si>
    <t>Elektromontážní práce</t>
  </si>
  <si>
    <t>2512.01</t>
  </si>
  <si>
    <t>Montáže kabelových žlabů</t>
  </si>
  <si>
    <t>2512.02</t>
  </si>
  <si>
    <t>Montáže kabelů sdělovacích do 7x1 volně</t>
  </si>
  <si>
    <t>2512.03</t>
  </si>
  <si>
    <t>Montáže kabelů silových do 4x2,5 volně</t>
  </si>
  <si>
    <t>2512.04</t>
  </si>
  <si>
    <t>Montáž rozvaděče do 100kg</t>
  </si>
  <si>
    <t>2512.05</t>
  </si>
  <si>
    <t>Montáž rozvaděče do 150kg</t>
  </si>
  <si>
    <t>2512.06</t>
  </si>
  <si>
    <t>Montáž trubka pevná pr 20</t>
  </si>
  <si>
    <t>2512.07</t>
  </si>
  <si>
    <t>Montáž trubka ohebná do pr 20</t>
  </si>
  <si>
    <t>2512.08</t>
  </si>
  <si>
    <t>Montáž čidla teploty, vlhkosti</t>
  </si>
  <si>
    <t>2512.09</t>
  </si>
  <si>
    <t>Montáž protimrazového termostatu</t>
  </si>
  <si>
    <t>2512.10</t>
  </si>
  <si>
    <t>Montáž čidla tlaku</t>
  </si>
  <si>
    <t>2512.11</t>
  </si>
  <si>
    <t>Montáž servopohonu</t>
  </si>
  <si>
    <t>2512.12</t>
  </si>
  <si>
    <t>Přepojení RM1 pro VZT1 a VZT4</t>
  </si>
  <si>
    <t>2512.13</t>
  </si>
  <si>
    <t>Přepojení RK stávající zařízení kotelny</t>
  </si>
  <si>
    <t>2512.14</t>
  </si>
  <si>
    <t>Zapojení EC/FM včetně motoru ventilátoru</t>
  </si>
  <si>
    <t>2512.15</t>
  </si>
  <si>
    <t>Zapojení čerpadla 1f</t>
  </si>
  <si>
    <t>2512.16</t>
  </si>
  <si>
    <t>Zapojení protimrazového termostatu</t>
  </si>
  <si>
    <t>2512.17</t>
  </si>
  <si>
    <t>Zapojení detektoru plynu, zaplavení</t>
  </si>
  <si>
    <t>2512.18</t>
  </si>
  <si>
    <t>Zapojení kotle, tepelného čerpadla</t>
  </si>
  <si>
    <t>2512.19</t>
  </si>
  <si>
    <t>Zapojení chladícího stroje</t>
  </si>
  <si>
    <t>2512.20</t>
  </si>
  <si>
    <t>Požární ucpávky</t>
  </si>
  <si>
    <t>2512.21</t>
  </si>
  <si>
    <t>Podružné montážní úkoly</t>
  </si>
  <si>
    <t>2513</t>
  </si>
  <si>
    <t>Ostatní náklady</t>
  </si>
  <si>
    <t>2513.1</t>
  </si>
  <si>
    <t>Zaregulování, koordinace s ÚT, VZT, CHL</t>
  </si>
  <si>
    <t>2513.2</t>
  </si>
  <si>
    <t>Revize elektro</t>
  </si>
  <si>
    <t>2513.3</t>
  </si>
  <si>
    <t>Uživatelský software pro DDC</t>
  </si>
  <si>
    <t>d.bod</t>
  </si>
  <si>
    <t>2513.4</t>
  </si>
  <si>
    <t>Software pro rozšíření dispečinku</t>
  </si>
  <si>
    <t>2513.5</t>
  </si>
  <si>
    <t>Komunikační propojení na dispečink</t>
  </si>
  <si>
    <t>2513.6</t>
  </si>
  <si>
    <t>Dokumentace skutečného stavu</t>
  </si>
  <si>
    <t>2513.7</t>
  </si>
  <si>
    <t>Výrobní dokumentace RM1, RK, RM2</t>
  </si>
  <si>
    <t>2513.8</t>
  </si>
  <si>
    <t>Lešení 8m</t>
  </si>
  <si>
    <t>2513.9</t>
  </si>
  <si>
    <t>002.9 - Slaboproud</t>
  </si>
  <si>
    <t>D1 - Slabopproud</t>
  </si>
  <si>
    <t xml:space="preserve">    241 - Strukturovaná kabeláž, systémová záruka výrobce 15 let</t>
  </si>
  <si>
    <t xml:space="preserve">    242 - Kamerový systém CCTV</t>
  </si>
  <si>
    <t xml:space="preserve">    243 - Elektrická zabezpečovací signalizace EZS</t>
  </si>
  <si>
    <t xml:space="preserve">    244 - Domácí telefon - IP interkom</t>
  </si>
  <si>
    <t xml:space="preserve">    245 - AV technika</t>
  </si>
  <si>
    <t xml:space="preserve">    246 - RTLS lokalizace (real-time locating systém - rozšíření stávající instalace do přístavby)</t>
  </si>
  <si>
    <t xml:space="preserve">    247 - Lokální detekce LDP</t>
  </si>
  <si>
    <t>Slabopproud</t>
  </si>
  <si>
    <t>Strukturovaná kabeláž, systémová záruka výrobce 15 let</t>
  </si>
  <si>
    <t>RACK 19" - 42U, 800x800 (datový rozvaděč DR3), skleněné dveře</t>
  </si>
  <si>
    <t>Ventilační jednotka 4x vent. Termostat</t>
  </si>
  <si>
    <t>Patch panel osazený 24port, cat7 SFTP</t>
  </si>
  <si>
    <t>Vyvazovací panel</t>
  </si>
  <si>
    <t>ACAR 5 pozic 220V</t>
  </si>
  <si>
    <t>Vana pod ACAR</t>
  </si>
  <si>
    <t>Patch kabel cat 7, 2m-3m</t>
  </si>
  <si>
    <t>Zásuvka 2xRJ 45, cat7 (komplet - rámeček, keystone, kryt)</t>
  </si>
  <si>
    <t>Kabel cat7 D+M</t>
  </si>
  <si>
    <t>Trubka PVC 23mm p.o.</t>
  </si>
  <si>
    <t>Kabelový žlab 200/100 (komplet) - společná trasa i pro ostatní instalace</t>
  </si>
  <si>
    <t>Krabice zásuvková D+M pod omítku, i na povrch</t>
  </si>
  <si>
    <t>Požární ucpávky prostupů kabeláže, do 200/100</t>
  </si>
  <si>
    <t>Průraz zdivem do 50 cm</t>
  </si>
  <si>
    <t>Podlahová krabice, kpl, pro 12 modulů, možnost miokré údržby</t>
  </si>
  <si>
    <t>Pomocný spotřební a montážní materiál, pomocné práce</t>
  </si>
  <si>
    <t>Měření a kontrola met.vedení  certifikace UTP kabelu</t>
  </si>
  <si>
    <t>Doprogramovaní stávající telefonní ústředny, číslovací plán</t>
  </si>
  <si>
    <t>Výchozí revize</t>
  </si>
  <si>
    <t>Projektová dokumentace ( skutečný stav )</t>
  </si>
  <si>
    <t>Provoz vysokozdvižné plošiny</t>
  </si>
  <si>
    <t>dny</t>
  </si>
  <si>
    <t>Kamerový systém CCTV</t>
  </si>
  <si>
    <t>CCTV kamera dodávka IP kamery, přísvit 30m, PoE napájení - venkovní i vnitřní, min 2Mpix</t>
  </si>
  <si>
    <t>aktivní prvek, 24pt PoE 1000BaseT, vyhrazeno pro CCTV</t>
  </si>
  <si>
    <t>SBP-300WM1 držák pro kameru na stěnu</t>
  </si>
  <si>
    <t>SBP-300HN8 středový díl k držáku</t>
  </si>
  <si>
    <t>Kamerové zkoušky den</t>
  </si>
  <si>
    <t>Kamerové zkoušky noc</t>
  </si>
  <si>
    <t>Síťový videorekordér (NVR) pro záznam až 16 IP kamer. Záznamová rychlost až 160Mbps s podporou kamer s rozlišením až 12MP a formátu H.264, H264+, H.265 a MPEG-. 16x PoE vstup pro IP kamery. K NVR lze připojit monitor přes VGA nebo HDMI výstup s podporou 4K rozlišení. Do NVRbude nainstalován 1x HDD s kapacitou až 4TB. Otevřená platforma s podporou kamer i jiných výrobců na platformě ONVIF.</t>
  </si>
  <si>
    <t>Elektrická zabezpečovací signalizace EZS</t>
  </si>
  <si>
    <t>Akumulátor 12 V / 18 Ah</t>
  </si>
  <si>
    <t>Zdroj spínaný - 1,7 A</t>
  </si>
  <si>
    <t>Box pro zdroj</t>
  </si>
  <si>
    <t>Upgrade ústředny - aktuializace SW i HW</t>
  </si>
  <si>
    <t>309</t>
  </si>
  <si>
    <t>PIR detektor pohybu: 12x12 m D+M</t>
  </si>
  <si>
    <t>Detektor tříštění skla: komplet (detektor, krabička, svorkovnice, ochranný kontakt...) D+M</t>
  </si>
  <si>
    <t>311</t>
  </si>
  <si>
    <t>Magnetický kontakt + instalační popojovací krabička s TAMPER kontaktem D+M</t>
  </si>
  <si>
    <t>Koncentrátor - sběrnicový modul pro 8 smyček</t>
  </si>
  <si>
    <t>313</t>
  </si>
  <si>
    <t>Klávesnice LCD systémová</t>
  </si>
  <si>
    <t>Nespecifikované pomocné instalační práce</t>
  </si>
  <si>
    <t>315</t>
  </si>
  <si>
    <t>Kabel SYKFY 3x2x0,5 D+M</t>
  </si>
  <si>
    <t>Kabel CYKY 3Cx1,5</t>
  </si>
  <si>
    <t>317</t>
  </si>
  <si>
    <t>Trubka PVC 16mm p.o.</t>
  </si>
  <si>
    <t>319</t>
  </si>
  <si>
    <t>Krabice KU 68 p.o.</t>
  </si>
  <si>
    <t>321</t>
  </si>
  <si>
    <t>Oživení, odzkoušení, nastavení zařízení</t>
  </si>
  <si>
    <t>Uvedení do trvalého provozu</t>
  </si>
  <si>
    <t>325</t>
  </si>
  <si>
    <t>Vyškolení obsluhy</t>
  </si>
  <si>
    <t>¨Kč</t>
  </si>
  <si>
    <t>Domácí telefon - IP interkom</t>
  </si>
  <si>
    <t>401</t>
  </si>
  <si>
    <t>Demontáže</t>
  </si>
  <si>
    <t>402</t>
  </si>
  <si>
    <t>Dveřní komunikátor ve verzi pro VoIP sítě. 2N Helios IP Profi 3x2 tl. + kláv.D+M</t>
  </si>
  <si>
    <t>AV technika</t>
  </si>
  <si>
    <t>501</t>
  </si>
  <si>
    <t>Projekční plátno elektricky ovládané, š=2100, 16:9</t>
  </si>
  <si>
    <t>502</t>
  </si>
  <si>
    <t>Pouzdro pro plátno pro vestavbu do podhledu</t>
  </si>
  <si>
    <t>503</t>
  </si>
  <si>
    <t>Projektor FulHD, port HDBaseT, 5200ANSI</t>
  </si>
  <si>
    <t>504</t>
  </si>
  <si>
    <t>Stropní držák / možnost nastavení pan-tilt/</t>
  </si>
  <si>
    <t>505</t>
  </si>
  <si>
    <t>Reproduktor 150W box včetně konzoly nástěnné či stropní satelitní pasiv</t>
  </si>
  <si>
    <t>506</t>
  </si>
  <si>
    <t>Aktivní subwoofer, 500+150+150 W, 122 dB SPL max., 40 – (80 – 250)Hz, 15” bas. rep., 2 výst. na satelity,  min. dva vstupy</t>
  </si>
  <si>
    <t>507</t>
  </si>
  <si>
    <t>Reprokabely 2x1,5</t>
  </si>
  <si>
    <t>508</t>
  </si>
  <si>
    <t>Instalace, zapojení, oživení</t>
  </si>
  <si>
    <t>509</t>
  </si>
  <si>
    <t>Zaškolení obsluhy</t>
  </si>
  <si>
    <t>510</t>
  </si>
  <si>
    <t>511</t>
  </si>
  <si>
    <t>Kabeláž HDMI pasivní, zlacené kontakty, 15m</t>
  </si>
  <si>
    <t>Kabel VGA pasivní, zlacené kontakty, 15m</t>
  </si>
  <si>
    <t>2081755600</t>
  </si>
  <si>
    <t>RTLS lokalizace (real-time locating systém - rozšíření stávající instalace do přístavby)</t>
  </si>
  <si>
    <t>601</t>
  </si>
  <si>
    <t>RTLS kotva</t>
  </si>
  <si>
    <t>602</t>
  </si>
  <si>
    <t>RTLS SW licence pro 1 kotvu</t>
  </si>
  <si>
    <t>603</t>
  </si>
  <si>
    <t>RTLS tag včetně baterie a krytu</t>
  </si>
  <si>
    <t>604</t>
  </si>
  <si>
    <t>RTLS tag tlačítko včetně baterie</t>
  </si>
  <si>
    <t>605</t>
  </si>
  <si>
    <t>Analýza, měření, zprovoznění zařízení</t>
  </si>
  <si>
    <t>606</t>
  </si>
  <si>
    <t>Servizní údržba a podpora</t>
  </si>
  <si>
    <t>607</t>
  </si>
  <si>
    <t>Rozšíření záruky na 24 měsíců</t>
  </si>
  <si>
    <t>608</t>
  </si>
  <si>
    <t>Lokální detekce LDP</t>
  </si>
  <si>
    <t>701</t>
  </si>
  <si>
    <t>AKU 12V/12Ah</t>
  </si>
  <si>
    <t>702</t>
  </si>
  <si>
    <t>Esserbus-koppler I/O - 4/2</t>
  </si>
  <si>
    <t>703</t>
  </si>
  <si>
    <t>Rozvaděč EPS -včetně zdroje, AKU , V/V prvků</t>
  </si>
  <si>
    <t>704</t>
  </si>
  <si>
    <t>Krabička pro koppler</t>
  </si>
  <si>
    <t>705</t>
  </si>
  <si>
    <t>Hlásič multikriteriální</t>
  </si>
  <si>
    <t>706</t>
  </si>
  <si>
    <t>Hlásič teplotní</t>
  </si>
  <si>
    <t>707</t>
  </si>
  <si>
    <t>Sokl hlásiče</t>
  </si>
  <si>
    <t>708</t>
  </si>
  <si>
    <t>Tlačítkový hlásič</t>
  </si>
  <si>
    <t>709</t>
  </si>
  <si>
    <t>Siréna 105 dB</t>
  </si>
  <si>
    <t>710</t>
  </si>
  <si>
    <t>Montáž čidla, patice, tlačítka, sirény</t>
  </si>
  <si>
    <t>Instalační trubka na povrch D+M</t>
  </si>
  <si>
    <t>kabel PRAFIaGuard 1x2x0.8 D+M</t>
  </si>
  <si>
    <t>PRAFLADUR 2x1,5 P30-R D+M</t>
  </si>
  <si>
    <t>714</t>
  </si>
  <si>
    <t>Nespecifikované montážní práce</t>
  </si>
  <si>
    <t>715</t>
  </si>
  <si>
    <t>Drobný montážní materiál</t>
  </si>
  <si>
    <t>716</t>
  </si>
  <si>
    <t>717</t>
  </si>
  <si>
    <t>718</t>
  </si>
  <si>
    <t>719</t>
  </si>
  <si>
    <t>Uvedení do trv. provozu</t>
  </si>
  <si>
    <t>720</t>
  </si>
  <si>
    <t>02 - SO02 Příprava území</t>
  </si>
  <si>
    <t xml:space="preserve">    01 - Rozebrání stávající komunikace</t>
  </si>
  <si>
    <t xml:space="preserve">    733 - Ústřední vytápění - rozvodné potrubí</t>
  </si>
  <si>
    <t>Rozebrání stávající komunikace</t>
  </si>
  <si>
    <t>113106123</t>
  </si>
  <si>
    <t>Rozebrání dlažeb komunikací pro pěší s přemístěním hmot na skládku na vzdálenost do 3 m nebo s naložením na dopravní prostředek s ložem z kameniva nebo živice a s jakoukoliv výplní spár ručně ze zámkové dlažby</t>
  </si>
  <si>
    <t>-1306843322</t>
  </si>
  <si>
    <t>113107111</t>
  </si>
  <si>
    <t>Odstranění podkladů nebo krytů ručně s přemístěním hmot na skládku na vzdálenost do 3 m nebo s naložením na dopravní prostředek z kameniva těženého, o tl. vrstvy do 100 mm</t>
  </si>
  <si>
    <t>-387031038</t>
  </si>
  <si>
    <t>113107124</t>
  </si>
  <si>
    <t>Odstranění podkladů nebo krytů ručně s přemístěním hmot na skládku na vzdálenost do 3 m nebo s naložením na dopravní prostředek z kameniva hrubého drceného, o tl. vrstvy přes 300 do 400 mm</t>
  </si>
  <si>
    <t>-956499935</t>
  </si>
  <si>
    <t>997221571</t>
  </si>
  <si>
    <t>Vodorovná doprava vybouraných hmot  bez naložení, ale se složením a s hrubým urovnáním na vzdálenost do 1 km</t>
  </si>
  <si>
    <t>-759718735</t>
  </si>
  <si>
    <t>997221579</t>
  </si>
  <si>
    <t>Vodorovná doprava vybouraných hmot  bez naložení, ale se složením a s hrubým urovnáním na vzdálenost Příplatek k ceně za každý další i započatý 1 km přes 1 km</t>
  </si>
  <si>
    <t>-1710874570</t>
  </si>
  <si>
    <t>193,8*19 'Přepočtené koeficientem množství</t>
  </si>
  <si>
    <t>997221612</t>
  </si>
  <si>
    <t>Nakládání na dopravní prostředky  pro vodorovnou dopravu vybouraných hmot</t>
  </si>
  <si>
    <t>1649612035</t>
  </si>
  <si>
    <t>997221815</t>
  </si>
  <si>
    <t>Poplatek za uložení stavebního odpadu na skládce (skládkovné) z prostého betonu zatříděného do Katalogu odpadů pod kódem 170 101</t>
  </si>
  <si>
    <t>-2049396098</t>
  </si>
  <si>
    <t>190*0,26</t>
  </si>
  <si>
    <t>997221855</t>
  </si>
  <si>
    <t>-775718793</t>
  </si>
  <si>
    <t>193,8-49,400</t>
  </si>
  <si>
    <t>111201101</t>
  </si>
  <si>
    <t>Odstranění křovin a stromů s odstraněním kořenů  průměru kmene do 100 mm do sklonu terénu 1 : 5, při celkové ploše do 1 000 m2</t>
  </si>
  <si>
    <t>677139759</t>
  </si>
  <si>
    <t>884/2</t>
  </si>
  <si>
    <t>111201401</t>
  </si>
  <si>
    <t>Spálení odstraněných křovin a stromů na hromadách  průměru kmene do 100 mm pro jakoukoliv plochu</t>
  </si>
  <si>
    <t>1255096620</t>
  </si>
  <si>
    <t>111301111</t>
  </si>
  <si>
    <t>Sejmutí drnu tl. do 100 mm, v jakékoliv ploše</t>
  </si>
  <si>
    <t>1842695076</t>
  </si>
  <si>
    <t>112101102</t>
  </si>
  <si>
    <t>Odstranění stromů s odřezáním kmene a s odvětvením listnatých, průměru kmene přes 300 do 500 mm</t>
  </si>
  <si>
    <t>987568427</t>
  </si>
  <si>
    <t>112201102</t>
  </si>
  <si>
    <t>Odstranění pařezů  s jejich vykopáním, vytrháním nebo odstřelením, s přesekáním kořenů průměru přes 300 do 500 mm</t>
  </si>
  <si>
    <t>392948119</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</si>
  <si>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</si>
  <si>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</si>
  <si>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-1861104747</t>
  </si>
  <si>
    <t>"distanční dlažba" 2,5*5*3</t>
  </si>
  <si>
    <t>-1988783202</t>
  </si>
  <si>
    <t>"okapový chodník" 10</t>
  </si>
  <si>
    <t>379548047</t>
  </si>
  <si>
    <t>113202111</t>
  </si>
  <si>
    <t>Vytrhání obrub  s vybouráním lože, s přemístěním hmot na skládku na vzdálenost do 3 m nebo s naložením na dopravní prostředek z krajníků nebo obrubníků stojatých</t>
  </si>
  <si>
    <t>1114144276</t>
  </si>
  <si>
    <t>25+42</t>
  </si>
  <si>
    <t>-1967235390</t>
  </si>
  <si>
    <t>"kolem okap.chodníku" 20</t>
  </si>
  <si>
    <t>121101101</t>
  </si>
  <si>
    <t>Sejmutí ornice nebo lesní půdy  s vodorovným přemístěním na hromady v místě upotřebení nebo na dočasné či trvalé skládky se složením, na vzdálenost do 50 m</t>
  </si>
  <si>
    <t>830031492</t>
  </si>
  <si>
    <t>884*0,15</t>
  </si>
  <si>
    <t>162301402</t>
  </si>
  <si>
    <t>Vodorovné přemístění větví, kmenů nebo pařezů  s naložením, složením a dopravou do 5000 m větví stromů listnatých, průměru kmene přes 300 do 500 mm</t>
  </si>
  <si>
    <t>1664692493</t>
  </si>
  <si>
    <t>162301412</t>
  </si>
  <si>
    <t>Vodorovné přemístění větví, kmenů nebo pařezů  s naložením, složením a dopravou do 5000 m kmenů stromů listnatých, průměru přes 300 do 500 mm</t>
  </si>
  <si>
    <t>-751044201</t>
  </si>
  <si>
    <t>162301422</t>
  </si>
  <si>
    <t>Vodorovné přemístění větví, kmenů nebo pařezů  s naložením, složením a dopravou do 5000 m pařezů kmenů, průměru přes 300 do 500 mm</t>
  </si>
  <si>
    <t>730580146</t>
  </si>
  <si>
    <t>162301902</t>
  </si>
  <si>
    <t>Vodorovné přemístění větví, kmenů nebo pařezů  s naložením, složením a dopravou Příplatek k cenám za každých dalších i započatých 5000 m přes 5000 m větví stromů listnatých, průměru kmene přes 300 do 500 mm</t>
  </si>
  <si>
    <t>1592043309</t>
  </si>
  <si>
    <t>162301912</t>
  </si>
  <si>
    <t>Vodorovné přemístění větví, kmenů nebo pařezů  s naložením, složením a dopravou Příplatek k cenám za každých dalších i započatých 5000 m přes 5000 m kmenů stromů listnatých, o průměru přes 300 do 500 mm</t>
  </si>
  <si>
    <t>818222144</t>
  </si>
  <si>
    <t>162301922</t>
  </si>
  <si>
    <t>Vodorovné přemístění větví, kmenů nebo pařezů  s naložením, složením a dopravou Příplatek k cenám za každých dalších i započatých 5000 m přes 5000 m pařezů kmenů, průměru přes 300 do 500 mm</t>
  </si>
  <si>
    <t>-1370665654</t>
  </si>
  <si>
    <t>1294635563</t>
  </si>
  <si>
    <t>"ornice" 132,6</t>
  </si>
  <si>
    <t>"drn" 88,4</t>
  </si>
  <si>
    <t>-93252789</t>
  </si>
  <si>
    <t>221*10</t>
  </si>
  <si>
    <t>Uložení sypaniny  na skládky</t>
  </si>
  <si>
    <t>1091723330</t>
  </si>
  <si>
    <t>-289265493</t>
  </si>
  <si>
    <t>"ornice" 132,6*1,8</t>
  </si>
  <si>
    <t>"drn" 88,4*1,8</t>
  </si>
  <si>
    <t>171300000</t>
  </si>
  <si>
    <t>Ekologická likvidace strom</t>
  </si>
  <si>
    <t>1251064046</t>
  </si>
  <si>
    <t>369317312</t>
  </si>
  <si>
    <t>Výplň z popílkocementové suspenze za rubem nosné obezdívky  délky štoly, do 200 m, v hornině mokré</t>
  </si>
  <si>
    <t>-263905578</t>
  </si>
  <si>
    <t>"utěsnění kanalizace" 78*0,15*0,15*3,14</t>
  </si>
  <si>
    <t>961044111</t>
  </si>
  <si>
    <t>Bourání základů z betonu  prostého</t>
  </si>
  <si>
    <t>1258915866</t>
  </si>
  <si>
    <t>"kanalizační šachty" (1*3,14*2,2*0,1+0,5*0,5*3,14*0,1)*2</t>
  </si>
  <si>
    <t>"vsakovací šachta" 1*3,14*1,5*0,1</t>
  </si>
  <si>
    <t>1376060340</t>
  </si>
  <si>
    <t>"žb šachty" (2*2,2*0,2*2+(2+2,2)*2*2*0,2)*2</t>
  </si>
  <si>
    <t>"žb kanál" 85*(1,5*1,2-1,1*0,8)</t>
  </si>
  <si>
    <t>-1353955385</t>
  </si>
  <si>
    <t>-960919797</t>
  </si>
  <si>
    <t>969011131</t>
  </si>
  <si>
    <t>Vybourání vodovodního, plynového a pod. vedení  DN do 125 mm</t>
  </si>
  <si>
    <t>2016536736</t>
  </si>
  <si>
    <t>"STL plyn" 38</t>
  </si>
  <si>
    <t>969021111</t>
  </si>
  <si>
    <t>Vybourání kanalizačního potrubí  DN do 100 mm</t>
  </si>
  <si>
    <t>1047907914</t>
  </si>
  <si>
    <t>"drenáže" 7</t>
  </si>
  <si>
    <t>490588559</t>
  </si>
  <si>
    <t>-1708046572</t>
  </si>
  <si>
    <t>277,825*19 'Přepočtené koeficientem množství</t>
  </si>
  <si>
    <t>-1559848236</t>
  </si>
  <si>
    <t>743724052</t>
  </si>
  <si>
    <t>2,01*2+37,5*0,255+67*0,205+20*0,04</t>
  </si>
  <si>
    <t>997221825</t>
  </si>
  <si>
    <t>Poplatek za uložení stavebního odpadu na skládce (skládkovné) z armovaného betonu zatříděného do Katalogu odpadů pod kódem 170 101</t>
  </si>
  <si>
    <t>-891262882</t>
  </si>
  <si>
    <t>88,44*2,4</t>
  </si>
  <si>
    <t>1725887142</t>
  </si>
  <si>
    <t>47,5*0,18+37,5*0,58</t>
  </si>
  <si>
    <t>-178232892</t>
  </si>
  <si>
    <t>277,825-212,256-30,3-28,118</t>
  </si>
  <si>
    <t>Ústřední vytápění - rozvodné potrubí</t>
  </si>
  <si>
    <t>733120826</t>
  </si>
  <si>
    <t>Demontáž potrubí z trubek ocelových hladkých  Ø přes 60,3 do 89</t>
  </si>
  <si>
    <t>1992345176</t>
  </si>
  <si>
    <t>"potrubí v kanále" 85*4</t>
  </si>
  <si>
    <t>742210871</t>
  </si>
  <si>
    <t>Demontáž kabelů</t>
  </si>
  <si>
    <t>-544509430</t>
  </si>
  <si>
    <t>"kabely NN" 38</t>
  </si>
  <si>
    <t>"kabely SLP" 42</t>
  </si>
  <si>
    <t>03 - SO03 Komunikace a parkoviště</t>
  </si>
  <si>
    <t xml:space="preserve">    1.1 - Výměna podloží</t>
  </si>
  <si>
    <t xml:space="preserve">    5 - Komunikace pozemní</t>
  </si>
  <si>
    <t xml:space="preserve">    91 - Doplňující konstrukce a práce pozemních komunikací, letišť a ploch</t>
  </si>
  <si>
    <t xml:space="preserve">    46-M - Zemní práce při extr.mont.pracích</t>
  </si>
  <si>
    <t>OST - Ostatní</t>
  </si>
  <si>
    <t>113151114R00</t>
  </si>
  <si>
    <t>Fréz.živič.krytu pl.do 500 m2,pruh do 75 cm,tl.5cm</t>
  </si>
  <si>
    <t>-1924788884</t>
  </si>
  <si>
    <t>120001101R00</t>
  </si>
  <si>
    <t>Příplatek za ztížení vykopávky v blízkosti vedení</t>
  </si>
  <si>
    <t>1898646247</t>
  </si>
  <si>
    <t>122202202R00</t>
  </si>
  <si>
    <t>Odkopávky pro silnice v hor. 3 do 1000 m3</t>
  </si>
  <si>
    <t>-1270760304</t>
  </si>
  <si>
    <t>122202209R00</t>
  </si>
  <si>
    <t>Příplatek za lepivost - odkop. pro silnice v hor.3</t>
  </si>
  <si>
    <t>-150820736</t>
  </si>
  <si>
    <t>132201111R00</t>
  </si>
  <si>
    <t>Hloubení rýh š.do 60 cm v hor.3 do 100 m3, STROJNĚ</t>
  </si>
  <si>
    <t>-655943835</t>
  </si>
  <si>
    <t>132201119R00</t>
  </si>
  <si>
    <t>Přípl.za lepivost,hloubení rýh 60 cm,hor.3,STROJNĚ</t>
  </si>
  <si>
    <t>-1034742473</t>
  </si>
  <si>
    <t>162301101R00</t>
  </si>
  <si>
    <t>Vodorovné přemístění výkopku z hor.1-4 do 500 m</t>
  </si>
  <si>
    <t>624227943</t>
  </si>
  <si>
    <t>162701105R00</t>
  </si>
  <si>
    <t>Vodorovné přemístění výkopku z hor.1-4 do 10000 m</t>
  </si>
  <si>
    <t>-28876516</t>
  </si>
  <si>
    <t>167101102R00</t>
  </si>
  <si>
    <t>Nakládání výkopku z hor.1-4 v množství nad 100 m3</t>
  </si>
  <si>
    <t>1028810006</t>
  </si>
  <si>
    <t>171201201R00</t>
  </si>
  <si>
    <t>Uložení sypaniny na skl.-sypanina na výšku přes 2m</t>
  </si>
  <si>
    <t>-1519555632</t>
  </si>
  <si>
    <t>174101101R00</t>
  </si>
  <si>
    <t>Zásyp jam, rýh, šachet se zhutněním</t>
  </si>
  <si>
    <t>1565762399</t>
  </si>
  <si>
    <t>181101102R00</t>
  </si>
  <si>
    <t>Úprava pláně v zářezech v hor. 1-4, se zhutněním</t>
  </si>
  <si>
    <t>-1784609576</t>
  </si>
  <si>
    <t>199000005R00</t>
  </si>
  <si>
    <t>Poplatek za skládku zeminy 1- 4</t>
  </si>
  <si>
    <t>-1723566508</t>
  </si>
  <si>
    <t>1.1</t>
  </si>
  <si>
    <t>Výměna podloží</t>
  </si>
  <si>
    <t>122201101</t>
  </si>
  <si>
    <t>Odkopávky a prokopávky nezapažené  s přehozením výkopku na vzdálenost do 3 m nebo s naložením na dopravní prostředek v hornině tř. 3 do 100 m3</t>
  </si>
  <si>
    <t>-956561291</t>
  </si>
  <si>
    <t>80*0,4</t>
  </si>
  <si>
    <t>CS ÚRS 2019 02</t>
  </si>
  <si>
    <t>-1409278416</t>
  </si>
  <si>
    <t>461836132</t>
  </si>
  <si>
    <t>10364103</t>
  </si>
  <si>
    <t>štěrkovitá zemina vhodná pro výměnu stávající zeminy vč. dopravy na staveniště</t>
  </si>
  <si>
    <t>-1362408975</t>
  </si>
  <si>
    <t>1841711029</t>
  </si>
  <si>
    <t>32*1,8</t>
  </si>
  <si>
    <t>212810010RAC</t>
  </si>
  <si>
    <t>Trativody z PVC drenážních flexibilních trubek, lože štěrkopísek a obsyp kamenivo, trubky d 100 mm</t>
  </si>
  <si>
    <t>1009752793</t>
  </si>
  <si>
    <t>Komunikace pozemní</t>
  </si>
  <si>
    <t>564851111R00</t>
  </si>
  <si>
    <t>Podklad ze štěrkodrti po zhutnění tloušťky 15 cm</t>
  </si>
  <si>
    <t>469072331</t>
  </si>
  <si>
    <t>564861111R00</t>
  </si>
  <si>
    <t>Podklad ze štěrkodrti po zhutnění tloušťky 20 cm</t>
  </si>
  <si>
    <t>-1476812890</t>
  </si>
  <si>
    <t>-1136622083</t>
  </si>
  <si>
    <t>564871111R00</t>
  </si>
  <si>
    <t>Podklad ze štěrkodrti po zhutnění tloušťky 25 cm</t>
  </si>
  <si>
    <t>-1144168308</t>
  </si>
  <si>
    <t>567132115R00</t>
  </si>
  <si>
    <t>Podklad z kameniva zpev.cementem SC C8/10 tl.20 cm</t>
  </si>
  <si>
    <t>-790404525</t>
  </si>
  <si>
    <t>573211111R00</t>
  </si>
  <si>
    <t>Postřik živičný spojovací z asfaltu 0,5-0,7 kg/m2</t>
  </si>
  <si>
    <t>595791971</t>
  </si>
  <si>
    <t>577112114R00</t>
  </si>
  <si>
    <t>Beton asfalt. ACO 11 S modifik. š. do 3 m, tl.5 cm</t>
  </si>
  <si>
    <t>677736380</t>
  </si>
  <si>
    <t>596215021R00</t>
  </si>
  <si>
    <t>Kladení zámkové dlažby tl. 6 cm do drtě tl. 4 cm</t>
  </si>
  <si>
    <t>1318212569</t>
  </si>
  <si>
    <t>596215040R00</t>
  </si>
  <si>
    <t>Kladení zámkové dlažby tl. 8 cm do drtě tl. 4 cm</t>
  </si>
  <si>
    <t>-168139721</t>
  </si>
  <si>
    <t>-1192798258</t>
  </si>
  <si>
    <t>59245110R</t>
  </si>
  <si>
    <t>Dlažba zámková tl. 6 cm přírodní</t>
  </si>
  <si>
    <t>-1820501231</t>
  </si>
  <si>
    <t>59245030R</t>
  </si>
  <si>
    <t>Dlažba zámková tl. 8 cm přírodní</t>
  </si>
  <si>
    <t>728172099</t>
  </si>
  <si>
    <t>"potřebná dlažba" 42*1,01</t>
  </si>
  <si>
    <t>"použita stávající" -42*1,01</t>
  </si>
  <si>
    <t>5924511915R</t>
  </si>
  <si>
    <t>Dlažba betonová vsakovací 20x20x8 cm přírodní</t>
  </si>
  <si>
    <t>-1700299649</t>
  </si>
  <si>
    <t>"potřebná dlažba" 113*1,01</t>
  </si>
  <si>
    <t>"použita stávající" -2,5*5*3</t>
  </si>
  <si>
    <t>Doplňující konstrukce a práce pozemních komunikací, letišť a ploch</t>
  </si>
  <si>
    <t>917862111R00</t>
  </si>
  <si>
    <t>Osazení stojat. obrub.bet. s opěrou,lože z C 12/15</t>
  </si>
  <si>
    <t>-1674208791</t>
  </si>
  <si>
    <t>-1416502468</t>
  </si>
  <si>
    <t>59217460R</t>
  </si>
  <si>
    <t>Obrubník silniční dvouvrstvý  100x15x25cm</t>
  </si>
  <si>
    <t>1871626943</t>
  </si>
  <si>
    <t>59217480R</t>
  </si>
  <si>
    <t>Obrubník silniční přechodový L 1000/150/150-250</t>
  </si>
  <si>
    <t>847055694</t>
  </si>
  <si>
    <t>59217481R</t>
  </si>
  <si>
    <t>Obrubník silniční přechodový P 1000/150/150-250</t>
  </si>
  <si>
    <t>-1630499075</t>
  </si>
  <si>
    <t>59217331R</t>
  </si>
  <si>
    <t>Obrubník zahradní ABO 12-20 1000/50/200 mm šedý</t>
  </si>
  <si>
    <t>1468644191</t>
  </si>
  <si>
    <t>918101111R00</t>
  </si>
  <si>
    <t>Lože pod obrubníky nebo obruby dlažeb z C 12/15</t>
  </si>
  <si>
    <t>570606056</t>
  </si>
  <si>
    <t>919731122R00</t>
  </si>
  <si>
    <t>Zarovnání styčné plochy živičné tl. do 10 cm</t>
  </si>
  <si>
    <t>-71285182</t>
  </si>
  <si>
    <t>919735112R00</t>
  </si>
  <si>
    <t>Řezání stávajícího živičného krytu tl. 5 - 10 cm</t>
  </si>
  <si>
    <t>-1530536240</t>
  </si>
  <si>
    <t>979082213R00</t>
  </si>
  <si>
    <t>Vodorovná doprava suti po suchu do 1 km</t>
  </si>
  <si>
    <t>-812108377</t>
  </si>
  <si>
    <t>933341683</t>
  </si>
  <si>
    <t>979990112R00</t>
  </si>
  <si>
    <t>Poplatek za skládku suti-obal.kam.-asfalt do 30x30</t>
  </si>
  <si>
    <t>523311302</t>
  </si>
  <si>
    <t>998225111R00</t>
  </si>
  <si>
    <t>Přesun hmot, pozemní komunikace, kryt živičný</t>
  </si>
  <si>
    <t>1937939629</t>
  </si>
  <si>
    <t>711132311R00</t>
  </si>
  <si>
    <t>Prov. izolace nopovou fólií svisle, vč.uchyc.prvků</t>
  </si>
  <si>
    <t>-43498210</t>
  </si>
  <si>
    <t>Specifikace</t>
  </si>
  <si>
    <t>Nopová folie</t>
  </si>
  <si>
    <t>-56018130</t>
  </si>
  <si>
    <t>46-M</t>
  </si>
  <si>
    <t>Zemní práce při extr.mont.pracích</t>
  </si>
  <si>
    <t>460490012R00</t>
  </si>
  <si>
    <t>Fólie výstražná z PVC, šířka 33 cm</t>
  </si>
  <si>
    <t>358479340</t>
  </si>
  <si>
    <t>460510031RT1</t>
  </si>
  <si>
    <t>Kabelový prostup z plastových trub, D 110/6,3 mm, včetně dodávky trub</t>
  </si>
  <si>
    <t>-1154759327</t>
  </si>
  <si>
    <t>OST</t>
  </si>
  <si>
    <t>005111020R</t>
  </si>
  <si>
    <t>Vytyčení stavby</t>
  </si>
  <si>
    <t>1518808490</t>
  </si>
  <si>
    <t>005111021R</t>
  </si>
  <si>
    <t>Vytyčení inženýrských sítí</t>
  </si>
  <si>
    <t>1614466244</t>
  </si>
  <si>
    <t>005241010R</t>
  </si>
  <si>
    <t>Dokumentace skutečného provedení</t>
  </si>
  <si>
    <t>129813508</t>
  </si>
  <si>
    <t>Dopravní značení</t>
  </si>
  <si>
    <t>-235522908</t>
  </si>
  <si>
    <t xml:space="preserve">031 - SO04 Mobiliář </t>
  </si>
  <si>
    <t>004.1 - Přístřešek pro kola</t>
  </si>
  <si>
    <t xml:space="preserve">    787 - Dokončovací práce - zasklívání</t>
  </si>
  <si>
    <t>-798878842</t>
  </si>
  <si>
    <t>6,6*3,2*0,3</t>
  </si>
  <si>
    <t>-1202609264</t>
  </si>
  <si>
    <t>987259586</t>
  </si>
  <si>
    <t>6,336*10</t>
  </si>
  <si>
    <t>-1321519967</t>
  </si>
  <si>
    <t>6,336*1,8</t>
  </si>
  <si>
    <t>271532212</t>
  </si>
  <si>
    <t>Podsyp pod základové konstrukce se zhutněním a urovnáním povrchu z kameniva hrubého, frakce 16 - 32 mm</t>
  </si>
  <si>
    <t>-2069558127</t>
  </si>
  <si>
    <t>6,6*3,2*0,1</t>
  </si>
  <si>
    <t>273313511</t>
  </si>
  <si>
    <t>Základy z betonu prostého desky z betonu kamenem neprokládaného tř. C 12/15</t>
  </si>
  <si>
    <t>-1048164202</t>
  </si>
  <si>
    <t>"podkladní beton" 6,6*3,2*0,1</t>
  </si>
  <si>
    <t>1110401784</t>
  </si>
  <si>
    <t>6,6*3,2*0,2</t>
  </si>
  <si>
    <t>605358724</t>
  </si>
  <si>
    <t>(6,6+3,2)*2*0,2</t>
  </si>
  <si>
    <t>273361412</t>
  </si>
  <si>
    <t>Výztuž základových konstrukcí desek ze svařovaných sítí, hmotnosti přes 3,5 do 6 kg/m2</t>
  </si>
  <si>
    <t>-587182270</t>
  </si>
  <si>
    <t>6,6*3,2*1,3*7,9/1000</t>
  </si>
  <si>
    <t>44415-001</t>
  </si>
  <si>
    <t>Systémové lemování střešních panelů</t>
  </si>
  <si>
    <t>1929228396</t>
  </si>
  <si>
    <t>6,6*2+3,2*2</t>
  </si>
  <si>
    <t>444151111</t>
  </si>
  <si>
    <t>Montáž krytiny střech ocelových konstrukcí  ze sendvičových panelů šroubovaných, výšky budovy do 6 m</t>
  </si>
  <si>
    <t>1724512084</t>
  </si>
  <si>
    <t>55324715</t>
  </si>
  <si>
    <t>panel sendvičový stěnový vnější, izolace PIR, skryté kotvení, U= 0,38 W/m2K, modulová/celková šířka 1000/1050 mm, tl. 60 mm</t>
  </si>
  <si>
    <t>2137131180</t>
  </si>
  <si>
    <t>15,4*1,1</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</si>
  <si>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</si>
  <si>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</si>
  <si>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1574618457</t>
  </si>
  <si>
    <t>76700-001</t>
  </si>
  <si>
    <t>M+D ocelová kce vč. kotvení, pozinkovaná</t>
  </si>
  <si>
    <t>801459843</t>
  </si>
  <si>
    <t>"nosná kce" 1403</t>
  </si>
  <si>
    <t>"rámy pro brány" 175</t>
  </si>
  <si>
    <t>767131112</t>
  </si>
  <si>
    <t>Montáž stěn a příček z plechu  spojených svařováním</t>
  </si>
  <si>
    <t>-646181415</t>
  </si>
  <si>
    <t>"opláštění branek" 9</t>
  </si>
  <si>
    <t>"opláštění stěn" 19,2-15</t>
  </si>
  <si>
    <t>15945230</t>
  </si>
  <si>
    <t>plech děrovaný tahokov oko 10/4,5/1,5 tl 1mm tabule pozinkovaný</t>
  </si>
  <si>
    <t>989110477</t>
  </si>
  <si>
    <t>13,2*8,2/1000*1,1</t>
  </si>
  <si>
    <t>998767101</t>
  </si>
  <si>
    <t>Přesun hmot pro zámečnické konstrukce  stanovený z hmotnosti přesunovaného materiálu vodorovná dopravní vzdálenost do 50 m v objektech výšky do 6 m</t>
  </si>
  <si>
    <t>1017511901</t>
  </si>
  <si>
    <t>783314101</t>
  </si>
  <si>
    <t>Základní nátěr zámečnických konstrukcí jednonásobný syntetický</t>
  </si>
  <si>
    <t>-992826358</t>
  </si>
  <si>
    <t>"ocelovka" 1151/1000*32</t>
  </si>
  <si>
    <t>783315101</t>
  </si>
  <si>
    <t>Mezinátěr zámečnických konstrukcí jednonásobný syntetický standardní</t>
  </si>
  <si>
    <t>1578154879</t>
  </si>
  <si>
    <t>783317101</t>
  </si>
  <si>
    <t>Krycí nátěr (email) zámečnických konstrukcí jednonásobný syntetický standardní</t>
  </si>
  <si>
    <t>931190380</t>
  </si>
  <si>
    <t>787</t>
  </si>
  <si>
    <t>Dokončovací práce - zasklívání</t>
  </si>
  <si>
    <t>787117315</t>
  </si>
  <si>
    <t>Zasklívání stěn a příček deskami plochými plnými  polykarbonátovým profilem plným s těsnící páskou bez UV ochrany s krycí lištou, tl. 6 mm</t>
  </si>
  <si>
    <t>-1091529745</t>
  </si>
  <si>
    <t>998787101</t>
  </si>
  <si>
    <t>Přesun hmot pro zasklívání  stanovený z hmotnosti přesunovaného materiálu vodorovná dopravní vzdálenost do 50 m v objektech výšky do 6 m</t>
  </si>
  <si>
    <t>-1565765993</t>
  </si>
  <si>
    <t>004.4 - Oplocení</t>
  </si>
  <si>
    <t>338171113</t>
  </si>
  <si>
    <t>Osazování sloupků a vzpěr plotových ocelových  trubkových nebo profilovaných výšky do 2,00 m se zabetonováním (tř. C 25/30) do 0,08 m3 do připravených jamek</t>
  </si>
  <si>
    <t>2115384092</t>
  </si>
  <si>
    <t>550-001</t>
  </si>
  <si>
    <t>sloupky oplocení - použity stávající - NEOCEŇOVAT</t>
  </si>
  <si>
    <t>932688555</t>
  </si>
  <si>
    <t>348171130</t>
  </si>
  <si>
    <t>Osazení oplocení z dílců  kovových rámových, na ocelové sloupky do 15° sklonu svahu, výšky přes 1,5 do 2,0 m</t>
  </si>
  <si>
    <t>320319597</t>
  </si>
  <si>
    <t>550-002</t>
  </si>
  <si>
    <t>rámové dílce oplocení - použity stávající - NEOCEŇOVAT</t>
  </si>
  <si>
    <t>1166075270</t>
  </si>
  <si>
    <t>72-22</t>
  </si>
  <si>
    <t>550-003</t>
  </si>
  <si>
    <t>rámové dílce oplocení - nové</t>
  </si>
  <si>
    <t>-1552309124</t>
  </si>
  <si>
    <t>71,35*0,3+0,595</t>
  </si>
  <si>
    <t>05 - SO05  Přeložky kanalizačních přípojek</t>
  </si>
  <si>
    <t xml:space="preserve">    99 - Přesun hmot</t>
  </si>
  <si>
    <t>151101102</t>
  </si>
  <si>
    <t>Zřízení příložného pažení a rozepření stěn rýh hl do 4 m</t>
  </si>
  <si>
    <t>151101112</t>
  </si>
  <si>
    <t>Odstranění příložného pažení a rozepření stěn rýh hl do 4 m</t>
  </si>
  <si>
    <t>81736411PC</t>
  </si>
  <si>
    <t>Montáž betonových útesů s hrdlem DN 250-napojení na stáv.potrubí kanalizace</t>
  </si>
  <si>
    <t>871365221</t>
  </si>
  <si>
    <t>Kanalizační potrubí z tvrdého PVC-systém KG tuhost třídy SN8 DN250</t>
  </si>
  <si>
    <t>892381111</t>
  </si>
  <si>
    <t>Tlaková zkouška vodou potrubí DN 250, DN 300 nebo 350</t>
  </si>
  <si>
    <t>Revizní a čistící šachta z PP šachtové dno DN 425/200 průtočné 30°,60°,90°  -90°</t>
  </si>
  <si>
    <t>894812233</t>
  </si>
  <si>
    <t>Revizní a čistící šachta z PP DN 425 šachtová roura korugovaná bez hrdla světlé hloubky 3000 mm</t>
  </si>
  <si>
    <t>894812249</t>
  </si>
  <si>
    <t>8996231pc1</t>
  </si>
  <si>
    <t>Vyplnění stáv. potrubí kanalizace popílkovou směsí</t>
  </si>
  <si>
    <t>8996231pc2</t>
  </si>
  <si>
    <t>Vyplnění stáv. potrubí kanalizace popílkovou směsí-práce</t>
  </si>
  <si>
    <t>8996231pc3</t>
  </si>
  <si>
    <t>Vyplnění stáv. potrubí kanalizace popílkovou směsí-doprava</t>
  </si>
  <si>
    <t>899712111</t>
  </si>
  <si>
    <t>Orientační tabulky na zdivu</t>
  </si>
  <si>
    <t>SAN3</t>
  </si>
  <si>
    <t>Geodetické zaměření</t>
  </si>
  <si>
    <t>Osazení výstražné fólie z PVC KAN</t>
  </si>
  <si>
    <t>fólie varovná PE POLYNET šíře 33 cm s potiskem</t>
  </si>
  <si>
    <t>460030023</t>
  </si>
  <si>
    <t>Odstranění dřevitého porostu z křovin a stromů tvrdého středně hustého</t>
  </si>
  <si>
    <t>06 - SO06  Přeložka vedení NN</t>
  </si>
  <si>
    <t>D1 - Elektroinstalace</t>
  </si>
  <si>
    <t xml:space="preserve">    21 - Elektromontáže</t>
  </si>
  <si>
    <t xml:space="preserve">    22 - Zemní práce</t>
  </si>
  <si>
    <t xml:space="preserve">    23 - Ostatní</t>
  </si>
  <si>
    <t>210-02</t>
  </si>
  <si>
    <t>AYKY-J 3x120+70 , volně</t>
  </si>
  <si>
    <t>442149545</t>
  </si>
  <si>
    <t>210-03</t>
  </si>
  <si>
    <t>1459469980</t>
  </si>
  <si>
    <t>210-06</t>
  </si>
  <si>
    <t>SMOE81514 70-150mm2</t>
  </si>
  <si>
    <t>340805212</t>
  </si>
  <si>
    <t>210-07</t>
  </si>
  <si>
    <t>SMOE81515 185-240mm2</t>
  </si>
  <si>
    <t>-453207883</t>
  </si>
  <si>
    <t>210-08</t>
  </si>
  <si>
    <t>-1740175006</t>
  </si>
  <si>
    <t>220-01</t>
  </si>
  <si>
    <t>-800283167</t>
  </si>
  <si>
    <t>220-02</t>
  </si>
  <si>
    <t>-1408999586</t>
  </si>
  <si>
    <t>220-03</t>
  </si>
  <si>
    <t>hloubení kabelové rýhy zemina třídy 3, šíře 800mm,hloubka 1200mm</t>
  </si>
  <si>
    <t>-1628241385</t>
  </si>
  <si>
    <t>220-04</t>
  </si>
  <si>
    <t>201343043</t>
  </si>
  <si>
    <t>220-05</t>
  </si>
  <si>
    <t>-1457791513</t>
  </si>
  <si>
    <t>220-06.1</t>
  </si>
  <si>
    <t xml:space="preserve"> rýha pro kabelovou spojku do 10 kV zemine třídy 3</t>
  </si>
  <si>
    <t>702936116</t>
  </si>
  <si>
    <t>220-06.2</t>
  </si>
  <si>
    <t>zához kabelové ráhy zemina třídy 3, šíře 500mm,hloubka 800mm</t>
  </si>
  <si>
    <t>-962696287</t>
  </si>
  <si>
    <t>220-06.3</t>
  </si>
  <si>
    <t>zához kabelové rýhy zemina třídy 3, šíře 800mm,hloubka 1200mm</t>
  </si>
  <si>
    <t>-1554155242</t>
  </si>
  <si>
    <t>220-07</t>
  </si>
  <si>
    <t>Do vzdálenosti 1 km</t>
  </si>
  <si>
    <t>1361116237</t>
  </si>
  <si>
    <t>220-08</t>
  </si>
  <si>
    <t>2056799207</t>
  </si>
  <si>
    <t>220-09</t>
  </si>
  <si>
    <t>976194523</t>
  </si>
  <si>
    <t>220-10</t>
  </si>
  <si>
    <t>996109088</t>
  </si>
  <si>
    <t>220-11</t>
  </si>
  <si>
    <t>Kabelový prostup z PVC trubky světlost do 15 cm</t>
  </si>
  <si>
    <t>926954242</t>
  </si>
  <si>
    <t>230-01</t>
  </si>
  <si>
    <t xml:space="preserve">PPV
</t>
  </si>
  <si>
    <t>-701136106</t>
  </si>
  <si>
    <t>07 - SO07  Přeložka el.vedení SLP</t>
  </si>
  <si>
    <t>43 - Slaboproud</t>
  </si>
  <si>
    <t xml:space="preserve">    431 - Přeložka SLP</t>
  </si>
  <si>
    <t>431</t>
  </si>
  <si>
    <t>Přeložka SLP</t>
  </si>
  <si>
    <t>Vytyčení výkopu na stavbě</t>
  </si>
  <si>
    <t>Kabel 10x4x0,6 - dodávka</t>
  </si>
  <si>
    <t>Kabel 10x4x0,6 - montáž do výkopu</t>
  </si>
  <si>
    <t>Výkop, zához, kyneta hl. 600mm</t>
  </si>
  <si>
    <t>Kabelové lože</t>
  </si>
  <si>
    <t>Výstražná folie</t>
  </si>
  <si>
    <t>Zaměření skutečného stavu</t>
  </si>
  <si>
    <t>Spojka smršťovací přímá pro kabel 10x4 dodávka</t>
  </si>
  <si>
    <t>Spojka smršťovací přímá pro kabel 10x4 montáž</t>
  </si>
  <si>
    <t>Chránička d=110mm pod vjezdem, podbetonovat, obetonovat</t>
  </si>
  <si>
    <t>08 - SO08  Přeložka stožáru VO</t>
  </si>
  <si>
    <t>D1 - Venkovní osvětlení</t>
  </si>
  <si>
    <t xml:space="preserve">    23 - Ostatní práce</t>
  </si>
  <si>
    <t>Venkovní osvětlení</t>
  </si>
  <si>
    <t>210-01</t>
  </si>
  <si>
    <t>trubka dvouplášťová d 63 mm</t>
  </si>
  <si>
    <t>1114119200</t>
  </si>
  <si>
    <t>CYKY-J 4x16 , volně</t>
  </si>
  <si>
    <t>1852638832</t>
  </si>
  <si>
    <t>CYKY-J 3x1.5 , volně</t>
  </si>
  <si>
    <t>-468910297</t>
  </si>
  <si>
    <t>ukončení kabelu SZ do 4x16 mm2</t>
  </si>
  <si>
    <t>-37455359</t>
  </si>
  <si>
    <t>1507674539</t>
  </si>
  <si>
    <t>stožárová rozvodnice IP 44</t>
  </si>
  <si>
    <t>2101335781</t>
  </si>
  <si>
    <t>210-09</t>
  </si>
  <si>
    <t>Drát FeZn drát o 10mm(0,62kg/m)</t>
  </si>
  <si>
    <t>1590693026</t>
  </si>
  <si>
    <t>210-10</t>
  </si>
  <si>
    <t>-117464973</t>
  </si>
  <si>
    <t>210-11</t>
  </si>
  <si>
    <t>montáž osvětlovacích stožárů do 12 m</t>
  </si>
  <si>
    <t>734403083</t>
  </si>
  <si>
    <t>210-12</t>
  </si>
  <si>
    <t>montáž sadového svítidla na stožár</t>
  </si>
  <si>
    <t>-1517525415</t>
  </si>
  <si>
    <t>210-13</t>
  </si>
  <si>
    <t>Demontaz stavajiciho stožáru VO</t>
  </si>
  <si>
    <t>420402522</t>
  </si>
  <si>
    <t>210-14</t>
  </si>
  <si>
    <t>2085309772</t>
  </si>
  <si>
    <t>210-15</t>
  </si>
  <si>
    <t>S ostatnimi profesemi</t>
  </si>
  <si>
    <t>-161936009</t>
  </si>
  <si>
    <t>210-16</t>
  </si>
  <si>
    <t>-572665698</t>
  </si>
  <si>
    <t>210-17</t>
  </si>
  <si>
    <t>-269612676</t>
  </si>
  <si>
    <t>210-18</t>
  </si>
  <si>
    <t>1080142170</t>
  </si>
  <si>
    <t>809707262</t>
  </si>
  <si>
    <t>1454840530</t>
  </si>
  <si>
    <t>Zemina třídy 4, šíře 500mm,hloubka 1200mm</t>
  </si>
  <si>
    <t>-687650141</t>
  </si>
  <si>
    <t>zřízení kabelového lože z kopaného písku, bez zakrytí, šíře do 65cm,tloušťka 10cm</t>
  </si>
  <si>
    <t>1011470010</t>
  </si>
  <si>
    <t>výstražná folie PVC do šířky 20cm</t>
  </si>
  <si>
    <t>199382293</t>
  </si>
  <si>
    <t>220-06</t>
  </si>
  <si>
    <t>2053353005</t>
  </si>
  <si>
    <t>zához kabelové rýhy zemina třídy 4, šíře 500mm,hloubka 1200mm</t>
  </si>
  <si>
    <t>1187391625</t>
  </si>
  <si>
    <t>Kabelový prostup světlost do 15 cm</t>
  </si>
  <si>
    <t>-297713035</t>
  </si>
  <si>
    <t>Podklad ze šterkopísku</t>
  </si>
  <si>
    <t>1886864098</t>
  </si>
  <si>
    <t>Zemina třídy 3,ručně</t>
  </si>
  <si>
    <t>-111546235</t>
  </si>
  <si>
    <t>pouzdrový základ d 250</t>
  </si>
  <si>
    <t>-1626800653</t>
  </si>
  <si>
    <t>220-12</t>
  </si>
  <si>
    <t>-1935586911</t>
  </si>
  <si>
    <t>220-13</t>
  </si>
  <si>
    <t>odvoz zeminy za každý další km</t>
  </si>
  <si>
    <t>-1717920955</t>
  </si>
  <si>
    <t>220-14</t>
  </si>
  <si>
    <t>provizorní úprava terénu v zemina třídy 3</t>
  </si>
  <si>
    <t>2101200706</t>
  </si>
  <si>
    <t>220-15</t>
  </si>
  <si>
    <t>Provizorní úprava terénu v zemina třídy 4</t>
  </si>
  <si>
    <t>651708550</t>
  </si>
  <si>
    <t>Ostatní práce</t>
  </si>
  <si>
    <t xml:space="preserve">PPV </t>
  </si>
  <si>
    <t>1598287049</t>
  </si>
  <si>
    <t>09 - SO09  Napojení nabíjecích stanic pro elektromobily</t>
  </si>
  <si>
    <t xml:space="preserve">    201 - Specifikace dodávky RE1</t>
  </si>
  <si>
    <t xml:space="preserve">    221 - Elektromontáže</t>
  </si>
  <si>
    <t xml:space="preserve">    222 - Zemní práce</t>
  </si>
  <si>
    <t xml:space="preserve">    223 - Ostatní</t>
  </si>
  <si>
    <t>Specifikace dodávky RE1</t>
  </si>
  <si>
    <t>elektroměrová skříň pro nepřímé měření v plastovém pilíři</t>
  </si>
  <si>
    <t>516926901</t>
  </si>
  <si>
    <t>201-02</t>
  </si>
  <si>
    <t>BC160NT305-160-L Jistič</t>
  </si>
  <si>
    <t>-500998641</t>
  </si>
  <si>
    <t>201-03</t>
  </si>
  <si>
    <t>BC160NT305-100-L Jistič</t>
  </si>
  <si>
    <t>881651521</t>
  </si>
  <si>
    <t>201-04</t>
  </si>
  <si>
    <t>měřící trafo proudu150//5A,10VA,0.5%</t>
  </si>
  <si>
    <t>-1600758515</t>
  </si>
  <si>
    <t>221-02</t>
  </si>
  <si>
    <t>CYKY-J 3x70+50 , pevně</t>
  </si>
  <si>
    <t>1551291275</t>
  </si>
  <si>
    <t>221-03</t>
  </si>
  <si>
    <t>CYKY-J 3x35+25 , pevně</t>
  </si>
  <si>
    <t>-582463335</t>
  </si>
  <si>
    <t>221-04</t>
  </si>
  <si>
    <t>UKONČENÍ KABELŮ SMRŠŤOVACÍ ZÁKLOPKOU DO  4x50  mm2</t>
  </si>
  <si>
    <t>-39287353</t>
  </si>
  <si>
    <t>221-05</t>
  </si>
  <si>
    <t>UKONČENÍ KABELŮ SMRŠŤOVACÍ ZÁKLOPKOU DO  4x95  mm2</t>
  </si>
  <si>
    <t>-1967595691</t>
  </si>
  <si>
    <t>221-06</t>
  </si>
  <si>
    <t>-1116346852</t>
  </si>
  <si>
    <t>-1970078864</t>
  </si>
  <si>
    <t>hloubení kebelové rýhy zemina třídy 3, šíře 350mm,hloubka 800mm</t>
  </si>
  <si>
    <t>-1828141155</t>
  </si>
  <si>
    <t>648816050</t>
  </si>
  <si>
    <t>1730489662</t>
  </si>
  <si>
    <t>Zemina třídy 3, šíře 350mm,hloubka 800mm</t>
  </si>
  <si>
    <t>-1155776764</t>
  </si>
  <si>
    <t>ODVOZ ZEMINY  Za každý další km ( 19 km)</t>
  </si>
  <si>
    <t>-647720941</t>
  </si>
  <si>
    <t>ODVOZ ZEMINY  Do vzdálenosti 1 km</t>
  </si>
  <si>
    <t>-1485027051</t>
  </si>
  <si>
    <t>-1095193192</t>
  </si>
  <si>
    <t>-2074872377</t>
  </si>
  <si>
    <t>223-01</t>
  </si>
  <si>
    <t>-1010863915</t>
  </si>
  <si>
    <t>101 - PS 01  Jeřáb</t>
  </si>
  <si>
    <t xml:space="preserve">    33-M - Jeřáby</t>
  </si>
  <si>
    <t>33-M</t>
  </si>
  <si>
    <t>Jeřáby</t>
  </si>
  <si>
    <t>330-001</t>
  </si>
  <si>
    <t>Montáž jeřábu a napájecí troleje, provedení zkoušky jeřábu před prvním uvedením do provozu vč. předání průvodní dokumentace a seznámení s obsluhou. Zkušební břemena zajistí investor</t>
  </si>
  <si>
    <t>-1101941642</t>
  </si>
  <si>
    <t>101-01</t>
  </si>
  <si>
    <t>Jeřáb 16t vč. vybavení dle PD</t>
  </si>
  <si>
    <t>1294794340</t>
  </si>
  <si>
    <t>101-02</t>
  </si>
  <si>
    <t>trolej 16m</t>
  </si>
  <si>
    <t>378629890</t>
  </si>
  <si>
    <t>330-002</t>
  </si>
  <si>
    <t>Montáž jeřábové dráhy a průvodní dokumentace</t>
  </si>
  <si>
    <t>1556084392</t>
  </si>
  <si>
    <t>103-03</t>
  </si>
  <si>
    <t>jeřábová dráha dl. 16,2m</t>
  </si>
  <si>
    <t>-1375349877</t>
  </si>
  <si>
    <t>330-003</t>
  </si>
  <si>
    <t>M+D  kočka s kladkostrojem Q = 500kg</t>
  </si>
  <si>
    <t>740866861</t>
  </si>
  <si>
    <t>102 - PS02  Upínací deska</t>
  </si>
  <si>
    <t xml:space="preserve">    M899 - Upínací deska</t>
  </si>
  <si>
    <t>M899</t>
  </si>
  <si>
    <t>Upínací deska</t>
  </si>
  <si>
    <t>899-01</t>
  </si>
  <si>
    <t>-1029572564</t>
  </si>
  <si>
    <t>990 - Vedlejší rozpočtové náklady</t>
  </si>
  <si>
    <t>D1 - Vedlejší rozpočtové náklady</t>
  </si>
  <si>
    <t xml:space="preserve">    900-01 - Zařízení stavebniště</t>
  </si>
  <si>
    <t xml:space="preserve">    900-02 - ORN</t>
  </si>
  <si>
    <t>900-01</t>
  </si>
  <si>
    <t>Zařízení stavebniště</t>
  </si>
  <si>
    <t>90001-001</t>
  </si>
  <si>
    <t>Vybudování zařízení staveniště .Náklady se zřízením přípojek energií k objektům zařízení staveniště, vybudování případných měřících odběrných míst a zařízení, vlastní vybudování dočasných objektů zařízení staveniště jako jsou sklady, sociální zařízení atd. Náklady spojené s předáním a převzetím staveniště.</t>
  </si>
  <si>
    <t>1575184757</t>
  </si>
  <si>
    <t>90001-002</t>
  </si>
  <si>
    <t>578998206</t>
  </si>
  <si>
    <t>90001-003</t>
  </si>
  <si>
    <t>Odstranění zařízení staveniště. Odstranění objektů zařízení staveniště včetně přípojek energií a jejich odvoz. Položka zahrnuje i náklady na úpravu povrchů po odstranění zařízení staveniště a úklid ploch, na kterých bylo zařízení staveniště provozováno - uvedení do původního stavu.</t>
  </si>
  <si>
    <t>2054678549</t>
  </si>
  <si>
    <t>900-02</t>
  </si>
  <si>
    <t>ORN</t>
  </si>
  <si>
    <t>90002-001</t>
  </si>
  <si>
    <t>Vyhotovení dokumentace skutečného provedení stavby, návodu k užívání a dalších dokladů k předání dokončeného díla v požadované formě a množství dle SoD.</t>
  </si>
  <si>
    <t>-193178965</t>
  </si>
  <si>
    <t>90002-002</t>
  </si>
  <si>
    <t>Náklady na vypracování potřebné dokumentace pro provoz staveniště z hlediska požární ochrany (požární řád a poplachová směrnice) a z hlediska provozu staveniště (provozně dopravní řád).</t>
  </si>
  <si>
    <t>-1904057216</t>
  </si>
  <si>
    <t>90002-003</t>
  </si>
  <si>
    <t>Zpracování havarijního plánu dle §39 odst. 2 písm. a) zákona č. 254/2001 Sb. po dobu výstavby.</t>
  </si>
  <si>
    <t>-609196371</t>
  </si>
  <si>
    <t>90002-004</t>
  </si>
  <si>
    <t>Zajištění veškerých předepsaných atestů, zkoušek a revizí dle příslušných norem a dalších předpisů a nařízení platných v ČR, kterými bude prokázáno dosažení předepsané kvality a parametrů dokončeného díla a které nejsou obsaženy v položkovém seznamu prací.</t>
  </si>
  <si>
    <t>-763454590</t>
  </si>
  <si>
    <t>90002-005</t>
  </si>
  <si>
    <t>Evidence likvidace odpadů ve stanoveném rozsahu dle zákona č. 185/2001 Sb., o odpadech, v platném znění.</t>
  </si>
  <si>
    <t>-1143500369</t>
  </si>
  <si>
    <t>90002-006</t>
  </si>
  <si>
    <t>Náklady k zajištění bezpečnostních a hygienických opatření - BOZP, spolupráce s koordinátorem bezpečnosti a ochrany zdraví při práci na staveništi /zajišťuje stavebník/. a zpracování plánu bezpečnosti a ochrany zdraví při práci na staveništi a jeho aktualizace dle aktuálních skutečností.</t>
  </si>
  <si>
    <t>89557132</t>
  </si>
  <si>
    <t>90002-007</t>
  </si>
  <si>
    <t>Fotodokumentace celkového průběhu výstavby, včetně zajištění fotodokumentace veškerých konstrukcí, které budou v průběhu výstavby skryty nebo zakryty.</t>
  </si>
  <si>
    <t>-1619601466</t>
  </si>
  <si>
    <t>90002-008</t>
  </si>
  <si>
    <t>Povinnosti vyplývající v souvislosti s předáním a převzetím díla nebo jeho části dle SoD.</t>
  </si>
  <si>
    <t>317345998</t>
  </si>
  <si>
    <t>90002-009</t>
  </si>
  <si>
    <t>Náklady zhotovitele spojené s pojištěním proti škodám způsobených jeho činností při výstavbě včetně pojištění díla proti všem možným rizikům (živly, krádež, atd.) po dobu výstavby až do celkové hodnoty díla. Rozsah a podmínky pojištění dle SoD.</t>
  </si>
  <si>
    <t>-917031990</t>
  </si>
  <si>
    <t>90002-111</t>
  </si>
  <si>
    <t>Náklady spojené se zabezpečením rozdělení (zatřídění) fakturovaných položek do kategorie
TECHNICKÉ ZHODNOCENÍ (popř.OPRAVY) :
DLOUHODOBÝ HMOTNÝ MAJETEK  :
DLOUHODOBÝ DROBNÝ HMOTNÝ MAJETEK:</t>
  </si>
  <si>
    <t>-1387136541</t>
  </si>
  <si>
    <t>90002-112</t>
  </si>
  <si>
    <t>Zajištění vydání kolaudačního souhlasu</t>
  </si>
  <si>
    <t>64198599</t>
  </si>
  <si>
    <t>90002-113</t>
  </si>
  <si>
    <t>Zajištění povolení změny stavby před dokončením</t>
  </si>
  <si>
    <t>-1952023890</t>
  </si>
  <si>
    <t>90002-114</t>
  </si>
  <si>
    <t>Zpracování provozních a manipulačních řádů</t>
  </si>
  <si>
    <t>-1225115947</t>
  </si>
  <si>
    <t>"2.np" 1,2*1,2*9</t>
  </si>
  <si>
    <t>Provoz zařízení staveniště Vybavení objektů zařízení staveniště, náklady na energie spotřebované dodavatelem v rámci provozu zařízení staveniště, náklady na potřebný úklid v prostorách zařízení staveniště, náklady na nutnou údržbu a opravy na objektech zařízení staveniště a na přípojkách energií, náklady na vjezdové karty a zábor pozemků atd.</t>
  </si>
  <si>
    <t xml:space="preserve">43/Z  M+D okno 2800x1800mm, protipožární, EI 15 DP1, vč. doplňků, kompletní provedení dle PD </t>
  </si>
  <si>
    <t>1/O  M+D protipožární clona EW15 DP3, otvor 3800x4200mm, kompletní provedení dle PD</t>
  </si>
  <si>
    <t>"skladba V10", V11a</t>
  </si>
  <si>
    <t>"podlaha" 62,45 +27,3</t>
  </si>
  <si>
    <t>"sokl" (29-1,8)*0,1+  19,5*0,1</t>
  </si>
  <si>
    <t>"drobné a spojovací prostředky" 20832*0,15</t>
  </si>
  <si>
    <t>sendvičový panel tl. 150mm, v=0,167-0,230 W/m2k požárně odolný EI30PD1 viz.PBŘ</t>
  </si>
  <si>
    <t>59/Z stínící lamely typu“C“ – š. 105mm, namontované na pevné konstrukci, horizontálně, materiál : hliníková slitina, povrchová úprava, polyesterová barva RAL 9006, lamely na stávající budově budou zahuštěny, vzdálenost stávajících lamel je 100mm, po zahuštění bude vzdálenost 50mm,, připevnit na stávající svislý nosný profil na JV straně objektu na střeše- na světlíku, stínící lamely musí být kompatibilní se stávajícími lamelami AMBRA 100 , kompletní provedení dle PD</t>
  </si>
  <si>
    <t>8a</t>
  </si>
  <si>
    <t>Bednění základů desek odstranení</t>
  </si>
  <si>
    <t>484,154*0,0002</t>
  </si>
  <si>
    <t>172a</t>
  </si>
  <si>
    <t>712363512-01R</t>
  </si>
  <si>
    <t>deska izolační s oboustranným rounem s rastrem PIR 1250 x 625 x 160mm</t>
  </si>
  <si>
    <t>283765271</t>
  </si>
  <si>
    <t>764214607</t>
  </si>
  <si>
    <t>Oplechování horních ploch zdí a nadezdívek (atik) z pozinkovaného plechu s povrchovou úpravou mechanicky kotvené rš 670 mm</t>
  </si>
  <si>
    <t>764214611</t>
  </si>
  <si>
    <t>Oplechování horních ploch zdí a nadezdívek (atik) z pozinkovaného plechu s povrchovou úpravou mechanicky kotvené přes rš 800 mm</t>
  </si>
  <si>
    <t>fólie PE (500 kg/m3) separační podlahová oddělující tepelnou izolaci tl 0,2mm</t>
  </si>
  <si>
    <t>Sklovláknitý flies (V6)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</si>
</sst>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sz val="9"/>
      <color theme="4"/>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8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0" fontId="32" fillId="0" borderId="0" xfId="20" applyFont="1" applyAlignment="1">
      <alignment horizontal="center"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3"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4" borderId="0" xfId="0" applyFont="1" applyFill="1" applyAlignment="1">
      <alignment horizontal="left" vertical="center"/>
    </xf>
    <xf numFmtId="0" fontId="0" fillId="4" borderId="0" xfId="0" applyFont="1" applyFill="1" applyAlignment="1" applyProtection="1">
      <alignment vertical="center"/>
      <protection locked="0"/>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0" fontId="0" fillId="0" borderId="19" xfId="0" applyFont="1" applyBorder="1" applyAlignment="1">
      <alignment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167" fontId="24" fillId="2" borderId="22" xfId="0" applyNumberFormat="1" applyFont="1" applyFill="1" applyBorder="1" applyAlignment="1" applyProtection="1">
      <alignment vertical="center"/>
      <protection locked="0"/>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0" fillId="0" borderId="0" xfId="0" applyFont="1" applyAlignment="1">
      <alignment vertical="center"/>
    </xf>
    <xf numFmtId="0" fontId="41" fillId="0" borderId="22" xfId="0" applyFont="1" applyBorder="1" applyAlignment="1" applyProtection="1">
      <alignment horizontal="left" vertical="center" wrapText="1"/>
      <protection locked="0"/>
    </xf>
    <xf numFmtId="4" fontId="20" fillId="0" borderId="0" xfId="0" applyNumberFormat="1" applyFont="1" applyAlignment="1">
      <alignment vertical="center"/>
    </xf>
    <xf numFmtId="0" fontId="2" fillId="0" borderId="0" xfId="0" applyFont="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15" fillId="5" borderId="0" xfId="0" applyFont="1" applyFill="1" applyAlignment="1">
      <alignment horizontal="center" vertical="center"/>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4" fontId="19" fillId="0" borderId="5" xfId="0" applyNumberFormat="1" applyFont="1" applyBorder="1" applyAlignment="1">
      <alignment vertical="center"/>
    </xf>
    <xf numFmtId="0" fontId="0" fillId="0" borderId="5" xfId="0" applyFont="1" applyBorder="1" applyAlignment="1">
      <alignment vertical="center"/>
    </xf>
    <xf numFmtId="4" fontId="29" fillId="0" borderId="0" xfId="0" applyNumberFormat="1" applyFont="1" applyAlignment="1">
      <alignment vertical="center"/>
    </xf>
    <xf numFmtId="0" fontId="29"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24" fillId="4" borderId="7"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21" xfId="0" applyFont="1" applyFill="1" applyBorder="1" applyAlignment="1">
      <alignment horizontal="left" vertical="center"/>
    </xf>
    <xf numFmtId="0" fontId="24" fillId="4" borderId="7" xfId="0" applyFont="1" applyFill="1" applyBorder="1" applyAlignment="1">
      <alignment horizontal="right" vertical="center"/>
    </xf>
    <xf numFmtId="4" fontId="29" fillId="0" borderId="0" xfId="0" applyNumberFormat="1" applyFont="1" applyAlignment="1">
      <alignment horizontal="right" vertical="center"/>
    </xf>
    <xf numFmtId="4" fontId="8"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24" fillId="4" borderId="6"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customXml" Target="../customXml/item1.xml" /><Relationship Id="rId31" Type="http://schemas.openxmlformats.org/officeDocument/2006/relationships/customXml" Target="../customXml/item2.xml" /><Relationship Id="rId32" Type="http://schemas.openxmlformats.org/officeDocument/2006/relationships/customXml" Target="../customXml/item3.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7"/>
  <sheetViews>
    <sheetView showGridLines="0" workbookViewId="0" topLeftCell="A55">
      <selection activeCell="J115" sqref="J115:AF115"/>
    </sheetView>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hidden="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7" t="s">
        <v>0</v>
      </c>
      <c r="AZ1" s="17" t="s">
        <v>1</v>
      </c>
      <c r="BA1" s="17" t="s">
        <v>2</v>
      </c>
      <c r="BB1" s="17" t="s">
        <v>1</v>
      </c>
      <c r="BT1" s="17" t="s">
        <v>3</v>
      </c>
      <c r="BU1" s="17" t="s">
        <v>3</v>
      </c>
      <c r="BV1" s="17" t="s">
        <v>4</v>
      </c>
    </row>
    <row r="2" spans="44:72" s="1" customFormat="1" ht="36.95" customHeight="1">
      <c r="AR2" s="242" t="s">
        <v>5</v>
      </c>
      <c r="AS2" s="243"/>
      <c r="AT2" s="243"/>
      <c r="AU2" s="243"/>
      <c r="AV2" s="243"/>
      <c r="AW2" s="243"/>
      <c r="AX2" s="243"/>
      <c r="AY2" s="243"/>
      <c r="AZ2" s="243"/>
      <c r="BA2" s="243"/>
      <c r="BB2" s="243"/>
      <c r="BC2" s="243"/>
      <c r="BD2" s="243"/>
      <c r="BE2" s="243"/>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56" t="s">
        <v>14</v>
      </c>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R5" s="21"/>
      <c r="BE5" s="244" t="s">
        <v>15</v>
      </c>
      <c r="BS5" s="18" t="s">
        <v>6</v>
      </c>
    </row>
    <row r="6" spans="2:71" s="1" customFormat="1" ht="36.95" customHeight="1">
      <c r="B6" s="21"/>
      <c r="D6" s="27" t="s">
        <v>16</v>
      </c>
      <c r="K6" s="257" t="s">
        <v>17</v>
      </c>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R6" s="21"/>
      <c r="BE6" s="245"/>
      <c r="BS6" s="18" t="s">
        <v>6</v>
      </c>
    </row>
    <row r="7" spans="2:71" s="1" customFormat="1" ht="12" customHeight="1">
      <c r="B7" s="21"/>
      <c r="D7" s="28" t="s">
        <v>18</v>
      </c>
      <c r="K7" s="26" t="s">
        <v>1</v>
      </c>
      <c r="AK7" s="28" t="s">
        <v>19</v>
      </c>
      <c r="AN7" s="26" t="s">
        <v>1</v>
      </c>
      <c r="AR7" s="21"/>
      <c r="BE7" s="245"/>
      <c r="BS7" s="18" t="s">
        <v>6</v>
      </c>
    </row>
    <row r="8" spans="2:71" s="1" customFormat="1" ht="12" customHeight="1">
      <c r="B8" s="21"/>
      <c r="D8" s="28" t="s">
        <v>20</v>
      </c>
      <c r="K8" s="26" t="s">
        <v>21</v>
      </c>
      <c r="AK8" s="28" t="s">
        <v>22</v>
      </c>
      <c r="AN8" s="29" t="s">
        <v>23</v>
      </c>
      <c r="AR8" s="21"/>
      <c r="BE8" s="245"/>
      <c r="BS8" s="18" t="s">
        <v>6</v>
      </c>
    </row>
    <row r="9" spans="2:71" s="1" customFormat="1" ht="14.45" customHeight="1">
      <c r="B9" s="21"/>
      <c r="AR9" s="21"/>
      <c r="BE9" s="245"/>
      <c r="BS9" s="18" t="s">
        <v>6</v>
      </c>
    </row>
    <row r="10" spans="2:71" s="1" customFormat="1" ht="12" customHeight="1">
      <c r="B10" s="21"/>
      <c r="D10" s="28" t="s">
        <v>24</v>
      </c>
      <c r="AK10" s="28" t="s">
        <v>25</v>
      </c>
      <c r="AN10" s="26" t="s">
        <v>1</v>
      </c>
      <c r="AR10" s="21"/>
      <c r="BE10" s="245"/>
      <c r="BS10" s="18" t="s">
        <v>6</v>
      </c>
    </row>
    <row r="11" spans="2:71" s="1" customFormat="1" ht="18.4" customHeight="1">
      <c r="B11" s="21"/>
      <c r="E11" s="26" t="s">
        <v>21</v>
      </c>
      <c r="AK11" s="28" t="s">
        <v>26</v>
      </c>
      <c r="AN11" s="26" t="s">
        <v>1</v>
      </c>
      <c r="AR11" s="21"/>
      <c r="BE11" s="245"/>
      <c r="BS11" s="18" t="s">
        <v>6</v>
      </c>
    </row>
    <row r="12" spans="2:71" s="1" customFormat="1" ht="6.95" customHeight="1">
      <c r="B12" s="21"/>
      <c r="AR12" s="21"/>
      <c r="BE12" s="245"/>
      <c r="BS12" s="18" t="s">
        <v>6</v>
      </c>
    </row>
    <row r="13" spans="2:71" s="1" customFormat="1" ht="12" customHeight="1">
      <c r="B13" s="21"/>
      <c r="D13" s="28" t="s">
        <v>27</v>
      </c>
      <c r="AK13" s="28" t="s">
        <v>25</v>
      </c>
      <c r="AN13" s="30" t="s">
        <v>28</v>
      </c>
      <c r="AR13" s="21"/>
      <c r="BE13" s="245"/>
      <c r="BS13" s="18" t="s">
        <v>6</v>
      </c>
    </row>
    <row r="14" spans="2:71" ht="12.75">
      <c r="B14" s="21"/>
      <c r="E14" s="258" t="s">
        <v>28</v>
      </c>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8" t="s">
        <v>26</v>
      </c>
      <c r="AN14" s="30" t="s">
        <v>28</v>
      </c>
      <c r="AR14" s="21"/>
      <c r="BE14" s="245"/>
      <c r="BS14" s="18" t="s">
        <v>6</v>
      </c>
    </row>
    <row r="15" spans="2:71" s="1" customFormat="1" ht="6.95" customHeight="1">
      <c r="B15" s="21"/>
      <c r="AR15" s="21"/>
      <c r="BE15" s="245"/>
      <c r="BS15" s="18" t="s">
        <v>3</v>
      </c>
    </row>
    <row r="16" spans="2:71" s="1" customFormat="1" ht="12" customHeight="1">
      <c r="B16" s="21"/>
      <c r="D16" s="28" t="s">
        <v>29</v>
      </c>
      <c r="AK16" s="28" t="s">
        <v>25</v>
      </c>
      <c r="AN16" s="26" t="s">
        <v>1</v>
      </c>
      <c r="AR16" s="21"/>
      <c r="BE16" s="245"/>
      <c r="BS16" s="18" t="s">
        <v>3</v>
      </c>
    </row>
    <row r="17" spans="2:71" s="1" customFormat="1" ht="18.4" customHeight="1">
      <c r="B17" s="21"/>
      <c r="E17" s="26" t="s">
        <v>21</v>
      </c>
      <c r="AK17" s="28" t="s">
        <v>26</v>
      </c>
      <c r="AN17" s="26" t="s">
        <v>1</v>
      </c>
      <c r="AR17" s="21"/>
      <c r="BE17" s="245"/>
      <c r="BS17" s="18" t="s">
        <v>30</v>
      </c>
    </row>
    <row r="18" spans="2:71" s="1" customFormat="1" ht="6.95" customHeight="1">
      <c r="B18" s="21"/>
      <c r="AR18" s="21"/>
      <c r="BE18" s="245"/>
      <c r="BS18" s="18" t="s">
        <v>6</v>
      </c>
    </row>
    <row r="19" spans="2:71" s="1" customFormat="1" ht="12" customHeight="1">
      <c r="B19" s="21"/>
      <c r="D19" s="28" t="s">
        <v>31</v>
      </c>
      <c r="AK19" s="28" t="s">
        <v>25</v>
      </c>
      <c r="AN19" s="26" t="s">
        <v>1</v>
      </c>
      <c r="AR19" s="21"/>
      <c r="BE19" s="245"/>
      <c r="BS19" s="18" t="s">
        <v>6</v>
      </c>
    </row>
    <row r="20" spans="2:71" s="1" customFormat="1" ht="18.4" customHeight="1">
      <c r="B20" s="21"/>
      <c r="E20" s="26" t="s">
        <v>21</v>
      </c>
      <c r="AK20" s="28" t="s">
        <v>26</v>
      </c>
      <c r="AN20" s="26" t="s">
        <v>1</v>
      </c>
      <c r="AR20" s="21"/>
      <c r="BE20" s="245"/>
      <c r="BS20" s="18" t="s">
        <v>3</v>
      </c>
    </row>
    <row r="21" spans="2:57" s="1" customFormat="1" ht="6.95" customHeight="1">
      <c r="B21" s="21"/>
      <c r="AR21" s="21"/>
      <c r="BE21" s="245"/>
    </row>
    <row r="22" spans="2:57" s="1" customFormat="1" ht="12" customHeight="1">
      <c r="B22" s="21"/>
      <c r="D22" s="28" t="s">
        <v>32</v>
      </c>
      <c r="AR22" s="21"/>
      <c r="BE22" s="245"/>
    </row>
    <row r="23" spans="2:57" s="1" customFormat="1" ht="14.45" customHeight="1">
      <c r="B23" s="21"/>
      <c r="E23" s="260" t="s">
        <v>1</v>
      </c>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R23" s="21"/>
      <c r="BE23" s="245"/>
    </row>
    <row r="24" spans="2:57" s="1" customFormat="1" ht="6.95" customHeight="1">
      <c r="B24" s="21"/>
      <c r="AR24" s="21"/>
      <c r="BE24" s="245"/>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45"/>
    </row>
    <row r="26" spans="1:57" s="2" customFormat="1" ht="25.9" customHeight="1">
      <c r="A26" s="33"/>
      <c r="B26" s="34"/>
      <c r="C26" s="33"/>
      <c r="D26" s="35" t="s">
        <v>33</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63">
        <f>ROUND(AG94,2)</f>
        <v>0</v>
      </c>
      <c r="AL26" s="264"/>
      <c r="AM26" s="264"/>
      <c r="AN26" s="264"/>
      <c r="AO26" s="264"/>
      <c r="AP26" s="33"/>
      <c r="AQ26" s="33"/>
      <c r="AR26" s="34"/>
      <c r="BE26" s="245"/>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45"/>
    </row>
    <row r="28" spans="1:57" s="2" customFormat="1" ht="12.75">
      <c r="A28" s="33"/>
      <c r="B28" s="34"/>
      <c r="C28" s="33"/>
      <c r="D28" s="33"/>
      <c r="E28" s="33"/>
      <c r="F28" s="33"/>
      <c r="G28" s="33"/>
      <c r="H28" s="33"/>
      <c r="I28" s="33"/>
      <c r="J28" s="33"/>
      <c r="K28" s="33"/>
      <c r="L28" s="261" t="s">
        <v>34</v>
      </c>
      <c r="M28" s="261"/>
      <c r="N28" s="261"/>
      <c r="O28" s="261"/>
      <c r="P28" s="261"/>
      <c r="Q28" s="33"/>
      <c r="R28" s="33"/>
      <c r="S28" s="33"/>
      <c r="T28" s="33"/>
      <c r="U28" s="33"/>
      <c r="V28" s="33"/>
      <c r="W28" s="261" t="s">
        <v>35</v>
      </c>
      <c r="X28" s="261"/>
      <c r="Y28" s="261"/>
      <c r="Z28" s="261"/>
      <c r="AA28" s="261"/>
      <c r="AB28" s="261"/>
      <c r="AC28" s="261"/>
      <c r="AD28" s="261"/>
      <c r="AE28" s="261"/>
      <c r="AF28" s="33"/>
      <c r="AG28" s="33"/>
      <c r="AH28" s="33"/>
      <c r="AI28" s="33"/>
      <c r="AJ28" s="33"/>
      <c r="AK28" s="261" t="s">
        <v>36</v>
      </c>
      <c r="AL28" s="261"/>
      <c r="AM28" s="261"/>
      <c r="AN28" s="261"/>
      <c r="AO28" s="261"/>
      <c r="AP28" s="33"/>
      <c r="AQ28" s="33"/>
      <c r="AR28" s="34"/>
      <c r="BE28" s="245"/>
    </row>
    <row r="29" spans="2:57" s="3" customFormat="1" ht="14.45" customHeight="1">
      <c r="B29" s="38"/>
      <c r="D29" s="28" t="s">
        <v>37</v>
      </c>
      <c r="F29" s="28" t="s">
        <v>38</v>
      </c>
      <c r="L29" s="262">
        <v>0.21</v>
      </c>
      <c r="M29" s="237"/>
      <c r="N29" s="237"/>
      <c r="O29" s="237"/>
      <c r="P29" s="237"/>
      <c r="W29" s="236">
        <f>ROUND(AZ94,2)</f>
        <v>0</v>
      </c>
      <c r="X29" s="237"/>
      <c r="Y29" s="237"/>
      <c r="Z29" s="237"/>
      <c r="AA29" s="237"/>
      <c r="AB29" s="237"/>
      <c r="AC29" s="237"/>
      <c r="AD29" s="237"/>
      <c r="AE29" s="237"/>
      <c r="AK29" s="236">
        <f>ROUND(AV94,2)</f>
        <v>0</v>
      </c>
      <c r="AL29" s="237"/>
      <c r="AM29" s="237"/>
      <c r="AN29" s="237"/>
      <c r="AO29" s="237"/>
      <c r="AR29" s="38"/>
      <c r="BE29" s="246"/>
    </row>
    <row r="30" spans="2:57" s="3" customFormat="1" ht="14.45" customHeight="1">
      <c r="B30" s="38"/>
      <c r="F30" s="28" t="s">
        <v>39</v>
      </c>
      <c r="L30" s="262">
        <v>0.15</v>
      </c>
      <c r="M30" s="237"/>
      <c r="N30" s="237"/>
      <c r="O30" s="237"/>
      <c r="P30" s="237"/>
      <c r="W30" s="236">
        <f>ROUND(BA94,2)</f>
        <v>0</v>
      </c>
      <c r="X30" s="237"/>
      <c r="Y30" s="237"/>
      <c r="Z30" s="237"/>
      <c r="AA30" s="237"/>
      <c r="AB30" s="237"/>
      <c r="AC30" s="237"/>
      <c r="AD30" s="237"/>
      <c r="AE30" s="237"/>
      <c r="AK30" s="236">
        <f>ROUND(AW94,2)</f>
        <v>0</v>
      </c>
      <c r="AL30" s="237"/>
      <c r="AM30" s="237"/>
      <c r="AN30" s="237"/>
      <c r="AO30" s="237"/>
      <c r="AR30" s="38"/>
      <c r="BE30" s="246"/>
    </row>
    <row r="31" spans="2:57" s="3" customFormat="1" ht="14.45" customHeight="1" hidden="1">
      <c r="B31" s="38"/>
      <c r="F31" s="28" t="s">
        <v>40</v>
      </c>
      <c r="L31" s="262">
        <v>0.21</v>
      </c>
      <c r="M31" s="237"/>
      <c r="N31" s="237"/>
      <c r="O31" s="237"/>
      <c r="P31" s="237"/>
      <c r="W31" s="236">
        <f>ROUND(BB94,2)</f>
        <v>0</v>
      </c>
      <c r="X31" s="237"/>
      <c r="Y31" s="237"/>
      <c r="Z31" s="237"/>
      <c r="AA31" s="237"/>
      <c r="AB31" s="237"/>
      <c r="AC31" s="237"/>
      <c r="AD31" s="237"/>
      <c r="AE31" s="237"/>
      <c r="AK31" s="236">
        <v>0</v>
      </c>
      <c r="AL31" s="237"/>
      <c r="AM31" s="237"/>
      <c r="AN31" s="237"/>
      <c r="AO31" s="237"/>
      <c r="AR31" s="38"/>
      <c r="BE31" s="246"/>
    </row>
    <row r="32" spans="2:57" s="3" customFormat="1" ht="14.45" customHeight="1" hidden="1">
      <c r="B32" s="38"/>
      <c r="F32" s="28" t="s">
        <v>41</v>
      </c>
      <c r="L32" s="262">
        <v>0.15</v>
      </c>
      <c r="M32" s="237"/>
      <c r="N32" s="237"/>
      <c r="O32" s="237"/>
      <c r="P32" s="237"/>
      <c r="W32" s="236">
        <f>ROUND(BC94,2)</f>
        <v>0</v>
      </c>
      <c r="X32" s="237"/>
      <c r="Y32" s="237"/>
      <c r="Z32" s="237"/>
      <c r="AA32" s="237"/>
      <c r="AB32" s="237"/>
      <c r="AC32" s="237"/>
      <c r="AD32" s="237"/>
      <c r="AE32" s="237"/>
      <c r="AK32" s="236">
        <v>0</v>
      </c>
      <c r="AL32" s="237"/>
      <c r="AM32" s="237"/>
      <c r="AN32" s="237"/>
      <c r="AO32" s="237"/>
      <c r="AR32" s="38"/>
      <c r="BE32" s="246"/>
    </row>
    <row r="33" spans="2:57" s="3" customFormat="1" ht="14.45" customHeight="1" hidden="1">
      <c r="B33" s="38"/>
      <c r="F33" s="28" t="s">
        <v>42</v>
      </c>
      <c r="L33" s="262">
        <v>0</v>
      </c>
      <c r="M33" s="237"/>
      <c r="N33" s="237"/>
      <c r="O33" s="237"/>
      <c r="P33" s="237"/>
      <c r="W33" s="236">
        <f>ROUND(BD94,2)</f>
        <v>0</v>
      </c>
      <c r="X33" s="237"/>
      <c r="Y33" s="237"/>
      <c r="Z33" s="237"/>
      <c r="AA33" s="237"/>
      <c r="AB33" s="237"/>
      <c r="AC33" s="237"/>
      <c r="AD33" s="237"/>
      <c r="AE33" s="237"/>
      <c r="AK33" s="236">
        <v>0</v>
      </c>
      <c r="AL33" s="237"/>
      <c r="AM33" s="237"/>
      <c r="AN33" s="237"/>
      <c r="AO33" s="237"/>
      <c r="AR33" s="38"/>
      <c r="BE33" s="246"/>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45"/>
    </row>
    <row r="35" spans="1:57" s="2" customFormat="1" ht="25.9" customHeight="1">
      <c r="A35" s="33"/>
      <c r="B35" s="34"/>
      <c r="C35" s="39"/>
      <c r="D35" s="40" t="s">
        <v>43</v>
      </c>
      <c r="E35" s="41"/>
      <c r="F35" s="41"/>
      <c r="G35" s="41"/>
      <c r="H35" s="41"/>
      <c r="I35" s="41"/>
      <c r="J35" s="41"/>
      <c r="K35" s="41"/>
      <c r="L35" s="41"/>
      <c r="M35" s="41"/>
      <c r="N35" s="41"/>
      <c r="O35" s="41"/>
      <c r="P35" s="41"/>
      <c r="Q35" s="41"/>
      <c r="R35" s="41"/>
      <c r="S35" s="41"/>
      <c r="T35" s="42" t="s">
        <v>44</v>
      </c>
      <c r="U35" s="41"/>
      <c r="V35" s="41"/>
      <c r="W35" s="41"/>
      <c r="X35" s="238" t="s">
        <v>45</v>
      </c>
      <c r="Y35" s="239"/>
      <c r="Z35" s="239"/>
      <c r="AA35" s="239"/>
      <c r="AB35" s="239"/>
      <c r="AC35" s="41"/>
      <c r="AD35" s="41"/>
      <c r="AE35" s="41"/>
      <c r="AF35" s="41"/>
      <c r="AG35" s="41"/>
      <c r="AH35" s="41"/>
      <c r="AI35" s="41"/>
      <c r="AJ35" s="41"/>
      <c r="AK35" s="240">
        <f>SUM(AK26:AK33)</f>
        <v>0</v>
      </c>
      <c r="AL35" s="239"/>
      <c r="AM35" s="239"/>
      <c r="AN35" s="239"/>
      <c r="AO35" s="241"/>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46</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47</v>
      </c>
      <c r="AI49" s="45"/>
      <c r="AJ49" s="45"/>
      <c r="AK49" s="45"/>
      <c r="AL49" s="45"/>
      <c r="AM49" s="45"/>
      <c r="AN49" s="45"/>
      <c r="AO49" s="45"/>
      <c r="AR49" s="43"/>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75">
      <c r="A60" s="33"/>
      <c r="B60" s="34"/>
      <c r="C60" s="33"/>
      <c r="D60" s="46" t="s">
        <v>48</v>
      </c>
      <c r="E60" s="36"/>
      <c r="F60" s="36"/>
      <c r="G60" s="36"/>
      <c r="H60" s="36"/>
      <c r="I60" s="36"/>
      <c r="J60" s="36"/>
      <c r="K60" s="36"/>
      <c r="L60" s="36"/>
      <c r="M60" s="36"/>
      <c r="N60" s="36"/>
      <c r="O60" s="36"/>
      <c r="P60" s="36"/>
      <c r="Q60" s="36"/>
      <c r="R60" s="36"/>
      <c r="S60" s="36"/>
      <c r="T60" s="36"/>
      <c r="U60" s="36"/>
      <c r="V60" s="46" t="s">
        <v>49</v>
      </c>
      <c r="W60" s="36"/>
      <c r="X60" s="36"/>
      <c r="Y60" s="36"/>
      <c r="Z60" s="36"/>
      <c r="AA60" s="36"/>
      <c r="AB60" s="36"/>
      <c r="AC60" s="36"/>
      <c r="AD60" s="36"/>
      <c r="AE60" s="36"/>
      <c r="AF60" s="36"/>
      <c r="AG60" s="36"/>
      <c r="AH60" s="46" t="s">
        <v>48</v>
      </c>
      <c r="AI60" s="36"/>
      <c r="AJ60" s="36"/>
      <c r="AK60" s="36"/>
      <c r="AL60" s="36"/>
      <c r="AM60" s="46" t="s">
        <v>49</v>
      </c>
      <c r="AN60" s="36"/>
      <c r="AO60" s="36"/>
      <c r="AP60" s="33"/>
      <c r="AQ60" s="33"/>
      <c r="AR60" s="34"/>
      <c r="BE60" s="33"/>
    </row>
    <row r="61" spans="2:44" ht="12">
      <c r="B61" s="21"/>
      <c r="AR61" s="21"/>
    </row>
    <row r="62" spans="2:44" ht="12">
      <c r="B62" s="21"/>
      <c r="AR62" s="21"/>
    </row>
    <row r="63" spans="2:44" ht="12">
      <c r="B63" s="21"/>
      <c r="AR63" s="21"/>
    </row>
    <row r="64" spans="1:57" s="2" customFormat="1" ht="12.75">
      <c r="A64" s="33"/>
      <c r="B64" s="34"/>
      <c r="C64" s="33"/>
      <c r="D64" s="44" t="s">
        <v>50</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51</v>
      </c>
      <c r="AI64" s="47"/>
      <c r="AJ64" s="47"/>
      <c r="AK64" s="47"/>
      <c r="AL64" s="47"/>
      <c r="AM64" s="47"/>
      <c r="AN64" s="47"/>
      <c r="AO64" s="47"/>
      <c r="AP64" s="33"/>
      <c r="AQ64" s="33"/>
      <c r="AR64" s="34"/>
      <c r="BE64" s="33"/>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75">
      <c r="A75" s="33"/>
      <c r="B75" s="34"/>
      <c r="C75" s="33"/>
      <c r="D75" s="46" t="s">
        <v>48</v>
      </c>
      <c r="E75" s="36"/>
      <c r="F75" s="36"/>
      <c r="G75" s="36"/>
      <c r="H75" s="36"/>
      <c r="I75" s="36"/>
      <c r="J75" s="36"/>
      <c r="K75" s="36"/>
      <c r="L75" s="36"/>
      <c r="M75" s="36"/>
      <c r="N75" s="36"/>
      <c r="O75" s="36"/>
      <c r="P75" s="36"/>
      <c r="Q75" s="36"/>
      <c r="R75" s="36"/>
      <c r="S75" s="36"/>
      <c r="T75" s="36"/>
      <c r="U75" s="36"/>
      <c r="V75" s="46" t="s">
        <v>49</v>
      </c>
      <c r="W75" s="36"/>
      <c r="X75" s="36"/>
      <c r="Y75" s="36"/>
      <c r="Z75" s="36"/>
      <c r="AA75" s="36"/>
      <c r="AB75" s="36"/>
      <c r="AC75" s="36"/>
      <c r="AD75" s="36"/>
      <c r="AE75" s="36"/>
      <c r="AF75" s="36"/>
      <c r="AG75" s="36"/>
      <c r="AH75" s="46" t="s">
        <v>48</v>
      </c>
      <c r="AI75" s="36"/>
      <c r="AJ75" s="36"/>
      <c r="AK75" s="36"/>
      <c r="AL75" s="36"/>
      <c r="AM75" s="46" t="s">
        <v>49</v>
      </c>
      <c r="AN75" s="36"/>
      <c r="AO75" s="36"/>
      <c r="AP75" s="33"/>
      <c r="AQ75" s="33"/>
      <c r="AR75" s="34"/>
      <c r="BE75" s="33"/>
    </row>
    <row r="76" spans="1:57" s="2" customFormat="1" ht="1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52</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Zak005</v>
      </c>
      <c r="AR84" s="52"/>
    </row>
    <row r="85" spans="2:44" s="5" customFormat="1" ht="36.95" customHeight="1">
      <c r="B85" s="53"/>
      <c r="C85" s="54" t="s">
        <v>16</v>
      </c>
      <c r="L85" s="253" t="str">
        <f>K6</f>
        <v>Rozšíření infrastruktury centra INTEMAC</v>
      </c>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55" t="str">
        <f>IF(AN8="","",AN8)</f>
        <v>20. 10. 2018</v>
      </c>
      <c r="AN87" s="255"/>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6" customHeight="1">
      <c r="A89" s="33"/>
      <c r="B89" s="34"/>
      <c r="C89" s="28" t="s">
        <v>24</v>
      </c>
      <c r="D89" s="33"/>
      <c r="E89" s="33"/>
      <c r="F89" s="33"/>
      <c r="G89" s="33"/>
      <c r="H89" s="33"/>
      <c r="I89" s="33"/>
      <c r="J89" s="33"/>
      <c r="K89" s="33"/>
      <c r="L89" s="4"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8" t="s">
        <v>29</v>
      </c>
      <c r="AJ89" s="33"/>
      <c r="AK89" s="33"/>
      <c r="AL89" s="33"/>
      <c r="AM89" s="251" t="str">
        <f>IF(E17="","",E17)</f>
        <v xml:space="preserve"> </v>
      </c>
      <c r="AN89" s="252"/>
      <c r="AO89" s="252"/>
      <c r="AP89" s="252"/>
      <c r="AQ89" s="33"/>
      <c r="AR89" s="34"/>
      <c r="AS89" s="247" t="s">
        <v>53</v>
      </c>
      <c r="AT89" s="248"/>
      <c r="AU89" s="57"/>
      <c r="AV89" s="57"/>
      <c r="AW89" s="57"/>
      <c r="AX89" s="57"/>
      <c r="AY89" s="57"/>
      <c r="AZ89" s="57"/>
      <c r="BA89" s="57"/>
      <c r="BB89" s="57"/>
      <c r="BC89" s="57"/>
      <c r="BD89" s="58"/>
      <c r="BE89" s="33"/>
    </row>
    <row r="90" spans="1:57" s="2" customFormat="1" ht="15.6" customHeight="1">
      <c r="A90" s="33"/>
      <c r="B90" s="34"/>
      <c r="C90" s="28" t="s">
        <v>27</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31</v>
      </c>
      <c r="AJ90" s="33"/>
      <c r="AK90" s="33"/>
      <c r="AL90" s="33"/>
      <c r="AM90" s="251" t="str">
        <f>IF(E20="","",E20)</f>
        <v xml:space="preserve"> </v>
      </c>
      <c r="AN90" s="252"/>
      <c r="AO90" s="252"/>
      <c r="AP90" s="252"/>
      <c r="AQ90" s="33"/>
      <c r="AR90" s="34"/>
      <c r="AS90" s="249"/>
      <c r="AT90" s="250"/>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49"/>
      <c r="AT91" s="250"/>
      <c r="AU91" s="59"/>
      <c r="AV91" s="59"/>
      <c r="AW91" s="59"/>
      <c r="AX91" s="59"/>
      <c r="AY91" s="59"/>
      <c r="AZ91" s="59"/>
      <c r="BA91" s="59"/>
      <c r="BB91" s="59"/>
      <c r="BC91" s="59"/>
      <c r="BD91" s="60"/>
      <c r="BE91" s="33"/>
    </row>
    <row r="92" spans="1:57" s="2" customFormat="1" ht="29.25" customHeight="1">
      <c r="A92" s="33"/>
      <c r="B92" s="34"/>
      <c r="C92" s="279" t="s">
        <v>54</v>
      </c>
      <c r="D92" s="272"/>
      <c r="E92" s="272"/>
      <c r="F92" s="272"/>
      <c r="G92" s="272"/>
      <c r="H92" s="61"/>
      <c r="I92" s="271" t="s">
        <v>55</v>
      </c>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4" t="s">
        <v>56</v>
      </c>
      <c r="AH92" s="272"/>
      <c r="AI92" s="272"/>
      <c r="AJ92" s="272"/>
      <c r="AK92" s="272"/>
      <c r="AL92" s="272"/>
      <c r="AM92" s="272"/>
      <c r="AN92" s="271" t="s">
        <v>57</v>
      </c>
      <c r="AO92" s="272"/>
      <c r="AP92" s="273"/>
      <c r="AQ92" s="62" t="s">
        <v>58</v>
      </c>
      <c r="AR92" s="34"/>
      <c r="AS92" s="63" t="s">
        <v>59</v>
      </c>
      <c r="AT92" s="64" t="s">
        <v>60</v>
      </c>
      <c r="AU92" s="64" t="s">
        <v>61</v>
      </c>
      <c r="AV92" s="64" t="s">
        <v>62</v>
      </c>
      <c r="AW92" s="64" t="s">
        <v>63</v>
      </c>
      <c r="AX92" s="64" t="s">
        <v>64</v>
      </c>
      <c r="AY92" s="64" t="s">
        <v>65</v>
      </c>
      <c r="AZ92" s="64" t="s">
        <v>66</v>
      </c>
      <c r="BA92" s="64" t="s">
        <v>67</v>
      </c>
      <c r="BB92" s="64" t="s">
        <v>68</v>
      </c>
      <c r="BC92" s="64" t="s">
        <v>69</v>
      </c>
      <c r="BD92" s="65" t="s">
        <v>70</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71</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77">
        <f>ROUND(AG95+SUM(AG113:AG115)+SUM(AG118:AG125),2)</f>
        <v>0</v>
      </c>
      <c r="AH94" s="277"/>
      <c r="AI94" s="277"/>
      <c r="AJ94" s="277"/>
      <c r="AK94" s="277"/>
      <c r="AL94" s="277"/>
      <c r="AM94" s="277"/>
      <c r="AN94" s="278">
        <f aca="true" t="shared" si="0" ref="AN94:AN125">SUM(AG94,AT94)</f>
        <v>0</v>
      </c>
      <c r="AO94" s="278"/>
      <c r="AP94" s="278"/>
      <c r="AQ94" s="73" t="s">
        <v>1</v>
      </c>
      <c r="AR94" s="69"/>
      <c r="AS94" s="74">
        <f>ROUND(AS95+SUM(AS113:AS115)+SUM(AS118:AS125),2)</f>
        <v>0</v>
      </c>
      <c r="AT94" s="75">
        <f aca="true" t="shared" si="1" ref="AT94:AT125">ROUND(SUM(AV94:AW94),2)</f>
        <v>0</v>
      </c>
      <c r="AU94" s="76">
        <f>ROUND(AU95+SUM(AU113:AU115)+SUM(AU118:AU125),5)</f>
        <v>0</v>
      </c>
      <c r="AV94" s="75">
        <f>ROUND(AZ94*L29,2)</f>
        <v>0</v>
      </c>
      <c r="AW94" s="75">
        <f>ROUND(BA94*L30,2)</f>
        <v>0</v>
      </c>
      <c r="AX94" s="75">
        <f>ROUND(BB94*L29,2)</f>
        <v>0</v>
      </c>
      <c r="AY94" s="75">
        <f>ROUND(BC94*L30,2)</f>
        <v>0</v>
      </c>
      <c r="AZ94" s="75">
        <f>ROUND(AZ95+SUM(AZ113:AZ115)+SUM(AZ118:AZ125),2)</f>
        <v>0</v>
      </c>
      <c r="BA94" s="75">
        <f>ROUND(BA95+SUM(BA113:BA115)+SUM(BA118:BA125),2)</f>
        <v>0</v>
      </c>
      <c r="BB94" s="75">
        <f>ROUND(BB95+SUM(BB113:BB115)+SUM(BB118:BB125),2)</f>
        <v>0</v>
      </c>
      <c r="BC94" s="75">
        <f>ROUND(BC95+SUM(BC113:BC115)+SUM(BC118:BC125),2)</f>
        <v>0</v>
      </c>
      <c r="BD94" s="77">
        <f>ROUND(BD95+SUM(BD113:BD115)+SUM(BD118:BD125),2)</f>
        <v>0</v>
      </c>
      <c r="BS94" s="78" t="s">
        <v>72</v>
      </c>
      <c r="BT94" s="78" t="s">
        <v>73</v>
      </c>
      <c r="BU94" s="79" t="s">
        <v>74</v>
      </c>
      <c r="BV94" s="78" t="s">
        <v>75</v>
      </c>
      <c r="BW94" s="78" t="s">
        <v>4</v>
      </c>
      <c r="BX94" s="78" t="s">
        <v>76</v>
      </c>
      <c r="CL94" s="78" t="s">
        <v>1</v>
      </c>
    </row>
    <row r="95" spans="2:91" s="7" customFormat="1" ht="26.45" customHeight="1">
      <c r="B95" s="80"/>
      <c r="C95" s="81"/>
      <c r="D95" s="269" t="s">
        <v>77</v>
      </c>
      <c r="E95" s="269"/>
      <c r="F95" s="269"/>
      <c r="G95" s="269"/>
      <c r="H95" s="269"/>
      <c r="I95" s="82"/>
      <c r="J95" s="269" t="s">
        <v>78</v>
      </c>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75">
        <f>ROUND(AG96+AG101,2)</f>
        <v>0</v>
      </c>
      <c r="AH95" s="266"/>
      <c r="AI95" s="266"/>
      <c r="AJ95" s="266"/>
      <c r="AK95" s="266"/>
      <c r="AL95" s="266"/>
      <c r="AM95" s="266"/>
      <c r="AN95" s="265">
        <f t="shared" si="0"/>
        <v>0</v>
      </c>
      <c r="AO95" s="266"/>
      <c r="AP95" s="266"/>
      <c r="AQ95" s="83" t="s">
        <v>79</v>
      </c>
      <c r="AR95" s="80"/>
      <c r="AS95" s="84">
        <f>ROUND(AS96+AS101,2)</f>
        <v>0</v>
      </c>
      <c r="AT95" s="85">
        <f t="shared" si="1"/>
        <v>0</v>
      </c>
      <c r="AU95" s="86">
        <f>ROUND(AU96+AU101,5)</f>
        <v>0</v>
      </c>
      <c r="AV95" s="85">
        <f>ROUND(AZ95*L29,2)</f>
        <v>0</v>
      </c>
      <c r="AW95" s="85">
        <f>ROUND(BA95*L30,2)</f>
        <v>0</v>
      </c>
      <c r="AX95" s="85">
        <f>ROUND(BB95*L29,2)</f>
        <v>0</v>
      </c>
      <c r="AY95" s="85">
        <f>ROUND(BC95*L30,2)</f>
        <v>0</v>
      </c>
      <c r="AZ95" s="85">
        <f>ROUND(AZ96+AZ101,2)</f>
        <v>0</v>
      </c>
      <c r="BA95" s="85">
        <f>ROUND(BA96+BA101,2)</f>
        <v>0</v>
      </c>
      <c r="BB95" s="85">
        <f>ROUND(BB96+BB101,2)</f>
        <v>0</v>
      </c>
      <c r="BC95" s="85">
        <f>ROUND(BC96+BC101,2)</f>
        <v>0</v>
      </c>
      <c r="BD95" s="87">
        <f>ROUND(BD96+BD101,2)</f>
        <v>0</v>
      </c>
      <c r="BS95" s="88" t="s">
        <v>72</v>
      </c>
      <c r="BT95" s="88" t="s">
        <v>80</v>
      </c>
      <c r="BU95" s="88" t="s">
        <v>74</v>
      </c>
      <c r="BV95" s="88" t="s">
        <v>75</v>
      </c>
      <c r="BW95" s="88" t="s">
        <v>81</v>
      </c>
      <c r="BX95" s="88" t="s">
        <v>4</v>
      </c>
      <c r="CL95" s="88" t="s">
        <v>1</v>
      </c>
      <c r="CM95" s="88" t="s">
        <v>82</v>
      </c>
    </row>
    <row r="96" spans="2:90" s="4" customFormat="1" ht="24" customHeight="1">
      <c r="B96" s="52"/>
      <c r="C96" s="10"/>
      <c r="D96" s="10"/>
      <c r="E96" s="270" t="s">
        <v>83</v>
      </c>
      <c r="F96" s="270"/>
      <c r="G96" s="270"/>
      <c r="H96" s="270"/>
      <c r="I96" s="270"/>
      <c r="J96" s="10"/>
      <c r="K96" s="270" t="s">
        <v>84</v>
      </c>
      <c r="L96" s="270"/>
      <c r="M96" s="270"/>
      <c r="N96" s="270"/>
      <c r="O96" s="270"/>
      <c r="P96" s="270"/>
      <c r="Q96" s="270"/>
      <c r="R96" s="270"/>
      <c r="S96" s="270"/>
      <c r="T96" s="270"/>
      <c r="U96" s="270"/>
      <c r="V96" s="270"/>
      <c r="W96" s="270"/>
      <c r="X96" s="270"/>
      <c r="Y96" s="270"/>
      <c r="Z96" s="270"/>
      <c r="AA96" s="270"/>
      <c r="AB96" s="270"/>
      <c r="AC96" s="270"/>
      <c r="AD96" s="270"/>
      <c r="AE96" s="270"/>
      <c r="AF96" s="270"/>
      <c r="AG96" s="276">
        <f>ROUND(SUM(AG97:AG100),2)</f>
        <v>0</v>
      </c>
      <c r="AH96" s="268"/>
      <c r="AI96" s="268"/>
      <c r="AJ96" s="268"/>
      <c r="AK96" s="268"/>
      <c r="AL96" s="268"/>
      <c r="AM96" s="268"/>
      <c r="AN96" s="267">
        <f t="shared" si="0"/>
        <v>0</v>
      </c>
      <c r="AO96" s="268"/>
      <c r="AP96" s="268"/>
      <c r="AQ96" s="89" t="s">
        <v>85</v>
      </c>
      <c r="AR96" s="52"/>
      <c r="AS96" s="90">
        <f>ROUND(SUM(AS97:AS100),2)</f>
        <v>0</v>
      </c>
      <c r="AT96" s="91">
        <f t="shared" si="1"/>
        <v>0</v>
      </c>
      <c r="AU96" s="92">
        <f>ROUND(SUM(AU97:AU100),5)</f>
        <v>0</v>
      </c>
      <c r="AV96" s="91">
        <f>ROUND(AZ96*L29,2)</f>
        <v>0</v>
      </c>
      <c r="AW96" s="91">
        <f>ROUND(BA96*L30,2)</f>
        <v>0</v>
      </c>
      <c r="AX96" s="91">
        <f>ROUND(BB96*L29,2)</f>
        <v>0</v>
      </c>
      <c r="AY96" s="91">
        <f>ROUND(BC96*L30,2)</f>
        <v>0</v>
      </c>
      <c r="AZ96" s="91">
        <f>ROUND(SUM(AZ97:AZ100),2)</f>
        <v>0</v>
      </c>
      <c r="BA96" s="91">
        <f>ROUND(SUM(BA97:BA100),2)</f>
        <v>0</v>
      </c>
      <c r="BB96" s="91">
        <f>ROUND(SUM(BB97:BB100),2)</f>
        <v>0</v>
      </c>
      <c r="BC96" s="91">
        <f>ROUND(SUM(BC97:BC100),2)</f>
        <v>0</v>
      </c>
      <c r="BD96" s="93">
        <f>ROUND(SUM(BD97:BD100),2)</f>
        <v>0</v>
      </c>
      <c r="BS96" s="26" t="s">
        <v>72</v>
      </c>
      <c r="BT96" s="26" t="s">
        <v>82</v>
      </c>
      <c r="BU96" s="26" t="s">
        <v>74</v>
      </c>
      <c r="BV96" s="26" t="s">
        <v>75</v>
      </c>
      <c r="BW96" s="26" t="s">
        <v>86</v>
      </c>
      <c r="BX96" s="26" t="s">
        <v>81</v>
      </c>
      <c r="CL96" s="26" t="s">
        <v>1</v>
      </c>
    </row>
    <row r="97" spans="1:90" s="4" customFormat="1" ht="24" customHeight="1">
      <c r="A97" s="94" t="s">
        <v>87</v>
      </c>
      <c r="B97" s="52"/>
      <c r="C97" s="10"/>
      <c r="D97" s="10"/>
      <c r="E97" s="10"/>
      <c r="F97" s="270" t="s">
        <v>88</v>
      </c>
      <c r="G97" s="270"/>
      <c r="H97" s="270"/>
      <c r="I97" s="270"/>
      <c r="J97" s="270"/>
      <c r="K97" s="10"/>
      <c r="L97" s="270" t="s">
        <v>89</v>
      </c>
      <c r="M97" s="270"/>
      <c r="N97" s="270"/>
      <c r="O97" s="270"/>
      <c r="P97" s="270"/>
      <c r="Q97" s="270"/>
      <c r="R97" s="270"/>
      <c r="S97" s="270"/>
      <c r="T97" s="270"/>
      <c r="U97" s="270"/>
      <c r="V97" s="270"/>
      <c r="W97" s="270"/>
      <c r="X97" s="270"/>
      <c r="Y97" s="270"/>
      <c r="Z97" s="270"/>
      <c r="AA97" s="270"/>
      <c r="AB97" s="270"/>
      <c r="AC97" s="270"/>
      <c r="AD97" s="270"/>
      <c r="AE97" s="270"/>
      <c r="AF97" s="270"/>
      <c r="AG97" s="267">
        <f>'001.1 - Stavební úpravy -...'!J34</f>
        <v>0</v>
      </c>
      <c r="AH97" s="268"/>
      <c r="AI97" s="268"/>
      <c r="AJ97" s="268"/>
      <c r="AK97" s="268"/>
      <c r="AL97" s="268"/>
      <c r="AM97" s="268"/>
      <c r="AN97" s="267">
        <f t="shared" si="0"/>
        <v>0</v>
      </c>
      <c r="AO97" s="268"/>
      <c r="AP97" s="268"/>
      <c r="AQ97" s="89" t="s">
        <v>85</v>
      </c>
      <c r="AR97" s="52"/>
      <c r="AS97" s="90">
        <v>0</v>
      </c>
      <c r="AT97" s="91">
        <f t="shared" si="1"/>
        <v>0</v>
      </c>
      <c r="AU97" s="92">
        <f>'001.1 - Stavební úpravy -...'!P141</f>
        <v>0</v>
      </c>
      <c r="AV97" s="91">
        <f>'001.1 - Stavební úpravy -...'!J37</f>
        <v>0</v>
      </c>
      <c r="AW97" s="91">
        <f>'001.1 - Stavební úpravy -...'!J38</f>
        <v>0</v>
      </c>
      <c r="AX97" s="91">
        <f>'001.1 - Stavební úpravy -...'!J39</f>
        <v>0</v>
      </c>
      <c r="AY97" s="91">
        <f>'001.1 - Stavební úpravy -...'!J40</f>
        <v>0</v>
      </c>
      <c r="AZ97" s="91">
        <f>'001.1 - Stavební úpravy -...'!F37</f>
        <v>0</v>
      </c>
      <c r="BA97" s="91">
        <f>'001.1 - Stavební úpravy -...'!F38</f>
        <v>0</v>
      </c>
      <c r="BB97" s="91">
        <f>'001.1 - Stavební úpravy -...'!F39</f>
        <v>0</v>
      </c>
      <c r="BC97" s="91">
        <f>'001.1 - Stavební úpravy -...'!F40</f>
        <v>0</v>
      </c>
      <c r="BD97" s="93">
        <f>'001.1 - Stavební úpravy -...'!F41</f>
        <v>0</v>
      </c>
      <c r="BT97" s="26" t="s">
        <v>90</v>
      </c>
      <c r="BV97" s="26" t="s">
        <v>75</v>
      </c>
      <c r="BW97" s="26" t="s">
        <v>91</v>
      </c>
      <c r="BX97" s="26" t="s">
        <v>86</v>
      </c>
      <c r="CL97" s="26" t="s">
        <v>1</v>
      </c>
    </row>
    <row r="98" spans="1:90" s="4" customFormat="1" ht="14.45" customHeight="1">
      <c r="A98" s="94" t="s">
        <v>87</v>
      </c>
      <c r="B98" s="52"/>
      <c r="C98" s="10"/>
      <c r="D98" s="10"/>
      <c r="E98" s="10"/>
      <c r="F98" s="270" t="s">
        <v>92</v>
      </c>
      <c r="G98" s="270"/>
      <c r="H98" s="270"/>
      <c r="I98" s="270"/>
      <c r="J98" s="270"/>
      <c r="K98" s="10"/>
      <c r="L98" s="270" t="s">
        <v>93</v>
      </c>
      <c r="M98" s="270"/>
      <c r="N98" s="270"/>
      <c r="O98" s="270"/>
      <c r="P98" s="270"/>
      <c r="Q98" s="270"/>
      <c r="R98" s="270"/>
      <c r="S98" s="270"/>
      <c r="T98" s="270"/>
      <c r="U98" s="270"/>
      <c r="V98" s="270"/>
      <c r="W98" s="270"/>
      <c r="X98" s="270"/>
      <c r="Y98" s="270"/>
      <c r="Z98" s="270"/>
      <c r="AA98" s="270"/>
      <c r="AB98" s="270"/>
      <c r="AC98" s="270"/>
      <c r="AD98" s="270"/>
      <c r="AE98" s="270"/>
      <c r="AF98" s="270"/>
      <c r="AG98" s="267">
        <f>'001.3 - Vytápění-stávajíc...'!J34</f>
        <v>0</v>
      </c>
      <c r="AH98" s="268"/>
      <c r="AI98" s="268"/>
      <c r="AJ98" s="268"/>
      <c r="AK98" s="268"/>
      <c r="AL98" s="268"/>
      <c r="AM98" s="268"/>
      <c r="AN98" s="267">
        <f t="shared" si="0"/>
        <v>0</v>
      </c>
      <c r="AO98" s="268"/>
      <c r="AP98" s="268"/>
      <c r="AQ98" s="89" t="s">
        <v>85</v>
      </c>
      <c r="AR98" s="52"/>
      <c r="AS98" s="90">
        <v>0</v>
      </c>
      <c r="AT98" s="91">
        <f t="shared" si="1"/>
        <v>0</v>
      </c>
      <c r="AU98" s="92">
        <f>'001.3 - Vytápění-stávajíc...'!P133</f>
        <v>0</v>
      </c>
      <c r="AV98" s="91">
        <f>'001.3 - Vytápění-stávajíc...'!J37</f>
        <v>0</v>
      </c>
      <c r="AW98" s="91">
        <f>'001.3 - Vytápění-stávajíc...'!J38</f>
        <v>0</v>
      </c>
      <c r="AX98" s="91">
        <f>'001.3 - Vytápění-stávajíc...'!J39</f>
        <v>0</v>
      </c>
      <c r="AY98" s="91">
        <f>'001.3 - Vytápění-stávajíc...'!J40</f>
        <v>0</v>
      </c>
      <c r="AZ98" s="91">
        <f>'001.3 - Vytápění-stávajíc...'!F37</f>
        <v>0</v>
      </c>
      <c r="BA98" s="91">
        <f>'001.3 - Vytápění-stávajíc...'!F38</f>
        <v>0</v>
      </c>
      <c r="BB98" s="91">
        <f>'001.3 - Vytápění-stávajíc...'!F39</f>
        <v>0</v>
      </c>
      <c r="BC98" s="91">
        <f>'001.3 - Vytápění-stávajíc...'!F40</f>
        <v>0</v>
      </c>
      <c r="BD98" s="93">
        <f>'001.3 - Vytápění-stávajíc...'!F41</f>
        <v>0</v>
      </c>
      <c r="BT98" s="26" t="s">
        <v>90</v>
      </c>
      <c r="BV98" s="26" t="s">
        <v>75</v>
      </c>
      <c r="BW98" s="26" t="s">
        <v>94</v>
      </c>
      <c r="BX98" s="26" t="s">
        <v>86</v>
      </c>
      <c r="CL98" s="26" t="s">
        <v>1</v>
      </c>
    </row>
    <row r="99" spans="1:90" s="4" customFormat="1" ht="14.45" customHeight="1">
      <c r="A99" s="94" t="s">
        <v>87</v>
      </c>
      <c r="B99" s="52"/>
      <c r="C99" s="10"/>
      <c r="D99" s="10"/>
      <c r="E99" s="10"/>
      <c r="F99" s="270" t="s">
        <v>95</v>
      </c>
      <c r="G99" s="270"/>
      <c r="H99" s="270"/>
      <c r="I99" s="270"/>
      <c r="J99" s="270"/>
      <c r="K99" s="10"/>
      <c r="L99" s="270" t="s">
        <v>96</v>
      </c>
      <c r="M99" s="270"/>
      <c r="N99" s="270"/>
      <c r="O99" s="270"/>
      <c r="P99" s="270"/>
      <c r="Q99" s="270"/>
      <c r="R99" s="270"/>
      <c r="S99" s="270"/>
      <c r="T99" s="270"/>
      <c r="U99" s="270"/>
      <c r="V99" s="270"/>
      <c r="W99" s="270"/>
      <c r="X99" s="270"/>
      <c r="Y99" s="270"/>
      <c r="Z99" s="270"/>
      <c r="AA99" s="270"/>
      <c r="AB99" s="270"/>
      <c r="AC99" s="270"/>
      <c r="AD99" s="270"/>
      <c r="AE99" s="270"/>
      <c r="AF99" s="270"/>
      <c r="AG99" s="267">
        <f>'001.4 - Elektroinstalace-...'!J34</f>
        <v>0</v>
      </c>
      <c r="AH99" s="268"/>
      <c r="AI99" s="268"/>
      <c r="AJ99" s="268"/>
      <c r="AK99" s="268"/>
      <c r="AL99" s="268"/>
      <c r="AM99" s="268"/>
      <c r="AN99" s="267">
        <f t="shared" si="0"/>
        <v>0</v>
      </c>
      <c r="AO99" s="268"/>
      <c r="AP99" s="268"/>
      <c r="AQ99" s="89" t="s">
        <v>85</v>
      </c>
      <c r="AR99" s="52"/>
      <c r="AS99" s="90">
        <v>0</v>
      </c>
      <c r="AT99" s="91">
        <f t="shared" si="1"/>
        <v>0</v>
      </c>
      <c r="AU99" s="92">
        <f>'001.4 - Elektroinstalace-...'!P126</f>
        <v>0</v>
      </c>
      <c r="AV99" s="91">
        <f>'001.4 - Elektroinstalace-...'!J37</f>
        <v>0</v>
      </c>
      <c r="AW99" s="91">
        <f>'001.4 - Elektroinstalace-...'!J38</f>
        <v>0</v>
      </c>
      <c r="AX99" s="91">
        <f>'001.4 - Elektroinstalace-...'!J39</f>
        <v>0</v>
      </c>
      <c r="AY99" s="91">
        <f>'001.4 - Elektroinstalace-...'!J40</f>
        <v>0</v>
      </c>
      <c r="AZ99" s="91">
        <f>'001.4 - Elektroinstalace-...'!F37</f>
        <v>0</v>
      </c>
      <c r="BA99" s="91">
        <f>'001.4 - Elektroinstalace-...'!F38</f>
        <v>0</v>
      </c>
      <c r="BB99" s="91">
        <f>'001.4 - Elektroinstalace-...'!F39</f>
        <v>0</v>
      </c>
      <c r="BC99" s="91">
        <f>'001.4 - Elektroinstalace-...'!F40</f>
        <v>0</v>
      </c>
      <c r="BD99" s="93">
        <f>'001.4 - Elektroinstalace-...'!F41</f>
        <v>0</v>
      </c>
      <c r="BT99" s="26" t="s">
        <v>90</v>
      </c>
      <c r="BV99" s="26" t="s">
        <v>75</v>
      </c>
      <c r="BW99" s="26" t="s">
        <v>97</v>
      </c>
      <c r="BX99" s="26" t="s">
        <v>86</v>
      </c>
      <c r="CL99" s="26" t="s">
        <v>1</v>
      </c>
    </row>
    <row r="100" spans="1:90" s="4" customFormat="1" ht="14.45" customHeight="1">
      <c r="A100" s="94" t="s">
        <v>87</v>
      </c>
      <c r="B100" s="52"/>
      <c r="C100" s="10"/>
      <c r="D100" s="10"/>
      <c r="E100" s="10"/>
      <c r="F100" s="270" t="s">
        <v>98</v>
      </c>
      <c r="G100" s="270"/>
      <c r="H100" s="270"/>
      <c r="I100" s="270"/>
      <c r="J100" s="270"/>
      <c r="K100" s="10"/>
      <c r="L100" s="270" t="s">
        <v>99</v>
      </c>
      <c r="M100" s="270"/>
      <c r="N100" s="270"/>
      <c r="O100" s="270"/>
      <c r="P100" s="270"/>
      <c r="Q100" s="270"/>
      <c r="R100" s="270"/>
      <c r="S100" s="270"/>
      <c r="T100" s="270"/>
      <c r="U100" s="270"/>
      <c r="V100" s="270"/>
      <c r="W100" s="270"/>
      <c r="X100" s="270"/>
      <c r="Y100" s="270"/>
      <c r="Z100" s="270"/>
      <c r="AA100" s="270"/>
      <c r="AB100" s="270"/>
      <c r="AC100" s="270"/>
      <c r="AD100" s="270"/>
      <c r="AE100" s="270"/>
      <c r="AF100" s="270"/>
      <c r="AG100" s="267">
        <f>'001.5 - Vzduchotechnika'!J34</f>
        <v>0</v>
      </c>
      <c r="AH100" s="268"/>
      <c r="AI100" s="268"/>
      <c r="AJ100" s="268"/>
      <c r="AK100" s="268"/>
      <c r="AL100" s="268"/>
      <c r="AM100" s="268"/>
      <c r="AN100" s="267">
        <f t="shared" si="0"/>
        <v>0</v>
      </c>
      <c r="AO100" s="268"/>
      <c r="AP100" s="268"/>
      <c r="AQ100" s="89" t="s">
        <v>85</v>
      </c>
      <c r="AR100" s="52"/>
      <c r="AS100" s="90">
        <v>0</v>
      </c>
      <c r="AT100" s="91">
        <f t="shared" si="1"/>
        <v>0</v>
      </c>
      <c r="AU100" s="92">
        <f>'001.5 - Vzduchotechnika'!P128</f>
        <v>0</v>
      </c>
      <c r="AV100" s="91">
        <f>'001.5 - Vzduchotechnika'!J37</f>
        <v>0</v>
      </c>
      <c r="AW100" s="91">
        <f>'001.5 - Vzduchotechnika'!J38</f>
        <v>0</v>
      </c>
      <c r="AX100" s="91">
        <f>'001.5 - Vzduchotechnika'!J39</f>
        <v>0</v>
      </c>
      <c r="AY100" s="91">
        <f>'001.5 - Vzduchotechnika'!J40</f>
        <v>0</v>
      </c>
      <c r="AZ100" s="91">
        <f>'001.5 - Vzduchotechnika'!F37</f>
        <v>0</v>
      </c>
      <c r="BA100" s="91">
        <f>'001.5 - Vzduchotechnika'!F38</f>
        <v>0</v>
      </c>
      <c r="BB100" s="91">
        <f>'001.5 - Vzduchotechnika'!F39</f>
        <v>0</v>
      </c>
      <c r="BC100" s="91">
        <f>'001.5 - Vzduchotechnika'!F40</f>
        <v>0</v>
      </c>
      <c r="BD100" s="93">
        <f>'001.5 - Vzduchotechnika'!F41</f>
        <v>0</v>
      </c>
      <c r="BT100" s="26" t="s">
        <v>90</v>
      </c>
      <c r="BV100" s="26" t="s">
        <v>75</v>
      </c>
      <c r="BW100" s="26" t="s">
        <v>100</v>
      </c>
      <c r="BX100" s="26" t="s">
        <v>86</v>
      </c>
      <c r="CL100" s="26" t="s">
        <v>1</v>
      </c>
    </row>
    <row r="101" spans="2:90" s="4" customFormat="1" ht="14.45" customHeight="1">
      <c r="B101" s="52"/>
      <c r="C101" s="10"/>
      <c r="D101" s="10"/>
      <c r="E101" s="270" t="s">
        <v>101</v>
      </c>
      <c r="F101" s="270"/>
      <c r="G101" s="270"/>
      <c r="H101" s="270"/>
      <c r="I101" s="270"/>
      <c r="J101" s="10"/>
      <c r="K101" s="270" t="s">
        <v>102</v>
      </c>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6">
        <f>ROUND(AG102+SUM(AG103:AG108)+AG111+AG112,2)</f>
        <v>0</v>
      </c>
      <c r="AH101" s="268"/>
      <c r="AI101" s="268"/>
      <c r="AJ101" s="268"/>
      <c r="AK101" s="268"/>
      <c r="AL101" s="268"/>
      <c r="AM101" s="268"/>
      <c r="AN101" s="267">
        <f t="shared" si="0"/>
        <v>0</v>
      </c>
      <c r="AO101" s="268"/>
      <c r="AP101" s="268"/>
      <c r="AQ101" s="89" t="s">
        <v>85</v>
      </c>
      <c r="AR101" s="52"/>
      <c r="AS101" s="90">
        <f>ROUND(AS102+SUM(AS103:AS108)+AS111+AS112,2)</f>
        <v>0</v>
      </c>
      <c r="AT101" s="91">
        <f t="shared" si="1"/>
        <v>0</v>
      </c>
      <c r="AU101" s="92">
        <f>ROUND(AU102+SUM(AU103:AU108)+AU111+AU112,5)</f>
        <v>0</v>
      </c>
      <c r="AV101" s="91">
        <f>ROUND(AZ101*L29,2)</f>
        <v>0</v>
      </c>
      <c r="AW101" s="91">
        <f>ROUND(BA101*L30,2)</f>
        <v>0</v>
      </c>
      <c r="AX101" s="91">
        <f>ROUND(BB101*L29,2)</f>
        <v>0</v>
      </c>
      <c r="AY101" s="91">
        <f>ROUND(BC101*L30,2)</f>
        <v>0</v>
      </c>
      <c r="AZ101" s="91">
        <f>ROUND(AZ102+SUM(AZ103:AZ108)+AZ111+AZ112,2)</f>
        <v>0</v>
      </c>
      <c r="BA101" s="91">
        <f>ROUND(BA102+SUM(BA103:BA108)+BA111+BA112,2)</f>
        <v>0</v>
      </c>
      <c r="BB101" s="91">
        <f>ROUND(BB102+SUM(BB103:BB108)+BB111+BB112,2)</f>
        <v>0</v>
      </c>
      <c r="BC101" s="91">
        <f>ROUND(BC102+SUM(BC103:BC108)+BC111+BC112,2)</f>
        <v>0</v>
      </c>
      <c r="BD101" s="93">
        <f>ROUND(BD102+SUM(BD103:BD108)+BD111+BD112,2)</f>
        <v>0</v>
      </c>
      <c r="BS101" s="26" t="s">
        <v>72</v>
      </c>
      <c r="BT101" s="26" t="s">
        <v>82</v>
      </c>
      <c r="BU101" s="26" t="s">
        <v>74</v>
      </c>
      <c r="BV101" s="26" t="s">
        <v>75</v>
      </c>
      <c r="BW101" s="26" t="s">
        <v>103</v>
      </c>
      <c r="BX101" s="26" t="s">
        <v>81</v>
      </c>
      <c r="CL101" s="26" t="s">
        <v>1</v>
      </c>
    </row>
    <row r="102" spans="1:90" s="4" customFormat="1" ht="14.45" customHeight="1">
      <c r="A102" s="94" t="s">
        <v>87</v>
      </c>
      <c r="B102" s="52"/>
      <c r="C102" s="10"/>
      <c r="D102" s="10"/>
      <c r="E102" s="10"/>
      <c r="F102" s="270" t="s">
        <v>104</v>
      </c>
      <c r="G102" s="270"/>
      <c r="H102" s="270"/>
      <c r="I102" s="270"/>
      <c r="J102" s="270"/>
      <c r="K102" s="10"/>
      <c r="L102" s="270" t="s">
        <v>105</v>
      </c>
      <c r="M102" s="270"/>
      <c r="N102" s="270"/>
      <c r="O102" s="270"/>
      <c r="P102" s="270"/>
      <c r="Q102" s="270"/>
      <c r="R102" s="270"/>
      <c r="S102" s="270"/>
      <c r="T102" s="270"/>
      <c r="U102" s="270"/>
      <c r="V102" s="270"/>
      <c r="W102" s="270"/>
      <c r="X102" s="270"/>
      <c r="Y102" s="270"/>
      <c r="Z102" s="270"/>
      <c r="AA102" s="270"/>
      <c r="AB102" s="270"/>
      <c r="AC102" s="270"/>
      <c r="AD102" s="270"/>
      <c r="AE102" s="270"/>
      <c r="AF102" s="270"/>
      <c r="AG102" s="267">
        <f>'002.1 - Přístavba stavebn...'!J34</f>
        <v>0</v>
      </c>
      <c r="AH102" s="268"/>
      <c r="AI102" s="268"/>
      <c r="AJ102" s="268"/>
      <c r="AK102" s="268"/>
      <c r="AL102" s="268"/>
      <c r="AM102" s="268"/>
      <c r="AN102" s="267">
        <f t="shared" si="0"/>
        <v>0</v>
      </c>
      <c r="AO102" s="268"/>
      <c r="AP102" s="268"/>
      <c r="AQ102" s="89" t="s">
        <v>85</v>
      </c>
      <c r="AR102" s="52"/>
      <c r="AS102" s="90">
        <v>0</v>
      </c>
      <c r="AT102" s="91">
        <f t="shared" si="1"/>
        <v>0</v>
      </c>
      <c r="AU102" s="92">
        <f>'002.1 - Přístavba stavebn...'!P153</f>
        <v>0</v>
      </c>
      <c r="AV102" s="91">
        <f>'002.1 - Přístavba stavebn...'!J37</f>
        <v>0</v>
      </c>
      <c r="AW102" s="91">
        <f>'002.1 - Přístavba stavebn...'!J38</f>
        <v>0</v>
      </c>
      <c r="AX102" s="91">
        <f>'002.1 - Přístavba stavebn...'!J39</f>
        <v>0</v>
      </c>
      <c r="AY102" s="91">
        <f>'002.1 - Přístavba stavebn...'!J40</f>
        <v>0</v>
      </c>
      <c r="AZ102" s="91">
        <f>'002.1 - Přístavba stavebn...'!F37</f>
        <v>0</v>
      </c>
      <c r="BA102" s="91">
        <f>'002.1 - Přístavba stavebn...'!F38</f>
        <v>0</v>
      </c>
      <c r="BB102" s="91">
        <f>'002.1 - Přístavba stavebn...'!F39</f>
        <v>0</v>
      </c>
      <c r="BC102" s="91">
        <f>'002.1 - Přístavba stavebn...'!F40</f>
        <v>0</v>
      </c>
      <c r="BD102" s="93">
        <f>'002.1 - Přístavba stavebn...'!F41</f>
        <v>0</v>
      </c>
      <c r="BT102" s="26" t="s">
        <v>90</v>
      </c>
      <c r="BV102" s="26" t="s">
        <v>75</v>
      </c>
      <c r="BW102" s="26" t="s">
        <v>106</v>
      </c>
      <c r="BX102" s="26" t="s">
        <v>103</v>
      </c>
      <c r="CL102" s="26" t="s">
        <v>1</v>
      </c>
    </row>
    <row r="103" spans="1:90" s="4" customFormat="1" ht="14.45" customHeight="1">
      <c r="A103" s="94" t="s">
        <v>87</v>
      </c>
      <c r="B103" s="52"/>
      <c r="C103" s="10"/>
      <c r="D103" s="10"/>
      <c r="E103" s="10"/>
      <c r="F103" s="270" t="s">
        <v>107</v>
      </c>
      <c r="G103" s="270"/>
      <c r="H103" s="270"/>
      <c r="I103" s="270"/>
      <c r="J103" s="270"/>
      <c r="K103" s="10"/>
      <c r="L103" s="270" t="s">
        <v>108</v>
      </c>
      <c r="M103" s="270"/>
      <c r="N103" s="270"/>
      <c r="O103" s="270"/>
      <c r="P103" s="270"/>
      <c r="Q103" s="270"/>
      <c r="R103" s="270"/>
      <c r="S103" s="270"/>
      <c r="T103" s="270"/>
      <c r="U103" s="270"/>
      <c r="V103" s="270"/>
      <c r="W103" s="270"/>
      <c r="X103" s="270"/>
      <c r="Y103" s="270"/>
      <c r="Z103" s="270"/>
      <c r="AA103" s="270"/>
      <c r="AB103" s="270"/>
      <c r="AC103" s="270"/>
      <c r="AD103" s="270"/>
      <c r="AE103" s="270"/>
      <c r="AF103" s="270"/>
      <c r="AG103" s="267">
        <f>'002.2 - ZTI'!J34</f>
        <v>0</v>
      </c>
      <c r="AH103" s="268"/>
      <c r="AI103" s="268"/>
      <c r="AJ103" s="268"/>
      <c r="AK103" s="268"/>
      <c r="AL103" s="268"/>
      <c r="AM103" s="268"/>
      <c r="AN103" s="267">
        <f t="shared" si="0"/>
        <v>0</v>
      </c>
      <c r="AO103" s="268"/>
      <c r="AP103" s="268"/>
      <c r="AQ103" s="89" t="s">
        <v>85</v>
      </c>
      <c r="AR103" s="52"/>
      <c r="AS103" s="90">
        <v>0</v>
      </c>
      <c r="AT103" s="91">
        <f t="shared" si="1"/>
        <v>0</v>
      </c>
      <c r="AU103" s="92">
        <f>'002.2 - ZTI'!P137</f>
        <v>0</v>
      </c>
      <c r="AV103" s="91">
        <f>'002.2 - ZTI'!J37</f>
        <v>0</v>
      </c>
      <c r="AW103" s="91">
        <f>'002.2 - ZTI'!J38</f>
        <v>0</v>
      </c>
      <c r="AX103" s="91">
        <f>'002.2 - ZTI'!J39</f>
        <v>0</v>
      </c>
      <c r="AY103" s="91">
        <f>'002.2 - ZTI'!J40</f>
        <v>0</v>
      </c>
      <c r="AZ103" s="91">
        <f>'002.2 - ZTI'!F37</f>
        <v>0</v>
      </c>
      <c r="BA103" s="91">
        <f>'002.2 - ZTI'!F38</f>
        <v>0</v>
      </c>
      <c r="BB103" s="91">
        <f>'002.2 - ZTI'!F39</f>
        <v>0</v>
      </c>
      <c r="BC103" s="91">
        <f>'002.2 - ZTI'!F40</f>
        <v>0</v>
      </c>
      <c r="BD103" s="93">
        <f>'002.2 - ZTI'!F41</f>
        <v>0</v>
      </c>
      <c r="BT103" s="26" t="s">
        <v>90</v>
      </c>
      <c r="BV103" s="26" t="s">
        <v>75</v>
      </c>
      <c r="BW103" s="26" t="s">
        <v>109</v>
      </c>
      <c r="BX103" s="26" t="s">
        <v>103</v>
      </c>
      <c r="CL103" s="26" t="s">
        <v>1</v>
      </c>
    </row>
    <row r="104" spans="1:90" s="4" customFormat="1" ht="24" customHeight="1">
      <c r="A104" s="94" t="s">
        <v>87</v>
      </c>
      <c r="B104" s="52"/>
      <c r="C104" s="10"/>
      <c r="D104" s="10"/>
      <c r="E104" s="10"/>
      <c r="F104" s="270" t="s">
        <v>110</v>
      </c>
      <c r="G104" s="270"/>
      <c r="H104" s="270"/>
      <c r="I104" s="270"/>
      <c r="J104" s="270"/>
      <c r="K104" s="10"/>
      <c r="L104" s="270" t="s">
        <v>111</v>
      </c>
      <c r="M104" s="270"/>
      <c r="N104" s="270"/>
      <c r="O104" s="270"/>
      <c r="P104" s="270"/>
      <c r="Q104" s="270"/>
      <c r="R104" s="270"/>
      <c r="S104" s="270"/>
      <c r="T104" s="270"/>
      <c r="U104" s="270"/>
      <c r="V104" s="270"/>
      <c r="W104" s="270"/>
      <c r="X104" s="270"/>
      <c r="Y104" s="270"/>
      <c r="Z104" s="270"/>
      <c r="AA104" s="270"/>
      <c r="AB104" s="270"/>
      <c r="AC104" s="270"/>
      <c r="AD104" s="270"/>
      <c r="AE104" s="270"/>
      <c r="AF104" s="270"/>
      <c r="AG104" s="267">
        <f>'002.3 - Úprava přípojky p...'!J34</f>
        <v>0</v>
      </c>
      <c r="AH104" s="268"/>
      <c r="AI104" s="268"/>
      <c r="AJ104" s="268"/>
      <c r="AK104" s="268"/>
      <c r="AL104" s="268"/>
      <c r="AM104" s="268"/>
      <c r="AN104" s="267">
        <f t="shared" si="0"/>
        <v>0</v>
      </c>
      <c r="AO104" s="268"/>
      <c r="AP104" s="268"/>
      <c r="AQ104" s="89" t="s">
        <v>85</v>
      </c>
      <c r="AR104" s="52"/>
      <c r="AS104" s="90">
        <v>0</v>
      </c>
      <c r="AT104" s="91">
        <f t="shared" si="1"/>
        <v>0</v>
      </c>
      <c r="AU104" s="92">
        <f>'002.3 - Úprava přípojky p...'!P135</f>
        <v>0</v>
      </c>
      <c r="AV104" s="91">
        <f>'002.3 - Úprava přípojky p...'!J37</f>
        <v>0</v>
      </c>
      <c r="AW104" s="91">
        <f>'002.3 - Úprava přípojky p...'!J38</f>
        <v>0</v>
      </c>
      <c r="AX104" s="91">
        <f>'002.3 - Úprava přípojky p...'!J39</f>
        <v>0</v>
      </c>
      <c r="AY104" s="91">
        <f>'002.3 - Úprava přípojky p...'!J40</f>
        <v>0</v>
      </c>
      <c r="AZ104" s="91">
        <f>'002.3 - Úprava přípojky p...'!F37</f>
        <v>0</v>
      </c>
      <c r="BA104" s="91">
        <f>'002.3 - Úprava přípojky p...'!F38</f>
        <v>0</v>
      </c>
      <c r="BB104" s="91">
        <f>'002.3 - Úprava přípojky p...'!F39</f>
        <v>0</v>
      </c>
      <c r="BC104" s="91">
        <f>'002.3 - Úprava přípojky p...'!F40</f>
        <v>0</v>
      </c>
      <c r="BD104" s="93">
        <f>'002.3 - Úprava přípojky p...'!F41</f>
        <v>0</v>
      </c>
      <c r="BT104" s="26" t="s">
        <v>90</v>
      </c>
      <c r="BV104" s="26" t="s">
        <v>75</v>
      </c>
      <c r="BW104" s="26" t="s">
        <v>112</v>
      </c>
      <c r="BX104" s="26" t="s">
        <v>103</v>
      </c>
      <c r="CL104" s="26" t="s">
        <v>1</v>
      </c>
    </row>
    <row r="105" spans="1:90" s="4" customFormat="1" ht="14.45" customHeight="1">
      <c r="A105" s="94" t="s">
        <v>87</v>
      </c>
      <c r="B105" s="52"/>
      <c r="C105" s="10"/>
      <c r="D105" s="10"/>
      <c r="E105" s="10"/>
      <c r="F105" s="270" t="s">
        <v>113</v>
      </c>
      <c r="G105" s="270"/>
      <c r="H105" s="270"/>
      <c r="I105" s="270"/>
      <c r="J105" s="270"/>
      <c r="K105" s="10"/>
      <c r="L105" s="270" t="s">
        <v>114</v>
      </c>
      <c r="M105" s="270"/>
      <c r="N105" s="270"/>
      <c r="O105" s="270"/>
      <c r="P105" s="270"/>
      <c r="Q105" s="270"/>
      <c r="R105" s="270"/>
      <c r="S105" s="270"/>
      <c r="T105" s="270"/>
      <c r="U105" s="270"/>
      <c r="V105" s="270"/>
      <c r="W105" s="270"/>
      <c r="X105" s="270"/>
      <c r="Y105" s="270"/>
      <c r="Z105" s="270"/>
      <c r="AA105" s="270"/>
      <c r="AB105" s="270"/>
      <c r="AC105" s="270"/>
      <c r="AD105" s="270"/>
      <c r="AE105" s="270"/>
      <c r="AF105" s="270"/>
      <c r="AG105" s="267">
        <f>'002.4 - Stlačený vzduch'!J34</f>
        <v>0</v>
      </c>
      <c r="AH105" s="268"/>
      <c r="AI105" s="268"/>
      <c r="AJ105" s="268"/>
      <c r="AK105" s="268"/>
      <c r="AL105" s="268"/>
      <c r="AM105" s="268"/>
      <c r="AN105" s="267">
        <f t="shared" si="0"/>
        <v>0</v>
      </c>
      <c r="AO105" s="268"/>
      <c r="AP105" s="268"/>
      <c r="AQ105" s="89" t="s">
        <v>85</v>
      </c>
      <c r="AR105" s="52"/>
      <c r="AS105" s="90">
        <v>0</v>
      </c>
      <c r="AT105" s="91">
        <f t="shared" si="1"/>
        <v>0</v>
      </c>
      <c r="AU105" s="92">
        <f>'002.4 - Stlačený vzduch'!P127</f>
        <v>0</v>
      </c>
      <c r="AV105" s="91">
        <f>'002.4 - Stlačený vzduch'!J37</f>
        <v>0</v>
      </c>
      <c r="AW105" s="91">
        <f>'002.4 - Stlačený vzduch'!J38</f>
        <v>0</v>
      </c>
      <c r="AX105" s="91">
        <f>'002.4 - Stlačený vzduch'!J39</f>
        <v>0</v>
      </c>
      <c r="AY105" s="91">
        <f>'002.4 - Stlačený vzduch'!J40</f>
        <v>0</v>
      </c>
      <c r="AZ105" s="91">
        <f>'002.4 - Stlačený vzduch'!F37</f>
        <v>0</v>
      </c>
      <c r="BA105" s="91">
        <f>'002.4 - Stlačený vzduch'!F38</f>
        <v>0</v>
      </c>
      <c r="BB105" s="91">
        <f>'002.4 - Stlačený vzduch'!F39</f>
        <v>0</v>
      </c>
      <c r="BC105" s="91">
        <f>'002.4 - Stlačený vzduch'!F40</f>
        <v>0</v>
      </c>
      <c r="BD105" s="93">
        <f>'002.4 - Stlačený vzduch'!F41</f>
        <v>0</v>
      </c>
      <c r="BT105" s="26" t="s">
        <v>90</v>
      </c>
      <c r="BV105" s="26" t="s">
        <v>75</v>
      </c>
      <c r="BW105" s="26" t="s">
        <v>115</v>
      </c>
      <c r="BX105" s="26" t="s">
        <v>103</v>
      </c>
      <c r="CL105" s="26" t="s">
        <v>1</v>
      </c>
    </row>
    <row r="106" spans="1:90" s="4" customFormat="1" ht="14.45" customHeight="1">
      <c r="A106" s="94" t="s">
        <v>87</v>
      </c>
      <c r="B106" s="52"/>
      <c r="C106" s="10"/>
      <c r="D106" s="10"/>
      <c r="E106" s="10"/>
      <c r="F106" s="270" t="s">
        <v>116</v>
      </c>
      <c r="G106" s="270"/>
      <c r="H106" s="270"/>
      <c r="I106" s="270"/>
      <c r="J106" s="270"/>
      <c r="K106" s="10"/>
      <c r="L106" s="270" t="s">
        <v>117</v>
      </c>
      <c r="M106" s="270"/>
      <c r="N106" s="270"/>
      <c r="O106" s="270"/>
      <c r="P106" s="270"/>
      <c r="Q106" s="270"/>
      <c r="R106" s="270"/>
      <c r="S106" s="270"/>
      <c r="T106" s="270"/>
      <c r="U106" s="270"/>
      <c r="V106" s="270"/>
      <c r="W106" s="270"/>
      <c r="X106" s="270"/>
      <c r="Y106" s="270"/>
      <c r="Z106" s="270"/>
      <c r="AA106" s="270"/>
      <c r="AB106" s="270"/>
      <c r="AC106" s="270"/>
      <c r="AD106" s="270"/>
      <c r="AE106" s="270"/>
      <c r="AF106" s="270"/>
      <c r="AG106" s="267">
        <f>'002.5 - Vytápění'!J34</f>
        <v>0</v>
      </c>
      <c r="AH106" s="268"/>
      <c r="AI106" s="268"/>
      <c r="AJ106" s="268"/>
      <c r="AK106" s="268"/>
      <c r="AL106" s="268"/>
      <c r="AM106" s="268"/>
      <c r="AN106" s="267">
        <f t="shared" si="0"/>
        <v>0</v>
      </c>
      <c r="AO106" s="268"/>
      <c r="AP106" s="268"/>
      <c r="AQ106" s="89" t="s">
        <v>85</v>
      </c>
      <c r="AR106" s="52"/>
      <c r="AS106" s="90">
        <v>0</v>
      </c>
      <c r="AT106" s="91">
        <f t="shared" si="1"/>
        <v>0</v>
      </c>
      <c r="AU106" s="92">
        <f>'002.5 - Vytápění'!P135</f>
        <v>0</v>
      </c>
      <c r="AV106" s="91">
        <f>'002.5 - Vytápění'!J37</f>
        <v>0</v>
      </c>
      <c r="AW106" s="91">
        <f>'002.5 - Vytápění'!J38</f>
        <v>0</v>
      </c>
      <c r="AX106" s="91">
        <f>'002.5 - Vytápění'!J39</f>
        <v>0</v>
      </c>
      <c r="AY106" s="91">
        <f>'002.5 - Vytápění'!J40</f>
        <v>0</v>
      </c>
      <c r="AZ106" s="91">
        <f>'002.5 - Vytápění'!F37</f>
        <v>0</v>
      </c>
      <c r="BA106" s="91">
        <f>'002.5 - Vytápění'!F38</f>
        <v>0</v>
      </c>
      <c r="BB106" s="91">
        <f>'002.5 - Vytápění'!F39</f>
        <v>0</v>
      </c>
      <c r="BC106" s="91">
        <f>'002.5 - Vytápění'!F40</f>
        <v>0</v>
      </c>
      <c r="BD106" s="93">
        <f>'002.5 - Vytápění'!F41</f>
        <v>0</v>
      </c>
      <c r="BT106" s="26" t="s">
        <v>90</v>
      </c>
      <c r="BV106" s="26" t="s">
        <v>75</v>
      </c>
      <c r="BW106" s="26" t="s">
        <v>118</v>
      </c>
      <c r="BX106" s="26" t="s">
        <v>103</v>
      </c>
      <c r="CL106" s="26" t="s">
        <v>1</v>
      </c>
    </row>
    <row r="107" spans="1:90" s="4" customFormat="1" ht="14.45" customHeight="1">
      <c r="A107" s="94" t="s">
        <v>87</v>
      </c>
      <c r="B107" s="52"/>
      <c r="C107" s="10"/>
      <c r="D107" s="10"/>
      <c r="E107" s="10"/>
      <c r="F107" s="270" t="s">
        <v>119</v>
      </c>
      <c r="G107" s="270"/>
      <c r="H107" s="270"/>
      <c r="I107" s="270"/>
      <c r="J107" s="270"/>
      <c r="K107" s="10"/>
      <c r="L107" s="270" t="s">
        <v>120</v>
      </c>
      <c r="M107" s="270"/>
      <c r="N107" s="270"/>
      <c r="O107" s="270"/>
      <c r="P107" s="270"/>
      <c r="Q107" s="270"/>
      <c r="R107" s="270"/>
      <c r="S107" s="270"/>
      <c r="T107" s="270"/>
      <c r="U107" s="270"/>
      <c r="V107" s="270"/>
      <c r="W107" s="270"/>
      <c r="X107" s="270"/>
      <c r="Y107" s="270"/>
      <c r="Z107" s="270"/>
      <c r="AA107" s="270"/>
      <c r="AB107" s="270"/>
      <c r="AC107" s="270"/>
      <c r="AD107" s="270"/>
      <c r="AE107" s="270"/>
      <c r="AF107" s="270"/>
      <c r="AG107" s="267">
        <f>'002.6 - Elektroinstalace'!J34</f>
        <v>0</v>
      </c>
      <c r="AH107" s="268"/>
      <c r="AI107" s="268"/>
      <c r="AJ107" s="268"/>
      <c r="AK107" s="268"/>
      <c r="AL107" s="268"/>
      <c r="AM107" s="268"/>
      <c r="AN107" s="267">
        <f t="shared" si="0"/>
        <v>0</v>
      </c>
      <c r="AO107" s="268"/>
      <c r="AP107" s="268"/>
      <c r="AQ107" s="89" t="s">
        <v>85</v>
      </c>
      <c r="AR107" s="52"/>
      <c r="AS107" s="90">
        <v>0</v>
      </c>
      <c r="AT107" s="91">
        <f t="shared" si="1"/>
        <v>0</v>
      </c>
      <c r="AU107" s="92">
        <f>'002.6 - Elektroinstalace'!P134</f>
        <v>0</v>
      </c>
      <c r="AV107" s="91">
        <f>'002.6 - Elektroinstalace'!J37</f>
        <v>0</v>
      </c>
      <c r="AW107" s="91">
        <f>'002.6 - Elektroinstalace'!J38</f>
        <v>0</v>
      </c>
      <c r="AX107" s="91">
        <f>'002.6 - Elektroinstalace'!J39</f>
        <v>0</v>
      </c>
      <c r="AY107" s="91">
        <f>'002.6 - Elektroinstalace'!J40</f>
        <v>0</v>
      </c>
      <c r="AZ107" s="91">
        <f>'002.6 - Elektroinstalace'!F37</f>
        <v>0</v>
      </c>
      <c r="BA107" s="91">
        <f>'002.6 - Elektroinstalace'!F38</f>
        <v>0</v>
      </c>
      <c r="BB107" s="91">
        <f>'002.6 - Elektroinstalace'!F39</f>
        <v>0</v>
      </c>
      <c r="BC107" s="91">
        <f>'002.6 - Elektroinstalace'!F40</f>
        <v>0</v>
      </c>
      <c r="BD107" s="93">
        <f>'002.6 - Elektroinstalace'!F41</f>
        <v>0</v>
      </c>
      <c r="BT107" s="26" t="s">
        <v>90</v>
      </c>
      <c r="BV107" s="26" t="s">
        <v>75</v>
      </c>
      <c r="BW107" s="26" t="s">
        <v>121</v>
      </c>
      <c r="BX107" s="26" t="s">
        <v>103</v>
      </c>
      <c r="CL107" s="26" t="s">
        <v>1</v>
      </c>
    </row>
    <row r="108" spans="2:90" s="4" customFormat="1" ht="14.45" customHeight="1">
      <c r="B108" s="52"/>
      <c r="C108" s="10"/>
      <c r="D108" s="10"/>
      <c r="E108" s="10"/>
      <c r="F108" s="270" t="s">
        <v>122</v>
      </c>
      <c r="G108" s="270"/>
      <c r="H108" s="270"/>
      <c r="I108" s="270"/>
      <c r="J108" s="270"/>
      <c r="K108" s="10"/>
      <c r="L108" s="270" t="s">
        <v>99</v>
      </c>
      <c r="M108" s="270"/>
      <c r="N108" s="270"/>
      <c r="O108" s="270"/>
      <c r="P108" s="270"/>
      <c r="Q108" s="270"/>
      <c r="R108" s="270"/>
      <c r="S108" s="270"/>
      <c r="T108" s="270"/>
      <c r="U108" s="270"/>
      <c r="V108" s="270"/>
      <c r="W108" s="270"/>
      <c r="X108" s="270"/>
      <c r="Y108" s="270"/>
      <c r="Z108" s="270"/>
      <c r="AA108" s="270"/>
      <c r="AB108" s="270"/>
      <c r="AC108" s="270"/>
      <c r="AD108" s="270"/>
      <c r="AE108" s="270"/>
      <c r="AF108" s="270"/>
      <c r="AG108" s="276">
        <f>ROUND(SUM(AG109:AG110),2)</f>
        <v>0</v>
      </c>
      <c r="AH108" s="268"/>
      <c r="AI108" s="268"/>
      <c r="AJ108" s="268"/>
      <c r="AK108" s="268"/>
      <c r="AL108" s="268"/>
      <c r="AM108" s="268"/>
      <c r="AN108" s="267">
        <f t="shared" si="0"/>
        <v>0</v>
      </c>
      <c r="AO108" s="268"/>
      <c r="AP108" s="268"/>
      <c r="AQ108" s="89" t="s">
        <v>85</v>
      </c>
      <c r="AR108" s="52"/>
      <c r="AS108" s="90">
        <f>ROUND(SUM(AS109:AS110),2)</f>
        <v>0</v>
      </c>
      <c r="AT108" s="91">
        <f t="shared" si="1"/>
        <v>0</v>
      </c>
      <c r="AU108" s="92">
        <f>ROUND(SUM(AU109:AU110),5)</f>
        <v>0</v>
      </c>
      <c r="AV108" s="91">
        <f>ROUND(AZ108*L29,2)</f>
        <v>0</v>
      </c>
      <c r="AW108" s="91">
        <f>ROUND(BA108*L30,2)</f>
        <v>0</v>
      </c>
      <c r="AX108" s="91">
        <f>ROUND(BB108*L29,2)</f>
        <v>0</v>
      </c>
      <c r="AY108" s="91">
        <f>ROUND(BC108*L30,2)</f>
        <v>0</v>
      </c>
      <c r="AZ108" s="91">
        <f>ROUND(SUM(AZ109:AZ110),2)</f>
        <v>0</v>
      </c>
      <c r="BA108" s="91">
        <f>ROUND(SUM(BA109:BA110),2)</f>
        <v>0</v>
      </c>
      <c r="BB108" s="91">
        <f>ROUND(SUM(BB109:BB110),2)</f>
        <v>0</v>
      </c>
      <c r="BC108" s="91">
        <f>ROUND(SUM(BC109:BC110),2)</f>
        <v>0</v>
      </c>
      <c r="BD108" s="93">
        <f>ROUND(SUM(BD109:BD110),2)</f>
        <v>0</v>
      </c>
      <c r="BS108" s="26" t="s">
        <v>72</v>
      </c>
      <c r="BT108" s="26" t="s">
        <v>90</v>
      </c>
      <c r="BU108" s="26" t="s">
        <v>74</v>
      </c>
      <c r="BV108" s="26" t="s">
        <v>75</v>
      </c>
      <c r="BW108" s="26" t="s">
        <v>123</v>
      </c>
      <c r="BX108" s="26" t="s">
        <v>103</v>
      </c>
      <c r="CL108" s="26" t="s">
        <v>1</v>
      </c>
    </row>
    <row r="109" spans="1:90" s="4" customFormat="1" ht="14.45" customHeight="1">
      <c r="A109" s="94" t="s">
        <v>87</v>
      </c>
      <c r="B109" s="52"/>
      <c r="C109" s="10"/>
      <c r="D109" s="10"/>
      <c r="E109" s="10"/>
      <c r="F109" s="10"/>
      <c r="G109" s="270" t="s">
        <v>124</v>
      </c>
      <c r="H109" s="270"/>
      <c r="I109" s="270"/>
      <c r="J109" s="270"/>
      <c r="K109" s="270"/>
      <c r="L109" s="10"/>
      <c r="M109" s="270" t="s">
        <v>99</v>
      </c>
      <c r="N109" s="270"/>
      <c r="O109" s="270"/>
      <c r="P109" s="270"/>
      <c r="Q109" s="270"/>
      <c r="R109" s="270"/>
      <c r="S109" s="270"/>
      <c r="T109" s="270"/>
      <c r="U109" s="270"/>
      <c r="V109" s="270"/>
      <c r="W109" s="270"/>
      <c r="X109" s="270"/>
      <c r="Y109" s="270"/>
      <c r="Z109" s="270"/>
      <c r="AA109" s="270"/>
      <c r="AB109" s="270"/>
      <c r="AC109" s="270"/>
      <c r="AD109" s="270"/>
      <c r="AE109" s="270"/>
      <c r="AF109" s="270"/>
      <c r="AG109" s="267">
        <f>'002.8.1 - Vzduchotechnika'!J34</f>
        <v>0</v>
      </c>
      <c r="AH109" s="268"/>
      <c r="AI109" s="268"/>
      <c r="AJ109" s="268"/>
      <c r="AK109" s="268"/>
      <c r="AL109" s="268"/>
      <c r="AM109" s="268"/>
      <c r="AN109" s="267">
        <f t="shared" si="0"/>
        <v>0</v>
      </c>
      <c r="AO109" s="268"/>
      <c r="AP109" s="268"/>
      <c r="AQ109" s="89" t="s">
        <v>85</v>
      </c>
      <c r="AR109" s="52"/>
      <c r="AS109" s="90">
        <v>0</v>
      </c>
      <c r="AT109" s="91">
        <f t="shared" si="1"/>
        <v>0</v>
      </c>
      <c r="AU109" s="92">
        <f>'002.8.1 - Vzduchotechnika'!P129</f>
        <v>0</v>
      </c>
      <c r="AV109" s="91">
        <f>'002.8.1 - Vzduchotechnika'!J37</f>
        <v>0</v>
      </c>
      <c r="AW109" s="91">
        <f>'002.8.1 - Vzduchotechnika'!J38</f>
        <v>0</v>
      </c>
      <c r="AX109" s="91">
        <f>'002.8.1 - Vzduchotechnika'!J39</f>
        <v>0</v>
      </c>
      <c r="AY109" s="91">
        <f>'002.8.1 - Vzduchotechnika'!J40</f>
        <v>0</v>
      </c>
      <c r="AZ109" s="91">
        <f>'002.8.1 - Vzduchotechnika'!F37</f>
        <v>0</v>
      </c>
      <c r="BA109" s="91">
        <f>'002.8.1 - Vzduchotechnika'!F38</f>
        <v>0</v>
      </c>
      <c r="BB109" s="91">
        <f>'002.8.1 - Vzduchotechnika'!F39</f>
        <v>0</v>
      </c>
      <c r="BC109" s="91">
        <f>'002.8.1 - Vzduchotechnika'!F40</f>
        <v>0</v>
      </c>
      <c r="BD109" s="93">
        <f>'002.8.1 - Vzduchotechnika'!F41</f>
        <v>0</v>
      </c>
      <c r="BT109" s="26" t="s">
        <v>125</v>
      </c>
      <c r="BV109" s="26" t="s">
        <v>75</v>
      </c>
      <c r="BW109" s="26" t="s">
        <v>126</v>
      </c>
      <c r="BX109" s="26" t="s">
        <v>123</v>
      </c>
      <c r="CL109" s="26" t="s">
        <v>1</v>
      </c>
    </row>
    <row r="110" spans="1:90" s="4" customFormat="1" ht="14.45" customHeight="1">
      <c r="A110" s="94" t="s">
        <v>87</v>
      </c>
      <c r="B110" s="52"/>
      <c r="C110" s="10"/>
      <c r="D110" s="10"/>
      <c r="E110" s="10"/>
      <c r="F110" s="10"/>
      <c r="G110" s="270" t="s">
        <v>127</v>
      </c>
      <c r="H110" s="270"/>
      <c r="I110" s="270"/>
      <c r="J110" s="270"/>
      <c r="K110" s="270"/>
      <c r="L110" s="10"/>
      <c r="M110" s="270" t="s">
        <v>128</v>
      </c>
      <c r="N110" s="270"/>
      <c r="O110" s="270"/>
      <c r="P110" s="270"/>
      <c r="Q110" s="270"/>
      <c r="R110" s="270"/>
      <c r="S110" s="270"/>
      <c r="T110" s="270"/>
      <c r="U110" s="270"/>
      <c r="V110" s="270"/>
      <c r="W110" s="270"/>
      <c r="X110" s="270"/>
      <c r="Y110" s="270"/>
      <c r="Z110" s="270"/>
      <c r="AA110" s="270"/>
      <c r="AB110" s="270"/>
      <c r="AC110" s="270"/>
      <c r="AD110" s="270"/>
      <c r="AE110" s="270"/>
      <c r="AF110" s="270"/>
      <c r="AG110" s="267">
        <f>'002.8.2 - Chlazení'!J34</f>
        <v>0</v>
      </c>
      <c r="AH110" s="268"/>
      <c r="AI110" s="268"/>
      <c r="AJ110" s="268"/>
      <c r="AK110" s="268"/>
      <c r="AL110" s="268"/>
      <c r="AM110" s="268"/>
      <c r="AN110" s="267">
        <f t="shared" si="0"/>
        <v>0</v>
      </c>
      <c r="AO110" s="268"/>
      <c r="AP110" s="268"/>
      <c r="AQ110" s="89" t="s">
        <v>85</v>
      </c>
      <c r="AR110" s="52"/>
      <c r="AS110" s="90">
        <v>0</v>
      </c>
      <c r="AT110" s="91">
        <f t="shared" si="1"/>
        <v>0</v>
      </c>
      <c r="AU110" s="92">
        <f>'002.8.2 - Chlazení'!P133</f>
        <v>0</v>
      </c>
      <c r="AV110" s="91">
        <f>'002.8.2 - Chlazení'!J37</f>
        <v>0</v>
      </c>
      <c r="AW110" s="91">
        <f>'002.8.2 - Chlazení'!J38</f>
        <v>0</v>
      </c>
      <c r="AX110" s="91">
        <f>'002.8.2 - Chlazení'!J39</f>
        <v>0</v>
      </c>
      <c r="AY110" s="91">
        <f>'002.8.2 - Chlazení'!J40</f>
        <v>0</v>
      </c>
      <c r="AZ110" s="91">
        <f>'002.8.2 - Chlazení'!F37</f>
        <v>0</v>
      </c>
      <c r="BA110" s="91">
        <f>'002.8.2 - Chlazení'!F38</f>
        <v>0</v>
      </c>
      <c r="BB110" s="91">
        <f>'002.8.2 - Chlazení'!F39</f>
        <v>0</v>
      </c>
      <c r="BC110" s="91">
        <f>'002.8.2 - Chlazení'!F40</f>
        <v>0</v>
      </c>
      <c r="BD110" s="93">
        <f>'002.8.2 - Chlazení'!F41</f>
        <v>0</v>
      </c>
      <c r="BT110" s="26" t="s">
        <v>125</v>
      </c>
      <c r="BV110" s="26" t="s">
        <v>75</v>
      </c>
      <c r="BW110" s="26" t="s">
        <v>129</v>
      </c>
      <c r="BX110" s="26" t="s">
        <v>123</v>
      </c>
      <c r="CL110" s="26" t="s">
        <v>1</v>
      </c>
    </row>
    <row r="111" spans="1:90" s="4" customFormat="1" ht="14.45" customHeight="1">
      <c r="A111" s="94" t="s">
        <v>87</v>
      </c>
      <c r="B111" s="52"/>
      <c r="C111" s="10"/>
      <c r="D111" s="10"/>
      <c r="E111" s="10"/>
      <c r="F111" s="270" t="s">
        <v>130</v>
      </c>
      <c r="G111" s="270"/>
      <c r="H111" s="270"/>
      <c r="I111" s="270"/>
      <c r="J111" s="270"/>
      <c r="K111" s="10"/>
      <c r="L111" s="270" t="s">
        <v>131</v>
      </c>
      <c r="M111" s="270"/>
      <c r="N111" s="270"/>
      <c r="O111" s="270"/>
      <c r="P111" s="270"/>
      <c r="Q111" s="270"/>
      <c r="R111" s="270"/>
      <c r="S111" s="270"/>
      <c r="T111" s="270"/>
      <c r="U111" s="270"/>
      <c r="V111" s="270"/>
      <c r="W111" s="270"/>
      <c r="X111" s="270"/>
      <c r="Y111" s="270"/>
      <c r="Z111" s="270"/>
      <c r="AA111" s="270"/>
      <c r="AB111" s="270"/>
      <c r="AC111" s="270"/>
      <c r="AD111" s="270"/>
      <c r="AE111" s="270"/>
      <c r="AF111" s="270"/>
      <c r="AG111" s="267">
        <f>'002.7 - MaR'!J34</f>
        <v>0</v>
      </c>
      <c r="AH111" s="268"/>
      <c r="AI111" s="268"/>
      <c r="AJ111" s="268"/>
      <c r="AK111" s="268"/>
      <c r="AL111" s="268"/>
      <c r="AM111" s="268"/>
      <c r="AN111" s="267">
        <f t="shared" si="0"/>
        <v>0</v>
      </c>
      <c r="AO111" s="268"/>
      <c r="AP111" s="268"/>
      <c r="AQ111" s="89" t="s">
        <v>85</v>
      </c>
      <c r="AR111" s="52"/>
      <c r="AS111" s="90">
        <v>0</v>
      </c>
      <c r="AT111" s="91">
        <f t="shared" si="1"/>
        <v>0</v>
      </c>
      <c r="AU111" s="92">
        <f>'002.7 - MaR'!P138</f>
        <v>0</v>
      </c>
      <c r="AV111" s="91">
        <f>'002.7 - MaR'!J37</f>
        <v>0</v>
      </c>
      <c r="AW111" s="91">
        <f>'002.7 - MaR'!J38</f>
        <v>0</v>
      </c>
      <c r="AX111" s="91">
        <f>'002.7 - MaR'!J39</f>
        <v>0</v>
      </c>
      <c r="AY111" s="91">
        <f>'002.7 - MaR'!J40</f>
        <v>0</v>
      </c>
      <c r="AZ111" s="91">
        <f>'002.7 - MaR'!F37</f>
        <v>0</v>
      </c>
      <c r="BA111" s="91">
        <f>'002.7 - MaR'!F38</f>
        <v>0</v>
      </c>
      <c r="BB111" s="91">
        <f>'002.7 - MaR'!F39</f>
        <v>0</v>
      </c>
      <c r="BC111" s="91">
        <f>'002.7 - MaR'!F40</f>
        <v>0</v>
      </c>
      <c r="BD111" s="93">
        <f>'002.7 - MaR'!F41</f>
        <v>0</v>
      </c>
      <c r="BT111" s="26" t="s">
        <v>90</v>
      </c>
      <c r="BV111" s="26" t="s">
        <v>75</v>
      </c>
      <c r="BW111" s="26" t="s">
        <v>132</v>
      </c>
      <c r="BX111" s="26" t="s">
        <v>103</v>
      </c>
      <c r="CL111" s="26" t="s">
        <v>1</v>
      </c>
    </row>
    <row r="112" spans="1:90" s="4" customFormat="1" ht="14.45" customHeight="1">
      <c r="A112" s="94" t="s">
        <v>87</v>
      </c>
      <c r="B112" s="52"/>
      <c r="C112" s="10"/>
      <c r="D112" s="10"/>
      <c r="E112" s="10"/>
      <c r="F112" s="270" t="s">
        <v>133</v>
      </c>
      <c r="G112" s="270"/>
      <c r="H112" s="270"/>
      <c r="I112" s="270"/>
      <c r="J112" s="270"/>
      <c r="K112" s="10"/>
      <c r="L112" s="270" t="s">
        <v>134</v>
      </c>
      <c r="M112" s="270"/>
      <c r="N112" s="270"/>
      <c r="O112" s="270"/>
      <c r="P112" s="270"/>
      <c r="Q112" s="270"/>
      <c r="R112" s="270"/>
      <c r="S112" s="270"/>
      <c r="T112" s="270"/>
      <c r="U112" s="270"/>
      <c r="V112" s="270"/>
      <c r="W112" s="270"/>
      <c r="X112" s="270"/>
      <c r="Y112" s="270"/>
      <c r="Z112" s="270"/>
      <c r="AA112" s="270"/>
      <c r="AB112" s="270"/>
      <c r="AC112" s="270"/>
      <c r="AD112" s="270"/>
      <c r="AE112" s="270"/>
      <c r="AF112" s="270"/>
      <c r="AG112" s="267">
        <f>'002.9 - Slaboproud'!J34</f>
        <v>0</v>
      </c>
      <c r="AH112" s="268"/>
      <c r="AI112" s="268"/>
      <c r="AJ112" s="268"/>
      <c r="AK112" s="268"/>
      <c r="AL112" s="268"/>
      <c r="AM112" s="268"/>
      <c r="AN112" s="267">
        <f t="shared" si="0"/>
        <v>0</v>
      </c>
      <c r="AO112" s="268"/>
      <c r="AP112" s="268"/>
      <c r="AQ112" s="89" t="s">
        <v>85</v>
      </c>
      <c r="AR112" s="52"/>
      <c r="AS112" s="90">
        <v>0</v>
      </c>
      <c r="AT112" s="91">
        <f t="shared" si="1"/>
        <v>0</v>
      </c>
      <c r="AU112" s="92">
        <f>'002.9 - Slaboproud'!P132</f>
        <v>0</v>
      </c>
      <c r="AV112" s="91">
        <f>'002.9 - Slaboproud'!J37</f>
        <v>0</v>
      </c>
      <c r="AW112" s="91">
        <f>'002.9 - Slaboproud'!J38</f>
        <v>0</v>
      </c>
      <c r="AX112" s="91">
        <f>'002.9 - Slaboproud'!J39</f>
        <v>0</v>
      </c>
      <c r="AY112" s="91">
        <f>'002.9 - Slaboproud'!J40</f>
        <v>0</v>
      </c>
      <c r="AZ112" s="91">
        <f>'002.9 - Slaboproud'!F37</f>
        <v>0</v>
      </c>
      <c r="BA112" s="91">
        <f>'002.9 - Slaboproud'!F38</f>
        <v>0</v>
      </c>
      <c r="BB112" s="91">
        <f>'002.9 - Slaboproud'!F39</f>
        <v>0</v>
      </c>
      <c r="BC112" s="91">
        <f>'002.9 - Slaboproud'!F40</f>
        <v>0</v>
      </c>
      <c r="BD112" s="93">
        <f>'002.9 - Slaboproud'!F41</f>
        <v>0</v>
      </c>
      <c r="BT112" s="26" t="s">
        <v>90</v>
      </c>
      <c r="BV112" s="26" t="s">
        <v>75</v>
      </c>
      <c r="BW112" s="26" t="s">
        <v>135</v>
      </c>
      <c r="BX112" s="26" t="s">
        <v>103</v>
      </c>
      <c r="CL112" s="26" t="s">
        <v>1</v>
      </c>
    </row>
    <row r="113" spans="1:91" s="7" customFormat="1" ht="14.45" customHeight="1">
      <c r="A113" s="94" t="s">
        <v>87</v>
      </c>
      <c r="B113" s="80"/>
      <c r="C113" s="81"/>
      <c r="D113" s="269" t="s">
        <v>136</v>
      </c>
      <c r="E113" s="269"/>
      <c r="F113" s="269"/>
      <c r="G113" s="269"/>
      <c r="H113" s="269"/>
      <c r="I113" s="82"/>
      <c r="J113" s="269" t="s">
        <v>137</v>
      </c>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5">
        <f>'02 - SO02 Příprava území'!J30</f>
        <v>0</v>
      </c>
      <c r="AH113" s="266"/>
      <c r="AI113" s="266"/>
      <c r="AJ113" s="266"/>
      <c r="AK113" s="266"/>
      <c r="AL113" s="266"/>
      <c r="AM113" s="266"/>
      <c r="AN113" s="265">
        <f t="shared" si="0"/>
        <v>0</v>
      </c>
      <c r="AO113" s="266"/>
      <c r="AP113" s="266"/>
      <c r="AQ113" s="83" t="s">
        <v>79</v>
      </c>
      <c r="AR113" s="80"/>
      <c r="AS113" s="84">
        <v>0</v>
      </c>
      <c r="AT113" s="85">
        <f t="shared" si="1"/>
        <v>0</v>
      </c>
      <c r="AU113" s="86">
        <f>'02 - SO02 Příprava území'!P126</f>
        <v>0</v>
      </c>
      <c r="AV113" s="85">
        <f>'02 - SO02 Příprava území'!J33</f>
        <v>0</v>
      </c>
      <c r="AW113" s="85">
        <f>'02 - SO02 Příprava území'!J34</f>
        <v>0</v>
      </c>
      <c r="AX113" s="85">
        <f>'02 - SO02 Příprava území'!J35</f>
        <v>0</v>
      </c>
      <c r="AY113" s="85">
        <f>'02 - SO02 Příprava území'!J36</f>
        <v>0</v>
      </c>
      <c r="AZ113" s="85">
        <f>'02 - SO02 Příprava území'!F33</f>
        <v>0</v>
      </c>
      <c r="BA113" s="85">
        <f>'02 - SO02 Příprava území'!F34</f>
        <v>0</v>
      </c>
      <c r="BB113" s="85">
        <f>'02 - SO02 Příprava území'!F35</f>
        <v>0</v>
      </c>
      <c r="BC113" s="85">
        <f>'02 - SO02 Příprava území'!F36</f>
        <v>0</v>
      </c>
      <c r="BD113" s="87">
        <f>'02 - SO02 Příprava území'!F37</f>
        <v>0</v>
      </c>
      <c r="BT113" s="88" t="s">
        <v>80</v>
      </c>
      <c r="BV113" s="88" t="s">
        <v>75</v>
      </c>
      <c r="BW113" s="88" t="s">
        <v>138</v>
      </c>
      <c r="BX113" s="88" t="s">
        <v>4</v>
      </c>
      <c r="CL113" s="88" t="s">
        <v>1</v>
      </c>
      <c r="CM113" s="88" t="s">
        <v>82</v>
      </c>
    </row>
    <row r="114" spans="1:91" s="7" customFormat="1" ht="14.45" customHeight="1">
      <c r="A114" s="94" t="s">
        <v>87</v>
      </c>
      <c r="B114" s="80"/>
      <c r="C114" s="81"/>
      <c r="D114" s="269" t="s">
        <v>139</v>
      </c>
      <c r="E114" s="269"/>
      <c r="F114" s="269"/>
      <c r="G114" s="269"/>
      <c r="H114" s="269"/>
      <c r="I114" s="82"/>
      <c r="J114" s="269" t="s">
        <v>140</v>
      </c>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5">
        <f>'03 - SO03 Komunikace a pa...'!J30</f>
        <v>0</v>
      </c>
      <c r="AH114" s="266"/>
      <c r="AI114" s="266"/>
      <c r="AJ114" s="266"/>
      <c r="AK114" s="266"/>
      <c r="AL114" s="266"/>
      <c r="AM114" s="266"/>
      <c r="AN114" s="265">
        <f t="shared" si="0"/>
        <v>0</v>
      </c>
      <c r="AO114" s="266"/>
      <c r="AP114" s="266"/>
      <c r="AQ114" s="83" t="s">
        <v>79</v>
      </c>
      <c r="AR114" s="80"/>
      <c r="AS114" s="84">
        <v>0</v>
      </c>
      <c r="AT114" s="85">
        <f t="shared" si="1"/>
        <v>0</v>
      </c>
      <c r="AU114" s="86">
        <f>'03 - SO03 Komunikace a pa...'!P129</f>
        <v>0</v>
      </c>
      <c r="AV114" s="85">
        <f>'03 - SO03 Komunikace a pa...'!J33</f>
        <v>0</v>
      </c>
      <c r="AW114" s="85">
        <f>'03 - SO03 Komunikace a pa...'!J34</f>
        <v>0</v>
      </c>
      <c r="AX114" s="85">
        <f>'03 - SO03 Komunikace a pa...'!J35</f>
        <v>0</v>
      </c>
      <c r="AY114" s="85">
        <f>'03 - SO03 Komunikace a pa...'!J36</f>
        <v>0</v>
      </c>
      <c r="AZ114" s="85">
        <f>'03 - SO03 Komunikace a pa...'!F33</f>
        <v>0</v>
      </c>
      <c r="BA114" s="85">
        <f>'03 - SO03 Komunikace a pa...'!F34</f>
        <v>0</v>
      </c>
      <c r="BB114" s="85">
        <f>'03 - SO03 Komunikace a pa...'!F35</f>
        <v>0</v>
      </c>
      <c r="BC114" s="85">
        <f>'03 - SO03 Komunikace a pa...'!F36</f>
        <v>0</v>
      </c>
      <c r="BD114" s="87">
        <f>'03 - SO03 Komunikace a pa...'!F37</f>
        <v>0</v>
      </c>
      <c r="BT114" s="88" t="s">
        <v>80</v>
      </c>
      <c r="BV114" s="88" t="s">
        <v>75</v>
      </c>
      <c r="BW114" s="88" t="s">
        <v>141</v>
      </c>
      <c r="BX114" s="88" t="s">
        <v>4</v>
      </c>
      <c r="CL114" s="88" t="s">
        <v>1</v>
      </c>
      <c r="CM114" s="88" t="s">
        <v>82</v>
      </c>
    </row>
    <row r="115" spans="2:91" s="7" customFormat="1" ht="14.45" customHeight="1">
      <c r="B115" s="80"/>
      <c r="C115" s="81"/>
      <c r="D115" s="269" t="s">
        <v>142</v>
      </c>
      <c r="E115" s="269"/>
      <c r="F115" s="269"/>
      <c r="G115" s="269"/>
      <c r="H115" s="269"/>
      <c r="I115" s="82"/>
      <c r="J115" s="269" t="s">
        <v>143</v>
      </c>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75">
        <f>ROUND(SUM(AG116:AG117),2)</f>
        <v>0</v>
      </c>
      <c r="AH115" s="266"/>
      <c r="AI115" s="266"/>
      <c r="AJ115" s="266"/>
      <c r="AK115" s="266"/>
      <c r="AL115" s="266"/>
      <c r="AM115" s="266"/>
      <c r="AN115" s="265">
        <f t="shared" si="0"/>
        <v>0</v>
      </c>
      <c r="AO115" s="266"/>
      <c r="AP115" s="266"/>
      <c r="AQ115" s="83" t="s">
        <v>79</v>
      </c>
      <c r="AR115" s="80"/>
      <c r="AS115" s="84">
        <f>ROUND(SUM(AS116:AS117),2)</f>
        <v>0</v>
      </c>
      <c r="AT115" s="85">
        <f t="shared" si="1"/>
        <v>0</v>
      </c>
      <c r="AU115" s="86">
        <f>ROUND(SUM(AU116:AU117),5)</f>
        <v>0</v>
      </c>
      <c r="AV115" s="85">
        <f>ROUND(AZ115*L29,2)</f>
        <v>0</v>
      </c>
      <c r="AW115" s="85">
        <f>ROUND(BA115*L30,2)</f>
        <v>0</v>
      </c>
      <c r="AX115" s="85">
        <f>ROUND(BB115*L29,2)</f>
        <v>0</v>
      </c>
      <c r="AY115" s="85">
        <f>ROUND(BC115*L30,2)</f>
        <v>0</v>
      </c>
      <c r="AZ115" s="85">
        <f>ROUND(SUM(AZ116:AZ117),2)</f>
        <v>0</v>
      </c>
      <c r="BA115" s="85">
        <f>ROUND(SUM(BA116:BA117),2)</f>
        <v>0</v>
      </c>
      <c r="BB115" s="85">
        <f>ROUND(SUM(BB116:BB117),2)</f>
        <v>0</v>
      </c>
      <c r="BC115" s="85">
        <f>ROUND(SUM(BC116:BC117),2)</f>
        <v>0</v>
      </c>
      <c r="BD115" s="87">
        <f>ROUND(SUM(BD116:BD117),2)</f>
        <v>0</v>
      </c>
      <c r="BS115" s="88" t="s">
        <v>72</v>
      </c>
      <c r="BT115" s="88" t="s">
        <v>80</v>
      </c>
      <c r="BU115" s="88" t="s">
        <v>74</v>
      </c>
      <c r="BV115" s="88" t="s">
        <v>75</v>
      </c>
      <c r="BW115" s="88" t="s">
        <v>144</v>
      </c>
      <c r="BX115" s="88" t="s">
        <v>4</v>
      </c>
      <c r="CL115" s="88" t="s">
        <v>1</v>
      </c>
      <c r="CM115" s="88" t="s">
        <v>82</v>
      </c>
    </row>
    <row r="116" spans="1:90" s="4" customFormat="1" ht="14.45" customHeight="1">
      <c r="A116" s="94" t="s">
        <v>87</v>
      </c>
      <c r="B116" s="52"/>
      <c r="C116" s="10"/>
      <c r="D116" s="10"/>
      <c r="E116" s="270" t="s">
        <v>145</v>
      </c>
      <c r="F116" s="270"/>
      <c r="G116" s="270"/>
      <c r="H116" s="270"/>
      <c r="I116" s="270"/>
      <c r="J116" s="10"/>
      <c r="K116" s="270" t="s">
        <v>146</v>
      </c>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67">
        <f>'004.1 - Přístřešek pro kola'!J32</f>
        <v>0</v>
      </c>
      <c r="AH116" s="268"/>
      <c r="AI116" s="268"/>
      <c r="AJ116" s="268"/>
      <c r="AK116" s="268"/>
      <c r="AL116" s="268"/>
      <c r="AM116" s="268"/>
      <c r="AN116" s="267">
        <f t="shared" si="0"/>
        <v>0</v>
      </c>
      <c r="AO116" s="268"/>
      <c r="AP116" s="268"/>
      <c r="AQ116" s="89" t="s">
        <v>85</v>
      </c>
      <c r="AR116" s="52"/>
      <c r="AS116" s="90">
        <v>0</v>
      </c>
      <c r="AT116" s="91">
        <f t="shared" si="1"/>
        <v>0</v>
      </c>
      <c r="AU116" s="92">
        <f>'004.1 - Přístřešek pro kola'!P129</f>
        <v>0</v>
      </c>
      <c r="AV116" s="91">
        <f>'004.1 - Přístřešek pro kola'!J35</f>
        <v>0</v>
      </c>
      <c r="AW116" s="91">
        <f>'004.1 - Přístřešek pro kola'!J36</f>
        <v>0</v>
      </c>
      <c r="AX116" s="91">
        <f>'004.1 - Přístřešek pro kola'!J37</f>
        <v>0</v>
      </c>
      <c r="AY116" s="91">
        <f>'004.1 - Přístřešek pro kola'!J38</f>
        <v>0</v>
      </c>
      <c r="AZ116" s="91">
        <f>'004.1 - Přístřešek pro kola'!F35</f>
        <v>0</v>
      </c>
      <c r="BA116" s="91">
        <f>'004.1 - Přístřešek pro kola'!F36</f>
        <v>0</v>
      </c>
      <c r="BB116" s="91">
        <f>'004.1 - Přístřešek pro kola'!F37</f>
        <v>0</v>
      </c>
      <c r="BC116" s="91">
        <f>'004.1 - Přístřešek pro kola'!F38</f>
        <v>0</v>
      </c>
      <c r="BD116" s="93">
        <f>'004.1 - Přístřešek pro kola'!F39</f>
        <v>0</v>
      </c>
      <c r="BT116" s="26" t="s">
        <v>82</v>
      </c>
      <c r="BV116" s="26" t="s">
        <v>75</v>
      </c>
      <c r="BW116" s="26" t="s">
        <v>147</v>
      </c>
      <c r="BX116" s="26" t="s">
        <v>144</v>
      </c>
      <c r="CL116" s="26" t="s">
        <v>1</v>
      </c>
    </row>
    <row r="117" spans="1:90" s="4" customFormat="1" ht="14.45" customHeight="1">
      <c r="A117" s="94" t="s">
        <v>87</v>
      </c>
      <c r="B117" s="52"/>
      <c r="C117" s="10"/>
      <c r="D117" s="10"/>
      <c r="E117" s="270" t="s">
        <v>148</v>
      </c>
      <c r="F117" s="270"/>
      <c r="G117" s="270"/>
      <c r="H117" s="270"/>
      <c r="I117" s="270"/>
      <c r="J117" s="10"/>
      <c r="K117" s="270" t="s">
        <v>149</v>
      </c>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67">
        <f>'004.4 - Oplocení'!J32</f>
        <v>0</v>
      </c>
      <c r="AH117" s="268"/>
      <c r="AI117" s="268"/>
      <c r="AJ117" s="268"/>
      <c r="AK117" s="268"/>
      <c r="AL117" s="268"/>
      <c r="AM117" s="268"/>
      <c r="AN117" s="267">
        <f t="shared" si="0"/>
        <v>0</v>
      </c>
      <c r="AO117" s="268"/>
      <c r="AP117" s="268"/>
      <c r="AQ117" s="89" t="s">
        <v>85</v>
      </c>
      <c r="AR117" s="52"/>
      <c r="AS117" s="90">
        <v>0</v>
      </c>
      <c r="AT117" s="91">
        <f t="shared" si="1"/>
        <v>0</v>
      </c>
      <c r="AU117" s="92">
        <f>'004.4 - Oplocení'!P122</f>
        <v>0</v>
      </c>
      <c r="AV117" s="91">
        <f>'004.4 - Oplocení'!J35</f>
        <v>0</v>
      </c>
      <c r="AW117" s="91">
        <f>'004.4 - Oplocení'!J36</f>
        <v>0</v>
      </c>
      <c r="AX117" s="91">
        <f>'004.4 - Oplocení'!J37</f>
        <v>0</v>
      </c>
      <c r="AY117" s="91">
        <f>'004.4 - Oplocení'!J38</f>
        <v>0</v>
      </c>
      <c r="AZ117" s="91">
        <f>'004.4 - Oplocení'!F35</f>
        <v>0</v>
      </c>
      <c r="BA117" s="91">
        <f>'004.4 - Oplocení'!F36</f>
        <v>0</v>
      </c>
      <c r="BB117" s="91">
        <f>'004.4 - Oplocení'!F37</f>
        <v>0</v>
      </c>
      <c r="BC117" s="91">
        <f>'004.4 - Oplocení'!F38</f>
        <v>0</v>
      </c>
      <c r="BD117" s="93">
        <f>'004.4 - Oplocení'!F39</f>
        <v>0</v>
      </c>
      <c r="BT117" s="26" t="s">
        <v>82</v>
      </c>
      <c r="BV117" s="26" t="s">
        <v>75</v>
      </c>
      <c r="BW117" s="26" t="s">
        <v>150</v>
      </c>
      <c r="BX117" s="26" t="s">
        <v>144</v>
      </c>
      <c r="CL117" s="26" t="s">
        <v>1</v>
      </c>
    </row>
    <row r="118" spans="1:91" s="7" customFormat="1" ht="26.45" customHeight="1">
      <c r="A118" s="94" t="s">
        <v>87</v>
      </c>
      <c r="B118" s="80"/>
      <c r="C118" s="81"/>
      <c r="D118" s="269" t="s">
        <v>151</v>
      </c>
      <c r="E118" s="269"/>
      <c r="F118" s="269"/>
      <c r="G118" s="269"/>
      <c r="H118" s="269"/>
      <c r="I118" s="82"/>
      <c r="J118" s="269" t="s">
        <v>152</v>
      </c>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5">
        <f>'05 - SO05  Přeložky kanal...'!J30</f>
        <v>0</v>
      </c>
      <c r="AH118" s="266"/>
      <c r="AI118" s="266"/>
      <c r="AJ118" s="266"/>
      <c r="AK118" s="266"/>
      <c r="AL118" s="266"/>
      <c r="AM118" s="266"/>
      <c r="AN118" s="265">
        <f t="shared" si="0"/>
        <v>0</v>
      </c>
      <c r="AO118" s="266"/>
      <c r="AP118" s="266"/>
      <c r="AQ118" s="83" t="s">
        <v>79</v>
      </c>
      <c r="AR118" s="80"/>
      <c r="AS118" s="84">
        <v>0</v>
      </c>
      <c r="AT118" s="85">
        <f t="shared" si="1"/>
        <v>0</v>
      </c>
      <c r="AU118" s="86">
        <f>'05 - SO05  Přeložky kanal...'!P124</f>
        <v>0</v>
      </c>
      <c r="AV118" s="85">
        <f>'05 - SO05  Přeložky kanal...'!J33</f>
        <v>0</v>
      </c>
      <c r="AW118" s="85">
        <f>'05 - SO05  Přeložky kanal...'!J34</f>
        <v>0</v>
      </c>
      <c r="AX118" s="85">
        <f>'05 - SO05  Přeložky kanal...'!J35</f>
        <v>0</v>
      </c>
      <c r="AY118" s="85">
        <f>'05 - SO05  Přeložky kanal...'!J36</f>
        <v>0</v>
      </c>
      <c r="AZ118" s="85">
        <f>'05 - SO05  Přeložky kanal...'!F33</f>
        <v>0</v>
      </c>
      <c r="BA118" s="85">
        <f>'05 - SO05  Přeložky kanal...'!F34</f>
        <v>0</v>
      </c>
      <c r="BB118" s="85">
        <f>'05 - SO05  Přeložky kanal...'!F35</f>
        <v>0</v>
      </c>
      <c r="BC118" s="85">
        <f>'05 - SO05  Přeložky kanal...'!F36</f>
        <v>0</v>
      </c>
      <c r="BD118" s="87">
        <f>'05 - SO05  Přeložky kanal...'!F37</f>
        <v>0</v>
      </c>
      <c r="BT118" s="88" t="s">
        <v>80</v>
      </c>
      <c r="BV118" s="88" t="s">
        <v>75</v>
      </c>
      <c r="BW118" s="88" t="s">
        <v>153</v>
      </c>
      <c r="BX118" s="88" t="s">
        <v>4</v>
      </c>
      <c r="CL118" s="88" t="s">
        <v>1</v>
      </c>
      <c r="CM118" s="88" t="s">
        <v>82</v>
      </c>
    </row>
    <row r="119" spans="1:91" s="7" customFormat="1" ht="14.45" customHeight="1">
      <c r="A119" s="94" t="s">
        <v>87</v>
      </c>
      <c r="B119" s="80"/>
      <c r="C119" s="81"/>
      <c r="D119" s="269" t="s">
        <v>154</v>
      </c>
      <c r="E119" s="269"/>
      <c r="F119" s="269"/>
      <c r="G119" s="269"/>
      <c r="H119" s="269"/>
      <c r="I119" s="82"/>
      <c r="J119" s="269" t="s">
        <v>155</v>
      </c>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5">
        <f>'06 - SO06  Přeložka veden...'!J30</f>
        <v>0</v>
      </c>
      <c r="AH119" s="266"/>
      <c r="AI119" s="266"/>
      <c r="AJ119" s="266"/>
      <c r="AK119" s="266"/>
      <c r="AL119" s="266"/>
      <c r="AM119" s="266"/>
      <c r="AN119" s="265">
        <f t="shared" si="0"/>
        <v>0</v>
      </c>
      <c r="AO119" s="266"/>
      <c r="AP119" s="266"/>
      <c r="AQ119" s="83" t="s">
        <v>79</v>
      </c>
      <c r="AR119" s="80"/>
      <c r="AS119" s="84">
        <v>0</v>
      </c>
      <c r="AT119" s="85">
        <f t="shared" si="1"/>
        <v>0</v>
      </c>
      <c r="AU119" s="86">
        <f>'06 - SO06  Přeložka veden...'!P120</f>
        <v>0</v>
      </c>
      <c r="AV119" s="85">
        <f>'06 - SO06  Přeložka veden...'!J33</f>
        <v>0</v>
      </c>
      <c r="AW119" s="85">
        <f>'06 - SO06  Přeložka veden...'!J34</f>
        <v>0</v>
      </c>
      <c r="AX119" s="85">
        <f>'06 - SO06  Přeložka veden...'!J35</f>
        <v>0</v>
      </c>
      <c r="AY119" s="85">
        <f>'06 - SO06  Přeložka veden...'!J36</f>
        <v>0</v>
      </c>
      <c r="AZ119" s="85">
        <f>'06 - SO06  Přeložka veden...'!F33</f>
        <v>0</v>
      </c>
      <c r="BA119" s="85">
        <f>'06 - SO06  Přeložka veden...'!F34</f>
        <v>0</v>
      </c>
      <c r="BB119" s="85">
        <f>'06 - SO06  Přeložka veden...'!F35</f>
        <v>0</v>
      </c>
      <c r="BC119" s="85">
        <f>'06 - SO06  Přeložka veden...'!F36</f>
        <v>0</v>
      </c>
      <c r="BD119" s="87">
        <f>'06 - SO06  Přeložka veden...'!F37</f>
        <v>0</v>
      </c>
      <c r="BT119" s="88" t="s">
        <v>80</v>
      </c>
      <c r="BV119" s="88" t="s">
        <v>75</v>
      </c>
      <c r="BW119" s="88" t="s">
        <v>156</v>
      </c>
      <c r="BX119" s="88" t="s">
        <v>4</v>
      </c>
      <c r="CL119" s="88" t="s">
        <v>1</v>
      </c>
      <c r="CM119" s="88" t="s">
        <v>82</v>
      </c>
    </row>
    <row r="120" spans="1:91" s="7" customFormat="1" ht="14.45" customHeight="1">
      <c r="A120" s="94" t="s">
        <v>87</v>
      </c>
      <c r="B120" s="80"/>
      <c r="C120" s="81"/>
      <c r="D120" s="269" t="s">
        <v>157</v>
      </c>
      <c r="E120" s="269"/>
      <c r="F120" s="269"/>
      <c r="G120" s="269"/>
      <c r="H120" s="269"/>
      <c r="I120" s="82"/>
      <c r="J120" s="269" t="s">
        <v>158</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5">
        <f>'07 - SO07  Přeložka el.ve...'!J30</f>
        <v>0</v>
      </c>
      <c r="AH120" s="266"/>
      <c r="AI120" s="266"/>
      <c r="AJ120" s="266"/>
      <c r="AK120" s="266"/>
      <c r="AL120" s="266"/>
      <c r="AM120" s="266"/>
      <c r="AN120" s="265">
        <f t="shared" si="0"/>
        <v>0</v>
      </c>
      <c r="AO120" s="266"/>
      <c r="AP120" s="266"/>
      <c r="AQ120" s="83" t="s">
        <v>79</v>
      </c>
      <c r="AR120" s="80"/>
      <c r="AS120" s="84">
        <v>0</v>
      </c>
      <c r="AT120" s="85">
        <f t="shared" si="1"/>
        <v>0</v>
      </c>
      <c r="AU120" s="86">
        <f>'07 - SO07  Přeložka el.ve...'!P118</f>
        <v>0</v>
      </c>
      <c r="AV120" s="85">
        <f>'07 - SO07  Přeložka el.ve...'!J33</f>
        <v>0</v>
      </c>
      <c r="AW120" s="85">
        <f>'07 - SO07  Přeložka el.ve...'!J34</f>
        <v>0</v>
      </c>
      <c r="AX120" s="85">
        <f>'07 - SO07  Přeložka el.ve...'!J35</f>
        <v>0</v>
      </c>
      <c r="AY120" s="85">
        <f>'07 - SO07  Přeložka el.ve...'!J36</f>
        <v>0</v>
      </c>
      <c r="AZ120" s="85">
        <f>'07 - SO07  Přeložka el.ve...'!F33</f>
        <v>0</v>
      </c>
      <c r="BA120" s="85">
        <f>'07 - SO07  Přeložka el.ve...'!F34</f>
        <v>0</v>
      </c>
      <c r="BB120" s="85">
        <f>'07 - SO07  Přeložka el.ve...'!F35</f>
        <v>0</v>
      </c>
      <c r="BC120" s="85">
        <f>'07 - SO07  Přeložka el.ve...'!F36</f>
        <v>0</v>
      </c>
      <c r="BD120" s="87">
        <f>'07 - SO07  Přeložka el.ve...'!F37</f>
        <v>0</v>
      </c>
      <c r="BT120" s="88" t="s">
        <v>80</v>
      </c>
      <c r="BV120" s="88" t="s">
        <v>75</v>
      </c>
      <c r="BW120" s="88" t="s">
        <v>159</v>
      </c>
      <c r="BX120" s="88" t="s">
        <v>4</v>
      </c>
      <c r="CL120" s="88" t="s">
        <v>1</v>
      </c>
      <c r="CM120" s="88" t="s">
        <v>82</v>
      </c>
    </row>
    <row r="121" spans="1:91" s="7" customFormat="1" ht="14.45" customHeight="1">
      <c r="A121" s="94" t="s">
        <v>87</v>
      </c>
      <c r="B121" s="80"/>
      <c r="C121" s="81"/>
      <c r="D121" s="269" t="s">
        <v>160</v>
      </c>
      <c r="E121" s="269"/>
      <c r="F121" s="269"/>
      <c r="G121" s="269"/>
      <c r="H121" s="269"/>
      <c r="I121" s="82"/>
      <c r="J121" s="269" t="s">
        <v>161</v>
      </c>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5">
        <f>'08 - SO08  Přeložka stožá...'!J30</f>
        <v>0</v>
      </c>
      <c r="AH121" s="266"/>
      <c r="AI121" s="266"/>
      <c r="AJ121" s="266"/>
      <c r="AK121" s="266"/>
      <c r="AL121" s="266"/>
      <c r="AM121" s="266"/>
      <c r="AN121" s="265">
        <f t="shared" si="0"/>
        <v>0</v>
      </c>
      <c r="AO121" s="266"/>
      <c r="AP121" s="266"/>
      <c r="AQ121" s="83" t="s">
        <v>79</v>
      </c>
      <c r="AR121" s="80"/>
      <c r="AS121" s="84">
        <v>0</v>
      </c>
      <c r="AT121" s="85">
        <f t="shared" si="1"/>
        <v>0</v>
      </c>
      <c r="AU121" s="86">
        <f>'08 - SO08  Přeložka stožá...'!P120</f>
        <v>0</v>
      </c>
      <c r="AV121" s="85">
        <f>'08 - SO08  Přeložka stožá...'!J33</f>
        <v>0</v>
      </c>
      <c r="AW121" s="85">
        <f>'08 - SO08  Přeložka stožá...'!J34</f>
        <v>0</v>
      </c>
      <c r="AX121" s="85">
        <f>'08 - SO08  Přeložka stožá...'!J35</f>
        <v>0</v>
      </c>
      <c r="AY121" s="85">
        <f>'08 - SO08  Přeložka stožá...'!J36</f>
        <v>0</v>
      </c>
      <c r="AZ121" s="85">
        <f>'08 - SO08  Přeložka stožá...'!F33</f>
        <v>0</v>
      </c>
      <c r="BA121" s="85">
        <f>'08 - SO08  Přeložka stožá...'!F34</f>
        <v>0</v>
      </c>
      <c r="BB121" s="85">
        <f>'08 - SO08  Přeložka stožá...'!F35</f>
        <v>0</v>
      </c>
      <c r="BC121" s="85">
        <f>'08 - SO08  Přeložka stožá...'!F36</f>
        <v>0</v>
      </c>
      <c r="BD121" s="87">
        <f>'08 - SO08  Přeložka stožá...'!F37</f>
        <v>0</v>
      </c>
      <c r="BT121" s="88" t="s">
        <v>80</v>
      </c>
      <c r="BV121" s="88" t="s">
        <v>75</v>
      </c>
      <c r="BW121" s="88" t="s">
        <v>162</v>
      </c>
      <c r="BX121" s="88" t="s">
        <v>4</v>
      </c>
      <c r="CL121" s="88" t="s">
        <v>1</v>
      </c>
      <c r="CM121" s="88" t="s">
        <v>82</v>
      </c>
    </row>
    <row r="122" spans="1:91" s="7" customFormat="1" ht="26.45" customHeight="1">
      <c r="A122" s="94" t="s">
        <v>87</v>
      </c>
      <c r="B122" s="80"/>
      <c r="C122" s="81"/>
      <c r="D122" s="269" t="s">
        <v>163</v>
      </c>
      <c r="E122" s="269"/>
      <c r="F122" s="269"/>
      <c r="G122" s="269"/>
      <c r="H122" s="269"/>
      <c r="I122" s="82"/>
      <c r="J122" s="269" t="s">
        <v>164</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5">
        <f>'09 - SO09  Napojení nabíj...'!J30</f>
        <v>0</v>
      </c>
      <c r="AH122" s="266"/>
      <c r="AI122" s="266"/>
      <c r="AJ122" s="266"/>
      <c r="AK122" s="266"/>
      <c r="AL122" s="266"/>
      <c r="AM122" s="266"/>
      <c r="AN122" s="265">
        <f t="shared" si="0"/>
        <v>0</v>
      </c>
      <c r="AO122" s="266"/>
      <c r="AP122" s="266"/>
      <c r="AQ122" s="83" t="s">
        <v>79</v>
      </c>
      <c r="AR122" s="80"/>
      <c r="AS122" s="84">
        <v>0</v>
      </c>
      <c r="AT122" s="85">
        <f t="shared" si="1"/>
        <v>0</v>
      </c>
      <c r="AU122" s="86">
        <f>'09 - SO09  Napojení nabíj...'!P121</f>
        <v>0</v>
      </c>
      <c r="AV122" s="85">
        <f>'09 - SO09  Napojení nabíj...'!J33</f>
        <v>0</v>
      </c>
      <c r="AW122" s="85">
        <f>'09 - SO09  Napojení nabíj...'!J34</f>
        <v>0</v>
      </c>
      <c r="AX122" s="85">
        <f>'09 - SO09  Napojení nabíj...'!J35</f>
        <v>0</v>
      </c>
      <c r="AY122" s="85">
        <f>'09 - SO09  Napojení nabíj...'!J36</f>
        <v>0</v>
      </c>
      <c r="AZ122" s="85">
        <f>'09 - SO09  Napojení nabíj...'!F33</f>
        <v>0</v>
      </c>
      <c r="BA122" s="85">
        <f>'09 - SO09  Napojení nabíj...'!F34</f>
        <v>0</v>
      </c>
      <c r="BB122" s="85">
        <f>'09 - SO09  Napojení nabíj...'!F35</f>
        <v>0</v>
      </c>
      <c r="BC122" s="85">
        <f>'09 - SO09  Napojení nabíj...'!F36</f>
        <v>0</v>
      </c>
      <c r="BD122" s="87">
        <f>'09 - SO09  Napojení nabíj...'!F37</f>
        <v>0</v>
      </c>
      <c r="BT122" s="88" t="s">
        <v>80</v>
      </c>
      <c r="BV122" s="88" t="s">
        <v>75</v>
      </c>
      <c r="BW122" s="88" t="s">
        <v>165</v>
      </c>
      <c r="BX122" s="88" t="s">
        <v>4</v>
      </c>
      <c r="CL122" s="88" t="s">
        <v>1</v>
      </c>
      <c r="CM122" s="88" t="s">
        <v>82</v>
      </c>
    </row>
    <row r="123" spans="1:91" s="7" customFormat="1" ht="14.45" customHeight="1">
      <c r="A123" s="94" t="s">
        <v>87</v>
      </c>
      <c r="B123" s="80"/>
      <c r="C123" s="81"/>
      <c r="D123" s="269" t="s">
        <v>166</v>
      </c>
      <c r="E123" s="269"/>
      <c r="F123" s="269"/>
      <c r="G123" s="269"/>
      <c r="H123" s="269"/>
      <c r="I123" s="82"/>
      <c r="J123" s="269" t="s">
        <v>167</v>
      </c>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5">
        <f>'101 - PS 01  Jeřáb'!J30</f>
        <v>0</v>
      </c>
      <c r="AH123" s="266"/>
      <c r="AI123" s="266"/>
      <c r="AJ123" s="266"/>
      <c r="AK123" s="266"/>
      <c r="AL123" s="266"/>
      <c r="AM123" s="266"/>
      <c r="AN123" s="265">
        <f t="shared" si="0"/>
        <v>0</v>
      </c>
      <c r="AO123" s="266"/>
      <c r="AP123" s="266"/>
      <c r="AQ123" s="83" t="s">
        <v>79</v>
      </c>
      <c r="AR123" s="80"/>
      <c r="AS123" s="84">
        <v>0</v>
      </c>
      <c r="AT123" s="85">
        <f t="shared" si="1"/>
        <v>0</v>
      </c>
      <c r="AU123" s="86">
        <f>'101 - PS 01  Jeřáb'!P118</f>
        <v>0</v>
      </c>
      <c r="AV123" s="85">
        <f>'101 - PS 01  Jeřáb'!J33</f>
        <v>0</v>
      </c>
      <c r="AW123" s="85">
        <f>'101 - PS 01  Jeřáb'!J34</f>
        <v>0</v>
      </c>
      <c r="AX123" s="85">
        <f>'101 - PS 01  Jeřáb'!J35</f>
        <v>0</v>
      </c>
      <c r="AY123" s="85">
        <f>'101 - PS 01  Jeřáb'!J36</f>
        <v>0</v>
      </c>
      <c r="AZ123" s="85">
        <f>'101 - PS 01  Jeřáb'!F33</f>
        <v>0</v>
      </c>
      <c r="BA123" s="85">
        <f>'101 - PS 01  Jeřáb'!F34</f>
        <v>0</v>
      </c>
      <c r="BB123" s="85">
        <f>'101 - PS 01  Jeřáb'!F35</f>
        <v>0</v>
      </c>
      <c r="BC123" s="85">
        <f>'101 - PS 01  Jeřáb'!F36</f>
        <v>0</v>
      </c>
      <c r="BD123" s="87">
        <f>'101 - PS 01  Jeřáb'!F37</f>
        <v>0</v>
      </c>
      <c r="BT123" s="88" t="s">
        <v>80</v>
      </c>
      <c r="BV123" s="88" t="s">
        <v>75</v>
      </c>
      <c r="BW123" s="88" t="s">
        <v>168</v>
      </c>
      <c r="BX123" s="88" t="s">
        <v>4</v>
      </c>
      <c r="CL123" s="88" t="s">
        <v>1</v>
      </c>
      <c r="CM123" s="88" t="s">
        <v>82</v>
      </c>
    </row>
    <row r="124" spans="1:91" s="7" customFormat="1" ht="14.45" customHeight="1">
      <c r="A124" s="94" t="s">
        <v>87</v>
      </c>
      <c r="B124" s="80"/>
      <c r="C124" s="81"/>
      <c r="D124" s="269" t="s">
        <v>169</v>
      </c>
      <c r="E124" s="269"/>
      <c r="F124" s="269"/>
      <c r="G124" s="269"/>
      <c r="H124" s="269"/>
      <c r="I124" s="82"/>
      <c r="J124" s="269" t="s">
        <v>170</v>
      </c>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5">
        <f>'102 - PS02  Upínací deska'!J30</f>
        <v>0</v>
      </c>
      <c r="AH124" s="266"/>
      <c r="AI124" s="266"/>
      <c r="AJ124" s="266"/>
      <c r="AK124" s="266"/>
      <c r="AL124" s="266"/>
      <c r="AM124" s="266"/>
      <c r="AN124" s="265">
        <f t="shared" si="0"/>
        <v>0</v>
      </c>
      <c r="AO124" s="266"/>
      <c r="AP124" s="266"/>
      <c r="AQ124" s="83" t="s">
        <v>79</v>
      </c>
      <c r="AR124" s="80"/>
      <c r="AS124" s="84">
        <v>0</v>
      </c>
      <c r="AT124" s="85">
        <f t="shared" si="1"/>
        <v>0</v>
      </c>
      <c r="AU124" s="86">
        <f>'102 - PS02  Upínací deska'!P118</f>
        <v>0</v>
      </c>
      <c r="AV124" s="85">
        <f>'102 - PS02  Upínací deska'!J33</f>
        <v>0</v>
      </c>
      <c r="AW124" s="85">
        <f>'102 - PS02  Upínací deska'!J34</f>
        <v>0</v>
      </c>
      <c r="AX124" s="85">
        <f>'102 - PS02  Upínací deska'!J35</f>
        <v>0</v>
      </c>
      <c r="AY124" s="85">
        <f>'102 - PS02  Upínací deska'!J36</f>
        <v>0</v>
      </c>
      <c r="AZ124" s="85">
        <f>'102 - PS02  Upínací deska'!F33</f>
        <v>0</v>
      </c>
      <c r="BA124" s="85">
        <f>'102 - PS02  Upínací deska'!F34</f>
        <v>0</v>
      </c>
      <c r="BB124" s="85">
        <f>'102 - PS02  Upínací deska'!F35</f>
        <v>0</v>
      </c>
      <c r="BC124" s="85">
        <f>'102 - PS02  Upínací deska'!F36</f>
        <v>0</v>
      </c>
      <c r="BD124" s="87">
        <f>'102 - PS02  Upínací deska'!F37</f>
        <v>0</v>
      </c>
      <c r="BT124" s="88" t="s">
        <v>80</v>
      </c>
      <c r="BV124" s="88" t="s">
        <v>75</v>
      </c>
      <c r="BW124" s="88" t="s">
        <v>171</v>
      </c>
      <c r="BX124" s="88" t="s">
        <v>4</v>
      </c>
      <c r="CL124" s="88" t="s">
        <v>1</v>
      </c>
      <c r="CM124" s="88" t="s">
        <v>82</v>
      </c>
    </row>
    <row r="125" spans="1:91" s="7" customFormat="1" ht="14.45" customHeight="1">
      <c r="A125" s="94" t="s">
        <v>87</v>
      </c>
      <c r="B125" s="80"/>
      <c r="C125" s="81"/>
      <c r="D125" s="269" t="s">
        <v>172</v>
      </c>
      <c r="E125" s="269"/>
      <c r="F125" s="269"/>
      <c r="G125" s="269"/>
      <c r="H125" s="269"/>
      <c r="I125" s="82"/>
      <c r="J125" s="269" t="s">
        <v>173</v>
      </c>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5">
        <f>'990 - Vedlejší rozpočtové...'!J30</f>
        <v>0</v>
      </c>
      <c r="AH125" s="266"/>
      <c r="AI125" s="266"/>
      <c r="AJ125" s="266"/>
      <c r="AK125" s="266"/>
      <c r="AL125" s="266"/>
      <c r="AM125" s="266"/>
      <c r="AN125" s="265">
        <f t="shared" si="0"/>
        <v>0</v>
      </c>
      <c r="AO125" s="266"/>
      <c r="AP125" s="266"/>
      <c r="AQ125" s="83" t="s">
        <v>79</v>
      </c>
      <c r="AR125" s="80"/>
      <c r="AS125" s="95">
        <v>0</v>
      </c>
      <c r="AT125" s="96">
        <f t="shared" si="1"/>
        <v>0</v>
      </c>
      <c r="AU125" s="97">
        <f>'990 - Vedlejší rozpočtové...'!P119</f>
        <v>0</v>
      </c>
      <c r="AV125" s="96">
        <f>'990 - Vedlejší rozpočtové...'!J33</f>
        <v>0</v>
      </c>
      <c r="AW125" s="96">
        <f>'990 - Vedlejší rozpočtové...'!J34</f>
        <v>0</v>
      </c>
      <c r="AX125" s="96">
        <f>'990 - Vedlejší rozpočtové...'!J35</f>
        <v>0</v>
      </c>
      <c r="AY125" s="96">
        <f>'990 - Vedlejší rozpočtové...'!J36</f>
        <v>0</v>
      </c>
      <c r="AZ125" s="96">
        <f>'990 - Vedlejší rozpočtové...'!F33</f>
        <v>0</v>
      </c>
      <c r="BA125" s="96">
        <f>'990 - Vedlejší rozpočtové...'!F34</f>
        <v>0</v>
      </c>
      <c r="BB125" s="96">
        <f>'990 - Vedlejší rozpočtové...'!F35</f>
        <v>0</v>
      </c>
      <c r="BC125" s="96">
        <f>'990 - Vedlejší rozpočtové...'!F36</f>
        <v>0</v>
      </c>
      <c r="BD125" s="98">
        <f>'990 - Vedlejší rozpočtové...'!F37</f>
        <v>0</v>
      </c>
      <c r="BT125" s="88" t="s">
        <v>80</v>
      </c>
      <c r="BV125" s="88" t="s">
        <v>75</v>
      </c>
      <c r="BW125" s="88" t="s">
        <v>174</v>
      </c>
      <c r="BX125" s="88" t="s">
        <v>4</v>
      </c>
      <c r="CL125" s="88" t="s">
        <v>1</v>
      </c>
      <c r="CM125" s="88" t="s">
        <v>82</v>
      </c>
    </row>
    <row r="126" spans="1:57" s="2" customFormat="1" ht="30" customHeight="1">
      <c r="A126" s="33"/>
      <c r="B126" s="34"/>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4"/>
      <c r="AS126" s="33"/>
      <c r="AT126" s="33"/>
      <c r="AU126" s="33"/>
      <c r="AV126" s="33"/>
      <c r="AW126" s="33"/>
      <c r="AX126" s="33"/>
      <c r="AY126" s="33"/>
      <c r="AZ126" s="33"/>
      <c r="BA126" s="33"/>
      <c r="BB126" s="33"/>
      <c r="BC126" s="33"/>
      <c r="BD126" s="33"/>
      <c r="BE126" s="33"/>
    </row>
    <row r="127" spans="1:57" s="2" customFormat="1" ht="6.95" customHeight="1">
      <c r="A127" s="33"/>
      <c r="B127" s="48"/>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34"/>
      <c r="AS127" s="33"/>
      <c r="AT127" s="33"/>
      <c r="AU127" s="33"/>
      <c r="AV127" s="33"/>
      <c r="AW127" s="33"/>
      <c r="AX127" s="33"/>
      <c r="AY127" s="33"/>
      <c r="AZ127" s="33"/>
      <c r="BA127" s="33"/>
      <c r="BB127" s="33"/>
      <c r="BC127" s="33"/>
      <c r="BD127" s="33"/>
      <c r="BE127" s="33"/>
    </row>
  </sheetData>
  <mergeCells count="162">
    <mergeCell ref="J114:AF114"/>
    <mergeCell ref="J115:AF115"/>
    <mergeCell ref="K116:AF116"/>
    <mergeCell ref="J118:AF118"/>
    <mergeCell ref="J119:AF119"/>
    <mergeCell ref="J120:AF120"/>
    <mergeCell ref="J121:AF121"/>
    <mergeCell ref="J122:AF122"/>
    <mergeCell ref="F112:J112"/>
    <mergeCell ref="AG103:AM103"/>
    <mergeCell ref="AG104:AM104"/>
    <mergeCell ref="AG105:AM105"/>
    <mergeCell ref="AG106:AM106"/>
    <mergeCell ref="AG107:AM107"/>
    <mergeCell ref="AG108:AM108"/>
    <mergeCell ref="AG109:AM109"/>
    <mergeCell ref="AG110:AM110"/>
    <mergeCell ref="L108:AF108"/>
    <mergeCell ref="M109:AF109"/>
    <mergeCell ref="M110:AF110"/>
    <mergeCell ref="L111:AF111"/>
    <mergeCell ref="L112:AF112"/>
    <mergeCell ref="AG111:AM111"/>
    <mergeCell ref="AG112:AM112"/>
    <mergeCell ref="AG113:AM113"/>
    <mergeCell ref="AG114:AM114"/>
    <mergeCell ref="AG115:AM115"/>
    <mergeCell ref="AG116:AM116"/>
    <mergeCell ref="AG117:AM117"/>
    <mergeCell ref="K117:AF117"/>
    <mergeCell ref="J113:AF113"/>
    <mergeCell ref="F102:J102"/>
    <mergeCell ref="F111:J111"/>
    <mergeCell ref="F103:J103"/>
    <mergeCell ref="F104:J104"/>
    <mergeCell ref="F105:J105"/>
    <mergeCell ref="F106:J106"/>
    <mergeCell ref="F107:J107"/>
    <mergeCell ref="F108:J108"/>
    <mergeCell ref="G109:K109"/>
    <mergeCell ref="G110:K110"/>
    <mergeCell ref="C92:G92"/>
    <mergeCell ref="I92:AF92"/>
    <mergeCell ref="J95:AF95"/>
    <mergeCell ref="K96:AF96"/>
    <mergeCell ref="L97:AF97"/>
    <mergeCell ref="L98:AF98"/>
    <mergeCell ref="L99:AF99"/>
    <mergeCell ref="L100:AF100"/>
    <mergeCell ref="K101:AF101"/>
    <mergeCell ref="D95:H95"/>
    <mergeCell ref="E96:I96"/>
    <mergeCell ref="F97:J97"/>
    <mergeCell ref="F98:J98"/>
    <mergeCell ref="F99:J99"/>
    <mergeCell ref="F100:J100"/>
    <mergeCell ref="E101:I101"/>
    <mergeCell ref="J123:AF123"/>
    <mergeCell ref="J125:AF125"/>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L102:AF102"/>
    <mergeCell ref="L103:AF103"/>
    <mergeCell ref="L104:AF104"/>
    <mergeCell ref="L105:AF105"/>
    <mergeCell ref="L106:AF106"/>
    <mergeCell ref="L107:AF107"/>
    <mergeCell ref="AN98:AP98"/>
    <mergeCell ref="AN124:AP124"/>
    <mergeCell ref="AN125:AP125"/>
    <mergeCell ref="D118:H118"/>
    <mergeCell ref="D113:H113"/>
    <mergeCell ref="D114:H114"/>
    <mergeCell ref="D115:H115"/>
    <mergeCell ref="E116:I116"/>
    <mergeCell ref="E117:I117"/>
    <mergeCell ref="D119:H119"/>
    <mergeCell ref="D120:H120"/>
    <mergeCell ref="D121:H121"/>
    <mergeCell ref="D122:H122"/>
    <mergeCell ref="D123:H123"/>
    <mergeCell ref="D124:H124"/>
    <mergeCell ref="D125:H125"/>
    <mergeCell ref="AG119:AM119"/>
    <mergeCell ref="AG118:AM118"/>
    <mergeCell ref="AG120:AM120"/>
    <mergeCell ref="AG121:AM121"/>
    <mergeCell ref="AG122:AM122"/>
    <mergeCell ref="AG123:AM123"/>
    <mergeCell ref="AG124:AM124"/>
    <mergeCell ref="AG125:AM125"/>
    <mergeCell ref="J124:AF124"/>
    <mergeCell ref="AN115:AP115"/>
    <mergeCell ref="AN116:AP116"/>
    <mergeCell ref="AN117:AP117"/>
    <mergeCell ref="AN118:AP118"/>
    <mergeCell ref="AN119:AP119"/>
    <mergeCell ref="AN120:AP120"/>
    <mergeCell ref="AN121:AP121"/>
    <mergeCell ref="AN122:AP122"/>
    <mergeCell ref="AN123:AP123"/>
    <mergeCell ref="L33:P33"/>
    <mergeCell ref="W31:AE31"/>
    <mergeCell ref="AK26:AO26"/>
    <mergeCell ref="W29:AE29"/>
    <mergeCell ref="AK29:AO29"/>
    <mergeCell ref="W30:AE30"/>
    <mergeCell ref="AK30:AO30"/>
    <mergeCell ref="AK31:AO31"/>
    <mergeCell ref="AN114:AP114"/>
    <mergeCell ref="AN113:AP113"/>
    <mergeCell ref="AN101:AP101"/>
    <mergeCell ref="AN99:AP99"/>
    <mergeCell ref="AN100:AP100"/>
    <mergeCell ref="AN102:AP102"/>
    <mergeCell ref="AN103:AP103"/>
    <mergeCell ref="AN104:AP104"/>
    <mergeCell ref="AN105:AP105"/>
    <mergeCell ref="AN106:AP106"/>
    <mergeCell ref="AN107:AP107"/>
    <mergeCell ref="AN108:AP108"/>
    <mergeCell ref="AN109:AP109"/>
    <mergeCell ref="AN110:AP110"/>
    <mergeCell ref="AN111:AP111"/>
    <mergeCell ref="AN112:AP112"/>
    <mergeCell ref="W32:AE32"/>
    <mergeCell ref="AK32:AO32"/>
    <mergeCell ref="W33:AE33"/>
    <mergeCell ref="AK33:AO33"/>
    <mergeCell ref="X35:AB35"/>
    <mergeCell ref="AK35:AO35"/>
    <mergeCell ref="AR2:BE2"/>
    <mergeCell ref="BE5:BE34"/>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s>
  <hyperlinks>
    <hyperlink ref="A97" location="'001.1 - Stavební úpravy -...'!C2" display="/"/>
    <hyperlink ref="A98" location="'001.3 - Vytápění-stávajíc...'!C2" display="/"/>
    <hyperlink ref="A99" location="'001.4 - Elektroinstalace-...'!C2" display="/"/>
    <hyperlink ref="A100" location="'001.5 - Vzduchotechnika'!C2" display="/"/>
    <hyperlink ref="A102" location="'002.1 - Přístavba stavebn...'!C2" display="/"/>
    <hyperlink ref="A103" location="'002.2 - ZTI'!C2" display="/"/>
    <hyperlink ref="A104" location="'002.3 - Úprava přípojky p...'!C2" display="/"/>
    <hyperlink ref="A105" location="'002.4 - Stlačený vzduch'!C2" display="/"/>
    <hyperlink ref="A106" location="'002.5 - Vytápění'!C2" display="/"/>
    <hyperlink ref="A107" location="'002.6 - Elektroinstalace'!C2" display="/"/>
    <hyperlink ref="A109" location="'002.8.1 - Vzduchotechnika'!C2" display="/"/>
    <hyperlink ref="A110" location="'002.8.2 - Chlazení'!C2" display="/"/>
    <hyperlink ref="A111" location="'002.7 - MaR'!C2" display="/"/>
    <hyperlink ref="A112" location="'002.9 - Slaboproud'!C2" display="/"/>
    <hyperlink ref="A113" location="'02 - SO02 Příprava území'!C2" display="/"/>
    <hyperlink ref="A114" location="'03 - SO03 Komunikace a pa...'!C2" display="/"/>
    <hyperlink ref="A116" location="'004.1 - Přístřešek pro kola'!C2" display="/"/>
    <hyperlink ref="A117" location="'004.4 - Oplocení'!C2" display="/"/>
    <hyperlink ref="A118" location="'05 - SO05  Přeložky kanal...'!C2" display="/"/>
    <hyperlink ref="A119" location="'06 - SO06  Přeložka veden...'!C2" display="/"/>
    <hyperlink ref="A120" location="'07 - SO07  Přeložka el.ve...'!C2" display="/"/>
    <hyperlink ref="A121" location="'08 - SO08  Přeložka stožá...'!C2" display="/"/>
    <hyperlink ref="A122" location="'09 - SO09  Napojení nabíj...'!C2" display="/"/>
    <hyperlink ref="A123" location="'101 - PS 01  Jeřáb'!C2" display="/"/>
    <hyperlink ref="A124" location="'102 - PS02  Upínací deska'!C2" display="/"/>
    <hyperlink ref="A125" location="'990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8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118</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2641</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ROUND(J135,2)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ROUND((SUM(BE135:BE186)),2)</f>
        <v>0</v>
      </c>
      <c r="G37" s="33"/>
      <c r="H37" s="33"/>
      <c r="I37" s="113">
        <v>0.21</v>
      </c>
      <c r="J37" s="112">
        <f>ROUND(((SUM(BE135:BE186))*I37),2)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ROUND((SUM(BF135:BF186)),2)</f>
        <v>0</v>
      </c>
      <c r="G38" s="33"/>
      <c r="H38" s="33"/>
      <c r="I38" s="113">
        <v>0.15</v>
      </c>
      <c r="J38" s="112">
        <f>ROUND(((SUM(BF135:BF186))*I38),2)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ROUND((SUM(BG135:BG186)),2)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ROUND((SUM(BH135:BH186)),2)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ROUND((SUM(BI135:BI186)),2)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002.5 - Vytápění</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J135</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187</v>
      </c>
      <c r="E101" s="134"/>
      <c r="F101" s="134"/>
      <c r="G101" s="134"/>
      <c r="H101" s="134"/>
      <c r="I101" s="135"/>
      <c r="J101" s="136">
        <f>J136</f>
        <v>0</v>
      </c>
      <c r="L101" s="132"/>
    </row>
    <row r="102" spans="2:12" s="10" customFormat="1" ht="19.9" customHeight="1">
      <c r="B102" s="137"/>
      <c r="D102" s="138" t="s">
        <v>570</v>
      </c>
      <c r="E102" s="139"/>
      <c r="F102" s="139"/>
      <c r="G102" s="139"/>
      <c r="H102" s="139"/>
      <c r="I102" s="140"/>
      <c r="J102" s="141">
        <f>J137</f>
        <v>0</v>
      </c>
      <c r="L102" s="137"/>
    </row>
    <row r="103" spans="2:12" s="9" customFormat="1" ht="24.95" customHeight="1">
      <c r="B103" s="132"/>
      <c r="D103" s="133" t="s">
        <v>194</v>
      </c>
      <c r="E103" s="134"/>
      <c r="F103" s="134"/>
      <c r="G103" s="134"/>
      <c r="H103" s="134"/>
      <c r="I103" s="135"/>
      <c r="J103" s="136">
        <f>J139</f>
        <v>0</v>
      </c>
      <c r="L103" s="132"/>
    </row>
    <row r="104" spans="2:12" s="10" customFormat="1" ht="19.9" customHeight="1">
      <c r="B104" s="137"/>
      <c r="D104" s="138" t="s">
        <v>571</v>
      </c>
      <c r="E104" s="139"/>
      <c r="F104" s="139"/>
      <c r="G104" s="139"/>
      <c r="H104" s="139"/>
      <c r="I104" s="140"/>
      <c r="J104" s="141">
        <f>J140</f>
        <v>0</v>
      </c>
      <c r="L104" s="137"/>
    </row>
    <row r="105" spans="2:12" s="10" customFormat="1" ht="19.9" customHeight="1">
      <c r="B105" s="137"/>
      <c r="D105" s="138" t="s">
        <v>572</v>
      </c>
      <c r="E105" s="139"/>
      <c r="F105" s="139"/>
      <c r="G105" s="139"/>
      <c r="H105" s="139"/>
      <c r="I105" s="140"/>
      <c r="J105" s="141">
        <f>J156</f>
        <v>0</v>
      </c>
      <c r="L105" s="137"/>
    </row>
    <row r="106" spans="2:12" s="10" customFormat="1" ht="19.9" customHeight="1">
      <c r="B106" s="137"/>
      <c r="D106" s="138" t="s">
        <v>573</v>
      </c>
      <c r="E106" s="139"/>
      <c r="F106" s="139"/>
      <c r="G106" s="139"/>
      <c r="H106" s="139"/>
      <c r="I106" s="140"/>
      <c r="J106" s="141">
        <f>J160</f>
        <v>0</v>
      </c>
      <c r="L106" s="137"/>
    </row>
    <row r="107" spans="2:12" s="10" customFormat="1" ht="19.9" customHeight="1">
      <c r="B107" s="137"/>
      <c r="D107" s="138" t="s">
        <v>574</v>
      </c>
      <c r="E107" s="139"/>
      <c r="F107" s="139"/>
      <c r="G107" s="139"/>
      <c r="H107" s="139"/>
      <c r="I107" s="140"/>
      <c r="J107" s="141">
        <f>J165</f>
        <v>0</v>
      </c>
      <c r="L107" s="137"/>
    </row>
    <row r="108" spans="2:12" s="10" customFormat="1" ht="19.9" customHeight="1">
      <c r="B108" s="137"/>
      <c r="D108" s="138" t="s">
        <v>2642</v>
      </c>
      <c r="E108" s="139"/>
      <c r="F108" s="139"/>
      <c r="G108" s="139"/>
      <c r="H108" s="139"/>
      <c r="I108" s="140"/>
      <c r="J108" s="141">
        <f>J175</f>
        <v>0</v>
      </c>
      <c r="L108" s="137"/>
    </row>
    <row r="109" spans="2:12" s="10" customFormat="1" ht="19.9" customHeight="1">
      <c r="B109" s="137"/>
      <c r="D109" s="138" t="s">
        <v>2643</v>
      </c>
      <c r="E109" s="139"/>
      <c r="F109" s="139"/>
      <c r="G109" s="139"/>
      <c r="H109" s="139"/>
      <c r="I109" s="140"/>
      <c r="J109" s="141">
        <f>J179</f>
        <v>0</v>
      </c>
      <c r="L109" s="137"/>
    </row>
    <row r="110" spans="2:12" s="10" customFormat="1" ht="19.9" customHeight="1">
      <c r="B110" s="137"/>
      <c r="D110" s="138" t="s">
        <v>2644</v>
      </c>
      <c r="E110" s="139"/>
      <c r="F110" s="139"/>
      <c r="G110" s="139"/>
      <c r="H110" s="139"/>
      <c r="I110" s="140"/>
      <c r="J110" s="141">
        <f>J181</f>
        <v>0</v>
      </c>
      <c r="L110" s="137"/>
    </row>
    <row r="111" spans="2:12" s="10" customFormat="1" ht="19.9" customHeight="1">
      <c r="B111" s="137"/>
      <c r="D111" s="138" t="s">
        <v>2645</v>
      </c>
      <c r="E111" s="139"/>
      <c r="F111" s="139"/>
      <c r="G111" s="139"/>
      <c r="H111" s="139"/>
      <c r="I111" s="140"/>
      <c r="J111" s="141">
        <f>J183</f>
        <v>0</v>
      </c>
      <c r="L111" s="137"/>
    </row>
    <row r="112" spans="1:31" s="2" customFormat="1" ht="21.7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6.95" customHeight="1">
      <c r="A113" s="33"/>
      <c r="B113" s="48"/>
      <c r="C113" s="49"/>
      <c r="D113" s="49"/>
      <c r="E113" s="49"/>
      <c r="F113" s="49"/>
      <c r="G113" s="49"/>
      <c r="H113" s="49"/>
      <c r="I113" s="126"/>
      <c r="J113" s="49"/>
      <c r="K113" s="49"/>
      <c r="L113" s="43"/>
      <c r="S113" s="33"/>
      <c r="T113" s="33"/>
      <c r="U113" s="33"/>
      <c r="V113" s="33"/>
      <c r="W113" s="33"/>
      <c r="X113" s="33"/>
      <c r="Y113" s="33"/>
      <c r="Z113" s="33"/>
      <c r="AA113" s="33"/>
      <c r="AB113" s="33"/>
      <c r="AC113" s="33"/>
      <c r="AD113" s="33"/>
      <c r="AE113" s="33"/>
    </row>
    <row r="117" spans="1:31" s="2" customFormat="1" ht="6.95" customHeight="1">
      <c r="A117" s="33"/>
      <c r="B117" s="50"/>
      <c r="C117" s="51"/>
      <c r="D117" s="51"/>
      <c r="E117" s="51"/>
      <c r="F117" s="51"/>
      <c r="G117" s="51"/>
      <c r="H117" s="51"/>
      <c r="I117" s="127"/>
      <c r="J117" s="51"/>
      <c r="K117" s="51"/>
      <c r="L117" s="43"/>
      <c r="S117" s="33"/>
      <c r="T117" s="33"/>
      <c r="U117" s="33"/>
      <c r="V117" s="33"/>
      <c r="W117" s="33"/>
      <c r="X117" s="33"/>
      <c r="Y117" s="33"/>
      <c r="Z117" s="33"/>
      <c r="AA117" s="33"/>
      <c r="AB117" s="33"/>
      <c r="AC117" s="33"/>
      <c r="AD117" s="33"/>
      <c r="AE117" s="33"/>
    </row>
    <row r="118" spans="1:31" s="2" customFormat="1" ht="24.95" customHeight="1">
      <c r="A118" s="33"/>
      <c r="B118" s="34"/>
      <c r="C118" s="22" t="s">
        <v>204</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5" customHeight="1">
      <c r="A121" s="33"/>
      <c r="B121" s="34"/>
      <c r="C121" s="33"/>
      <c r="D121" s="33"/>
      <c r="E121" s="280" t="str">
        <f>E7</f>
        <v>Rozšíření infrastruktury centra INTEMAC</v>
      </c>
      <c r="F121" s="281"/>
      <c r="G121" s="281"/>
      <c r="H121" s="281"/>
      <c r="I121" s="103"/>
      <c r="J121" s="33"/>
      <c r="K121" s="33"/>
      <c r="L121" s="43"/>
      <c r="S121" s="33"/>
      <c r="T121" s="33"/>
      <c r="U121" s="33"/>
      <c r="V121" s="33"/>
      <c r="W121" s="33"/>
      <c r="X121" s="33"/>
      <c r="Y121" s="33"/>
      <c r="Z121" s="33"/>
      <c r="AA121" s="33"/>
      <c r="AB121" s="33"/>
      <c r="AC121" s="33"/>
      <c r="AD121" s="33"/>
      <c r="AE121" s="33"/>
    </row>
    <row r="122" spans="2:12" s="1" customFormat="1" ht="12" customHeight="1">
      <c r="B122" s="21"/>
      <c r="C122" s="28" t="s">
        <v>176</v>
      </c>
      <c r="I122" s="99"/>
      <c r="L122" s="21"/>
    </row>
    <row r="123" spans="2:12" s="1" customFormat="1" ht="14.45" customHeight="1">
      <c r="B123" s="21"/>
      <c r="E123" s="280" t="s">
        <v>177</v>
      </c>
      <c r="F123" s="243"/>
      <c r="G123" s="243"/>
      <c r="H123" s="243"/>
      <c r="I123" s="99"/>
      <c r="L123" s="21"/>
    </row>
    <row r="124" spans="2:12" s="1" customFormat="1" ht="12" customHeight="1">
      <c r="B124" s="21"/>
      <c r="C124" s="28" t="s">
        <v>178</v>
      </c>
      <c r="I124" s="99"/>
      <c r="L124" s="21"/>
    </row>
    <row r="125" spans="1:31" s="2" customFormat="1" ht="14.45" customHeight="1">
      <c r="A125" s="33"/>
      <c r="B125" s="34"/>
      <c r="C125" s="33"/>
      <c r="D125" s="33"/>
      <c r="E125" s="282" t="s">
        <v>764</v>
      </c>
      <c r="F125" s="283"/>
      <c r="G125" s="283"/>
      <c r="H125" s="28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180</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45" customHeight="1">
      <c r="A127" s="33"/>
      <c r="B127" s="34"/>
      <c r="C127" s="33"/>
      <c r="D127" s="33"/>
      <c r="E127" s="253" t="str">
        <f>E13</f>
        <v>002.5 - Vytápění</v>
      </c>
      <c r="F127" s="283"/>
      <c r="G127" s="283"/>
      <c r="H127" s="283"/>
      <c r="I127" s="103"/>
      <c r="J127" s="33"/>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20</v>
      </c>
      <c r="D129" s="33"/>
      <c r="E129" s="33"/>
      <c r="F129" s="26" t="str">
        <f>F16</f>
        <v xml:space="preserve"> </v>
      </c>
      <c r="G129" s="33"/>
      <c r="H129" s="33"/>
      <c r="I129" s="104" t="s">
        <v>22</v>
      </c>
      <c r="J129" s="56" t="str">
        <f>IF(J16="","",J16)</f>
        <v>20. 10. 2018</v>
      </c>
      <c r="K129" s="33"/>
      <c r="L129" s="43"/>
      <c r="S129" s="33"/>
      <c r="T129" s="33"/>
      <c r="U129" s="33"/>
      <c r="V129" s="33"/>
      <c r="W129" s="33"/>
      <c r="X129" s="33"/>
      <c r="Y129" s="33"/>
      <c r="Z129" s="33"/>
      <c r="AA129" s="33"/>
      <c r="AB129" s="33"/>
      <c r="AC129" s="33"/>
      <c r="AD129" s="33"/>
      <c r="AE129" s="33"/>
    </row>
    <row r="130" spans="1:31" s="2" customFormat="1" ht="6.9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5.6" customHeight="1">
      <c r="A131" s="33"/>
      <c r="B131" s="34"/>
      <c r="C131" s="28" t="s">
        <v>24</v>
      </c>
      <c r="D131" s="33"/>
      <c r="E131" s="33"/>
      <c r="F131" s="26" t="str">
        <f>E19</f>
        <v xml:space="preserve"> </v>
      </c>
      <c r="G131" s="33"/>
      <c r="H131" s="33"/>
      <c r="I131" s="104" t="s">
        <v>29</v>
      </c>
      <c r="J131" s="31" t="str">
        <f>E25</f>
        <v xml:space="preserve"> </v>
      </c>
      <c r="K131" s="33"/>
      <c r="L131" s="43"/>
      <c r="S131" s="33"/>
      <c r="T131" s="33"/>
      <c r="U131" s="33"/>
      <c r="V131" s="33"/>
      <c r="W131" s="33"/>
      <c r="X131" s="33"/>
      <c r="Y131" s="33"/>
      <c r="Z131" s="33"/>
      <c r="AA131" s="33"/>
      <c r="AB131" s="33"/>
      <c r="AC131" s="33"/>
      <c r="AD131" s="33"/>
      <c r="AE131" s="33"/>
    </row>
    <row r="132" spans="1:31" s="2" customFormat="1" ht="15.6" customHeight="1">
      <c r="A132" s="33"/>
      <c r="B132" s="34"/>
      <c r="C132" s="28" t="s">
        <v>27</v>
      </c>
      <c r="D132" s="33"/>
      <c r="E132" s="33"/>
      <c r="F132" s="26" t="str">
        <f>IF(E22="","",E22)</f>
        <v>Vyplň údaj</v>
      </c>
      <c r="G132" s="33"/>
      <c r="H132" s="33"/>
      <c r="I132" s="104" t="s">
        <v>31</v>
      </c>
      <c r="J132" s="31" t="str">
        <f>E28</f>
        <v xml:space="preserve"> </v>
      </c>
      <c r="K132" s="33"/>
      <c r="L132" s="43"/>
      <c r="S132" s="33"/>
      <c r="T132" s="33"/>
      <c r="U132" s="33"/>
      <c r="V132" s="33"/>
      <c r="W132" s="33"/>
      <c r="X132" s="33"/>
      <c r="Y132" s="33"/>
      <c r="Z132" s="33"/>
      <c r="AA132" s="33"/>
      <c r="AB132" s="33"/>
      <c r="AC132" s="33"/>
      <c r="AD132" s="33"/>
      <c r="AE132" s="33"/>
    </row>
    <row r="133" spans="1:31" s="2" customFormat="1" ht="10.35"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11" customFormat="1" ht="29.25" customHeight="1">
      <c r="A134" s="142"/>
      <c r="B134" s="143"/>
      <c r="C134" s="144" t="s">
        <v>205</v>
      </c>
      <c r="D134" s="145" t="s">
        <v>58</v>
      </c>
      <c r="E134" s="145" t="s">
        <v>54</v>
      </c>
      <c r="F134" s="145" t="s">
        <v>55</v>
      </c>
      <c r="G134" s="145" t="s">
        <v>206</v>
      </c>
      <c r="H134" s="145" t="s">
        <v>207</v>
      </c>
      <c r="I134" s="146" t="s">
        <v>208</v>
      </c>
      <c r="J134" s="145" t="s">
        <v>184</v>
      </c>
      <c r="K134" s="147" t="s">
        <v>209</v>
      </c>
      <c r="L134" s="148"/>
      <c r="M134" s="63" t="s">
        <v>1</v>
      </c>
      <c r="N134" s="64" t="s">
        <v>37</v>
      </c>
      <c r="O134" s="64" t="s">
        <v>210</v>
      </c>
      <c r="P134" s="64" t="s">
        <v>211</v>
      </c>
      <c r="Q134" s="64" t="s">
        <v>212</v>
      </c>
      <c r="R134" s="64" t="s">
        <v>213</v>
      </c>
      <c r="S134" s="64" t="s">
        <v>214</v>
      </c>
      <c r="T134" s="65" t="s">
        <v>215</v>
      </c>
      <c r="U134" s="142"/>
      <c r="V134" s="142"/>
      <c r="W134" s="142"/>
      <c r="X134" s="142"/>
      <c r="Y134" s="142"/>
      <c r="Z134" s="142"/>
      <c r="AA134" s="142"/>
      <c r="AB134" s="142"/>
      <c r="AC134" s="142"/>
      <c r="AD134" s="142"/>
      <c r="AE134" s="142"/>
    </row>
    <row r="135" spans="1:63" s="2" customFormat="1" ht="22.9" customHeight="1">
      <c r="A135" s="33"/>
      <c r="B135" s="34"/>
      <c r="C135" s="70" t="s">
        <v>216</v>
      </c>
      <c r="D135" s="33"/>
      <c r="E135" s="33"/>
      <c r="F135" s="33"/>
      <c r="G135" s="33"/>
      <c r="H135" s="33"/>
      <c r="I135" s="103"/>
      <c r="J135" s="149">
        <f>BK135</f>
        <v>0</v>
      </c>
      <c r="K135" s="33"/>
      <c r="L135" s="34"/>
      <c r="M135" s="66"/>
      <c r="N135" s="57"/>
      <c r="O135" s="67"/>
      <c r="P135" s="150">
        <f>P136+P139</f>
        <v>0</v>
      </c>
      <c r="Q135" s="67"/>
      <c r="R135" s="150">
        <f>R136+R139</f>
        <v>0</v>
      </c>
      <c r="S135" s="67"/>
      <c r="T135" s="151">
        <f>T136+T139</f>
        <v>0</v>
      </c>
      <c r="U135" s="33"/>
      <c r="V135" s="33"/>
      <c r="W135" s="33"/>
      <c r="X135" s="33"/>
      <c r="Y135" s="33"/>
      <c r="Z135" s="33"/>
      <c r="AA135" s="33"/>
      <c r="AB135" s="33"/>
      <c r="AC135" s="33"/>
      <c r="AD135" s="33"/>
      <c r="AE135" s="33"/>
      <c r="AT135" s="18" t="s">
        <v>72</v>
      </c>
      <c r="AU135" s="18" t="s">
        <v>186</v>
      </c>
      <c r="BK135" s="152">
        <f>BK136+BK139</f>
        <v>0</v>
      </c>
    </row>
    <row r="136" spans="2:63" s="12" customFormat="1" ht="25.9" customHeight="1">
      <c r="B136" s="153"/>
      <c r="D136" s="154" t="s">
        <v>72</v>
      </c>
      <c r="E136" s="155" t="s">
        <v>217</v>
      </c>
      <c r="F136" s="155" t="s">
        <v>218</v>
      </c>
      <c r="I136" s="156"/>
      <c r="J136" s="157">
        <f>BK136</f>
        <v>0</v>
      </c>
      <c r="L136" s="153"/>
      <c r="M136" s="158"/>
      <c r="N136" s="159"/>
      <c r="O136" s="159"/>
      <c r="P136" s="160">
        <f>P137</f>
        <v>0</v>
      </c>
      <c r="Q136" s="159"/>
      <c r="R136" s="160">
        <f>R137</f>
        <v>0</v>
      </c>
      <c r="S136" s="159"/>
      <c r="T136" s="161">
        <f>T137</f>
        <v>0</v>
      </c>
      <c r="AR136" s="154" t="s">
        <v>80</v>
      </c>
      <c r="AT136" s="162" t="s">
        <v>72</v>
      </c>
      <c r="AU136" s="162" t="s">
        <v>73</v>
      </c>
      <c r="AY136" s="154" t="s">
        <v>219</v>
      </c>
      <c r="BK136" s="163">
        <f>BK137</f>
        <v>0</v>
      </c>
    </row>
    <row r="137" spans="2:63" s="12" customFormat="1" ht="22.9" customHeight="1">
      <c r="B137" s="153"/>
      <c r="D137" s="154" t="s">
        <v>72</v>
      </c>
      <c r="E137" s="164" t="s">
        <v>577</v>
      </c>
      <c r="F137" s="164" t="s">
        <v>578</v>
      </c>
      <c r="I137" s="156"/>
      <c r="J137" s="165">
        <f>BK137</f>
        <v>0</v>
      </c>
      <c r="L137" s="153"/>
      <c r="M137" s="158"/>
      <c r="N137" s="159"/>
      <c r="O137" s="159"/>
      <c r="P137" s="160">
        <f>P138</f>
        <v>0</v>
      </c>
      <c r="Q137" s="159"/>
      <c r="R137" s="160">
        <f>R138</f>
        <v>0</v>
      </c>
      <c r="S137" s="159"/>
      <c r="T137" s="161">
        <f>T138</f>
        <v>0</v>
      </c>
      <c r="AR137" s="154" t="s">
        <v>80</v>
      </c>
      <c r="AT137" s="162" t="s">
        <v>72</v>
      </c>
      <c r="AU137" s="162" t="s">
        <v>80</v>
      </c>
      <c r="AY137" s="154" t="s">
        <v>219</v>
      </c>
      <c r="BK137" s="163">
        <f>BK138</f>
        <v>0</v>
      </c>
    </row>
    <row r="138" spans="1:65" s="2" customFormat="1" ht="21.6" customHeight="1">
      <c r="A138" s="33"/>
      <c r="B138" s="166"/>
      <c r="C138" s="167" t="s">
        <v>80</v>
      </c>
      <c r="D138" s="167" t="s">
        <v>222</v>
      </c>
      <c r="E138" s="168" t="s">
        <v>579</v>
      </c>
      <c r="F138" s="169" t="s">
        <v>580</v>
      </c>
      <c r="G138" s="170" t="s">
        <v>581</v>
      </c>
      <c r="H138" s="171">
        <v>20</v>
      </c>
      <c r="I138" s="172"/>
      <c r="J138" s="173">
        <f>ROUND(I138*H138,2)</f>
        <v>0</v>
      </c>
      <c r="K138" s="169" t="s">
        <v>1</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125</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125</v>
      </c>
      <c r="BM138" s="178" t="s">
        <v>82</v>
      </c>
    </row>
    <row r="139" spans="2:63" s="12" customFormat="1" ht="25.9" customHeight="1">
      <c r="B139" s="153"/>
      <c r="D139" s="154" t="s">
        <v>72</v>
      </c>
      <c r="E139" s="155" t="s">
        <v>401</v>
      </c>
      <c r="F139" s="155" t="s">
        <v>402</v>
      </c>
      <c r="I139" s="156"/>
      <c r="J139" s="157">
        <f>BK139</f>
        <v>0</v>
      </c>
      <c r="L139" s="153"/>
      <c r="M139" s="158"/>
      <c r="N139" s="159"/>
      <c r="O139" s="159"/>
      <c r="P139" s="160">
        <f>P140+P156+P160+P165+P175+P179+P181+P183</f>
        <v>0</v>
      </c>
      <c r="Q139" s="159"/>
      <c r="R139" s="160">
        <f>R140+R156+R160+R165+R175+R179+R181+R183</f>
        <v>0</v>
      </c>
      <c r="S139" s="159"/>
      <c r="T139" s="161">
        <f>T140+T156+T160+T165+T175+T179+T181+T183</f>
        <v>0</v>
      </c>
      <c r="AR139" s="154" t="s">
        <v>82</v>
      </c>
      <c r="AT139" s="162" t="s">
        <v>72</v>
      </c>
      <c r="AU139" s="162" t="s">
        <v>73</v>
      </c>
      <c r="AY139" s="154" t="s">
        <v>219</v>
      </c>
      <c r="BK139" s="163">
        <f>BK140+BK156+BK160+BK165+BK175+BK179+BK181+BK183</f>
        <v>0</v>
      </c>
    </row>
    <row r="140" spans="2:63" s="12" customFormat="1" ht="22.9" customHeight="1">
      <c r="B140" s="153"/>
      <c r="D140" s="154" t="s">
        <v>72</v>
      </c>
      <c r="E140" s="164" t="s">
        <v>582</v>
      </c>
      <c r="F140" s="164" t="s">
        <v>583</v>
      </c>
      <c r="I140" s="156"/>
      <c r="J140" s="165">
        <f>BK140</f>
        <v>0</v>
      </c>
      <c r="L140" s="153"/>
      <c r="M140" s="158"/>
      <c r="N140" s="159"/>
      <c r="O140" s="159"/>
      <c r="P140" s="160">
        <f>SUM(P141:P155)</f>
        <v>0</v>
      </c>
      <c r="Q140" s="159"/>
      <c r="R140" s="160">
        <f>SUM(R141:R155)</f>
        <v>0</v>
      </c>
      <c r="S140" s="159"/>
      <c r="T140" s="161">
        <f>SUM(T141:T155)</f>
        <v>0</v>
      </c>
      <c r="AR140" s="154" t="s">
        <v>82</v>
      </c>
      <c r="AT140" s="162" t="s">
        <v>72</v>
      </c>
      <c r="AU140" s="162" t="s">
        <v>80</v>
      </c>
      <c r="AY140" s="154" t="s">
        <v>219</v>
      </c>
      <c r="BK140" s="163">
        <f>SUM(BK141:BK155)</f>
        <v>0</v>
      </c>
    </row>
    <row r="141" spans="1:65" s="2" customFormat="1" ht="21.6" customHeight="1">
      <c r="A141" s="33"/>
      <c r="B141" s="166"/>
      <c r="C141" s="167" t="s">
        <v>82</v>
      </c>
      <c r="D141" s="167" t="s">
        <v>222</v>
      </c>
      <c r="E141" s="168" t="s">
        <v>588</v>
      </c>
      <c r="F141" s="169" t="s">
        <v>589</v>
      </c>
      <c r="G141" s="170" t="s">
        <v>225</v>
      </c>
      <c r="H141" s="171">
        <v>1</v>
      </c>
      <c r="I141" s="172"/>
      <c r="J141" s="173">
        <f aca="true" t="shared" si="0" ref="J141:J155">ROUND(I141*H141,2)</f>
        <v>0</v>
      </c>
      <c r="K141" s="169" t="s">
        <v>1</v>
      </c>
      <c r="L141" s="34"/>
      <c r="M141" s="174" t="s">
        <v>1</v>
      </c>
      <c r="N141" s="175" t="s">
        <v>38</v>
      </c>
      <c r="O141" s="59"/>
      <c r="P141" s="176">
        <f aca="true" t="shared" si="1" ref="P141:P155">O141*H141</f>
        <v>0</v>
      </c>
      <c r="Q141" s="176">
        <v>0</v>
      </c>
      <c r="R141" s="176">
        <f aca="true" t="shared" si="2" ref="R141:R155">Q141*H141</f>
        <v>0</v>
      </c>
      <c r="S141" s="176">
        <v>0</v>
      </c>
      <c r="T141" s="177">
        <f aca="true" t="shared" si="3" ref="T141:T155">S141*H141</f>
        <v>0</v>
      </c>
      <c r="U141" s="33"/>
      <c r="V141" s="33"/>
      <c r="W141" s="33"/>
      <c r="X141" s="33"/>
      <c r="Y141" s="33"/>
      <c r="Z141" s="33"/>
      <c r="AA141" s="33"/>
      <c r="AB141" s="33"/>
      <c r="AC141" s="33"/>
      <c r="AD141" s="33"/>
      <c r="AE141" s="33"/>
      <c r="AR141" s="178" t="s">
        <v>318</v>
      </c>
      <c r="AT141" s="178" t="s">
        <v>222</v>
      </c>
      <c r="AU141" s="178" t="s">
        <v>82</v>
      </c>
      <c r="AY141" s="18" t="s">
        <v>219</v>
      </c>
      <c r="BE141" s="179">
        <f aca="true" t="shared" si="4" ref="BE141:BE155">IF(N141="základní",J141,0)</f>
        <v>0</v>
      </c>
      <c r="BF141" s="179">
        <f aca="true" t="shared" si="5" ref="BF141:BF155">IF(N141="snížená",J141,0)</f>
        <v>0</v>
      </c>
      <c r="BG141" s="179">
        <f aca="true" t="shared" si="6" ref="BG141:BG155">IF(N141="zákl. přenesená",J141,0)</f>
        <v>0</v>
      </c>
      <c r="BH141" s="179">
        <f aca="true" t="shared" si="7" ref="BH141:BH155">IF(N141="sníž. přenesená",J141,0)</f>
        <v>0</v>
      </c>
      <c r="BI141" s="179">
        <f aca="true" t="shared" si="8" ref="BI141:BI155">IF(N141="nulová",J141,0)</f>
        <v>0</v>
      </c>
      <c r="BJ141" s="18" t="s">
        <v>80</v>
      </c>
      <c r="BK141" s="179">
        <f aca="true" t="shared" si="9" ref="BK141:BK155">ROUND(I141*H141,2)</f>
        <v>0</v>
      </c>
      <c r="BL141" s="18" t="s">
        <v>318</v>
      </c>
      <c r="BM141" s="178" t="s">
        <v>125</v>
      </c>
    </row>
    <row r="142" spans="1:65" s="2" customFormat="1" ht="21.6" customHeight="1">
      <c r="A142" s="33"/>
      <c r="B142" s="166"/>
      <c r="C142" s="167" t="s">
        <v>90</v>
      </c>
      <c r="D142" s="167" t="s">
        <v>222</v>
      </c>
      <c r="E142" s="168" t="s">
        <v>2646</v>
      </c>
      <c r="F142" s="169" t="s">
        <v>2647</v>
      </c>
      <c r="G142" s="170" t="s">
        <v>225</v>
      </c>
      <c r="H142" s="171">
        <v>1</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318</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318</v>
      </c>
      <c r="BM142" s="178" t="s">
        <v>252</v>
      </c>
    </row>
    <row r="143" spans="1:65" s="2" customFormat="1" ht="14.45" customHeight="1">
      <c r="A143" s="33"/>
      <c r="B143" s="166"/>
      <c r="C143" s="167" t="s">
        <v>125</v>
      </c>
      <c r="D143" s="167" t="s">
        <v>222</v>
      </c>
      <c r="E143" s="168" t="s">
        <v>2648</v>
      </c>
      <c r="F143" s="169" t="s">
        <v>2649</v>
      </c>
      <c r="G143" s="170" t="s">
        <v>592</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318</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318</v>
      </c>
      <c r="BM143" s="178" t="s">
        <v>256</v>
      </c>
    </row>
    <row r="144" spans="1:65" s="2" customFormat="1" ht="14.45" customHeight="1">
      <c r="A144" s="33"/>
      <c r="B144" s="166"/>
      <c r="C144" s="167" t="s">
        <v>246</v>
      </c>
      <c r="D144" s="167" t="s">
        <v>222</v>
      </c>
      <c r="E144" s="168" t="s">
        <v>2650</v>
      </c>
      <c r="F144" s="169" t="s">
        <v>596</v>
      </c>
      <c r="G144" s="170" t="s">
        <v>592</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318</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318</v>
      </c>
      <c r="BM144" s="178" t="s">
        <v>277</v>
      </c>
    </row>
    <row r="145" spans="1:65" s="2" customFormat="1" ht="14.45" customHeight="1">
      <c r="A145" s="33"/>
      <c r="B145" s="166"/>
      <c r="C145" s="167" t="s">
        <v>252</v>
      </c>
      <c r="D145" s="167" t="s">
        <v>222</v>
      </c>
      <c r="E145" s="168" t="s">
        <v>2651</v>
      </c>
      <c r="F145" s="169" t="s">
        <v>598</v>
      </c>
      <c r="G145" s="170" t="s">
        <v>592</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318</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318</v>
      </c>
      <c r="BM145" s="178" t="s">
        <v>294</v>
      </c>
    </row>
    <row r="146" spans="1:65" s="2" customFormat="1" ht="14.45" customHeight="1">
      <c r="A146" s="33"/>
      <c r="B146" s="166"/>
      <c r="C146" s="167" t="s">
        <v>260</v>
      </c>
      <c r="D146" s="167" t="s">
        <v>222</v>
      </c>
      <c r="E146" s="168" t="s">
        <v>2652</v>
      </c>
      <c r="F146" s="169" t="s">
        <v>2653</v>
      </c>
      <c r="G146" s="170" t="s">
        <v>225</v>
      </c>
      <c r="H146" s="171">
        <v>1</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318</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318</v>
      </c>
      <c r="BM146" s="178" t="s">
        <v>304</v>
      </c>
    </row>
    <row r="147" spans="1:65" s="2" customFormat="1" ht="14.45" customHeight="1">
      <c r="A147" s="33"/>
      <c r="B147" s="166"/>
      <c r="C147" s="167" t="s">
        <v>256</v>
      </c>
      <c r="D147" s="167" t="s">
        <v>222</v>
      </c>
      <c r="E147" s="168" t="s">
        <v>2654</v>
      </c>
      <c r="F147" s="169" t="s">
        <v>2655</v>
      </c>
      <c r="G147" s="170" t="s">
        <v>592</v>
      </c>
      <c r="H147" s="171">
        <v>1</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318</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318</v>
      </c>
      <c r="BM147" s="178" t="s">
        <v>318</v>
      </c>
    </row>
    <row r="148" spans="1:65" s="2" customFormat="1" ht="14.45" customHeight="1">
      <c r="A148" s="33"/>
      <c r="B148" s="166"/>
      <c r="C148" s="167" t="s">
        <v>271</v>
      </c>
      <c r="D148" s="167" t="s">
        <v>222</v>
      </c>
      <c r="E148" s="168" t="s">
        <v>2656</v>
      </c>
      <c r="F148" s="169" t="s">
        <v>2657</v>
      </c>
      <c r="G148" s="170" t="s">
        <v>592</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318</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318</v>
      </c>
      <c r="BM148" s="178" t="s">
        <v>334</v>
      </c>
    </row>
    <row r="149" spans="1:65" s="2" customFormat="1" ht="14.45" customHeight="1">
      <c r="A149" s="33"/>
      <c r="B149" s="166"/>
      <c r="C149" s="167" t="s">
        <v>277</v>
      </c>
      <c r="D149" s="167" t="s">
        <v>222</v>
      </c>
      <c r="E149" s="168" t="s">
        <v>2658</v>
      </c>
      <c r="F149" s="169" t="s">
        <v>2659</v>
      </c>
      <c r="G149" s="170" t="s">
        <v>225</v>
      </c>
      <c r="H149" s="171">
        <v>1</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318</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318</v>
      </c>
      <c r="BM149" s="178" t="s">
        <v>344</v>
      </c>
    </row>
    <row r="150" spans="1:65" s="2" customFormat="1" ht="14.45" customHeight="1">
      <c r="A150" s="33"/>
      <c r="B150" s="166"/>
      <c r="C150" s="167" t="s">
        <v>282</v>
      </c>
      <c r="D150" s="167" t="s">
        <v>222</v>
      </c>
      <c r="E150" s="168" t="s">
        <v>2660</v>
      </c>
      <c r="F150" s="169" t="s">
        <v>2661</v>
      </c>
      <c r="G150" s="170" t="s">
        <v>225</v>
      </c>
      <c r="H150" s="171">
        <v>1</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318</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318</v>
      </c>
      <c r="BM150" s="178" t="s">
        <v>358</v>
      </c>
    </row>
    <row r="151" spans="1:65" s="2" customFormat="1" ht="14.45" customHeight="1">
      <c r="A151" s="33"/>
      <c r="B151" s="166"/>
      <c r="C151" s="167" t="s">
        <v>294</v>
      </c>
      <c r="D151" s="167" t="s">
        <v>222</v>
      </c>
      <c r="E151" s="168" t="s">
        <v>2662</v>
      </c>
      <c r="F151" s="169" t="s">
        <v>600</v>
      </c>
      <c r="G151" s="170" t="s">
        <v>225</v>
      </c>
      <c r="H151" s="171">
        <v>2</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318</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318</v>
      </c>
      <c r="BM151" s="178" t="s">
        <v>368</v>
      </c>
    </row>
    <row r="152" spans="1:65" s="2" customFormat="1" ht="14.45" customHeight="1">
      <c r="A152" s="33"/>
      <c r="B152" s="166"/>
      <c r="C152" s="167" t="s">
        <v>298</v>
      </c>
      <c r="D152" s="167" t="s">
        <v>222</v>
      </c>
      <c r="E152" s="168" t="s">
        <v>2663</v>
      </c>
      <c r="F152" s="169" t="s">
        <v>2664</v>
      </c>
      <c r="G152" s="170" t="s">
        <v>225</v>
      </c>
      <c r="H152" s="171">
        <v>2</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318</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318</v>
      </c>
      <c r="BM152" s="178" t="s">
        <v>382</v>
      </c>
    </row>
    <row r="153" spans="1:65" s="2" customFormat="1" ht="21.6" customHeight="1">
      <c r="A153" s="33"/>
      <c r="B153" s="166"/>
      <c r="C153" s="167" t="s">
        <v>304</v>
      </c>
      <c r="D153" s="167" t="s">
        <v>222</v>
      </c>
      <c r="E153" s="168" t="s">
        <v>2665</v>
      </c>
      <c r="F153" s="169" t="s">
        <v>2666</v>
      </c>
      <c r="G153" s="170" t="s">
        <v>609</v>
      </c>
      <c r="H153" s="171">
        <v>2</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318</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318</v>
      </c>
      <c r="BM153" s="178" t="s">
        <v>391</v>
      </c>
    </row>
    <row r="154" spans="1:65" s="2" customFormat="1" ht="21.6" customHeight="1">
      <c r="A154" s="33"/>
      <c r="B154" s="166"/>
      <c r="C154" s="167" t="s">
        <v>8</v>
      </c>
      <c r="D154" s="167" t="s">
        <v>222</v>
      </c>
      <c r="E154" s="168" t="s">
        <v>2667</v>
      </c>
      <c r="F154" s="169" t="s">
        <v>2668</v>
      </c>
      <c r="G154" s="170" t="s">
        <v>225</v>
      </c>
      <c r="H154" s="171">
        <v>10</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318</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318</v>
      </c>
      <c r="BM154" s="178" t="s">
        <v>461</v>
      </c>
    </row>
    <row r="155" spans="1:65" s="2" customFormat="1" ht="14.45" customHeight="1">
      <c r="A155" s="33"/>
      <c r="B155" s="166"/>
      <c r="C155" s="167" t="s">
        <v>318</v>
      </c>
      <c r="D155" s="167" t="s">
        <v>222</v>
      </c>
      <c r="E155" s="168" t="s">
        <v>2669</v>
      </c>
      <c r="F155" s="169" t="s">
        <v>2670</v>
      </c>
      <c r="G155" s="170" t="s">
        <v>249</v>
      </c>
      <c r="H155" s="171">
        <v>0.1</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318</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318</v>
      </c>
      <c r="BM155" s="178" t="s">
        <v>418</v>
      </c>
    </row>
    <row r="156" spans="2:63" s="12" customFormat="1" ht="22.9" customHeight="1">
      <c r="B156" s="153"/>
      <c r="D156" s="154" t="s">
        <v>72</v>
      </c>
      <c r="E156" s="164" t="s">
        <v>614</v>
      </c>
      <c r="F156" s="164" t="s">
        <v>615</v>
      </c>
      <c r="I156" s="156"/>
      <c r="J156" s="165">
        <f>BK156</f>
        <v>0</v>
      </c>
      <c r="L156" s="153"/>
      <c r="M156" s="158"/>
      <c r="N156" s="159"/>
      <c r="O156" s="159"/>
      <c r="P156" s="160">
        <f>SUM(P157:P159)</f>
        <v>0</v>
      </c>
      <c r="Q156" s="159"/>
      <c r="R156" s="160">
        <f>SUM(R157:R159)</f>
        <v>0</v>
      </c>
      <c r="S156" s="159"/>
      <c r="T156" s="161">
        <f>SUM(T157:T159)</f>
        <v>0</v>
      </c>
      <c r="AR156" s="154" t="s">
        <v>82</v>
      </c>
      <c r="AT156" s="162" t="s">
        <v>72</v>
      </c>
      <c r="AU156" s="162" t="s">
        <v>80</v>
      </c>
      <c r="AY156" s="154" t="s">
        <v>219</v>
      </c>
      <c r="BK156" s="163">
        <f>SUM(BK157:BK159)</f>
        <v>0</v>
      </c>
    </row>
    <row r="157" spans="1:65" s="2" customFormat="1" ht="14.45" customHeight="1">
      <c r="A157" s="33"/>
      <c r="B157" s="166"/>
      <c r="C157" s="167" t="s">
        <v>322</v>
      </c>
      <c r="D157" s="167" t="s">
        <v>222</v>
      </c>
      <c r="E157" s="168" t="s">
        <v>2671</v>
      </c>
      <c r="F157" s="169" t="s">
        <v>2672</v>
      </c>
      <c r="G157" s="170" t="s">
        <v>225</v>
      </c>
      <c r="H157" s="171">
        <v>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318</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318</v>
      </c>
      <c r="BM157" s="178" t="s">
        <v>491</v>
      </c>
    </row>
    <row r="158" spans="1:65" s="2" customFormat="1" ht="14.45" customHeight="1">
      <c r="A158" s="33"/>
      <c r="B158" s="166"/>
      <c r="C158" s="167" t="s">
        <v>334</v>
      </c>
      <c r="D158" s="167" t="s">
        <v>222</v>
      </c>
      <c r="E158" s="168" t="s">
        <v>2673</v>
      </c>
      <c r="F158" s="169" t="s">
        <v>2674</v>
      </c>
      <c r="G158" s="170" t="s">
        <v>225</v>
      </c>
      <c r="H158" s="171">
        <v>2</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318</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318</v>
      </c>
      <c r="BM158" s="178" t="s">
        <v>499</v>
      </c>
    </row>
    <row r="159" spans="1:65" s="2" customFormat="1" ht="14.45" customHeight="1">
      <c r="A159" s="33"/>
      <c r="B159" s="166"/>
      <c r="C159" s="167" t="s">
        <v>339</v>
      </c>
      <c r="D159" s="167" t="s">
        <v>222</v>
      </c>
      <c r="E159" s="168" t="s">
        <v>2675</v>
      </c>
      <c r="F159" s="169" t="s">
        <v>2676</v>
      </c>
      <c r="G159" s="170" t="s">
        <v>249</v>
      </c>
      <c r="H159" s="171">
        <v>0.015</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318</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318</v>
      </c>
      <c r="BM159" s="178" t="s">
        <v>507</v>
      </c>
    </row>
    <row r="160" spans="2:63" s="12" customFormat="1" ht="22.9" customHeight="1">
      <c r="B160" s="153"/>
      <c r="D160" s="154" t="s">
        <v>72</v>
      </c>
      <c r="E160" s="164" t="s">
        <v>624</v>
      </c>
      <c r="F160" s="164" t="s">
        <v>625</v>
      </c>
      <c r="I160" s="156"/>
      <c r="J160" s="165">
        <f>BK160</f>
        <v>0</v>
      </c>
      <c r="L160" s="153"/>
      <c r="M160" s="158"/>
      <c r="N160" s="159"/>
      <c r="O160" s="159"/>
      <c r="P160" s="160">
        <f>SUM(P161:P164)</f>
        <v>0</v>
      </c>
      <c r="Q160" s="159"/>
      <c r="R160" s="160">
        <f>SUM(R161:R164)</f>
        <v>0</v>
      </c>
      <c r="S160" s="159"/>
      <c r="T160" s="161">
        <f>SUM(T161:T164)</f>
        <v>0</v>
      </c>
      <c r="AR160" s="154" t="s">
        <v>82</v>
      </c>
      <c r="AT160" s="162" t="s">
        <v>72</v>
      </c>
      <c r="AU160" s="162" t="s">
        <v>80</v>
      </c>
      <c r="AY160" s="154" t="s">
        <v>219</v>
      </c>
      <c r="BK160" s="163">
        <f>SUM(BK161:BK164)</f>
        <v>0</v>
      </c>
    </row>
    <row r="161" spans="1:65" s="2" customFormat="1" ht="21.6" customHeight="1">
      <c r="A161" s="33"/>
      <c r="B161" s="166"/>
      <c r="C161" s="167" t="s">
        <v>344</v>
      </c>
      <c r="D161" s="167" t="s">
        <v>222</v>
      </c>
      <c r="E161" s="168" t="s">
        <v>2677</v>
      </c>
      <c r="F161" s="169" t="s">
        <v>2678</v>
      </c>
      <c r="G161" s="170" t="s">
        <v>361</v>
      </c>
      <c r="H161" s="171">
        <v>50</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318</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318</v>
      </c>
      <c r="BM161" s="178" t="s">
        <v>522</v>
      </c>
    </row>
    <row r="162" spans="1:65" s="2" customFormat="1" ht="21.6" customHeight="1">
      <c r="A162" s="33"/>
      <c r="B162" s="166"/>
      <c r="C162" s="167" t="s">
        <v>7</v>
      </c>
      <c r="D162" s="167" t="s">
        <v>222</v>
      </c>
      <c r="E162" s="168" t="s">
        <v>2679</v>
      </c>
      <c r="F162" s="169" t="s">
        <v>2680</v>
      </c>
      <c r="G162" s="170" t="s">
        <v>361</v>
      </c>
      <c r="H162" s="171">
        <v>100</v>
      </c>
      <c r="I162" s="172"/>
      <c r="J162" s="173">
        <f>ROUND(I162*H162,2)</f>
        <v>0</v>
      </c>
      <c r="K162" s="169" t="s">
        <v>1</v>
      </c>
      <c r="L162" s="34"/>
      <c r="M162" s="174" t="s">
        <v>1</v>
      </c>
      <c r="N162" s="175"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318</v>
      </c>
      <c r="AT162" s="178" t="s">
        <v>222</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318</v>
      </c>
      <c r="BM162" s="178" t="s">
        <v>536</v>
      </c>
    </row>
    <row r="163" spans="1:65" s="2" customFormat="1" ht="21.6" customHeight="1">
      <c r="A163" s="33"/>
      <c r="B163" s="166"/>
      <c r="C163" s="167" t="s">
        <v>358</v>
      </c>
      <c r="D163" s="167" t="s">
        <v>222</v>
      </c>
      <c r="E163" s="168" t="s">
        <v>2681</v>
      </c>
      <c r="F163" s="169" t="s">
        <v>2682</v>
      </c>
      <c r="G163" s="170" t="s">
        <v>361</v>
      </c>
      <c r="H163" s="171">
        <v>50</v>
      </c>
      <c r="I163" s="172"/>
      <c r="J163" s="173">
        <f>ROUND(I163*H163,2)</f>
        <v>0</v>
      </c>
      <c r="K163" s="169" t="s">
        <v>1</v>
      </c>
      <c r="L163" s="34"/>
      <c r="M163" s="174" t="s">
        <v>1</v>
      </c>
      <c r="N163" s="175" t="s">
        <v>38</v>
      </c>
      <c r="O163" s="59"/>
      <c r="P163" s="176">
        <f>O163*H163</f>
        <v>0</v>
      </c>
      <c r="Q163" s="176">
        <v>0</v>
      </c>
      <c r="R163" s="176">
        <f>Q163*H163</f>
        <v>0</v>
      </c>
      <c r="S163" s="176">
        <v>0</v>
      </c>
      <c r="T163" s="177">
        <f>S163*H163</f>
        <v>0</v>
      </c>
      <c r="U163" s="33"/>
      <c r="V163" s="33"/>
      <c r="W163" s="33"/>
      <c r="X163" s="33"/>
      <c r="Y163" s="33"/>
      <c r="Z163" s="33"/>
      <c r="AA163" s="33"/>
      <c r="AB163" s="33"/>
      <c r="AC163" s="33"/>
      <c r="AD163" s="33"/>
      <c r="AE163" s="33"/>
      <c r="AR163" s="178" t="s">
        <v>318</v>
      </c>
      <c r="AT163" s="178" t="s">
        <v>222</v>
      </c>
      <c r="AU163" s="178" t="s">
        <v>82</v>
      </c>
      <c r="AY163" s="18" t="s">
        <v>219</v>
      </c>
      <c r="BE163" s="179">
        <f>IF(N163="základní",J163,0)</f>
        <v>0</v>
      </c>
      <c r="BF163" s="179">
        <f>IF(N163="snížená",J163,0)</f>
        <v>0</v>
      </c>
      <c r="BG163" s="179">
        <f>IF(N163="zákl. přenesená",J163,0)</f>
        <v>0</v>
      </c>
      <c r="BH163" s="179">
        <f>IF(N163="sníž. přenesená",J163,0)</f>
        <v>0</v>
      </c>
      <c r="BI163" s="179">
        <f>IF(N163="nulová",J163,0)</f>
        <v>0</v>
      </c>
      <c r="BJ163" s="18" t="s">
        <v>80</v>
      </c>
      <c r="BK163" s="179">
        <f>ROUND(I163*H163,2)</f>
        <v>0</v>
      </c>
      <c r="BL163" s="18" t="s">
        <v>318</v>
      </c>
      <c r="BM163" s="178" t="s">
        <v>548</v>
      </c>
    </row>
    <row r="164" spans="1:65" s="2" customFormat="1" ht="21.6" customHeight="1">
      <c r="A164" s="33"/>
      <c r="B164" s="166"/>
      <c r="C164" s="167" t="s">
        <v>364</v>
      </c>
      <c r="D164" s="167" t="s">
        <v>222</v>
      </c>
      <c r="E164" s="168" t="s">
        <v>2683</v>
      </c>
      <c r="F164" s="169" t="s">
        <v>2684</v>
      </c>
      <c r="G164" s="170" t="s">
        <v>361</v>
      </c>
      <c r="H164" s="171">
        <v>100</v>
      </c>
      <c r="I164" s="172"/>
      <c r="J164" s="173">
        <f>ROUND(I164*H164,2)</f>
        <v>0</v>
      </c>
      <c r="K164" s="169" t="s">
        <v>1</v>
      </c>
      <c r="L164" s="34"/>
      <c r="M164" s="174" t="s">
        <v>1</v>
      </c>
      <c r="N164" s="175" t="s">
        <v>38</v>
      </c>
      <c r="O164" s="59"/>
      <c r="P164" s="176">
        <f>O164*H164</f>
        <v>0</v>
      </c>
      <c r="Q164" s="176">
        <v>0</v>
      </c>
      <c r="R164" s="176">
        <f>Q164*H164</f>
        <v>0</v>
      </c>
      <c r="S164" s="176">
        <v>0</v>
      </c>
      <c r="T164" s="177">
        <f>S164*H164</f>
        <v>0</v>
      </c>
      <c r="U164" s="33"/>
      <c r="V164" s="33"/>
      <c r="W164" s="33"/>
      <c r="X164" s="33"/>
      <c r="Y164" s="33"/>
      <c r="Z164" s="33"/>
      <c r="AA164" s="33"/>
      <c r="AB164" s="33"/>
      <c r="AC164" s="33"/>
      <c r="AD164" s="33"/>
      <c r="AE164" s="33"/>
      <c r="AR164" s="178" t="s">
        <v>318</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318</v>
      </c>
      <c r="BM164" s="178" t="s">
        <v>559</v>
      </c>
    </row>
    <row r="165" spans="2:63" s="12" customFormat="1" ht="22.9" customHeight="1">
      <c r="B165" s="153"/>
      <c r="D165" s="154" t="s">
        <v>72</v>
      </c>
      <c r="E165" s="164" t="s">
        <v>636</v>
      </c>
      <c r="F165" s="164" t="s">
        <v>637</v>
      </c>
      <c r="I165" s="156"/>
      <c r="J165" s="165">
        <f>BK165</f>
        <v>0</v>
      </c>
      <c r="L165" s="153"/>
      <c r="M165" s="158"/>
      <c r="N165" s="159"/>
      <c r="O165" s="159"/>
      <c r="P165" s="160">
        <f>SUM(P166:P174)</f>
        <v>0</v>
      </c>
      <c r="Q165" s="159"/>
      <c r="R165" s="160">
        <f>SUM(R166:R174)</f>
        <v>0</v>
      </c>
      <c r="S165" s="159"/>
      <c r="T165" s="161">
        <f>SUM(T166:T174)</f>
        <v>0</v>
      </c>
      <c r="AR165" s="154" t="s">
        <v>82</v>
      </c>
      <c r="AT165" s="162" t="s">
        <v>72</v>
      </c>
      <c r="AU165" s="162" t="s">
        <v>80</v>
      </c>
      <c r="AY165" s="154" t="s">
        <v>219</v>
      </c>
      <c r="BK165" s="163">
        <f>SUM(BK166:BK174)</f>
        <v>0</v>
      </c>
    </row>
    <row r="166" spans="1:65" s="2" customFormat="1" ht="14.45" customHeight="1">
      <c r="A166" s="33"/>
      <c r="B166" s="166"/>
      <c r="C166" s="167" t="s">
        <v>368</v>
      </c>
      <c r="D166" s="167" t="s">
        <v>222</v>
      </c>
      <c r="E166" s="168" t="s">
        <v>2685</v>
      </c>
      <c r="F166" s="169" t="s">
        <v>2686</v>
      </c>
      <c r="G166" s="170" t="s">
        <v>225</v>
      </c>
      <c r="H166" s="171">
        <v>2</v>
      </c>
      <c r="I166" s="172"/>
      <c r="J166" s="173">
        <f aca="true" t="shared" si="10" ref="J166:J174">ROUND(I166*H166,2)</f>
        <v>0</v>
      </c>
      <c r="K166" s="169" t="s">
        <v>1</v>
      </c>
      <c r="L166" s="34"/>
      <c r="M166" s="174" t="s">
        <v>1</v>
      </c>
      <c r="N166" s="175" t="s">
        <v>38</v>
      </c>
      <c r="O166" s="59"/>
      <c r="P166" s="176">
        <f aca="true" t="shared" si="11" ref="P166:P174">O166*H166</f>
        <v>0</v>
      </c>
      <c r="Q166" s="176">
        <v>0</v>
      </c>
      <c r="R166" s="176">
        <f aca="true" t="shared" si="12" ref="R166:R174">Q166*H166</f>
        <v>0</v>
      </c>
      <c r="S166" s="176">
        <v>0</v>
      </c>
      <c r="T166" s="177">
        <f aca="true" t="shared" si="13" ref="T166:T174">S166*H166</f>
        <v>0</v>
      </c>
      <c r="U166" s="33"/>
      <c r="V166" s="33"/>
      <c r="W166" s="33"/>
      <c r="X166" s="33"/>
      <c r="Y166" s="33"/>
      <c r="Z166" s="33"/>
      <c r="AA166" s="33"/>
      <c r="AB166" s="33"/>
      <c r="AC166" s="33"/>
      <c r="AD166" s="33"/>
      <c r="AE166" s="33"/>
      <c r="AR166" s="178" t="s">
        <v>318</v>
      </c>
      <c r="AT166" s="178" t="s">
        <v>222</v>
      </c>
      <c r="AU166" s="178" t="s">
        <v>82</v>
      </c>
      <c r="AY166" s="18" t="s">
        <v>219</v>
      </c>
      <c r="BE166" s="179">
        <f aca="true" t="shared" si="14" ref="BE166:BE174">IF(N166="základní",J166,0)</f>
        <v>0</v>
      </c>
      <c r="BF166" s="179">
        <f aca="true" t="shared" si="15" ref="BF166:BF174">IF(N166="snížená",J166,0)</f>
        <v>0</v>
      </c>
      <c r="BG166" s="179">
        <f aca="true" t="shared" si="16" ref="BG166:BG174">IF(N166="zákl. přenesená",J166,0)</f>
        <v>0</v>
      </c>
      <c r="BH166" s="179">
        <f aca="true" t="shared" si="17" ref="BH166:BH174">IF(N166="sníž. přenesená",J166,0)</f>
        <v>0</v>
      </c>
      <c r="BI166" s="179">
        <f aca="true" t="shared" si="18" ref="BI166:BI174">IF(N166="nulová",J166,0)</f>
        <v>0</v>
      </c>
      <c r="BJ166" s="18" t="s">
        <v>80</v>
      </c>
      <c r="BK166" s="179">
        <f aca="true" t="shared" si="19" ref="BK166:BK174">ROUND(I166*H166,2)</f>
        <v>0</v>
      </c>
      <c r="BL166" s="18" t="s">
        <v>318</v>
      </c>
      <c r="BM166" s="178" t="s">
        <v>354</v>
      </c>
    </row>
    <row r="167" spans="1:65" s="2" customFormat="1" ht="14.45" customHeight="1">
      <c r="A167" s="33"/>
      <c r="B167" s="166"/>
      <c r="C167" s="167" t="s">
        <v>378</v>
      </c>
      <c r="D167" s="167" t="s">
        <v>222</v>
      </c>
      <c r="E167" s="168" t="s">
        <v>2687</v>
      </c>
      <c r="F167" s="169" t="s">
        <v>2688</v>
      </c>
      <c r="G167" s="170" t="s">
        <v>225</v>
      </c>
      <c r="H167" s="171">
        <v>10</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318</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318</v>
      </c>
      <c r="BM167" s="178" t="s">
        <v>518</v>
      </c>
    </row>
    <row r="168" spans="1:65" s="2" customFormat="1" ht="14.45" customHeight="1">
      <c r="A168" s="33"/>
      <c r="B168" s="166"/>
      <c r="C168" s="167" t="s">
        <v>382</v>
      </c>
      <c r="D168" s="167" t="s">
        <v>222</v>
      </c>
      <c r="E168" s="168" t="s">
        <v>640</v>
      </c>
      <c r="F168" s="169" t="s">
        <v>641</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318</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318</v>
      </c>
      <c r="BM168" s="178" t="s">
        <v>485</v>
      </c>
    </row>
    <row r="169" spans="1:65" s="2" customFormat="1" ht="14.45" customHeight="1">
      <c r="A169" s="33"/>
      <c r="B169" s="166"/>
      <c r="C169" s="167" t="s">
        <v>386</v>
      </c>
      <c r="D169" s="167" t="s">
        <v>222</v>
      </c>
      <c r="E169" s="168" t="s">
        <v>2689</v>
      </c>
      <c r="F169" s="169" t="s">
        <v>2690</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318</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318</v>
      </c>
      <c r="BM169" s="178" t="s">
        <v>287</v>
      </c>
    </row>
    <row r="170" spans="1:65" s="2" customFormat="1" ht="14.45" customHeight="1">
      <c r="A170" s="33"/>
      <c r="B170" s="166"/>
      <c r="C170" s="167" t="s">
        <v>391</v>
      </c>
      <c r="D170" s="167" t="s">
        <v>222</v>
      </c>
      <c r="E170" s="168" t="s">
        <v>642</v>
      </c>
      <c r="F170" s="169" t="s">
        <v>643</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318</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318</v>
      </c>
      <c r="BM170" s="178" t="s">
        <v>421</v>
      </c>
    </row>
    <row r="171" spans="1:65" s="2" customFormat="1" ht="14.45" customHeight="1">
      <c r="A171" s="33"/>
      <c r="B171" s="166"/>
      <c r="C171" s="167" t="s">
        <v>397</v>
      </c>
      <c r="D171" s="167" t="s">
        <v>222</v>
      </c>
      <c r="E171" s="168" t="s">
        <v>2691</v>
      </c>
      <c r="F171" s="169" t="s">
        <v>2692</v>
      </c>
      <c r="G171" s="170" t="s">
        <v>225</v>
      </c>
      <c r="H171" s="171">
        <v>2</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318</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318</v>
      </c>
      <c r="BM171" s="178" t="s">
        <v>431</v>
      </c>
    </row>
    <row r="172" spans="1:65" s="2" customFormat="1" ht="14.45" customHeight="1">
      <c r="A172" s="33"/>
      <c r="B172" s="166"/>
      <c r="C172" s="167" t="s">
        <v>461</v>
      </c>
      <c r="D172" s="167" t="s">
        <v>222</v>
      </c>
      <c r="E172" s="168" t="s">
        <v>2693</v>
      </c>
      <c r="F172" s="169" t="s">
        <v>2694</v>
      </c>
      <c r="G172" s="170" t="s">
        <v>225</v>
      </c>
      <c r="H172" s="171">
        <v>1</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318</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318</v>
      </c>
      <c r="BM172" s="178" t="s">
        <v>410</v>
      </c>
    </row>
    <row r="173" spans="1:65" s="2" customFormat="1" ht="14.45" customHeight="1">
      <c r="A173" s="33"/>
      <c r="B173" s="166"/>
      <c r="C173" s="167" t="s">
        <v>466</v>
      </c>
      <c r="D173" s="167" t="s">
        <v>222</v>
      </c>
      <c r="E173" s="168" t="s">
        <v>644</v>
      </c>
      <c r="F173" s="169" t="s">
        <v>645</v>
      </c>
      <c r="G173" s="170" t="s">
        <v>225</v>
      </c>
      <c r="H173" s="171">
        <v>4</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318</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318</v>
      </c>
      <c r="BM173" s="178" t="s">
        <v>442</v>
      </c>
    </row>
    <row r="174" spans="1:65" s="2" customFormat="1" ht="14.45" customHeight="1">
      <c r="A174" s="33"/>
      <c r="B174" s="166"/>
      <c r="C174" s="167" t="s">
        <v>418</v>
      </c>
      <c r="D174" s="167" t="s">
        <v>222</v>
      </c>
      <c r="E174" s="168" t="s">
        <v>2695</v>
      </c>
      <c r="F174" s="169" t="s">
        <v>2696</v>
      </c>
      <c r="G174" s="170" t="s">
        <v>592</v>
      </c>
      <c r="H174" s="171">
        <v>1</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318</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318</v>
      </c>
      <c r="BM174" s="178" t="s">
        <v>446</v>
      </c>
    </row>
    <row r="175" spans="2:63" s="12" customFormat="1" ht="22.9" customHeight="1">
      <c r="B175" s="153"/>
      <c r="D175" s="154" t="s">
        <v>72</v>
      </c>
      <c r="E175" s="164" t="s">
        <v>719</v>
      </c>
      <c r="F175" s="164" t="s">
        <v>2697</v>
      </c>
      <c r="I175" s="156"/>
      <c r="J175" s="165">
        <f>BK175</f>
        <v>0</v>
      </c>
      <c r="L175" s="153"/>
      <c r="M175" s="158"/>
      <c r="N175" s="159"/>
      <c r="O175" s="159"/>
      <c r="P175" s="160">
        <f>SUM(P176:P178)</f>
        <v>0</v>
      </c>
      <c r="Q175" s="159"/>
      <c r="R175" s="160">
        <f>SUM(R176:R178)</f>
        <v>0</v>
      </c>
      <c r="S175" s="159"/>
      <c r="T175" s="161">
        <f>SUM(T176:T178)</f>
        <v>0</v>
      </c>
      <c r="AR175" s="154" t="s">
        <v>82</v>
      </c>
      <c r="AT175" s="162" t="s">
        <v>72</v>
      </c>
      <c r="AU175" s="162" t="s">
        <v>80</v>
      </c>
      <c r="AY175" s="154" t="s">
        <v>219</v>
      </c>
      <c r="BK175" s="163">
        <f>SUM(BK176:BK178)</f>
        <v>0</v>
      </c>
    </row>
    <row r="176" spans="1:65" s="2" customFormat="1" ht="14.45" customHeight="1">
      <c r="A176" s="33"/>
      <c r="B176" s="166"/>
      <c r="C176" s="167" t="s">
        <v>475</v>
      </c>
      <c r="D176" s="167" t="s">
        <v>222</v>
      </c>
      <c r="E176" s="168" t="s">
        <v>2698</v>
      </c>
      <c r="F176" s="169" t="s">
        <v>2699</v>
      </c>
      <c r="G176" s="170" t="s">
        <v>225</v>
      </c>
      <c r="H176" s="171">
        <v>1</v>
      </c>
      <c r="I176" s="172"/>
      <c r="J176" s="173">
        <f>ROUND(I176*H176,2)</f>
        <v>0</v>
      </c>
      <c r="K176" s="169" t="s">
        <v>1</v>
      </c>
      <c r="L176" s="34"/>
      <c r="M176" s="174" t="s">
        <v>1</v>
      </c>
      <c r="N176" s="175" t="s">
        <v>38</v>
      </c>
      <c r="O176" s="59"/>
      <c r="P176" s="176">
        <f>O176*H176</f>
        <v>0</v>
      </c>
      <c r="Q176" s="176">
        <v>0</v>
      </c>
      <c r="R176" s="176">
        <f>Q176*H176</f>
        <v>0</v>
      </c>
      <c r="S176" s="176">
        <v>0</v>
      </c>
      <c r="T176" s="177">
        <f>S176*H176</f>
        <v>0</v>
      </c>
      <c r="U176" s="33"/>
      <c r="V176" s="33"/>
      <c r="W176" s="33"/>
      <c r="X176" s="33"/>
      <c r="Y176" s="33"/>
      <c r="Z176" s="33"/>
      <c r="AA176" s="33"/>
      <c r="AB176" s="33"/>
      <c r="AC176" s="33"/>
      <c r="AD176" s="33"/>
      <c r="AE176" s="33"/>
      <c r="AR176" s="178" t="s">
        <v>318</v>
      </c>
      <c r="AT176" s="178" t="s">
        <v>222</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318</v>
      </c>
      <c r="BM176" s="178" t="s">
        <v>659</v>
      </c>
    </row>
    <row r="177" spans="1:65" s="2" customFormat="1" ht="14.45" customHeight="1">
      <c r="A177" s="33"/>
      <c r="B177" s="166"/>
      <c r="C177" s="167" t="s">
        <v>491</v>
      </c>
      <c r="D177" s="167" t="s">
        <v>222</v>
      </c>
      <c r="E177" s="168" t="s">
        <v>2700</v>
      </c>
      <c r="F177" s="169" t="s">
        <v>2701</v>
      </c>
      <c r="G177" s="170" t="s">
        <v>225</v>
      </c>
      <c r="H177" s="171">
        <v>2</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318</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318</v>
      </c>
      <c r="BM177" s="178" t="s">
        <v>662</v>
      </c>
    </row>
    <row r="178" spans="1:65" s="2" customFormat="1" ht="14.45" customHeight="1">
      <c r="A178" s="33"/>
      <c r="B178" s="166"/>
      <c r="C178" s="167" t="s">
        <v>495</v>
      </c>
      <c r="D178" s="167" t="s">
        <v>222</v>
      </c>
      <c r="E178" s="168" t="s">
        <v>646</v>
      </c>
      <c r="F178" s="169" t="s">
        <v>2702</v>
      </c>
      <c r="G178" s="170" t="s">
        <v>225</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318</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318</v>
      </c>
      <c r="BM178" s="178" t="s">
        <v>667</v>
      </c>
    </row>
    <row r="179" spans="2:63" s="12" customFormat="1" ht="22.9" customHeight="1">
      <c r="B179" s="153"/>
      <c r="D179" s="154" t="s">
        <v>72</v>
      </c>
      <c r="E179" s="164" t="s">
        <v>2703</v>
      </c>
      <c r="F179" s="164" t="s">
        <v>2704</v>
      </c>
      <c r="I179" s="156"/>
      <c r="J179" s="165">
        <f>BK179</f>
        <v>0</v>
      </c>
      <c r="L179" s="153"/>
      <c r="M179" s="158"/>
      <c r="N179" s="159"/>
      <c r="O179" s="159"/>
      <c r="P179" s="160">
        <f>P180</f>
        <v>0</v>
      </c>
      <c r="Q179" s="159"/>
      <c r="R179" s="160">
        <f>R180</f>
        <v>0</v>
      </c>
      <c r="S179" s="159"/>
      <c r="T179" s="161">
        <f>T180</f>
        <v>0</v>
      </c>
      <c r="AR179" s="154" t="s">
        <v>82</v>
      </c>
      <c r="AT179" s="162" t="s">
        <v>72</v>
      </c>
      <c r="AU179" s="162" t="s">
        <v>80</v>
      </c>
      <c r="AY179" s="154" t="s">
        <v>219</v>
      </c>
      <c r="BK179" s="163">
        <f>BK180</f>
        <v>0</v>
      </c>
    </row>
    <row r="180" spans="1:65" s="2" customFormat="1" ht="14.45" customHeight="1">
      <c r="A180" s="33"/>
      <c r="B180" s="166"/>
      <c r="C180" s="167" t="s">
        <v>499</v>
      </c>
      <c r="D180" s="167" t="s">
        <v>222</v>
      </c>
      <c r="E180" s="168" t="s">
        <v>2705</v>
      </c>
      <c r="F180" s="169" t="s">
        <v>2706</v>
      </c>
      <c r="G180" s="170" t="s">
        <v>237</v>
      </c>
      <c r="H180" s="171">
        <v>228</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318</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318</v>
      </c>
      <c r="BM180" s="178" t="s">
        <v>670</v>
      </c>
    </row>
    <row r="181" spans="2:63" s="12" customFormat="1" ht="22.9" customHeight="1">
      <c r="B181" s="153"/>
      <c r="D181" s="154" t="s">
        <v>72</v>
      </c>
      <c r="E181" s="164" t="s">
        <v>2707</v>
      </c>
      <c r="F181" s="164" t="s">
        <v>489</v>
      </c>
      <c r="I181" s="156"/>
      <c r="J181" s="165">
        <f>BK181</f>
        <v>0</v>
      </c>
      <c r="L181" s="153"/>
      <c r="M181" s="158"/>
      <c r="N181" s="159"/>
      <c r="O181" s="159"/>
      <c r="P181" s="160">
        <f>P182</f>
        <v>0</v>
      </c>
      <c r="Q181" s="159"/>
      <c r="R181" s="160">
        <f>R182</f>
        <v>0</v>
      </c>
      <c r="S181" s="159"/>
      <c r="T181" s="161">
        <f>T182</f>
        <v>0</v>
      </c>
      <c r="AR181" s="154" t="s">
        <v>82</v>
      </c>
      <c r="AT181" s="162" t="s">
        <v>72</v>
      </c>
      <c r="AU181" s="162" t="s">
        <v>80</v>
      </c>
      <c r="AY181" s="154" t="s">
        <v>219</v>
      </c>
      <c r="BK181" s="163">
        <f>BK182</f>
        <v>0</v>
      </c>
    </row>
    <row r="182" spans="1:65" s="2" customFormat="1" ht="21.6" customHeight="1">
      <c r="A182" s="33"/>
      <c r="B182" s="166"/>
      <c r="C182" s="167" t="s">
        <v>503</v>
      </c>
      <c r="D182" s="167" t="s">
        <v>222</v>
      </c>
      <c r="E182" s="168" t="s">
        <v>2708</v>
      </c>
      <c r="F182" s="169" t="s">
        <v>2709</v>
      </c>
      <c r="G182" s="170" t="s">
        <v>755</v>
      </c>
      <c r="H182" s="171">
        <v>50</v>
      </c>
      <c r="I182" s="172"/>
      <c r="J182" s="173">
        <f>ROUND(I182*H182,2)</f>
        <v>0</v>
      </c>
      <c r="K182" s="169" t="s">
        <v>1</v>
      </c>
      <c r="L182" s="34"/>
      <c r="M182" s="174" t="s">
        <v>1</v>
      </c>
      <c r="N182" s="175" t="s">
        <v>38</v>
      </c>
      <c r="O182" s="59"/>
      <c r="P182" s="176">
        <f>O182*H182</f>
        <v>0</v>
      </c>
      <c r="Q182" s="176">
        <v>0</v>
      </c>
      <c r="R182" s="176">
        <f>Q182*H182</f>
        <v>0</v>
      </c>
      <c r="S182" s="176">
        <v>0</v>
      </c>
      <c r="T182" s="177">
        <f>S182*H182</f>
        <v>0</v>
      </c>
      <c r="U182" s="33"/>
      <c r="V182" s="33"/>
      <c r="W182" s="33"/>
      <c r="X182" s="33"/>
      <c r="Y182" s="33"/>
      <c r="Z182" s="33"/>
      <c r="AA182" s="33"/>
      <c r="AB182" s="33"/>
      <c r="AC182" s="33"/>
      <c r="AD182" s="33"/>
      <c r="AE182" s="33"/>
      <c r="AR182" s="178" t="s">
        <v>318</v>
      </c>
      <c r="AT182" s="178" t="s">
        <v>222</v>
      </c>
      <c r="AU182" s="178" t="s">
        <v>82</v>
      </c>
      <c r="AY182" s="18" t="s">
        <v>219</v>
      </c>
      <c r="BE182" s="179">
        <f>IF(N182="základní",J182,0)</f>
        <v>0</v>
      </c>
      <c r="BF182" s="179">
        <f>IF(N182="snížená",J182,0)</f>
        <v>0</v>
      </c>
      <c r="BG182" s="179">
        <f>IF(N182="zákl. přenesená",J182,0)</f>
        <v>0</v>
      </c>
      <c r="BH182" s="179">
        <f>IF(N182="sníž. přenesená",J182,0)</f>
        <v>0</v>
      </c>
      <c r="BI182" s="179">
        <f>IF(N182="nulová",J182,0)</f>
        <v>0</v>
      </c>
      <c r="BJ182" s="18" t="s">
        <v>80</v>
      </c>
      <c r="BK182" s="179">
        <f>ROUND(I182*H182,2)</f>
        <v>0</v>
      </c>
      <c r="BL182" s="18" t="s">
        <v>318</v>
      </c>
      <c r="BM182" s="178" t="s">
        <v>673</v>
      </c>
    </row>
    <row r="183" spans="2:63" s="12" customFormat="1" ht="22.9" customHeight="1">
      <c r="B183" s="153"/>
      <c r="D183" s="154" t="s">
        <v>72</v>
      </c>
      <c r="E183" s="164" t="s">
        <v>2710</v>
      </c>
      <c r="F183" s="164" t="s">
        <v>650</v>
      </c>
      <c r="I183" s="156"/>
      <c r="J183" s="165">
        <f>BK183</f>
        <v>0</v>
      </c>
      <c r="L183" s="153"/>
      <c r="M183" s="158"/>
      <c r="N183" s="159"/>
      <c r="O183" s="159"/>
      <c r="P183" s="160">
        <f>SUM(P184:P186)</f>
        <v>0</v>
      </c>
      <c r="Q183" s="159"/>
      <c r="R183" s="160">
        <f>SUM(R184:R186)</f>
        <v>0</v>
      </c>
      <c r="S183" s="159"/>
      <c r="T183" s="161">
        <f>SUM(T184:T186)</f>
        <v>0</v>
      </c>
      <c r="AR183" s="154" t="s">
        <v>82</v>
      </c>
      <c r="AT183" s="162" t="s">
        <v>72</v>
      </c>
      <c r="AU183" s="162" t="s">
        <v>80</v>
      </c>
      <c r="AY183" s="154" t="s">
        <v>219</v>
      </c>
      <c r="BK183" s="163">
        <f>SUM(BK184:BK186)</f>
        <v>0</v>
      </c>
    </row>
    <row r="184" spans="1:65" s="2" customFormat="1" ht="14.45" customHeight="1">
      <c r="A184" s="33"/>
      <c r="B184" s="166"/>
      <c r="C184" s="167" t="s">
        <v>507</v>
      </c>
      <c r="D184" s="167" t="s">
        <v>222</v>
      </c>
      <c r="E184" s="168" t="s">
        <v>652</v>
      </c>
      <c r="F184" s="169" t="s">
        <v>653</v>
      </c>
      <c r="G184" s="170" t="s">
        <v>654</v>
      </c>
      <c r="H184" s="171">
        <v>1</v>
      </c>
      <c r="I184" s="172"/>
      <c r="J184" s="173">
        <f>ROUND(I184*H184,2)</f>
        <v>0</v>
      </c>
      <c r="K184" s="169" t="s">
        <v>1</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318</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318</v>
      </c>
      <c r="BM184" s="178" t="s">
        <v>676</v>
      </c>
    </row>
    <row r="185" spans="1:65" s="2" customFormat="1" ht="14.45" customHeight="1">
      <c r="A185" s="33"/>
      <c r="B185" s="166"/>
      <c r="C185" s="167" t="s">
        <v>511</v>
      </c>
      <c r="D185" s="167" t="s">
        <v>222</v>
      </c>
      <c r="E185" s="168" t="s">
        <v>655</v>
      </c>
      <c r="F185" s="169" t="s">
        <v>658</v>
      </c>
      <c r="G185" s="170" t="s">
        <v>654</v>
      </c>
      <c r="H185" s="171">
        <v>1</v>
      </c>
      <c r="I185" s="172"/>
      <c r="J185" s="173">
        <f>ROUND(I185*H185,2)</f>
        <v>0</v>
      </c>
      <c r="K185" s="169" t="s">
        <v>1</v>
      </c>
      <c r="L185" s="34"/>
      <c r="M185" s="174" t="s">
        <v>1</v>
      </c>
      <c r="N185" s="175" t="s">
        <v>38</v>
      </c>
      <c r="O185" s="59"/>
      <c r="P185" s="176">
        <f>O185*H185</f>
        <v>0</v>
      </c>
      <c r="Q185" s="176">
        <v>0</v>
      </c>
      <c r="R185" s="176">
        <f>Q185*H185</f>
        <v>0</v>
      </c>
      <c r="S185" s="176">
        <v>0</v>
      </c>
      <c r="T185" s="177">
        <f>S185*H185</f>
        <v>0</v>
      </c>
      <c r="U185" s="33"/>
      <c r="V185" s="33"/>
      <c r="W185" s="33"/>
      <c r="X185" s="33"/>
      <c r="Y185" s="33"/>
      <c r="Z185" s="33"/>
      <c r="AA185" s="33"/>
      <c r="AB185" s="33"/>
      <c r="AC185" s="33"/>
      <c r="AD185" s="33"/>
      <c r="AE185" s="33"/>
      <c r="AR185" s="178" t="s">
        <v>318</v>
      </c>
      <c r="AT185" s="178" t="s">
        <v>222</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318</v>
      </c>
      <c r="BM185" s="178" t="s">
        <v>680</v>
      </c>
    </row>
    <row r="186" spans="1:65" s="2" customFormat="1" ht="14.45" customHeight="1">
      <c r="A186" s="33"/>
      <c r="B186" s="166"/>
      <c r="C186" s="167" t="s">
        <v>522</v>
      </c>
      <c r="D186" s="167" t="s">
        <v>222</v>
      </c>
      <c r="E186" s="168" t="s">
        <v>657</v>
      </c>
      <c r="F186" s="169" t="s">
        <v>661</v>
      </c>
      <c r="G186" s="170" t="s">
        <v>654</v>
      </c>
      <c r="H186" s="171">
        <v>1</v>
      </c>
      <c r="I186" s="172"/>
      <c r="J186" s="173">
        <f>ROUND(I186*H186,2)</f>
        <v>0</v>
      </c>
      <c r="K186" s="169" t="s">
        <v>1</v>
      </c>
      <c r="L186" s="34"/>
      <c r="M186" s="217" t="s">
        <v>1</v>
      </c>
      <c r="N186" s="218" t="s">
        <v>38</v>
      </c>
      <c r="O186" s="219"/>
      <c r="P186" s="220">
        <f>O186*H186</f>
        <v>0</v>
      </c>
      <c r="Q186" s="220">
        <v>0</v>
      </c>
      <c r="R186" s="220">
        <f>Q186*H186</f>
        <v>0</v>
      </c>
      <c r="S186" s="220">
        <v>0</v>
      </c>
      <c r="T186" s="221">
        <f>S186*H186</f>
        <v>0</v>
      </c>
      <c r="U186" s="33"/>
      <c r="V186" s="33"/>
      <c r="W186" s="33"/>
      <c r="X186" s="33"/>
      <c r="Y186" s="33"/>
      <c r="Z186" s="33"/>
      <c r="AA186" s="33"/>
      <c r="AB186" s="33"/>
      <c r="AC186" s="33"/>
      <c r="AD186" s="33"/>
      <c r="AE186" s="33"/>
      <c r="AR186" s="178" t="s">
        <v>318</v>
      </c>
      <c r="AT186" s="178" t="s">
        <v>222</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318</v>
      </c>
      <c r="BM186" s="178" t="s">
        <v>1169</v>
      </c>
    </row>
    <row r="187" spans="1:31" s="2" customFormat="1" ht="6.95" customHeight="1">
      <c r="A187" s="33"/>
      <c r="B187" s="48"/>
      <c r="C187" s="49"/>
      <c r="D187" s="49"/>
      <c r="E187" s="49"/>
      <c r="F187" s="49"/>
      <c r="G187" s="49"/>
      <c r="H187" s="49"/>
      <c r="I187" s="126"/>
      <c r="J187" s="49"/>
      <c r="K187" s="49"/>
      <c r="L187" s="34"/>
      <c r="M187" s="33"/>
      <c r="O187" s="33"/>
      <c r="P187" s="33"/>
      <c r="Q187" s="33"/>
      <c r="R187" s="33"/>
      <c r="S187" s="33"/>
      <c r="T187" s="33"/>
      <c r="U187" s="33"/>
      <c r="V187" s="33"/>
      <c r="W187" s="33"/>
      <c r="X187" s="33"/>
      <c r="Y187" s="33"/>
      <c r="Z187" s="33"/>
      <c r="AA187" s="33"/>
      <c r="AB187" s="33"/>
      <c r="AC187" s="33"/>
      <c r="AD187" s="33"/>
      <c r="AE187" s="33"/>
    </row>
  </sheetData>
  <autoFilter ref="C134:K186"/>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31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121</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2711</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ROUND(J134,2)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ROUND((SUM(BE134:BE317)),2)</f>
        <v>0</v>
      </c>
      <c r="G37" s="33"/>
      <c r="H37" s="33"/>
      <c r="I37" s="113">
        <v>0.21</v>
      </c>
      <c r="J37" s="112">
        <f>ROUND(((SUM(BE134:BE317))*I37),2)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ROUND((SUM(BF134:BF317)),2)</f>
        <v>0</v>
      </c>
      <c r="G38" s="33"/>
      <c r="H38" s="33"/>
      <c r="I38" s="113">
        <v>0.15</v>
      </c>
      <c r="J38" s="112">
        <f>ROUND(((SUM(BF134:BF317))*I38),2)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ROUND((SUM(BG134:BG317)),2)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ROUND((SUM(BH134:BH317)),2)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ROUND((SUM(BI134:BI317)),2)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002.6 - Elektroinstalace</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J134</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682</v>
      </c>
      <c r="E101" s="134"/>
      <c r="F101" s="134"/>
      <c r="G101" s="134"/>
      <c r="H101" s="134"/>
      <c r="I101" s="135"/>
      <c r="J101" s="136">
        <f>J135</f>
        <v>0</v>
      </c>
      <c r="L101" s="132"/>
    </row>
    <row r="102" spans="2:12" s="10" customFormat="1" ht="19.9" customHeight="1">
      <c r="B102" s="137"/>
      <c r="D102" s="138" t="s">
        <v>2712</v>
      </c>
      <c r="E102" s="139"/>
      <c r="F102" s="139"/>
      <c r="G102" s="139"/>
      <c r="H102" s="139"/>
      <c r="I102" s="140"/>
      <c r="J102" s="141">
        <f>J136</f>
        <v>0</v>
      </c>
      <c r="L102" s="137"/>
    </row>
    <row r="103" spans="2:12" s="10" customFormat="1" ht="19.9" customHeight="1">
      <c r="B103" s="137"/>
      <c r="D103" s="138" t="s">
        <v>2713</v>
      </c>
      <c r="E103" s="139"/>
      <c r="F103" s="139"/>
      <c r="G103" s="139"/>
      <c r="H103" s="139"/>
      <c r="I103" s="140"/>
      <c r="J103" s="141">
        <f>J165</f>
        <v>0</v>
      </c>
      <c r="L103" s="137"/>
    </row>
    <row r="104" spans="2:12" s="10" customFormat="1" ht="19.9" customHeight="1">
      <c r="B104" s="137"/>
      <c r="D104" s="138" t="s">
        <v>2714</v>
      </c>
      <c r="E104" s="139"/>
      <c r="F104" s="139"/>
      <c r="G104" s="139"/>
      <c r="H104" s="139"/>
      <c r="I104" s="140"/>
      <c r="J104" s="141">
        <f>J173</f>
        <v>0</v>
      </c>
      <c r="L104" s="137"/>
    </row>
    <row r="105" spans="2:12" s="10" customFormat="1" ht="19.9" customHeight="1">
      <c r="B105" s="137"/>
      <c r="D105" s="138" t="s">
        <v>683</v>
      </c>
      <c r="E105" s="139"/>
      <c r="F105" s="139"/>
      <c r="G105" s="139"/>
      <c r="H105" s="139"/>
      <c r="I105" s="140"/>
      <c r="J105" s="141">
        <f>J180</f>
        <v>0</v>
      </c>
      <c r="L105" s="137"/>
    </row>
    <row r="106" spans="2:12" s="10" customFormat="1" ht="19.9" customHeight="1">
      <c r="B106" s="137"/>
      <c r="D106" s="138" t="s">
        <v>2715</v>
      </c>
      <c r="E106" s="139"/>
      <c r="F106" s="139"/>
      <c r="G106" s="139"/>
      <c r="H106" s="139"/>
      <c r="I106" s="140"/>
      <c r="J106" s="141">
        <f>J258</f>
        <v>0</v>
      </c>
      <c r="L106" s="137"/>
    </row>
    <row r="107" spans="2:12" s="10" customFormat="1" ht="19.9" customHeight="1">
      <c r="B107" s="137"/>
      <c r="D107" s="138" t="s">
        <v>2716</v>
      </c>
      <c r="E107" s="139"/>
      <c r="F107" s="139"/>
      <c r="G107" s="139"/>
      <c r="H107" s="139"/>
      <c r="I107" s="140"/>
      <c r="J107" s="141">
        <f>J272</f>
        <v>0</v>
      </c>
      <c r="L107" s="137"/>
    </row>
    <row r="108" spans="2:12" s="10" customFormat="1" ht="19.9" customHeight="1">
      <c r="B108" s="137"/>
      <c r="D108" s="138" t="s">
        <v>2717</v>
      </c>
      <c r="E108" s="139"/>
      <c r="F108" s="139"/>
      <c r="G108" s="139"/>
      <c r="H108" s="139"/>
      <c r="I108" s="140"/>
      <c r="J108" s="141">
        <f>J291</f>
        <v>0</v>
      </c>
      <c r="L108" s="137"/>
    </row>
    <row r="109" spans="2:12" s="10" customFormat="1" ht="19.9" customHeight="1">
      <c r="B109" s="137"/>
      <c r="D109" s="138" t="s">
        <v>2718</v>
      </c>
      <c r="E109" s="139"/>
      <c r="F109" s="139"/>
      <c r="G109" s="139"/>
      <c r="H109" s="139"/>
      <c r="I109" s="140"/>
      <c r="J109" s="141">
        <f>J300</f>
        <v>0</v>
      </c>
      <c r="L109" s="137"/>
    </row>
    <row r="110" spans="2:12" s="10" customFormat="1" ht="19.9" customHeight="1">
      <c r="B110" s="137"/>
      <c r="D110" s="138" t="s">
        <v>2719</v>
      </c>
      <c r="E110" s="139"/>
      <c r="F110" s="139"/>
      <c r="G110" s="139"/>
      <c r="H110" s="139"/>
      <c r="I110" s="140"/>
      <c r="J110" s="141">
        <f>J316</f>
        <v>0</v>
      </c>
      <c r="L110" s="137"/>
    </row>
    <row r="111" spans="1:31" s="2" customFormat="1" ht="21.75"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6.95" customHeight="1">
      <c r="A112" s="33"/>
      <c r="B112" s="48"/>
      <c r="C112" s="49"/>
      <c r="D112" s="49"/>
      <c r="E112" s="49"/>
      <c r="F112" s="49"/>
      <c r="G112" s="49"/>
      <c r="H112" s="49"/>
      <c r="I112" s="126"/>
      <c r="J112" s="49"/>
      <c r="K112" s="49"/>
      <c r="L112" s="43"/>
      <c r="S112" s="33"/>
      <c r="T112" s="33"/>
      <c r="U112" s="33"/>
      <c r="V112" s="33"/>
      <c r="W112" s="33"/>
      <c r="X112" s="33"/>
      <c r="Y112" s="33"/>
      <c r="Z112" s="33"/>
      <c r="AA112" s="33"/>
      <c r="AB112" s="33"/>
      <c r="AC112" s="33"/>
      <c r="AD112" s="33"/>
      <c r="AE112" s="33"/>
    </row>
    <row r="116" spans="1:31" s="2" customFormat="1" ht="6.95" customHeight="1">
      <c r="A116" s="33"/>
      <c r="B116" s="50"/>
      <c r="C116" s="51"/>
      <c r="D116" s="51"/>
      <c r="E116" s="51"/>
      <c r="F116" s="51"/>
      <c r="G116" s="51"/>
      <c r="H116" s="51"/>
      <c r="I116" s="127"/>
      <c r="J116" s="51"/>
      <c r="K116" s="51"/>
      <c r="L116" s="43"/>
      <c r="S116" s="33"/>
      <c r="T116" s="33"/>
      <c r="U116" s="33"/>
      <c r="V116" s="33"/>
      <c r="W116" s="33"/>
      <c r="X116" s="33"/>
      <c r="Y116" s="33"/>
      <c r="Z116" s="33"/>
      <c r="AA116" s="33"/>
      <c r="AB116" s="33"/>
      <c r="AC116" s="33"/>
      <c r="AD116" s="33"/>
      <c r="AE116" s="33"/>
    </row>
    <row r="117" spans="1:31" s="2" customFormat="1" ht="24.95" customHeight="1">
      <c r="A117" s="33"/>
      <c r="B117" s="34"/>
      <c r="C117" s="22" t="s">
        <v>204</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6.9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16</v>
      </c>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4.45" customHeight="1">
      <c r="A120" s="33"/>
      <c r="B120" s="34"/>
      <c r="C120" s="33"/>
      <c r="D120" s="33"/>
      <c r="E120" s="280" t="str">
        <f>E7</f>
        <v>Rozšíření infrastruktury centra INTEMAC</v>
      </c>
      <c r="F120" s="281"/>
      <c r="G120" s="281"/>
      <c r="H120" s="281"/>
      <c r="I120" s="103"/>
      <c r="J120" s="33"/>
      <c r="K120" s="33"/>
      <c r="L120" s="43"/>
      <c r="S120" s="33"/>
      <c r="T120" s="33"/>
      <c r="U120" s="33"/>
      <c r="V120" s="33"/>
      <c r="W120" s="33"/>
      <c r="X120" s="33"/>
      <c r="Y120" s="33"/>
      <c r="Z120" s="33"/>
      <c r="AA120" s="33"/>
      <c r="AB120" s="33"/>
      <c r="AC120" s="33"/>
      <c r="AD120" s="33"/>
      <c r="AE120" s="33"/>
    </row>
    <row r="121" spans="2:12" s="1" customFormat="1" ht="12" customHeight="1">
      <c r="B121" s="21"/>
      <c r="C121" s="28" t="s">
        <v>176</v>
      </c>
      <c r="I121" s="99"/>
      <c r="L121" s="21"/>
    </row>
    <row r="122" spans="2:12" s="1" customFormat="1" ht="14.45" customHeight="1">
      <c r="B122" s="21"/>
      <c r="E122" s="280" t="s">
        <v>177</v>
      </c>
      <c r="F122" s="243"/>
      <c r="G122" s="243"/>
      <c r="H122" s="243"/>
      <c r="I122" s="99"/>
      <c r="L122" s="21"/>
    </row>
    <row r="123" spans="2:12" s="1" customFormat="1" ht="12" customHeight="1">
      <c r="B123" s="21"/>
      <c r="C123" s="28" t="s">
        <v>178</v>
      </c>
      <c r="I123" s="99"/>
      <c r="L123" s="21"/>
    </row>
    <row r="124" spans="1:31" s="2" customFormat="1" ht="14.45" customHeight="1">
      <c r="A124" s="33"/>
      <c r="B124" s="34"/>
      <c r="C124" s="33"/>
      <c r="D124" s="33"/>
      <c r="E124" s="282" t="s">
        <v>764</v>
      </c>
      <c r="F124" s="283"/>
      <c r="G124" s="283"/>
      <c r="H124" s="283"/>
      <c r="I124" s="10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180</v>
      </c>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4.45" customHeight="1">
      <c r="A126" s="33"/>
      <c r="B126" s="34"/>
      <c r="C126" s="33"/>
      <c r="D126" s="33"/>
      <c r="E126" s="253" t="str">
        <f>E13</f>
        <v>002.6 - Elektroinstalace</v>
      </c>
      <c r="F126" s="283"/>
      <c r="G126" s="283"/>
      <c r="H126" s="283"/>
      <c r="I126" s="103"/>
      <c r="J126" s="33"/>
      <c r="K126" s="33"/>
      <c r="L126" s="43"/>
      <c r="S126" s="33"/>
      <c r="T126" s="33"/>
      <c r="U126" s="33"/>
      <c r="V126" s="33"/>
      <c r="W126" s="33"/>
      <c r="X126" s="33"/>
      <c r="Y126" s="33"/>
      <c r="Z126" s="33"/>
      <c r="AA126" s="33"/>
      <c r="AB126" s="33"/>
      <c r="AC126" s="33"/>
      <c r="AD126" s="33"/>
      <c r="AE126" s="33"/>
    </row>
    <row r="127" spans="1:31" s="2" customFormat="1" ht="6.9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20</v>
      </c>
      <c r="D128" s="33"/>
      <c r="E128" s="33"/>
      <c r="F128" s="26" t="str">
        <f>F16</f>
        <v xml:space="preserve"> </v>
      </c>
      <c r="G128" s="33"/>
      <c r="H128" s="33"/>
      <c r="I128" s="104" t="s">
        <v>22</v>
      </c>
      <c r="J128" s="56" t="str">
        <f>IF(J16="","",J16)</f>
        <v>20. 10. 2018</v>
      </c>
      <c r="K128" s="33"/>
      <c r="L128" s="43"/>
      <c r="S128" s="33"/>
      <c r="T128" s="33"/>
      <c r="U128" s="33"/>
      <c r="V128" s="33"/>
      <c r="W128" s="33"/>
      <c r="X128" s="33"/>
      <c r="Y128" s="33"/>
      <c r="Z128" s="33"/>
      <c r="AA128" s="33"/>
      <c r="AB128" s="33"/>
      <c r="AC128" s="33"/>
      <c r="AD128" s="33"/>
      <c r="AE128" s="33"/>
    </row>
    <row r="129" spans="1:31" s="2" customFormat="1" ht="6.95" customHeight="1">
      <c r="A129" s="33"/>
      <c r="B129" s="34"/>
      <c r="C129" s="33"/>
      <c r="D129" s="33"/>
      <c r="E129" s="33"/>
      <c r="F129" s="33"/>
      <c r="G129" s="33"/>
      <c r="H129" s="33"/>
      <c r="I129" s="103"/>
      <c r="J129" s="33"/>
      <c r="K129" s="33"/>
      <c r="L129" s="43"/>
      <c r="S129" s="33"/>
      <c r="T129" s="33"/>
      <c r="U129" s="33"/>
      <c r="V129" s="33"/>
      <c r="W129" s="33"/>
      <c r="X129" s="33"/>
      <c r="Y129" s="33"/>
      <c r="Z129" s="33"/>
      <c r="AA129" s="33"/>
      <c r="AB129" s="33"/>
      <c r="AC129" s="33"/>
      <c r="AD129" s="33"/>
      <c r="AE129" s="33"/>
    </row>
    <row r="130" spans="1:31" s="2" customFormat="1" ht="15.6" customHeight="1">
      <c r="A130" s="33"/>
      <c r="B130" s="34"/>
      <c r="C130" s="28" t="s">
        <v>24</v>
      </c>
      <c r="D130" s="33"/>
      <c r="E130" s="33"/>
      <c r="F130" s="26" t="str">
        <f>E19</f>
        <v xml:space="preserve"> </v>
      </c>
      <c r="G130" s="33"/>
      <c r="H130" s="33"/>
      <c r="I130" s="104" t="s">
        <v>29</v>
      </c>
      <c r="J130" s="31" t="str">
        <f>E25</f>
        <v xml:space="preserve"> </v>
      </c>
      <c r="K130" s="33"/>
      <c r="L130" s="43"/>
      <c r="S130" s="33"/>
      <c r="T130" s="33"/>
      <c r="U130" s="33"/>
      <c r="V130" s="33"/>
      <c r="W130" s="33"/>
      <c r="X130" s="33"/>
      <c r="Y130" s="33"/>
      <c r="Z130" s="33"/>
      <c r="AA130" s="33"/>
      <c r="AB130" s="33"/>
      <c r="AC130" s="33"/>
      <c r="AD130" s="33"/>
      <c r="AE130" s="33"/>
    </row>
    <row r="131" spans="1:31" s="2" customFormat="1" ht="15.6" customHeight="1">
      <c r="A131" s="33"/>
      <c r="B131" s="34"/>
      <c r="C131" s="28" t="s">
        <v>27</v>
      </c>
      <c r="D131" s="33"/>
      <c r="E131" s="33"/>
      <c r="F131" s="26" t="str">
        <f>IF(E22="","",E22)</f>
        <v>Vyplň údaj</v>
      </c>
      <c r="G131" s="33"/>
      <c r="H131" s="33"/>
      <c r="I131" s="104" t="s">
        <v>31</v>
      </c>
      <c r="J131" s="31" t="str">
        <f>E28</f>
        <v xml:space="preserve"> </v>
      </c>
      <c r="K131" s="33"/>
      <c r="L131" s="43"/>
      <c r="S131" s="33"/>
      <c r="T131" s="33"/>
      <c r="U131" s="33"/>
      <c r="V131" s="33"/>
      <c r="W131" s="33"/>
      <c r="X131" s="33"/>
      <c r="Y131" s="33"/>
      <c r="Z131" s="33"/>
      <c r="AA131" s="33"/>
      <c r="AB131" s="33"/>
      <c r="AC131" s="33"/>
      <c r="AD131" s="33"/>
      <c r="AE131" s="33"/>
    </row>
    <row r="132" spans="1:31" s="2" customFormat="1" ht="10.35" customHeight="1">
      <c r="A132" s="33"/>
      <c r="B132" s="34"/>
      <c r="C132" s="33"/>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11" customFormat="1" ht="29.25" customHeight="1">
      <c r="A133" s="142"/>
      <c r="B133" s="143"/>
      <c r="C133" s="144" t="s">
        <v>205</v>
      </c>
      <c r="D133" s="145" t="s">
        <v>58</v>
      </c>
      <c r="E133" s="145" t="s">
        <v>54</v>
      </c>
      <c r="F133" s="145" t="s">
        <v>55</v>
      </c>
      <c r="G133" s="145" t="s">
        <v>206</v>
      </c>
      <c r="H133" s="145" t="s">
        <v>207</v>
      </c>
      <c r="I133" s="146" t="s">
        <v>208</v>
      </c>
      <c r="J133" s="145" t="s">
        <v>184</v>
      </c>
      <c r="K133" s="147" t="s">
        <v>209</v>
      </c>
      <c r="L133" s="148"/>
      <c r="M133" s="63" t="s">
        <v>1</v>
      </c>
      <c r="N133" s="64" t="s">
        <v>37</v>
      </c>
      <c r="O133" s="64" t="s">
        <v>210</v>
      </c>
      <c r="P133" s="64" t="s">
        <v>211</v>
      </c>
      <c r="Q133" s="64" t="s">
        <v>212</v>
      </c>
      <c r="R133" s="64" t="s">
        <v>213</v>
      </c>
      <c r="S133" s="64" t="s">
        <v>214</v>
      </c>
      <c r="T133" s="65" t="s">
        <v>215</v>
      </c>
      <c r="U133" s="142"/>
      <c r="V133" s="142"/>
      <c r="W133" s="142"/>
      <c r="X133" s="142"/>
      <c r="Y133" s="142"/>
      <c r="Z133" s="142"/>
      <c r="AA133" s="142"/>
      <c r="AB133" s="142"/>
      <c r="AC133" s="142"/>
      <c r="AD133" s="142"/>
      <c r="AE133" s="142"/>
    </row>
    <row r="134" spans="1:63" s="2" customFormat="1" ht="22.9" customHeight="1">
      <c r="A134" s="33"/>
      <c r="B134" s="34"/>
      <c r="C134" s="70" t="s">
        <v>216</v>
      </c>
      <c r="D134" s="33"/>
      <c r="E134" s="33"/>
      <c r="F134" s="33"/>
      <c r="G134" s="33"/>
      <c r="H134" s="33"/>
      <c r="I134" s="103"/>
      <c r="J134" s="149">
        <f>BK134</f>
        <v>0</v>
      </c>
      <c r="K134" s="33"/>
      <c r="L134" s="34"/>
      <c r="M134" s="66"/>
      <c r="N134" s="57"/>
      <c r="O134" s="67"/>
      <c r="P134" s="150">
        <f>P135</f>
        <v>0</v>
      </c>
      <c r="Q134" s="67"/>
      <c r="R134" s="150">
        <f>R135</f>
        <v>0</v>
      </c>
      <c r="S134" s="67"/>
      <c r="T134" s="151">
        <f>T135</f>
        <v>0</v>
      </c>
      <c r="U134" s="33"/>
      <c r="V134" s="33"/>
      <c r="W134" s="33"/>
      <c r="X134" s="33"/>
      <c r="Y134" s="33"/>
      <c r="Z134" s="33"/>
      <c r="AA134" s="33"/>
      <c r="AB134" s="33"/>
      <c r="AC134" s="33"/>
      <c r="AD134" s="33"/>
      <c r="AE134" s="33"/>
      <c r="AT134" s="18" t="s">
        <v>72</v>
      </c>
      <c r="AU134" s="18" t="s">
        <v>186</v>
      </c>
      <c r="BK134" s="152">
        <f>BK135</f>
        <v>0</v>
      </c>
    </row>
    <row r="135" spans="2:63" s="12" customFormat="1" ht="25.9" customHeight="1">
      <c r="B135" s="153"/>
      <c r="D135" s="154" t="s">
        <v>72</v>
      </c>
      <c r="E135" s="155" t="s">
        <v>684</v>
      </c>
      <c r="F135" s="155" t="s">
        <v>120</v>
      </c>
      <c r="I135" s="156"/>
      <c r="J135" s="157">
        <f>BK135</f>
        <v>0</v>
      </c>
      <c r="L135" s="153"/>
      <c r="M135" s="158"/>
      <c r="N135" s="159"/>
      <c r="O135" s="159"/>
      <c r="P135" s="160">
        <f>P136+P165+P173+P180+P258+P272+P291+P300+P316</f>
        <v>0</v>
      </c>
      <c r="Q135" s="159"/>
      <c r="R135" s="160">
        <f>R136+R165+R173+R180+R258+R272+R291+R300+R316</f>
        <v>0</v>
      </c>
      <c r="S135" s="159"/>
      <c r="T135" s="161">
        <f>T136+T165+T173+T180+T258+T272+T291+T300+T316</f>
        <v>0</v>
      </c>
      <c r="AR135" s="154" t="s">
        <v>90</v>
      </c>
      <c r="AT135" s="162" t="s">
        <v>72</v>
      </c>
      <c r="AU135" s="162" t="s">
        <v>73</v>
      </c>
      <c r="AY135" s="154" t="s">
        <v>219</v>
      </c>
      <c r="BK135" s="163">
        <f>BK136+BK165+BK173+BK180+BK258+BK272+BK291+BK300+BK316</f>
        <v>0</v>
      </c>
    </row>
    <row r="136" spans="2:63" s="12" customFormat="1" ht="22.9" customHeight="1">
      <c r="B136" s="153"/>
      <c r="D136" s="154" t="s">
        <v>72</v>
      </c>
      <c r="E136" s="164" t="s">
        <v>2720</v>
      </c>
      <c r="F136" s="164" t="s">
        <v>2721</v>
      </c>
      <c r="I136" s="156"/>
      <c r="J136" s="165">
        <f>BK136</f>
        <v>0</v>
      </c>
      <c r="L136" s="153"/>
      <c r="M136" s="158"/>
      <c r="N136" s="159"/>
      <c r="O136" s="159"/>
      <c r="P136" s="160">
        <f>SUM(P137:P164)</f>
        <v>0</v>
      </c>
      <c r="Q136" s="159"/>
      <c r="R136" s="160">
        <f>SUM(R137:R164)</f>
        <v>0</v>
      </c>
      <c r="S136" s="159"/>
      <c r="T136" s="161">
        <f>SUM(T137:T164)</f>
        <v>0</v>
      </c>
      <c r="AR136" s="154" t="s">
        <v>90</v>
      </c>
      <c r="AT136" s="162" t="s">
        <v>72</v>
      </c>
      <c r="AU136" s="162" t="s">
        <v>80</v>
      </c>
      <c r="AY136" s="154" t="s">
        <v>219</v>
      </c>
      <c r="BK136" s="163">
        <f>SUM(BK137:BK164)</f>
        <v>0</v>
      </c>
    </row>
    <row r="137" spans="1:65" s="2" customFormat="1" ht="21.6" customHeight="1">
      <c r="A137" s="33"/>
      <c r="B137" s="166"/>
      <c r="C137" s="167" t="s">
        <v>80</v>
      </c>
      <c r="D137" s="167" t="s">
        <v>222</v>
      </c>
      <c r="E137" s="168" t="s">
        <v>80</v>
      </c>
      <c r="F137" s="169" t="s">
        <v>2722</v>
      </c>
      <c r="G137" s="170" t="s">
        <v>592</v>
      </c>
      <c r="H137" s="171">
        <v>2</v>
      </c>
      <c r="I137" s="172"/>
      <c r="J137" s="173">
        <f aca="true" t="shared" si="0" ref="J137:J164">ROUND(I137*H137,2)</f>
        <v>0</v>
      </c>
      <c r="K137" s="169" t="s">
        <v>1</v>
      </c>
      <c r="L137" s="34"/>
      <c r="M137" s="174" t="s">
        <v>1</v>
      </c>
      <c r="N137" s="175" t="s">
        <v>38</v>
      </c>
      <c r="O137" s="59"/>
      <c r="P137" s="176">
        <f aca="true" t="shared" si="1" ref="P137:P164">O137*H137</f>
        <v>0</v>
      </c>
      <c r="Q137" s="176">
        <v>0</v>
      </c>
      <c r="R137" s="176">
        <f aca="true" t="shared" si="2" ref="R137:R164">Q137*H137</f>
        <v>0</v>
      </c>
      <c r="S137" s="176">
        <v>0</v>
      </c>
      <c r="T137" s="177">
        <f aca="true" t="shared" si="3" ref="T137:T164">S137*H137</f>
        <v>0</v>
      </c>
      <c r="U137" s="33"/>
      <c r="V137" s="33"/>
      <c r="W137" s="33"/>
      <c r="X137" s="33"/>
      <c r="Y137" s="33"/>
      <c r="Z137" s="33"/>
      <c r="AA137" s="33"/>
      <c r="AB137" s="33"/>
      <c r="AC137" s="33"/>
      <c r="AD137" s="33"/>
      <c r="AE137" s="33"/>
      <c r="AR137" s="178" t="s">
        <v>446</v>
      </c>
      <c r="AT137" s="178" t="s">
        <v>222</v>
      </c>
      <c r="AU137" s="178" t="s">
        <v>82</v>
      </c>
      <c r="AY137" s="18" t="s">
        <v>219</v>
      </c>
      <c r="BE137" s="179">
        <f aca="true" t="shared" si="4" ref="BE137:BE164">IF(N137="základní",J137,0)</f>
        <v>0</v>
      </c>
      <c r="BF137" s="179">
        <f aca="true" t="shared" si="5" ref="BF137:BF164">IF(N137="snížená",J137,0)</f>
        <v>0</v>
      </c>
      <c r="BG137" s="179">
        <f aca="true" t="shared" si="6" ref="BG137:BG164">IF(N137="zákl. přenesená",J137,0)</f>
        <v>0</v>
      </c>
      <c r="BH137" s="179">
        <f aca="true" t="shared" si="7" ref="BH137:BH164">IF(N137="sníž. přenesená",J137,0)</f>
        <v>0</v>
      </c>
      <c r="BI137" s="179">
        <f aca="true" t="shared" si="8" ref="BI137:BI164">IF(N137="nulová",J137,0)</f>
        <v>0</v>
      </c>
      <c r="BJ137" s="18" t="s">
        <v>80</v>
      </c>
      <c r="BK137" s="179">
        <f aca="true" t="shared" si="9" ref="BK137:BK164">ROUND(I137*H137,2)</f>
        <v>0</v>
      </c>
      <c r="BL137" s="18" t="s">
        <v>446</v>
      </c>
      <c r="BM137" s="178" t="s">
        <v>82</v>
      </c>
    </row>
    <row r="138" spans="1:65" s="2" customFormat="1" ht="14.45" customHeight="1">
      <c r="A138" s="33"/>
      <c r="B138" s="166"/>
      <c r="C138" s="167" t="s">
        <v>82</v>
      </c>
      <c r="D138" s="167" t="s">
        <v>222</v>
      </c>
      <c r="E138" s="168" t="s">
        <v>82</v>
      </c>
      <c r="F138" s="169" t="s">
        <v>2723</v>
      </c>
      <c r="G138" s="170" t="s">
        <v>592</v>
      </c>
      <c r="H138" s="171">
        <v>1</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446</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446</v>
      </c>
      <c r="BM138" s="178" t="s">
        <v>125</v>
      </c>
    </row>
    <row r="139" spans="1:65" s="2" customFormat="1" ht="14.45" customHeight="1">
      <c r="A139" s="33"/>
      <c r="B139" s="166"/>
      <c r="C139" s="167" t="s">
        <v>90</v>
      </c>
      <c r="D139" s="167" t="s">
        <v>222</v>
      </c>
      <c r="E139" s="168" t="s">
        <v>90</v>
      </c>
      <c r="F139" s="169" t="s">
        <v>2724</v>
      </c>
      <c r="G139" s="170" t="s">
        <v>592</v>
      </c>
      <c r="H139" s="171">
        <v>1</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446</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446</v>
      </c>
      <c r="BM139" s="178" t="s">
        <v>252</v>
      </c>
    </row>
    <row r="140" spans="1:65" s="2" customFormat="1" ht="14.45" customHeight="1">
      <c r="A140" s="33"/>
      <c r="B140" s="166"/>
      <c r="C140" s="167" t="s">
        <v>125</v>
      </c>
      <c r="D140" s="167" t="s">
        <v>222</v>
      </c>
      <c r="E140" s="168" t="s">
        <v>125</v>
      </c>
      <c r="F140" s="169" t="s">
        <v>2725</v>
      </c>
      <c r="G140" s="170" t="s">
        <v>592</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446</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446</v>
      </c>
      <c r="BM140" s="178" t="s">
        <v>256</v>
      </c>
    </row>
    <row r="141" spans="1:65" s="2" customFormat="1" ht="14.45" customHeight="1">
      <c r="A141" s="33"/>
      <c r="B141" s="166"/>
      <c r="C141" s="167" t="s">
        <v>246</v>
      </c>
      <c r="D141" s="167" t="s">
        <v>222</v>
      </c>
      <c r="E141" s="168" t="s">
        <v>246</v>
      </c>
      <c r="F141" s="169" t="s">
        <v>2726</v>
      </c>
      <c r="G141" s="170" t="s">
        <v>592</v>
      </c>
      <c r="H141" s="171">
        <v>2</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446</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446</v>
      </c>
      <c r="BM141" s="178" t="s">
        <v>277</v>
      </c>
    </row>
    <row r="142" spans="1:65" s="2" customFormat="1" ht="14.45" customHeight="1">
      <c r="A142" s="33"/>
      <c r="B142" s="166"/>
      <c r="C142" s="167" t="s">
        <v>252</v>
      </c>
      <c r="D142" s="167" t="s">
        <v>222</v>
      </c>
      <c r="E142" s="168" t="s">
        <v>252</v>
      </c>
      <c r="F142" s="169" t="s">
        <v>2727</v>
      </c>
      <c r="G142" s="170" t="s">
        <v>592</v>
      </c>
      <c r="H142" s="171">
        <v>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446</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446</v>
      </c>
      <c r="BM142" s="178" t="s">
        <v>294</v>
      </c>
    </row>
    <row r="143" spans="1:65" s="2" customFormat="1" ht="14.45" customHeight="1">
      <c r="A143" s="33"/>
      <c r="B143" s="166"/>
      <c r="C143" s="167" t="s">
        <v>260</v>
      </c>
      <c r="D143" s="167" t="s">
        <v>222</v>
      </c>
      <c r="E143" s="168" t="s">
        <v>260</v>
      </c>
      <c r="F143" s="169" t="s">
        <v>2728</v>
      </c>
      <c r="G143" s="170" t="s">
        <v>592</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446</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446</v>
      </c>
      <c r="BM143" s="178" t="s">
        <v>304</v>
      </c>
    </row>
    <row r="144" spans="1:65" s="2" customFormat="1" ht="21.6" customHeight="1">
      <c r="A144" s="33"/>
      <c r="B144" s="166"/>
      <c r="C144" s="167" t="s">
        <v>256</v>
      </c>
      <c r="D144" s="167" t="s">
        <v>222</v>
      </c>
      <c r="E144" s="168" t="s">
        <v>256</v>
      </c>
      <c r="F144" s="169" t="s">
        <v>2729</v>
      </c>
      <c r="G144" s="170" t="s">
        <v>592</v>
      </c>
      <c r="H144" s="171">
        <v>3</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446</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446</v>
      </c>
      <c r="BM144" s="178" t="s">
        <v>318</v>
      </c>
    </row>
    <row r="145" spans="1:65" s="2" customFormat="1" ht="21.6" customHeight="1">
      <c r="A145" s="33"/>
      <c r="B145" s="166"/>
      <c r="C145" s="167" t="s">
        <v>271</v>
      </c>
      <c r="D145" s="167" t="s">
        <v>222</v>
      </c>
      <c r="E145" s="168" t="s">
        <v>271</v>
      </c>
      <c r="F145" s="169" t="s">
        <v>2730</v>
      </c>
      <c r="G145" s="170" t="s">
        <v>592</v>
      </c>
      <c r="H145" s="171">
        <v>3</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446</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446</v>
      </c>
      <c r="BM145" s="178" t="s">
        <v>334</v>
      </c>
    </row>
    <row r="146" spans="1:65" s="2" customFormat="1" ht="21.6" customHeight="1">
      <c r="A146" s="33"/>
      <c r="B146" s="166"/>
      <c r="C146" s="167" t="s">
        <v>277</v>
      </c>
      <c r="D146" s="167" t="s">
        <v>222</v>
      </c>
      <c r="E146" s="168" t="s">
        <v>282</v>
      </c>
      <c r="F146" s="169" t="s">
        <v>2731</v>
      </c>
      <c r="G146" s="170" t="s">
        <v>592</v>
      </c>
      <c r="H146" s="171">
        <v>12</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446</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446</v>
      </c>
      <c r="BM146" s="178" t="s">
        <v>358</v>
      </c>
    </row>
    <row r="147" spans="1:65" s="2" customFormat="1" ht="21.6" customHeight="1">
      <c r="A147" s="33"/>
      <c r="B147" s="166"/>
      <c r="C147" s="167" t="s">
        <v>282</v>
      </c>
      <c r="D147" s="167" t="s">
        <v>222</v>
      </c>
      <c r="E147" s="168" t="s">
        <v>294</v>
      </c>
      <c r="F147" s="169" t="s">
        <v>2732</v>
      </c>
      <c r="G147" s="170" t="s">
        <v>592</v>
      </c>
      <c r="H147" s="171">
        <v>2</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446</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446</v>
      </c>
      <c r="BM147" s="178" t="s">
        <v>368</v>
      </c>
    </row>
    <row r="148" spans="1:65" s="2" customFormat="1" ht="21.6" customHeight="1">
      <c r="A148" s="33"/>
      <c r="B148" s="166"/>
      <c r="C148" s="167" t="s">
        <v>294</v>
      </c>
      <c r="D148" s="167" t="s">
        <v>222</v>
      </c>
      <c r="E148" s="168" t="s">
        <v>298</v>
      </c>
      <c r="F148" s="169" t="s">
        <v>2733</v>
      </c>
      <c r="G148" s="170" t="s">
        <v>592</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446</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446</v>
      </c>
      <c r="BM148" s="178" t="s">
        <v>382</v>
      </c>
    </row>
    <row r="149" spans="1:65" s="2" customFormat="1" ht="21.6" customHeight="1">
      <c r="A149" s="33"/>
      <c r="B149" s="166"/>
      <c r="C149" s="167" t="s">
        <v>298</v>
      </c>
      <c r="D149" s="167" t="s">
        <v>222</v>
      </c>
      <c r="E149" s="168" t="s">
        <v>304</v>
      </c>
      <c r="F149" s="169" t="s">
        <v>2734</v>
      </c>
      <c r="G149" s="170" t="s">
        <v>592</v>
      </c>
      <c r="H149" s="171">
        <v>8</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446</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446</v>
      </c>
      <c r="BM149" s="178" t="s">
        <v>391</v>
      </c>
    </row>
    <row r="150" spans="1:65" s="2" customFormat="1" ht="21.6" customHeight="1">
      <c r="A150" s="33"/>
      <c r="B150" s="166"/>
      <c r="C150" s="167" t="s">
        <v>304</v>
      </c>
      <c r="D150" s="167" t="s">
        <v>222</v>
      </c>
      <c r="E150" s="168" t="s">
        <v>318</v>
      </c>
      <c r="F150" s="169" t="s">
        <v>2735</v>
      </c>
      <c r="G150" s="170" t="s">
        <v>592</v>
      </c>
      <c r="H150" s="171">
        <v>7</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446</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446</v>
      </c>
      <c r="BM150" s="178" t="s">
        <v>418</v>
      </c>
    </row>
    <row r="151" spans="1:65" s="2" customFormat="1" ht="21.6" customHeight="1">
      <c r="A151" s="33"/>
      <c r="B151" s="166"/>
      <c r="C151" s="167" t="s">
        <v>8</v>
      </c>
      <c r="D151" s="167" t="s">
        <v>222</v>
      </c>
      <c r="E151" s="168" t="s">
        <v>322</v>
      </c>
      <c r="F151" s="169" t="s">
        <v>2736</v>
      </c>
      <c r="G151" s="170" t="s">
        <v>592</v>
      </c>
      <c r="H151" s="171">
        <v>1</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446</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446</v>
      </c>
      <c r="BM151" s="178" t="s">
        <v>491</v>
      </c>
    </row>
    <row r="152" spans="1:65" s="2" customFormat="1" ht="21.6" customHeight="1">
      <c r="A152" s="33"/>
      <c r="B152" s="166"/>
      <c r="C152" s="167" t="s">
        <v>318</v>
      </c>
      <c r="D152" s="167" t="s">
        <v>222</v>
      </c>
      <c r="E152" s="168" t="s">
        <v>334</v>
      </c>
      <c r="F152" s="169" t="s">
        <v>2737</v>
      </c>
      <c r="G152" s="170" t="s">
        <v>592</v>
      </c>
      <c r="H152" s="171">
        <v>1</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446</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446</v>
      </c>
      <c r="BM152" s="178" t="s">
        <v>499</v>
      </c>
    </row>
    <row r="153" spans="1:65" s="2" customFormat="1" ht="14.45" customHeight="1">
      <c r="A153" s="33"/>
      <c r="B153" s="166"/>
      <c r="C153" s="167" t="s">
        <v>322</v>
      </c>
      <c r="D153" s="167" t="s">
        <v>222</v>
      </c>
      <c r="E153" s="168" t="s">
        <v>7</v>
      </c>
      <c r="F153" s="169" t="s">
        <v>2738</v>
      </c>
      <c r="G153" s="170" t="s">
        <v>592</v>
      </c>
      <c r="H153" s="171">
        <v>1</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446</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446</v>
      </c>
      <c r="BM153" s="178" t="s">
        <v>536</v>
      </c>
    </row>
    <row r="154" spans="1:65" s="2" customFormat="1" ht="14.45" customHeight="1">
      <c r="A154" s="33"/>
      <c r="B154" s="166"/>
      <c r="C154" s="167" t="s">
        <v>334</v>
      </c>
      <c r="D154" s="167" t="s">
        <v>222</v>
      </c>
      <c r="E154" s="168" t="s">
        <v>358</v>
      </c>
      <c r="F154" s="169" t="s">
        <v>2739</v>
      </c>
      <c r="G154" s="170" t="s">
        <v>592</v>
      </c>
      <c r="H154" s="171">
        <v>1</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446</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446</v>
      </c>
      <c r="BM154" s="178" t="s">
        <v>548</v>
      </c>
    </row>
    <row r="155" spans="1:65" s="2" customFormat="1" ht="14.45" customHeight="1">
      <c r="A155" s="33"/>
      <c r="B155" s="166"/>
      <c r="C155" s="167" t="s">
        <v>339</v>
      </c>
      <c r="D155" s="167" t="s">
        <v>222</v>
      </c>
      <c r="E155" s="168" t="s">
        <v>364</v>
      </c>
      <c r="F155" s="169" t="s">
        <v>2740</v>
      </c>
      <c r="G155" s="170" t="s">
        <v>592</v>
      </c>
      <c r="H155" s="171">
        <v>1</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446</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446</v>
      </c>
      <c r="BM155" s="178" t="s">
        <v>559</v>
      </c>
    </row>
    <row r="156" spans="1:65" s="2" customFormat="1" ht="14.45" customHeight="1">
      <c r="A156" s="33"/>
      <c r="B156" s="166"/>
      <c r="C156" s="167" t="s">
        <v>344</v>
      </c>
      <c r="D156" s="167" t="s">
        <v>222</v>
      </c>
      <c r="E156" s="168" t="s">
        <v>378</v>
      </c>
      <c r="F156" s="169" t="s">
        <v>2741</v>
      </c>
      <c r="G156" s="170" t="s">
        <v>592</v>
      </c>
      <c r="H156" s="171">
        <v>1</v>
      </c>
      <c r="I156" s="172"/>
      <c r="J156" s="173">
        <f t="shared" si="0"/>
        <v>0</v>
      </c>
      <c r="K156" s="169" t="s">
        <v>1</v>
      </c>
      <c r="L156" s="34"/>
      <c r="M156" s="174" t="s">
        <v>1</v>
      </c>
      <c r="N156" s="175" t="s">
        <v>38</v>
      </c>
      <c r="O156" s="59"/>
      <c r="P156" s="176">
        <f t="shared" si="1"/>
        <v>0</v>
      </c>
      <c r="Q156" s="176">
        <v>0</v>
      </c>
      <c r="R156" s="176">
        <f t="shared" si="2"/>
        <v>0</v>
      </c>
      <c r="S156" s="176">
        <v>0</v>
      </c>
      <c r="T156" s="177">
        <f t="shared" si="3"/>
        <v>0</v>
      </c>
      <c r="U156" s="33"/>
      <c r="V156" s="33"/>
      <c r="W156" s="33"/>
      <c r="X156" s="33"/>
      <c r="Y156" s="33"/>
      <c r="Z156" s="33"/>
      <c r="AA156" s="33"/>
      <c r="AB156" s="33"/>
      <c r="AC156" s="33"/>
      <c r="AD156" s="33"/>
      <c r="AE156" s="33"/>
      <c r="AR156" s="178" t="s">
        <v>446</v>
      </c>
      <c r="AT156" s="178" t="s">
        <v>222</v>
      </c>
      <c r="AU156" s="178" t="s">
        <v>82</v>
      </c>
      <c r="AY156" s="18" t="s">
        <v>219</v>
      </c>
      <c r="BE156" s="179">
        <f t="shared" si="4"/>
        <v>0</v>
      </c>
      <c r="BF156" s="179">
        <f t="shared" si="5"/>
        <v>0</v>
      </c>
      <c r="BG156" s="179">
        <f t="shared" si="6"/>
        <v>0</v>
      </c>
      <c r="BH156" s="179">
        <f t="shared" si="7"/>
        <v>0</v>
      </c>
      <c r="BI156" s="179">
        <f t="shared" si="8"/>
        <v>0</v>
      </c>
      <c r="BJ156" s="18" t="s">
        <v>80</v>
      </c>
      <c r="BK156" s="179">
        <f t="shared" si="9"/>
        <v>0</v>
      </c>
      <c r="BL156" s="18" t="s">
        <v>446</v>
      </c>
      <c r="BM156" s="178" t="s">
        <v>518</v>
      </c>
    </row>
    <row r="157" spans="1:65" s="2" customFormat="1" ht="14.45" customHeight="1">
      <c r="A157" s="33"/>
      <c r="B157" s="166"/>
      <c r="C157" s="167" t="s">
        <v>7</v>
      </c>
      <c r="D157" s="167" t="s">
        <v>222</v>
      </c>
      <c r="E157" s="168" t="s">
        <v>382</v>
      </c>
      <c r="F157" s="169" t="s">
        <v>2742</v>
      </c>
      <c r="G157" s="170" t="s">
        <v>592</v>
      </c>
      <c r="H157" s="171">
        <v>45</v>
      </c>
      <c r="I157" s="172"/>
      <c r="J157" s="173">
        <f t="shared" si="0"/>
        <v>0</v>
      </c>
      <c r="K157" s="169" t="s">
        <v>1</v>
      </c>
      <c r="L157" s="34"/>
      <c r="M157" s="174" t="s">
        <v>1</v>
      </c>
      <c r="N157" s="175" t="s">
        <v>38</v>
      </c>
      <c r="O157" s="59"/>
      <c r="P157" s="176">
        <f t="shared" si="1"/>
        <v>0</v>
      </c>
      <c r="Q157" s="176">
        <v>0</v>
      </c>
      <c r="R157" s="176">
        <f t="shared" si="2"/>
        <v>0</v>
      </c>
      <c r="S157" s="176">
        <v>0</v>
      </c>
      <c r="T157" s="177">
        <f t="shared" si="3"/>
        <v>0</v>
      </c>
      <c r="U157" s="33"/>
      <c r="V157" s="33"/>
      <c r="W157" s="33"/>
      <c r="X157" s="33"/>
      <c r="Y157" s="33"/>
      <c r="Z157" s="33"/>
      <c r="AA157" s="33"/>
      <c r="AB157" s="33"/>
      <c r="AC157" s="33"/>
      <c r="AD157" s="33"/>
      <c r="AE157" s="33"/>
      <c r="AR157" s="178" t="s">
        <v>446</v>
      </c>
      <c r="AT157" s="178" t="s">
        <v>222</v>
      </c>
      <c r="AU157" s="178" t="s">
        <v>82</v>
      </c>
      <c r="AY157" s="18" t="s">
        <v>219</v>
      </c>
      <c r="BE157" s="179">
        <f t="shared" si="4"/>
        <v>0</v>
      </c>
      <c r="BF157" s="179">
        <f t="shared" si="5"/>
        <v>0</v>
      </c>
      <c r="BG157" s="179">
        <f t="shared" si="6"/>
        <v>0</v>
      </c>
      <c r="BH157" s="179">
        <f t="shared" si="7"/>
        <v>0</v>
      </c>
      <c r="BI157" s="179">
        <f t="shared" si="8"/>
        <v>0</v>
      </c>
      <c r="BJ157" s="18" t="s">
        <v>80</v>
      </c>
      <c r="BK157" s="179">
        <f t="shared" si="9"/>
        <v>0</v>
      </c>
      <c r="BL157" s="18" t="s">
        <v>446</v>
      </c>
      <c r="BM157" s="178" t="s">
        <v>485</v>
      </c>
    </row>
    <row r="158" spans="1:65" s="2" customFormat="1" ht="14.45" customHeight="1">
      <c r="A158" s="33"/>
      <c r="B158" s="166"/>
      <c r="C158" s="167" t="s">
        <v>358</v>
      </c>
      <c r="D158" s="167" t="s">
        <v>222</v>
      </c>
      <c r="E158" s="168" t="s">
        <v>386</v>
      </c>
      <c r="F158" s="169" t="s">
        <v>2743</v>
      </c>
      <c r="G158" s="170" t="s">
        <v>592</v>
      </c>
      <c r="H158" s="171">
        <v>21</v>
      </c>
      <c r="I158" s="172"/>
      <c r="J158" s="173">
        <f t="shared" si="0"/>
        <v>0</v>
      </c>
      <c r="K158" s="169" t="s">
        <v>1</v>
      </c>
      <c r="L158" s="34"/>
      <c r="M158" s="174" t="s">
        <v>1</v>
      </c>
      <c r="N158" s="175" t="s">
        <v>38</v>
      </c>
      <c r="O158" s="59"/>
      <c r="P158" s="176">
        <f t="shared" si="1"/>
        <v>0</v>
      </c>
      <c r="Q158" s="176">
        <v>0</v>
      </c>
      <c r="R158" s="176">
        <f t="shared" si="2"/>
        <v>0</v>
      </c>
      <c r="S158" s="176">
        <v>0</v>
      </c>
      <c r="T158" s="177">
        <f t="shared" si="3"/>
        <v>0</v>
      </c>
      <c r="U158" s="33"/>
      <c r="V158" s="33"/>
      <c r="W158" s="33"/>
      <c r="X158" s="33"/>
      <c r="Y158" s="33"/>
      <c r="Z158" s="33"/>
      <c r="AA158" s="33"/>
      <c r="AB158" s="33"/>
      <c r="AC158" s="33"/>
      <c r="AD158" s="33"/>
      <c r="AE158" s="33"/>
      <c r="AR158" s="178" t="s">
        <v>446</v>
      </c>
      <c r="AT158" s="178" t="s">
        <v>222</v>
      </c>
      <c r="AU158" s="178" t="s">
        <v>82</v>
      </c>
      <c r="AY158" s="18" t="s">
        <v>219</v>
      </c>
      <c r="BE158" s="179">
        <f t="shared" si="4"/>
        <v>0</v>
      </c>
      <c r="BF158" s="179">
        <f t="shared" si="5"/>
        <v>0</v>
      </c>
      <c r="BG158" s="179">
        <f t="shared" si="6"/>
        <v>0</v>
      </c>
      <c r="BH158" s="179">
        <f t="shared" si="7"/>
        <v>0</v>
      </c>
      <c r="BI158" s="179">
        <f t="shared" si="8"/>
        <v>0</v>
      </c>
      <c r="BJ158" s="18" t="s">
        <v>80</v>
      </c>
      <c r="BK158" s="179">
        <f t="shared" si="9"/>
        <v>0</v>
      </c>
      <c r="BL158" s="18" t="s">
        <v>446</v>
      </c>
      <c r="BM158" s="178" t="s">
        <v>287</v>
      </c>
    </row>
    <row r="159" spans="1:65" s="2" customFormat="1" ht="21.6" customHeight="1">
      <c r="A159" s="33"/>
      <c r="B159" s="166"/>
      <c r="C159" s="167" t="s">
        <v>364</v>
      </c>
      <c r="D159" s="167" t="s">
        <v>222</v>
      </c>
      <c r="E159" s="168" t="s">
        <v>1740</v>
      </c>
      <c r="F159" s="169" t="s">
        <v>2744</v>
      </c>
      <c r="G159" s="170" t="s">
        <v>592</v>
      </c>
      <c r="H159" s="171">
        <v>1</v>
      </c>
      <c r="I159" s="172"/>
      <c r="J159" s="173">
        <f t="shared" si="0"/>
        <v>0</v>
      </c>
      <c r="K159" s="169" t="s">
        <v>1</v>
      </c>
      <c r="L159" s="34"/>
      <c r="M159" s="174" t="s">
        <v>1</v>
      </c>
      <c r="N159" s="175" t="s">
        <v>38</v>
      </c>
      <c r="O159" s="59"/>
      <c r="P159" s="176">
        <f t="shared" si="1"/>
        <v>0</v>
      </c>
      <c r="Q159" s="176">
        <v>0</v>
      </c>
      <c r="R159" s="176">
        <f t="shared" si="2"/>
        <v>0</v>
      </c>
      <c r="S159" s="176">
        <v>0</v>
      </c>
      <c r="T159" s="177">
        <f t="shared" si="3"/>
        <v>0</v>
      </c>
      <c r="U159" s="33"/>
      <c r="V159" s="33"/>
      <c r="W159" s="33"/>
      <c r="X159" s="33"/>
      <c r="Y159" s="33"/>
      <c r="Z159" s="33"/>
      <c r="AA159" s="33"/>
      <c r="AB159" s="33"/>
      <c r="AC159" s="33"/>
      <c r="AD159" s="33"/>
      <c r="AE159" s="33"/>
      <c r="AR159" s="178" t="s">
        <v>446</v>
      </c>
      <c r="AT159" s="178" t="s">
        <v>222</v>
      </c>
      <c r="AU159" s="178" t="s">
        <v>82</v>
      </c>
      <c r="AY159" s="18" t="s">
        <v>219</v>
      </c>
      <c r="BE159" s="179">
        <f t="shared" si="4"/>
        <v>0</v>
      </c>
      <c r="BF159" s="179">
        <f t="shared" si="5"/>
        <v>0</v>
      </c>
      <c r="BG159" s="179">
        <f t="shared" si="6"/>
        <v>0</v>
      </c>
      <c r="BH159" s="179">
        <f t="shared" si="7"/>
        <v>0</v>
      </c>
      <c r="BI159" s="179">
        <f t="shared" si="8"/>
        <v>0</v>
      </c>
      <c r="BJ159" s="18" t="s">
        <v>80</v>
      </c>
      <c r="BK159" s="179">
        <f t="shared" si="9"/>
        <v>0</v>
      </c>
      <c r="BL159" s="18" t="s">
        <v>446</v>
      </c>
      <c r="BM159" s="178" t="s">
        <v>2745</v>
      </c>
    </row>
    <row r="160" spans="1:65" s="2" customFormat="1" ht="14.45" customHeight="1">
      <c r="A160" s="33"/>
      <c r="B160" s="166"/>
      <c r="C160" s="167" t="s">
        <v>368</v>
      </c>
      <c r="D160" s="167" t="s">
        <v>222</v>
      </c>
      <c r="E160" s="168" t="s">
        <v>1745</v>
      </c>
      <c r="F160" s="169" t="s">
        <v>2746</v>
      </c>
      <c r="G160" s="170" t="s">
        <v>592</v>
      </c>
      <c r="H160" s="171">
        <v>3</v>
      </c>
      <c r="I160" s="172"/>
      <c r="J160" s="173">
        <f t="shared" si="0"/>
        <v>0</v>
      </c>
      <c r="K160" s="169" t="s">
        <v>1</v>
      </c>
      <c r="L160" s="34"/>
      <c r="M160" s="174" t="s">
        <v>1</v>
      </c>
      <c r="N160" s="175" t="s">
        <v>38</v>
      </c>
      <c r="O160" s="59"/>
      <c r="P160" s="176">
        <f t="shared" si="1"/>
        <v>0</v>
      </c>
      <c r="Q160" s="176">
        <v>0</v>
      </c>
      <c r="R160" s="176">
        <f t="shared" si="2"/>
        <v>0</v>
      </c>
      <c r="S160" s="176">
        <v>0</v>
      </c>
      <c r="T160" s="177">
        <f t="shared" si="3"/>
        <v>0</v>
      </c>
      <c r="U160" s="33"/>
      <c r="V160" s="33"/>
      <c r="W160" s="33"/>
      <c r="X160" s="33"/>
      <c r="Y160" s="33"/>
      <c r="Z160" s="33"/>
      <c r="AA160" s="33"/>
      <c r="AB160" s="33"/>
      <c r="AC160" s="33"/>
      <c r="AD160" s="33"/>
      <c r="AE160" s="33"/>
      <c r="AR160" s="178" t="s">
        <v>446</v>
      </c>
      <c r="AT160" s="178" t="s">
        <v>222</v>
      </c>
      <c r="AU160" s="178" t="s">
        <v>82</v>
      </c>
      <c r="AY160" s="18" t="s">
        <v>219</v>
      </c>
      <c r="BE160" s="179">
        <f t="shared" si="4"/>
        <v>0</v>
      </c>
      <c r="BF160" s="179">
        <f t="shared" si="5"/>
        <v>0</v>
      </c>
      <c r="BG160" s="179">
        <f t="shared" si="6"/>
        <v>0</v>
      </c>
      <c r="BH160" s="179">
        <f t="shared" si="7"/>
        <v>0</v>
      </c>
      <c r="BI160" s="179">
        <f t="shared" si="8"/>
        <v>0</v>
      </c>
      <c r="BJ160" s="18" t="s">
        <v>80</v>
      </c>
      <c r="BK160" s="179">
        <f t="shared" si="9"/>
        <v>0</v>
      </c>
      <c r="BL160" s="18" t="s">
        <v>446</v>
      </c>
      <c r="BM160" s="178" t="s">
        <v>2747</v>
      </c>
    </row>
    <row r="161" spans="1:65" s="2" customFormat="1" ht="32.45" customHeight="1">
      <c r="A161" s="33"/>
      <c r="B161" s="166"/>
      <c r="C161" s="167" t="s">
        <v>378</v>
      </c>
      <c r="D161" s="167" t="s">
        <v>222</v>
      </c>
      <c r="E161" s="168" t="s">
        <v>1750</v>
      </c>
      <c r="F161" s="169" t="s">
        <v>2748</v>
      </c>
      <c r="G161" s="170" t="s">
        <v>592</v>
      </c>
      <c r="H161" s="171">
        <v>9</v>
      </c>
      <c r="I161" s="172"/>
      <c r="J161" s="173">
        <f t="shared" si="0"/>
        <v>0</v>
      </c>
      <c r="K161" s="169" t="s">
        <v>1</v>
      </c>
      <c r="L161" s="34"/>
      <c r="M161" s="174" t="s">
        <v>1</v>
      </c>
      <c r="N161" s="175" t="s">
        <v>38</v>
      </c>
      <c r="O161" s="59"/>
      <c r="P161" s="176">
        <f t="shared" si="1"/>
        <v>0</v>
      </c>
      <c r="Q161" s="176">
        <v>0</v>
      </c>
      <c r="R161" s="176">
        <f t="shared" si="2"/>
        <v>0</v>
      </c>
      <c r="S161" s="176">
        <v>0</v>
      </c>
      <c r="T161" s="177">
        <f t="shared" si="3"/>
        <v>0</v>
      </c>
      <c r="U161" s="33"/>
      <c r="V161" s="33"/>
      <c r="W161" s="33"/>
      <c r="X161" s="33"/>
      <c r="Y161" s="33"/>
      <c r="Z161" s="33"/>
      <c r="AA161" s="33"/>
      <c r="AB161" s="33"/>
      <c r="AC161" s="33"/>
      <c r="AD161" s="33"/>
      <c r="AE161" s="33"/>
      <c r="AR161" s="178" t="s">
        <v>446</v>
      </c>
      <c r="AT161" s="178" t="s">
        <v>222</v>
      </c>
      <c r="AU161" s="178" t="s">
        <v>82</v>
      </c>
      <c r="AY161" s="18" t="s">
        <v>219</v>
      </c>
      <c r="BE161" s="179">
        <f t="shared" si="4"/>
        <v>0</v>
      </c>
      <c r="BF161" s="179">
        <f t="shared" si="5"/>
        <v>0</v>
      </c>
      <c r="BG161" s="179">
        <f t="shared" si="6"/>
        <v>0</v>
      </c>
      <c r="BH161" s="179">
        <f t="shared" si="7"/>
        <v>0</v>
      </c>
      <c r="BI161" s="179">
        <f t="shared" si="8"/>
        <v>0</v>
      </c>
      <c r="BJ161" s="18" t="s">
        <v>80</v>
      </c>
      <c r="BK161" s="179">
        <f t="shared" si="9"/>
        <v>0</v>
      </c>
      <c r="BL161" s="18" t="s">
        <v>446</v>
      </c>
      <c r="BM161" s="178" t="s">
        <v>2749</v>
      </c>
    </row>
    <row r="162" spans="1:65" s="2" customFormat="1" ht="32.45" customHeight="1">
      <c r="A162" s="33"/>
      <c r="B162" s="166"/>
      <c r="C162" s="167" t="s">
        <v>382</v>
      </c>
      <c r="D162" s="167" t="s">
        <v>222</v>
      </c>
      <c r="E162" s="168" t="s">
        <v>1756</v>
      </c>
      <c r="F162" s="169" t="s">
        <v>2750</v>
      </c>
      <c r="G162" s="170" t="s">
        <v>592</v>
      </c>
      <c r="H162" s="171">
        <v>1</v>
      </c>
      <c r="I162" s="172"/>
      <c r="J162" s="173">
        <f t="shared" si="0"/>
        <v>0</v>
      </c>
      <c r="K162" s="169" t="s">
        <v>1</v>
      </c>
      <c r="L162" s="34"/>
      <c r="M162" s="174" t="s">
        <v>1</v>
      </c>
      <c r="N162" s="175" t="s">
        <v>38</v>
      </c>
      <c r="O162" s="59"/>
      <c r="P162" s="176">
        <f t="shared" si="1"/>
        <v>0</v>
      </c>
      <c r="Q162" s="176">
        <v>0</v>
      </c>
      <c r="R162" s="176">
        <f t="shared" si="2"/>
        <v>0</v>
      </c>
      <c r="S162" s="176">
        <v>0</v>
      </c>
      <c r="T162" s="177">
        <f t="shared" si="3"/>
        <v>0</v>
      </c>
      <c r="U162" s="33"/>
      <c r="V162" s="33"/>
      <c r="W162" s="33"/>
      <c r="X162" s="33"/>
      <c r="Y162" s="33"/>
      <c r="Z162" s="33"/>
      <c r="AA162" s="33"/>
      <c r="AB162" s="33"/>
      <c r="AC162" s="33"/>
      <c r="AD162" s="33"/>
      <c r="AE162" s="33"/>
      <c r="AR162" s="178" t="s">
        <v>446</v>
      </c>
      <c r="AT162" s="178" t="s">
        <v>222</v>
      </c>
      <c r="AU162" s="178" t="s">
        <v>82</v>
      </c>
      <c r="AY162" s="18" t="s">
        <v>219</v>
      </c>
      <c r="BE162" s="179">
        <f t="shared" si="4"/>
        <v>0</v>
      </c>
      <c r="BF162" s="179">
        <f t="shared" si="5"/>
        <v>0</v>
      </c>
      <c r="BG162" s="179">
        <f t="shared" si="6"/>
        <v>0</v>
      </c>
      <c r="BH162" s="179">
        <f t="shared" si="7"/>
        <v>0</v>
      </c>
      <c r="BI162" s="179">
        <f t="shared" si="8"/>
        <v>0</v>
      </c>
      <c r="BJ162" s="18" t="s">
        <v>80</v>
      </c>
      <c r="BK162" s="179">
        <f t="shared" si="9"/>
        <v>0</v>
      </c>
      <c r="BL162" s="18" t="s">
        <v>446</v>
      </c>
      <c r="BM162" s="178" t="s">
        <v>2751</v>
      </c>
    </row>
    <row r="163" spans="1:65" s="2" customFormat="1" ht="21.6" customHeight="1">
      <c r="A163" s="33"/>
      <c r="B163" s="166"/>
      <c r="C163" s="167" t="s">
        <v>386</v>
      </c>
      <c r="D163" s="167" t="s">
        <v>222</v>
      </c>
      <c r="E163" s="168" t="s">
        <v>1761</v>
      </c>
      <c r="F163" s="169" t="s">
        <v>2752</v>
      </c>
      <c r="G163" s="170" t="s">
        <v>592</v>
      </c>
      <c r="H163" s="171">
        <v>2</v>
      </c>
      <c r="I163" s="172"/>
      <c r="J163" s="173">
        <f t="shared" si="0"/>
        <v>0</v>
      </c>
      <c r="K163" s="169" t="s">
        <v>1</v>
      </c>
      <c r="L163" s="34"/>
      <c r="M163" s="174" t="s">
        <v>1</v>
      </c>
      <c r="N163" s="175" t="s">
        <v>38</v>
      </c>
      <c r="O163" s="59"/>
      <c r="P163" s="176">
        <f t="shared" si="1"/>
        <v>0</v>
      </c>
      <c r="Q163" s="176">
        <v>0</v>
      </c>
      <c r="R163" s="176">
        <f t="shared" si="2"/>
        <v>0</v>
      </c>
      <c r="S163" s="176">
        <v>0</v>
      </c>
      <c r="T163" s="177">
        <f t="shared" si="3"/>
        <v>0</v>
      </c>
      <c r="U163" s="33"/>
      <c r="V163" s="33"/>
      <c r="W163" s="33"/>
      <c r="X163" s="33"/>
      <c r="Y163" s="33"/>
      <c r="Z163" s="33"/>
      <c r="AA163" s="33"/>
      <c r="AB163" s="33"/>
      <c r="AC163" s="33"/>
      <c r="AD163" s="33"/>
      <c r="AE163" s="33"/>
      <c r="AR163" s="178" t="s">
        <v>446</v>
      </c>
      <c r="AT163" s="178" t="s">
        <v>222</v>
      </c>
      <c r="AU163" s="178" t="s">
        <v>82</v>
      </c>
      <c r="AY163" s="18" t="s">
        <v>219</v>
      </c>
      <c r="BE163" s="179">
        <f t="shared" si="4"/>
        <v>0</v>
      </c>
      <c r="BF163" s="179">
        <f t="shared" si="5"/>
        <v>0</v>
      </c>
      <c r="BG163" s="179">
        <f t="shared" si="6"/>
        <v>0</v>
      </c>
      <c r="BH163" s="179">
        <f t="shared" si="7"/>
        <v>0</v>
      </c>
      <c r="BI163" s="179">
        <f t="shared" si="8"/>
        <v>0</v>
      </c>
      <c r="BJ163" s="18" t="s">
        <v>80</v>
      </c>
      <c r="BK163" s="179">
        <f t="shared" si="9"/>
        <v>0</v>
      </c>
      <c r="BL163" s="18" t="s">
        <v>446</v>
      </c>
      <c r="BM163" s="178" t="s">
        <v>2753</v>
      </c>
    </row>
    <row r="164" spans="1:65" s="2" customFormat="1" ht="14.45" customHeight="1">
      <c r="A164" s="33"/>
      <c r="B164" s="166"/>
      <c r="C164" s="167" t="s">
        <v>391</v>
      </c>
      <c r="D164" s="167" t="s">
        <v>222</v>
      </c>
      <c r="E164" s="168" t="s">
        <v>1766</v>
      </c>
      <c r="F164" s="169" t="s">
        <v>2754</v>
      </c>
      <c r="G164" s="170" t="s">
        <v>592</v>
      </c>
      <c r="H164" s="171">
        <v>12</v>
      </c>
      <c r="I164" s="172"/>
      <c r="J164" s="173">
        <f t="shared" si="0"/>
        <v>0</v>
      </c>
      <c r="K164" s="169" t="s">
        <v>1</v>
      </c>
      <c r="L164" s="34"/>
      <c r="M164" s="174" t="s">
        <v>1</v>
      </c>
      <c r="N164" s="175" t="s">
        <v>38</v>
      </c>
      <c r="O164" s="59"/>
      <c r="P164" s="176">
        <f t="shared" si="1"/>
        <v>0</v>
      </c>
      <c r="Q164" s="176">
        <v>0</v>
      </c>
      <c r="R164" s="176">
        <f t="shared" si="2"/>
        <v>0</v>
      </c>
      <c r="S164" s="176">
        <v>0</v>
      </c>
      <c r="T164" s="177">
        <f t="shared" si="3"/>
        <v>0</v>
      </c>
      <c r="U164" s="33"/>
      <c r="V164" s="33"/>
      <c r="W164" s="33"/>
      <c r="X164" s="33"/>
      <c r="Y164" s="33"/>
      <c r="Z164" s="33"/>
      <c r="AA164" s="33"/>
      <c r="AB164" s="33"/>
      <c r="AC164" s="33"/>
      <c r="AD164" s="33"/>
      <c r="AE164" s="33"/>
      <c r="AR164" s="178" t="s">
        <v>446</v>
      </c>
      <c r="AT164" s="178" t="s">
        <v>222</v>
      </c>
      <c r="AU164" s="178" t="s">
        <v>82</v>
      </c>
      <c r="AY164" s="18" t="s">
        <v>219</v>
      </c>
      <c r="BE164" s="179">
        <f t="shared" si="4"/>
        <v>0</v>
      </c>
      <c r="BF164" s="179">
        <f t="shared" si="5"/>
        <v>0</v>
      </c>
      <c r="BG164" s="179">
        <f t="shared" si="6"/>
        <v>0</v>
      </c>
      <c r="BH164" s="179">
        <f t="shared" si="7"/>
        <v>0</v>
      </c>
      <c r="BI164" s="179">
        <f t="shared" si="8"/>
        <v>0</v>
      </c>
      <c r="BJ164" s="18" t="s">
        <v>80</v>
      </c>
      <c r="BK164" s="179">
        <f t="shared" si="9"/>
        <v>0</v>
      </c>
      <c r="BL164" s="18" t="s">
        <v>446</v>
      </c>
      <c r="BM164" s="178" t="s">
        <v>2755</v>
      </c>
    </row>
    <row r="165" spans="2:63" s="12" customFormat="1" ht="22.9" customHeight="1">
      <c r="B165" s="153"/>
      <c r="D165" s="154" t="s">
        <v>72</v>
      </c>
      <c r="E165" s="164" t="s">
        <v>2756</v>
      </c>
      <c r="F165" s="164" t="s">
        <v>2757</v>
      </c>
      <c r="I165" s="156"/>
      <c r="J165" s="165">
        <f>BK165</f>
        <v>0</v>
      </c>
      <c r="L165" s="153"/>
      <c r="M165" s="158"/>
      <c r="N165" s="159"/>
      <c r="O165" s="159"/>
      <c r="P165" s="160">
        <f>SUM(P166:P172)</f>
        <v>0</v>
      </c>
      <c r="Q165" s="159"/>
      <c r="R165" s="160">
        <f>SUM(R166:R172)</f>
        <v>0</v>
      </c>
      <c r="S165" s="159"/>
      <c r="T165" s="161">
        <f>SUM(T166:T172)</f>
        <v>0</v>
      </c>
      <c r="AR165" s="154" t="s">
        <v>90</v>
      </c>
      <c r="AT165" s="162" t="s">
        <v>72</v>
      </c>
      <c r="AU165" s="162" t="s">
        <v>80</v>
      </c>
      <c r="AY165" s="154" t="s">
        <v>219</v>
      </c>
      <c r="BK165" s="163">
        <f>SUM(BK166:BK172)</f>
        <v>0</v>
      </c>
    </row>
    <row r="166" spans="1:65" s="2" customFormat="1" ht="21.6" customHeight="1">
      <c r="A166" s="33"/>
      <c r="B166" s="166"/>
      <c r="C166" s="167" t="s">
        <v>397</v>
      </c>
      <c r="D166" s="167" t="s">
        <v>222</v>
      </c>
      <c r="E166" s="168" t="s">
        <v>391</v>
      </c>
      <c r="F166" s="169" t="s">
        <v>2758</v>
      </c>
      <c r="G166" s="170" t="s">
        <v>592</v>
      </c>
      <c r="H166" s="171">
        <v>1</v>
      </c>
      <c r="I166" s="172"/>
      <c r="J166" s="173">
        <f aca="true" t="shared" si="10" ref="J166:J172">ROUND(I166*H166,2)</f>
        <v>0</v>
      </c>
      <c r="K166" s="169" t="s">
        <v>1</v>
      </c>
      <c r="L166" s="34"/>
      <c r="M166" s="174" t="s">
        <v>1</v>
      </c>
      <c r="N166" s="175" t="s">
        <v>38</v>
      </c>
      <c r="O166" s="59"/>
      <c r="P166" s="176">
        <f aca="true" t="shared" si="11" ref="P166:P172">O166*H166</f>
        <v>0</v>
      </c>
      <c r="Q166" s="176">
        <v>0</v>
      </c>
      <c r="R166" s="176">
        <f aca="true" t="shared" si="12" ref="R166:R172">Q166*H166</f>
        <v>0</v>
      </c>
      <c r="S166" s="176">
        <v>0</v>
      </c>
      <c r="T166" s="177">
        <f aca="true" t="shared" si="13" ref="T166:T172">S166*H166</f>
        <v>0</v>
      </c>
      <c r="U166" s="33"/>
      <c r="V166" s="33"/>
      <c r="W166" s="33"/>
      <c r="X166" s="33"/>
      <c r="Y166" s="33"/>
      <c r="Z166" s="33"/>
      <c r="AA166" s="33"/>
      <c r="AB166" s="33"/>
      <c r="AC166" s="33"/>
      <c r="AD166" s="33"/>
      <c r="AE166" s="33"/>
      <c r="AR166" s="178" t="s">
        <v>446</v>
      </c>
      <c r="AT166" s="178" t="s">
        <v>222</v>
      </c>
      <c r="AU166" s="178" t="s">
        <v>82</v>
      </c>
      <c r="AY166" s="18" t="s">
        <v>219</v>
      </c>
      <c r="BE166" s="179">
        <f aca="true" t="shared" si="14" ref="BE166:BE172">IF(N166="základní",J166,0)</f>
        <v>0</v>
      </c>
      <c r="BF166" s="179">
        <f aca="true" t="shared" si="15" ref="BF166:BF172">IF(N166="snížená",J166,0)</f>
        <v>0</v>
      </c>
      <c r="BG166" s="179">
        <f aca="true" t="shared" si="16" ref="BG166:BG172">IF(N166="zákl. přenesená",J166,0)</f>
        <v>0</v>
      </c>
      <c r="BH166" s="179">
        <f aca="true" t="shared" si="17" ref="BH166:BH172">IF(N166="sníž. přenesená",J166,0)</f>
        <v>0</v>
      </c>
      <c r="BI166" s="179">
        <f aca="true" t="shared" si="18" ref="BI166:BI172">IF(N166="nulová",J166,0)</f>
        <v>0</v>
      </c>
      <c r="BJ166" s="18" t="s">
        <v>80</v>
      </c>
      <c r="BK166" s="179">
        <f aca="true" t="shared" si="19" ref="BK166:BK172">ROUND(I166*H166,2)</f>
        <v>0</v>
      </c>
      <c r="BL166" s="18" t="s">
        <v>446</v>
      </c>
      <c r="BM166" s="178" t="s">
        <v>421</v>
      </c>
    </row>
    <row r="167" spans="1:65" s="2" customFormat="1" ht="14.45" customHeight="1">
      <c r="A167" s="33"/>
      <c r="B167" s="166"/>
      <c r="C167" s="167" t="s">
        <v>461</v>
      </c>
      <c r="D167" s="167" t="s">
        <v>222</v>
      </c>
      <c r="E167" s="168" t="s">
        <v>397</v>
      </c>
      <c r="F167" s="169" t="s">
        <v>2759</v>
      </c>
      <c r="G167" s="170" t="s">
        <v>592</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446</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446</v>
      </c>
      <c r="BM167" s="178" t="s">
        <v>431</v>
      </c>
    </row>
    <row r="168" spans="1:65" s="2" customFormat="1" ht="14.45" customHeight="1">
      <c r="A168" s="33"/>
      <c r="B168" s="166"/>
      <c r="C168" s="167" t="s">
        <v>466</v>
      </c>
      <c r="D168" s="167" t="s">
        <v>222</v>
      </c>
      <c r="E168" s="168" t="s">
        <v>461</v>
      </c>
      <c r="F168" s="169" t="s">
        <v>2760</v>
      </c>
      <c r="G168" s="170" t="s">
        <v>592</v>
      </c>
      <c r="H168" s="171">
        <v>1</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446</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446</v>
      </c>
      <c r="BM168" s="178" t="s">
        <v>410</v>
      </c>
    </row>
    <row r="169" spans="1:65" s="2" customFormat="1" ht="21.6" customHeight="1">
      <c r="A169" s="33"/>
      <c r="B169" s="166"/>
      <c r="C169" s="167" t="s">
        <v>418</v>
      </c>
      <c r="D169" s="167" t="s">
        <v>222</v>
      </c>
      <c r="E169" s="168" t="s">
        <v>466</v>
      </c>
      <c r="F169" s="169" t="s">
        <v>2729</v>
      </c>
      <c r="G169" s="170" t="s">
        <v>592</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446</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446</v>
      </c>
      <c r="BM169" s="178" t="s">
        <v>442</v>
      </c>
    </row>
    <row r="170" spans="1:65" s="2" customFormat="1" ht="21.6" customHeight="1">
      <c r="A170" s="33"/>
      <c r="B170" s="166"/>
      <c r="C170" s="167" t="s">
        <v>475</v>
      </c>
      <c r="D170" s="167" t="s">
        <v>222</v>
      </c>
      <c r="E170" s="168" t="s">
        <v>491</v>
      </c>
      <c r="F170" s="169" t="s">
        <v>2731</v>
      </c>
      <c r="G170" s="170" t="s">
        <v>592</v>
      </c>
      <c r="H170" s="171">
        <v>14</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446</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446</v>
      </c>
      <c r="BM170" s="178" t="s">
        <v>662</v>
      </c>
    </row>
    <row r="171" spans="1:65" s="2" customFormat="1" ht="21.6" customHeight="1">
      <c r="A171" s="33"/>
      <c r="B171" s="166"/>
      <c r="C171" s="167" t="s">
        <v>491</v>
      </c>
      <c r="D171" s="167" t="s">
        <v>222</v>
      </c>
      <c r="E171" s="168" t="s">
        <v>495</v>
      </c>
      <c r="F171" s="169" t="s">
        <v>2733</v>
      </c>
      <c r="G171" s="170" t="s">
        <v>592</v>
      </c>
      <c r="H171" s="171">
        <v>3</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446</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446</v>
      </c>
      <c r="BM171" s="178" t="s">
        <v>667</v>
      </c>
    </row>
    <row r="172" spans="1:65" s="2" customFormat="1" ht="32.45" customHeight="1">
      <c r="A172" s="33"/>
      <c r="B172" s="166"/>
      <c r="C172" s="167" t="s">
        <v>495</v>
      </c>
      <c r="D172" s="167" t="s">
        <v>222</v>
      </c>
      <c r="E172" s="168" t="s">
        <v>1771</v>
      </c>
      <c r="F172" s="169" t="s">
        <v>2748</v>
      </c>
      <c r="G172" s="170" t="s">
        <v>592</v>
      </c>
      <c r="H172" s="171">
        <v>9</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446</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446</v>
      </c>
      <c r="BM172" s="178" t="s">
        <v>2761</v>
      </c>
    </row>
    <row r="173" spans="2:63" s="12" customFormat="1" ht="22.9" customHeight="1">
      <c r="B173" s="153"/>
      <c r="D173" s="154" t="s">
        <v>72</v>
      </c>
      <c r="E173" s="164" t="s">
        <v>2762</v>
      </c>
      <c r="F173" s="164" t="s">
        <v>2763</v>
      </c>
      <c r="I173" s="156"/>
      <c r="J173" s="165">
        <f>BK173</f>
        <v>0</v>
      </c>
      <c r="L173" s="153"/>
      <c r="M173" s="158"/>
      <c r="N173" s="159"/>
      <c r="O173" s="159"/>
      <c r="P173" s="160">
        <f>SUM(P174:P179)</f>
        <v>0</v>
      </c>
      <c r="Q173" s="159"/>
      <c r="R173" s="160">
        <f>SUM(R174:R179)</f>
        <v>0</v>
      </c>
      <c r="S173" s="159"/>
      <c r="T173" s="161">
        <f>SUM(T174:T179)</f>
        <v>0</v>
      </c>
      <c r="AR173" s="154" t="s">
        <v>90</v>
      </c>
      <c r="AT173" s="162" t="s">
        <v>72</v>
      </c>
      <c r="AU173" s="162" t="s">
        <v>80</v>
      </c>
      <c r="AY173" s="154" t="s">
        <v>219</v>
      </c>
      <c r="BK173" s="163">
        <f>SUM(BK174:BK179)</f>
        <v>0</v>
      </c>
    </row>
    <row r="174" spans="1:65" s="2" customFormat="1" ht="21.6" customHeight="1">
      <c r="A174" s="33"/>
      <c r="B174" s="166"/>
      <c r="C174" s="167" t="s">
        <v>499</v>
      </c>
      <c r="D174" s="167" t="s">
        <v>222</v>
      </c>
      <c r="E174" s="168" t="s">
        <v>507</v>
      </c>
      <c r="F174" s="169" t="s">
        <v>2758</v>
      </c>
      <c r="G174" s="170" t="s">
        <v>592</v>
      </c>
      <c r="H174" s="171">
        <v>1</v>
      </c>
      <c r="I174" s="172"/>
      <c r="J174" s="173">
        <f aca="true" t="shared" si="20" ref="J174:J179">ROUND(I174*H174,2)</f>
        <v>0</v>
      </c>
      <c r="K174" s="169" t="s">
        <v>1</v>
      </c>
      <c r="L174" s="34"/>
      <c r="M174" s="174" t="s">
        <v>1</v>
      </c>
      <c r="N174" s="175" t="s">
        <v>38</v>
      </c>
      <c r="O174" s="59"/>
      <c r="P174" s="176">
        <f aca="true" t="shared" si="21" ref="P174:P179">O174*H174</f>
        <v>0</v>
      </c>
      <c r="Q174" s="176">
        <v>0</v>
      </c>
      <c r="R174" s="176">
        <f aca="true" t="shared" si="22" ref="R174:R179">Q174*H174</f>
        <v>0</v>
      </c>
      <c r="S174" s="176">
        <v>0</v>
      </c>
      <c r="T174" s="177">
        <f aca="true" t="shared" si="23" ref="T174:T179">S174*H174</f>
        <v>0</v>
      </c>
      <c r="U174" s="33"/>
      <c r="V174" s="33"/>
      <c r="W174" s="33"/>
      <c r="X174" s="33"/>
      <c r="Y174" s="33"/>
      <c r="Z174" s="33"/>
      <c r="AA174" s="33"/>
      <c r="AB174" s="33"/>
      <c r="AC174" s="33"/>
      <c r="AD174" s="33"/>
      <c r="AE174" s="33"/>
      <c r="AR174" s="178" t="s">
        <v>446</v>
      </c>
      <c r="AT174" s="178" t="s">
        <v>222</v>
      </c>
      <c r="AU174" s="178" t="s">
        <v>82</v>
      </c>
      <c r="AY174" s="18" t="s">
        <v>219</v>
      </c>
      <c r="BE174" s="179">
        <f aca="true" t="shared" si="24" ref="BE174:BE179">IF(N174="základní",J174,0)</f>
        <v>0</v>
      </c>
      <c r="BF174" s="179">
        <f aca="true" t="shared" si="25" ref="BF174:BF179">IF(N174="snížená",J174,0)</f>
        <v>0</v>
      </c>
      <c r="BG174" s="179">
        <f aca="true" t="shared" si="26" ref="BG174:BG179">IF(N174="zákl. přenesená",J174,0)</f>
        <v>0</v>
      </c>
      <c r="BH174" s="179">
        <f aca="true" t="shared" si="27" ref="BH174:BH179">IF(N174="sníž. přenesená",J174,0)</f>
        <v>0</v>
      </c>
      <c r="BI174" s="179">
        <f aca="true" t="shared" si="28" ref="BI174:BI179">IF(N174="nulová",J174,0)</f>
        <v>0</v>
      </c>
      <c r="BJ174" s="18" t="s">
        <v>80</v>
      </c>
      <c r="BK174" s="179">
        <f aca="true" t="shared" si="29" ref="BK174:BK179">ROUND(I174*H174,2)</f>
        <v>0</v>
      </c>
      <c r="BL174" s="18" t="s">
        <v>446</v>
      </c>
      <c r="BM174" s="178" t="s">
        <v>676</v>
      </c>
    </row>
    <row r="175" spans="1:65" s="2" customFormat="1" ht="14.45" customHeight="1">
      <c r="A175" s="33"/>
      <c r="B175" s="166"/>
      <c r="C175" s="167" t="s">
        <v>503</v>
      </c>
      <c r="D175" s="167" t="s">
        <v>222</v>
      </c>
      <c r="E175" s="168" t="s">
        <v>511</v>
      </c>
      <c r="F175" s="169" t="s">
        <v>2759</v>
      </c>
      <c r="G175" s="170" t="s">
        <v>592</v>
      </c>
      <c r="H175" s="171">
        <v>1</v>
      </c>
      <c r="I175" s="172"/>
      <c r="J175" s="173">
        <f t="shared" si="20"/>
        <v>0</v>
      </c>
      <c r="K175" s="169" t="s">
        <v>1</v>
      </c>
      <c r="L175" s="34"/>
      <c r="M175" s="174" t="s">
        <v>1</v>
      </c>
      <c r="N175" s="175" t="s">
        <v>38</v>
      </c>
      <c r="O175" s="59"/>
      <c r="P175" s="176">
        <f t="shared" si="21"/>
        <v>0</v>
      </c>
      <c r="Q175" s="176">
        <v>0</v>
      </c>
      <c r="R175" s="176">
        <f t="shared" si="22"/>
        <v>0</v>
      </c>
      <c r="S175" s="176">
        <v>0</v>
      </c>
      <c r="T175" s="177">
        <f t="shared" si="23"/>
        <v>0</v>
      </c>
      <c r="U175" s="33"/>
      <c r="V175" s="33"/>
      <c r="W175" s="33"/>
      <c r="X175" s="33"/>
      <c r="Y175" s="33"/>
      <c r="Z175" s="33"/>
      <c r="AA175" s="33"/>
      <c r="AB175" s="33"/>
      <c r="AC175" s="33"/>
      <c r="AD175" s="33"/>
      <c r="AE175" s="33"/>
      <c r="AR175" s="178" t="s">
        <v>446</v>
      </c>
      <c r="AT175" s="178" t="s">
        <v>222</v>
      </c>
      <c r="AU175" s="178" t="s">
        <v>82</v>
      </c>
      <c r="AY175" s="18" t="s">
        <v>219</v>
      </c>
      <c r="BE175" s="179">
        <f t="shared" si="24"/>
        <v>0</v>
      </c>
      <c r="BF175" s="179">
        <f t="shared" si="25"/>
        <v>0</v>
      </c>
      <c r="BG175" s="179">
        <f t="shared" si="26"/>
        <v>0</v>
      </c>
      <c r="BH175" s="179">
        <f t="shared" si="27"/>
        <v>0</v>
      </c>
      <c r="BI175" s="179">
        <f t="shared" si="28"/>
        <v>0</v>
      </c>
      <c r="BJ175" s="18" t="s">
        <v>80</v>
      </c>
      <c r="BK175" s="179">
        <f t="shared" si="29"/>
        <v>0</v>
      </c>
      <c r="BL175" s="18" t="s">
        <v>446</v>
      </c>
      <c r="BM175" s="178" t="s">
        <v>680</v>
      </c>
    </row>
    <row r="176" spans="1:65" s="2" customFormat="1" ht="14.45" customHeight="1">
      <c r="A176" s="33"/>
      <c r="B176" s="166"/>
      <c r="C176" s="167" t="s">
        <v>507</v>
      </c>
      <c r="D176" s="167" t="s">
        <v>222</v>
      </c>
      <c r="E176" s="168" t="s">
        <v>522</v>
      </c>
      <c r="F176" s="169" t="s">
        <v>2760</v>
      </c>
      <c r="G176" s="170" t="s">
        <v>592</v>
      </c>
      <c r="H176" s="171">
        <v>1</v>
      </c>
      <c r="I176" s="172"/>
      <c r="J176" s="173">
        <f t="shared" si="20"/>
        <v>0</v>
      </c>
      <c r="K176" s="169" t="s">
        <v>1</v>
      </c>
      <c r="L176" s="34"/>
      <c r="M176" s="174" t="s">
        <v>1</v>
      </c>
      <c r="N176" s="175" t="s">
        <v>38</v>
      </c>
      <c r="O176" s="59"/>
      <c r="P176" s="176">
        <f t="shared" si="21"/>
        <v>0</v>
      </c>
      <c r="Q176" s="176">
        <v>0</v>
      </c>
      <c r="R176" s="176">
        <f t="shared" si="22"/>
        <v>0</v>
      </c>
      <c r="S176" s="176">
        <v>0</v>
      </c>
      <c r="T176" s="177">
        <f t="shared" si="23"/>
        <v>0</v>
      </c>
      <c r="U176" s="33"/>
      <c r="V176" s="33"/>
      <c r="W176" s="33"/>
      <c r="X176" s="33"/>
      <c r="Y176" s="33"/>
      <c r="Z176" s="33"/>
      <c r="AA176" s="33"/>
      <c r="AB176" s="33"/>
      <c r="AC176" s="33"/>
      <c r="AD176" s="33"/>
      <c r="AE176" s="33"/>
      <c r="AR176" s="178" t="s">
        <v>446</v>
      </c>
      <c r="AT176" s="178" t="s">
        <v>222</v>
      </c>
      <c r="AU176" s="178" t="s">
        <v>82</v>
      </c>
      <c r="AY176" s="18" t="s">
        <v>219</v>
      </c>
      <c r="BE176" s="179">
        <f t="shared" si="24"/>
        <v>0</v>
      </c>
      <c r="BF176" s="179">
        <f t="shared" si="25"/>
        <v>0</v>
      </c>
      <c r="BG176" s="179">
        <f t="shared" si="26"/>
        <v>0</v>
      </c>
      <c r="BH176" s="179">
        <f t="shared" si="27"/>
        <v>0</v>
      </c>
      <c r="BI176" s="179">
        <f t="shared" si="28"/>
        <v>0</v>
      </c>
      <c r="BJ176" s="18" t="s">
        <v>80</v>
      </c>
      <c r="BK176" s="179">
        <f t="shared" si="29"/>
        <v>0</v>
      </c>
      <c r="BL176" s="18" t="s">
        <v>446</v>
      </c>
      <c r="BM176" s="178" t="s">
        <v>1169</v>
      </c>
    </row>
    <row r="177" spans="1:65" s="2" customFormat="1" ht="21.6" customHeight="1">
      <c r="A177" s="33"/>
      <c r="B177" s="166"/>
      <c r="C177" s="167" t="s">
        <v>511</v>
      </c>
      <c r="D177" s="167" t="s">
        <v>222</v>
      </c>
      <c r="E177" s="168" t="s">
        <v>527</v>
      </c>
      <c r="F177" s="169" t="s">
        <v>2729</v>
      </c>
      <c r="G177" s="170" t="s">
        <v>592</v>
      </c>
      <c r="H177" s="171">
        <v>2</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446</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446</v>
      </c>
      <c r="BM177" s="178" t="s">
        <v>687</v>
      </c>
    </row>
    <row r="178" spans="1:65" s="2" customFormat="1" ht="21.6" customHeight="1">
      <c r="A178" s="33"/>
      <c r="B178" s="166"/>
      <c r="C178" s="167" t="s">
        <v>522</v>
      </c>
      <c r="D178" s="167" t="s">
        <v>222</v>
      </c>
      <c r="E178" s="168" t="s">
        <v>543</v>
      </c>
      <c r="F178" s="169" t="s">
        <v>2731</v>
      </c>
      <c r="G178" s="170" t="s">
        <v>592</v>
      </c>
      <c r="H178" s="171">
        <v>12</v>
      </c>
      <c r="I178" s="172"/>
      <c r="J178" s="173">
        <f t="shared" si="20"/>
        <v>0</v>
      </c>
      <c r="K178" s="169" t="s">
        <v>1</v>
      </c>
      <c r="L178" s="34"/>
      <c r="M178" s="174" t="s">
        <v>1</v>
      </c>
      <c r="N178" s="175"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446</v>
      </c>
      <c r="AT178" s="178" t="s">
        <v>222</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446</v>
      </c>
      <c r="BM178" s="178" t="s">
        <v>699</v>
      </c>
    </row>
    <row r="179" spans="1:65" s="2" customFormat="1" ht="32.45" customHeight="1">
      <c r="A179" s="33"/>
      <c r="B179" s="166"/>
      <c r="C179" s="167" t="s">
        <v>527</v>
      </c>
      <c r="D179" s="167" t="s">
        <v>222</v>
      </c>
      <c r="E179" s="168" t="s">
        <v>1776</v>
      </c>
      <c r="F179" s="169" t="s">
        <v>2748</v>
      </c>
      <c r="G179" s="170" t="s">
        <v>592</v>
      </c>
      <c r="H179" s="171">
        <v>9</v>
      </c>
      <c r="I179" s="172"/>
      <c r="J179" s="173">
        <f t="shared" si="20"/>
        <v>0</v>
      </c>
      <c r="K179" s="169" t="s">
        <v>1</v>
      </c>
      <c r="L179" s="34"/>
      <c r="M179" s="174" t="s">
        <v>1</v>
      </c>
      <c r="N179" s="175"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446</v>
      </c>
      <c r="AT179" s="178" t="s">
        <v>222</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446</v>
      </c>
      <c r="BM179" s="178" t="s">
        <v>2764</v>
      </c>
    </row>
    <row r="180" spans="2:63" s="12" customFormat="1" ht="22.9" customHeight="1">
      <c r="B180" s="153"/>
      <c r="D180" s="154" t="s">
        <v>72</v>
      </c>
      <c r="E180" s="164" t="s">
        <v>685</v>
      </c>
      <c r="F180" s="164" t="s">
        <v>686</v>
      </c>
      <c r="I180" s="156"/>
      <c r="J180" s="165">
        <f>BK180</f>
        <v>0</v>
      </c>
      <c r="L180" s="153"/>
      <c r="M180" s="158"/>
      <c r="N180" s="159"/>
      <c r="O180" s="159"/>
      <c r="P180" s="160">
        <f>SUM(P181:P257)</f>
        <v>0</v>
      </c>
      <c r="Q180" s="159"/>
      <c r="R180" s="160">
        <f>SUM(R181:R257)</f>
        <v>0</v>
      </c>
      <c r="S180" s="159"/>
      <c r="T180" s="161">
        <f>SUM(T181:T257)</f>
        <v>0</v>
      </c>
      <c r="AR180" s="154" t="s">
        <v>90</v>
      </c>
      <c r="AT180" s="162" t="s">
        <v>72</v>
      </c>
      <c r="AU180" s="162" t="s">
        <v>80</v>
      </c>
      <c r="AY180" s="154" t="s">
        <v>219</v>
      </c>
      <c r="BK180" s="163">
        <f>SUM(BK181:BK257)</f>
        <v>0</v>
      </c>
    </row>
    <row r="181" spans="1:65" s="2" customFormat="1" ht="14.45" customHeight="1">
      <c r="A181" s="33"/>
      <c r="B181" s="166"/>
      <c r="C181" s="167" t="s">
        <v>536</v>
      </c>
      <c r="D181" s="167" t="s">
        <v>222</v>
      </c>
      <c r="E181" s="168" t="s">
        <v>530</v>
      </c>
      <c r="F181" s="169" t="s">
        <v>2765</v>
      </c>
      <c r="G181" s="170" t="s">
        <v>592</v>
      </c>
      <c r="H181" s="171">
        <v>111</v>
      </c>
      <c r="I181" s="172"/>
      <c r="J181" s="173">
        <f aca="true" t="shared" si="30" ref="J181:J212">ROUND(I181*H181,2)</f>
        <v>0</v>
      </c>
      <c r="K181" s="169" t="s">
        <v>1</v>
      </c>
      <c r="L181" s="34"/>
      <c r="M181" s="174" t="s">
        <v>1</v>
      </c>
      <c r="N181" s="175" t="s">
        <v>38</v>
      </c>
      <c r="O181" s="59"/>
      <c r="P181" s="176">
        <f aca="true" t="shared" si="31" ref="P181:P212">O181*H181</f>
        <v>0</v>
      </c>
      <c r="Q181" s="176">
        <v>0</v>
      </c>
      <c r="R181" s="176">
        <f aca="true" t="shared" si="32" ref="R181:R212">Q181*H181</f>
        <v>0</v>
      </c>
      <c r="S181" s="176">
        <v>0</v>
      </c>
      <c r="T181" s="177">
        <f aca="true" t="shared" si="33" ref="T181:T212">S181*H181</f>
        <v>0</v>
      </c>
      <c r="U181" s="33"/>
      <c r="V181" s="33"/>
      <c r="W181" s="33"/>
      <c r="X181" s="33"/>
      <c r="Y181" s="33"/>
      <c r="Z181" s="33"/>
      <c r="AA181" s="33"/>
      <c r="AB181" s="33"/>
      <c r="AC181" s="33"/>
      <c r="AD181" s="33"/>
      <c r="AE181" s="33"/>
      <c r="AR181" s="178" t="s">
        <v>446</v>
      </c>
      <c r="AT181" s="178" t="s">
        <v>222</v>
      </c>
      <c r="AU181" s="178" t="s">
        <v>82</v>
      </c>
      <c r="AY181" s="18" t="s">
        <v>219</v>
      </c>
      <c r="BE181" s="179">
        <f aca="true" t="shared" si="34" ref="BE181:BE212">IF(N181="základní",J181,0)</f>
        <v>0</v>
      </c>
      <c r="BF181" s="179">
        <f aca="true" t="shared" si="35" ref="BF181:BF212">IF(N181="snížená",J181,0)</f>
        <v>0</v>
      </c>
      <c r="BG181" s="179">
        <f aca="true" t="shared" si="36" ref="BG181:BG212">IF(N181="zákl. přenesená",J181,0)</f>
        <v>0</v>
      </c>
      <c r="BH181" s="179">
        <f aca="true" t="shared" si="37" ref="BH181:BH212">IF(N181="sníž. přenesená",J181,0)</f>
        <v>0</v>
      </c>
      <c r="BI181" s="179">
        <f aca="true" t="shared" si="38" ref="BI181:BI212">IF(N181="nulová",J181,0)</f>
        <v>0</v>
      </c>
      <c r="BJ181" s="18" t="s">
        <v>80</v>
      </c>
      <c r="BK181" s="179">
        <f aca="true" t="shared" si="39" ref="BK181:BK212">ROUND(I181*H181,2)</f>
        <v>0</v>
      </c>
      <c r="BL181" s="18" t="s">
        <v>446</v>
      </c>
      <c r="BM181" s="178" t="s">
        <v>577</v>
      </c>
    </row>
    <row r="182" spans="1:65" s="2" customFormat="1" ht="14.45" customHeight="1">
      <c r="A182" s="33"/>
      <c r="B182" s="166"/>
      <c r="C182" s="167" t="s">
        <v>543</v>
      </c>
      <c r="D182" s="167" t="s">
        <v>222</v>
      </c>
      <c r="E182" s="168" t="s">
        <v>354</v>
      </c>
      <c r="F182" s="169" t="s">
        <v>2766</v>
      </c>
      <c r="G182" s="170" t="s">
        <v>592</v>
      </c>
      <c r="H182" s="171">
        <v>24</v>
      </c>
      <c r="I182" s="172"/>
      <c r="J182" s="173">
        <f t="shared" si="30"/>
        <v>0</v>
      </c>
      <c r="K182" s="169" t="s">
        <v>1</v>
      </c>
      <c r="L182" s="34"/>
      <c r="M182" s="174" t="s">
        <v>1</v>
      </c>
      <c r="N182" s="175" t="s">
        <v>38</v>
      </c>
      <c r="O182" s="59"/>
      <c r="P182" s="176">
        <f t="shared" si="31"/>
        <v>0</v>
      </c>
      <c r="Q182" s="176">
        <v>0</v>
      </c>
      <c r="R182" s="176">
        <f t="shared" si="32"/>
        <v>0</v>
      </c>
      <c r="S182" s="176">
        <v>0</v>
      </c>
      <c r="T182" s="177">
        <f t="shared" si="33"/>
        <v>0</v>
      </c>
      <c r="U182" s="33"/>
      <c r="V182" s="33"/>
      <c r="W182" s="33"/>
      <c r="X182" s="33"/>
      <c r="Y182" s="33"/>
      <c r="Z182" s="33"/>
      <c r="AA182" s="33"/>
      <c r="AB182" s="33"/>
      <c r="AC182" s="33"/>
      <c r="AD182" s="33"/>
      <c r="AE182" s="33"/>
      <c r="AR182" s="178" t="s">
        <v>446</v>
      </c>
      <c r="AT182" s="178" t="s">
        <v>222</v>
      </c>
      <c r="AU182" s="178" t="s">
        <v>82</v>
      </c>
      <c r="AY182" s="18" t="s">
        <v>219</v>
      </c>
      <c r="BE182" s="179">
        <f t="shared" si="34"/>
        <v>0</v>
      </c>
      <c r="BF182" s="179">
        <f t="shared" si="35"/>
        <v>0</v>
      </c>
      <c r="BG182" s="179">
        <f t="shared" si="36"/>
        <v>0</v>
      </c>
      <c r="BH182" s="179">
        <f t="shared" si="37"/>
        <v>0</v>
      </c>
      <c r="BI182" s="179">
        <f t="shared" si="38"/>
        <v>0</v>
      </c>
      <c r="BJ182" s="18" t="s">
        <v>80</v>
      </c>
      <c r="BK182" s="179">
        <f t="shared" si="39"/>
        <v>0</v>
      </c>
      <c r="BL182" s="18" t="s">
        <v>446</v>
      </c>
      <c r="BM182" s="178" t="s">
        <v>1248</v>
      </c>
    </row>
    <row r="183" spans="1:65" s="2" customFormat="1" ht="14.45" customHeight="1">
      <c r="A183" s="33"/>
      <c r="B183" s="166"/>
      <c r="C183" s="167" t="s">
        <v>548</v>
      </c>
      <c r="D183" s="167" t="s">
        <v>222</v>
      </c>
      <c r="E183" s="168" t="s">
        <v>515</v>
      </c>
      <c r="F183" s="169" t="s">
        <v>2767</v>
      </c>
      <c r="G183" s="170" t="s">
        <v>592</v>
      </c>
      <c r="H183" s="171">
        <v>48</v>
      </c>
      <c r="I183" s="172"/>
      <c r="J183" s="173">
        <f t="shared" si="30"/>
        <v>0</v>
      </c>
      <c r="K183" s="169" t="s">
        <v>1</v>
      </c>
      <c r="L183" s="34"/>
      <c r="M183" s="174" t="s">
        <v>1</v>
      </c>
      <c r="N183" s="175" t="s">
        <v>38</v>
      </c>
      <c r="O183" s="59"/>
      <c r="P183" s="176">
        <f t="shared" si="31"/>
        <v>0</v>
      </c>
      <c r="Q183" s="176">
        <v>0</v>
      </c>
      <c r="R183" s="176">
        <f t="shared" si="32"/>
        <v>0</v>
      </c>
      <c r="S183" s="176">
        <v>0</v>
      </c>
      <c r="T183" s="177">
        <f t="shared" si="33"/>
        <v>0</v>
      </c>
      <c r="U183" s="33"/>
      <c r="V183" s="33"/>
      <c r="W183" s="33"/>
      <c r="X183" s="33"/>
      <c r="Y183" s="33"/>
      <c r="Z183" s="33"/>
      <c r="AA183" s="33"/>
      <c r="AB183" s="33"/>
      <c r="AC183" s="33"/>
      <c r="AD183" s="33"/>
      <c r="AE183" s="33"/>
      <c r="AR183" s="178" t="s">
        <v>446</v>
      </c>
      <c r="AT183" s="178" t="s">
        <v>222</v>
      </c>
      <c r="AU183" s="178" t="s">
        <v>82</v>
      </c>
      <c r="AY183" s="18" t="s">
        <v>219</v>
      </c>
      <c r="BE183" s="179">
        <f t="shared" si="34"/>
        <v>0</v>
      </c>
      <c r="BF183" s="179">
        <f t="shared" si="35"/>
        <v>0</v>
      </c>
      <c r="BG183" s="179">
        <f t="shared" si="36"/>
        <v>0</v>
      </c>
      <c r="BH183" s="179">
        <f t="shared" si="37"/>
        <v>0</v>
      </c>
      <c r="BI183" s="179">
        <f t="shared" si="38"/>
        <v>0</v>
      </c>
      <c r="BJ183" s="18" t="s">
        <v>80</v>
      </c>
      <c r="BK183" s="179">
        <f t="shared" si="39"/>
        <v>0</v>
      </c>
      <c r="BL183" s="18" t="s">
        <v>446</v>
      </c>
      <c r="BM183" s="178" t="s">
        <v>1256</v>
      </c>
    </row>
    <row r="184" spans="1:65" s="2" customFormat="1" ht="14.45" customHeight="1">
      <c r="A184" s="33"/>
      <c r="B184" s="166"/>
      <c r="C184" s="167" t="s">
        <v>553</v>
      </c>
      <c r="D184" s="167" t="s">
        <v>222</v>
      </c>
      <c r="E184" s="168" t="s">
        <v>518</v>
      </c>
      <c r="F184" s="169" t="s">
        <v>2768</v>
      </c>
      <c r="G184" s="170" t="s">
        <v>592</v>
      </c>
      <c r="H184" s="171">
        <v>6</v>
      </c>
      <c r="I184" s="172"/>
      <c r="J184" s="173">
        <f t="shared" si="30"/>
        <v>0</v>
      </c>
      <c r="K184" s="169" t="s">
        <v>1</v>
      </c>
      <c r="L184" s="34"/>
      <c r="M184" s="174" t="s">
        <v>1</v>
      </c>
      <c r="N184" s="175" t="s">
        <v>38</v>
      </c>
      <c r="O184" s="59"/>
      <c r="P184" s="176">
        <f t="shared" si="31"/>
        <v>0</v>
      </c>
      <c r="Q184" s="176">
        <v>0</v>
      </c>
      <c r="R184" s="176">
        <f t="shared" si="32"/>
        <v>0</v>
      </c>
      <c r="S184" s="176">
        <v>0</v>
      </c>
      <c r="T184" s="177">
        <f t="shared" si="33"/>
        <v>0</v>
      </c>
      <c r="U184" s="33"/>
      <c r="V184" s="33"/>
      <c r="W184" s="33"/>
      <c r="X184" s="33"/>
      <c r="Y184" s="33"/>
      <c r="Z184" s="33"/>
      <c r="AA184" s="33"/>
      <c r="AB184" s="33"/>
      <c r="AC184" s="33"/>
      <c r="AD184" s="33"/>
      <c r="AE184" s="33"/>
      <c r="AR184" s="178" t="s">
        <v>446</v>
      </c>
      <c r="AT184" s="178" t="s">
        <v>222</v>
      </c>
      <c r="AU184" s="178" t="s">
        <v>82</v>
      </c>
      <c r="AY184" s="18" t="s">
        <v>219</v>
      </c>
      <c r="BE184" s="179">
        <f t="shared" si="34"/>
        <v>0</v>
      </c>
      <c r="BF184" s="179">
        <f t="shared" si="35"/>
        <v>0</v>
      </c>
      <c r="BG184" s="179">
        <f t="shared" si="36"/>
        <v>0</v>
      </c>
      <c r="BH184" s="179">
        <f t="shared" si="37"/>
        <v>0</v>
      </c>
      <c r="BI184" s="179">
        <f t="shared" si="38"/>
        <v>0</v>
      </c>
      <c r="BJ184" s="18" t="s">
        <v>80</v>
      </c>
      <c r="BK184" s="179">
        <f t="shared" si="39"/>
        <v>0</v>
      </c>
      <c r="BL184" s="18" t="s">
        <v>446</v>
      </c>
      <c r="BM184" s="178" t="s">
        <v>1267</v>
      </c>
    </row>
    <row r="185" spans="1:65" s="2" customFormat="1" ht="14.45" customHeight="1">
      <c r="A185" s="33"/>
      <c r="B185" s="166"/>
      <c r="C185" s="167" t="s">
        <v>559</v>
      </c>
      <c r="D185" s="167" t="s">
        <v>222</v>
      </c>
      <c r="E185" s="168" t="s">
        <v>481</v>
      </c>
      <c r="F185" s="169" t="s">
        <v>2769</v>
      </c>
      <c r="G185" s="170" t="s">
        <v>592</v>
      </c>
      <c r="H185" s="171">
        <v>46</v>
      </c>
      <c r="I185" s="172"/>
      <c r="J185" s="173">
        <f t="shared" si="30"/>
        <v>0</v>
      </c>
      <c r="K185" s="169" t="s">
        <v>1</v>
      </c>
      <c r="L185" s="34"/>
      <c r="M185" s="174" t="s">
        <v>1</v>
      </c>
      <c r="N185" s="175" t="s">
        <v>38</v>
      </c>
      <c r="O185" s="59"/>
      <c r="P185" s="176">
        <f t="shared" si="31"/>
        <v>0</v>
      </c>
      <c r="Q185" s="176">
        <v>0</v>
      </c>
      <c r="R185" s="176">
        <f t="shared" si="32"/>
        <v>0</v>
      </c>
      <c r="S185" s="176">
        <v>0</v>
      </c>
      <c r="T185" s="177">
        <f t="shared" si="33"/>
        <v>0</v>
      </c>
      <c r="U185" s="33"/>
      <c r="V185" s="33"/>
      <c r="W185" s="33"/>
      <c r="X185" s="33"/>
      <c r="Y185" s="33"/>
      <c r="Z185" s="33"/>
      <c r="AA185" s="33"/>
      <c r="AB185" s="33"/>
      <c r="AC185" s="33"/>
      <c r="AD185" s="33"/>
      <c r="AE185" s="33"/>
      <c r="AR185" s="178" t="s">
        <v>446</v>
      </c>
      <c r="AT185" s="178" t="s">
        <v>222</v>
      </c>
      <c r="AU185" s="178" t="s">
        <v>82</v>
      </c>
      <c r="AY185" s="18" t="s">
        <v>219</v>
      </c>
      <c r="BE185" s="179">
        <f t="shared" si="34"/>
        <v>0</v>
      </c>
      <c r="BF185" s="179">
        <f t="shared" si="35"/>
        <v>0</v>
      </c>
      <c r="BG185" s="179">
        <f t="shared" si="36"/>
        <v>0</v>
      </c>
      <c r="BH185" s="179">
        <f t="shared" si="37"/>
        <v>0</v>
      </c>
      <c r="BI185" s="179">
        <f t="shared" si="38"/>
        <v>0</v>
      </c>
      <c r="BJ185" s="18" t="s">
        <v>80</v>
      </c>
      <c r="BK185" s="179">
        <f t="shared" si="39"/>
        <v>0</v>
      </c>
      <c r="BL185" s="18" t="s">
        <v>446</v>
      </c>
      <c r="BM185" s="178" t="s">
        <v>169</v>
      </c>
    </row>
    <row r="186" spans="1:65" s="2" customFormat="1" ht="14.45" customHeight="1">
      <c r="A186" s="33"/>
      <c r="B186" s="166"/>
      <c r="C186" s="167" t="s">
        <v>530</v>
      </c>
      <c r="D186" s="167" t="s">
        <v>222</v>
      </c>
      <c r="E186" s="168" t="s">
        <v>485</v>
      </c>
      <c r="F186" s="169" t="s">
        <v>2770</v>
      </c>
      <c r="G186" s="170" t="s">
        <v>361</v>
      </c>
      <c r="H186" s="171">
        <v>90</v>
      </c>
      <c r="I186" s="172"/>
      <c r="J186" s="173">
        <f t="shared" si="30"/>
        <v>0</v>
      </c>
      <c r="K186" s="169" t="s">
        <v>1</v>
      </c>
      <c r="L186" s="34"/>
      <c r="M186" s="174" t="s">
        <v>1</v>
      </c>
      <c r="N186" s="175" t="s">
        <v>38</v>
      </c>
      <c r="O186" s="59"/>
      <c r="P186" s="176">
        <f t="shared" si="31"/>
        <v>0</v>
      </c>
      <c r="Q186" s="176">
        <v>0</v>
      </c>
      <c r="R186" s="176">
        <f t="shared" si="32"/>
        <v>0</v>
      </c>
      <c r="S186" s="176">
        <v>0</v>
      </c>
      <c r="T186" s="177">
        <f t="shared" si="33"/>
        <v>0</v>
      </c>
      <c r="U186" s="33"/>
      <c r="V186" s="33"/>
      <c r="W186" s="33"/>
      <c r="X186" s="33"/>
      <c r="Y186" s="33"/>
      <c r="Z186" s="33"/>
      <c r="AA186" s="33"/>
      <c r="AB186" s="33"/>
      <c r="AC186" s="33"/>
      <c r="AD186" s="33"/>
      <c r="AE186" s="33"/>
      <c r="AR186" s="178" t="s">
        <v>446</v>
      </c>
      <c r="AT186" s="178" t="s">
        <v>222</v>
      </c>
      <c r="AU186" s="178" t="s">
        <v>82</v>
      </c>
      <c r="AY186" s="18" t="s">
        <v>219</v>
      </c>
      <c r="BE186" s="179">
        <f t="shared" si="34"/>
        <v>0</v>
      </c>
      <c r="BF186" s="179">
        <f t="shared" si="35"/>
        <v>0</v>
      </c>
      <c r="BG186" s="179">
        <f t="shared" si="36"/>
        <v>0</v>
      </c>
      <c r="BH186" s="179">
        <f t="shared" si="37"/>
        <v>0</v>
      </c>
      <c r="BI186" s="179">
        <f t="shared" si="38"/>
        <v>0</v>
      </c>
      <c r="BJ186" s="18" t="s">
        <v>80</v>
      </c>
      <c r="BK186" s="179">
        <f t="shared" si="39"/>
        <v>0</v>
      </c>
      <c r="BL186" s="18" t="s">
        <v>446</v>
      </c>
      <c r="BM186" s="178" t="s">
        <v>1282</v>
      </c>
    </row>
    <row r="187" spans="1:65" s="2" customFormat="1" ht="21.6" customHeight="1">
      <c r="A187" s="33"/>
      <c r="B187" s="166"/>
      <c r="C187" s="167" t="s">
        <v>354</v>
      </c>
      <c r="D187" s="167" t="s">
        <v>222</v>
      </c>
      <c r="E187" s="168" t="s">
        <v>327</v>
      </c>
      <c r="F187" s="169" t="s">
        <v>2771</v>
      </c>
      <c r="G187" s="170" t="s">
        <v>361</v>
      </c>
      <c r="H187" s="171">
        <v>320</v>
      </c>
      <c r="I187" s="172"/>
      <c r="J187" s="173">
        <f t="shared" si="30"/>
        <v>0</v>
      </c>
      <c r="K187" s="169" t="s">
        <v>1</v>
      </c>
      <c r="L187" s="34"/>
      <c r="M187" s="174" t="s">
        <v>1</v>
      </c>
      <c r="N187" s="175" t="s">
        <v>38</v>
      </c>
      <c r="O187" s="59"/>
      <c r="P187" s="176">
        <f t="shared" si="31"/>
        <v>0</v>
      </c>
      <c r="Q187" s="176">
        <v>0</v>
      </c>
      <c r="R187" s="176">
        <f t="shared" si="32"/>
        <v>0</v>
      </c>
      <c r="S187" s="176">
        <v>0</v>
      </c>
      <c r="T187" s="177">
        <f t="shared" si="33"/>
        <v>0</v>
      </c>
      <c r="U187" s="33"/>
      <c r="V187" s="33"/>
      <c r="W187" s="33"/>
      <c r="X187" s="33"/>
      <c r="Y187" s="33"/>
      <c r="Z187" s="33"/>
      <c r="AA187" s="33"/>
      <c r="AB187" s="33"/>
      <c r="AC187" s="33"/>
      <c r="AD187" s="33"/>
      <c r="AE187" s="33"/>
      <c r="AR187" s="178" t="s">
        <v>446</v>
      </c>
      <c r="AT187" s="178" t="s">
        <v>222</v>
      </c>
      <c r="AU187" s="178" t="s">
        <v>82</v>
      </c>
      <c r="AY187" s="18" t="s">
        <v>219</v>
      </c>
      <c r="BE187" s="179">
        <f t="shared" si="34"/>
        <v>0</v>
      </c>
      <c r="BF187" s="179">
        <f t="shared" si="35"/>
        <v>0</v>
      </c>
      <c r="BG187" s="179">
        <f t="shared" si="36"/>
        <v>0</v>
      </c>
      <c r="BH187" s="179">
        <f t="shared" si="37"/>
        <v>0</v>
      </c>
      <c r="BI187" s="179">
        <f t="shared" si="38"/>
        <v>0</v>
      </c>
      <c r="BJ187" s="18" t="s">
        <v>80</v>
      </c>
      <c r="BK187" s="179">
        <f t="shared" si="39"/>
        <v>0</v>
      </c>
      <c r="BL187" s="18" t="s">
        <v>446</v>
      </c>
      <c r="BM187" s="178" t="s">
        <v>1293</v>
      </c>
    </row>
    <row r="188" spans="1:65" s="2" customFormat="1" ht="14.45" customHeight="1">
      <c r="A188" s="33"/>
      <c r="B188" s="166"/>
      <c r="C188" s="167" t="s">
        <v>515</v>
      </c>
      <c r="D188" s="167" t="s">
        <v>222</v>
      </c>
      <c r="E188" s="168" t="s">
        <v>287</v>
      </c>
      <c r="F188" s="169" t="s">
        <v>2772</v>
      </c>
      <c r="G188" s="170" t="s">
        <v>361</v>
      </c>
      <c r="H188" s="171">
        <v>130</v>
      </c>
      <c r="I188" s="172"/>
      <c r="J188" s="173">
        <f t="shared" si="30"/>
        <v>0</v>
      </c>
      <c r="K188" s="169" t="s">
        <v>1</v>
      </c>
      <c r="L188" s="34"/>
      <c r="M188" s="174" t="s">
        <v>1</v>
      </c>
      <c r="N188" s="175" t="s">
        <v>38</v>
      </c>
      <c r="O188" s="59"/>
      <c r="P188" s="176">
        <f t="shared" si="31"/>
        <v>0</v>
      </c>
      <c r="Q188" s="176">
        <v>0</v>
      </c>
      <c r="R188" s="176">
        <f t="shared" si="32"/>
        <v>0</v>
      </c>
      <c r="S188" s="176">
        <v>0</v>
      </c>
      <c r="T188" s="177">
        <f t="shared" si="33"/>
        <v>0</v>
      </c>
      <c r="U188" s="33"/>
      <c r="V188" s="33"/>
      <c r="W188" s="33"/>
      <c r="X188" s="33"/>
      <c r="Y188" s="33"/>
      <c r="Z188" s="33"/>
      <c r="AA188" s="33"/>
      <c r="AB188" s="33"/>
      <c r="AC188" s="33"/>
      <c r="AD188" s="33"/>
      <c r="AE188" s="33"/>
      <c r="AR188" s="178" t="s">
        <v>446</v>
      </c>
      <c r="AT188" s="178" t="s">
        <v>222</v>
      </c>
      <c r="AU188" s="178" t="s">
        <v>82</v>
      </c>
      <c r="AY188" s="18" t="s">
        <v>219</v>
      </c>
      <c r="BE188" s="179">
        <f t="shared" si="34"/>
        <v>0</v>
      </c>
      <c r="BF188" s="179">
        <f t="shared" si="35"/>
        <v>0</v>
      </c>
      <c r="BG188" s="179">
        <f t="shared" si="36"/>
        <v>0</v>
      </c>
      <c r="BH188" s="179">
        <f t="shared" si="37"/>
        <v>0</v>
      </c>
      <c r="BI188" s="179">
        <f t="shared" si="38"/>
        <v>0</v>
      </c>
      <c r="BJ188" s="18" t="s">
        <v>80</v>
      </c>
      <c r="BK188" s="179">
        <f t="shared" si="39"/>
        <v>0</v>
      </c>
      <c r="BL188" s="18" t="s">
        <v>446</v>
      </c>
      <c r="BM188" s="178" t="s">
        <v>1303</v>
      </c>
    </row>
    <row r="189" spans="1:65" s="2" customFormat="1" ht="21.6" customHeight="1">
      <c r="A189" s="33"/>
      <c r="B189" s="166"/>
      <c r="C189" s="167" t="s">
        <v>518</v>
      </c>
      <c r="D189" s="167" t="s">
        <v>222</v>
      </c>
      <c r="E189" s="168" t="s">
        <v>405</v>
      </c>
      <c r="F189" s="169" t="s">
        <v>2773</v>
      </c>
      <c r="G189" s="170" t="s">
        <v>361</v>
      </c>
      <c r="H189" s="171">
        <v>30</v>
      </c>
      <c r="I189" s="172"/>
      <c r="J189" s="173">
        <f t="shared" si="30"/>
        <v>0</v>
      </c>
      <c r="K189" s="169" t="s">
        <v>1</v>
      </c>
      <c r="L189" s="34"/>
      <c r="M189" s="174" t="s">
        <v>1</v>
      </c>
      <c r="N189" s="175" t="s">
        <v>38</v>
      </c>
      <c r="O189" s="59"/>
      <c r="P189" s="176">
        <f t="shared" si="31"/>
        <v>0</v>
      </c>
      <c r="Q189" s="176">
        <v>0</v>
      </c>
      <c r="R189" s="176">
        <f t="shared" si="32"/>
        <v>0</v>
      </c>
      <c r="S189" s="176">
        <v>0</v>
      </c>
      <c r="T189" s="177">
        <f t="shared" si="33"/>
        <v>0</v>
      </c>
      <c r="U189" s="33"/>
      <c r="V189" s="33"/>
      <c r="W189" s="33"/>
      <c r="X189" s="33"/>
      <c r="Y189" s="33"/>
      <c r="Z189" s="33"/>
      <c r="AA189" s="33"/>
      <c r="AB189" s="33"/>
      <c r="AC189" s="33"/>
      <c r="AD189" s="33"/>
      <c r="AE189" s="33"/>
      <c r="AR189" s="178" t="s">
        <v>446</v>
      </c>
      <c r="AT189" s="178" t="s">
        <v>222</v>
      </c>
      <c r="AU189" s="178" t="s">
        <v>82</v>
      </c>
      <c r="AY189" s="18" t="s">
        <v>219</v>
      </c>
      <c r="BE189" s="179">
        <f t="shared" si="34"/>
        <v>0</v>
      </c>
      <c r="BF189" s="179">
        <f t="shared" si="35"/>
        <v>0</v>
      </c>
      <c r="BG189" s="179">
        <f t="shared" si="36"/>
        <v>0</v>
      </c>
      <c r="BH189" s="179">
        <f t="shared" si="37"/>
        <v>0</v>
      </c>
      <c r="BI189" s="179">
        <f t="shared" si="38"/>
        <v>0</v>
      </c>
      <c r="BJ189" s="18" t="s">
        <v>80</v>
      </c>
      <c r="BK189" s="179">
        <f t="shared" si="39"/>
        <v>0</v>
      </c>
      <c r="BL189" s="18" t="s">
        <v>446</v>
      </c>
      <c r="BM189" s="178" t="s">
        <v>1314</v>
      </c>
    </row>
    <row r="190" spans="1:65" s="2" customFormat="1" ht="21.6" customHeight="1">
      <c r="A190" s="33"/>
      <c r="B190" s="166"/>
      <c r="C190" s="167" t="s">
        <v>481</v>
      </c>
      <c r="D190" s="167" t="s">
        <v>222</v>
      </c>
      <c r="E190" s="168" t="s">
        <v>421</v>
      </c>
      <c r="F190" s="169" t="s">
        <v>2774</v>
      </c>
      <c r="G190" s="170" t="s">
        <v>361</v>
      </c>
      <c r="H190" s="171">
        <v>40</v>
      </c>
      <c r="I190" s="172"/>
      <c r="J190" s="173">
        <f t="shared" si="30"/>
        <v>0</v>
      </c>
      <c r="K190" s="169" t="s">
        <v>1</v>
      </c>
      <c r="L190" s="34"/>
      <c r="M190" s="174" t="s">
        <v>1</v>
      </c>
      <c r="N190" s="175" t="s">
        <v>38</v>
      </c>
      <c r="O190" s="59"/>
      <c r="P190" s="176">
        <f t="shared" si="31"/>
        <v>0</v>
      </c>
      <c r="Q190" s="176">
        <v>0</v>
      </c>
      <c r="R190" s="176">
        <f t="shared" si="32"/>
        <v>0</v>
      </c>
      <c r="S190" s="176">
        <v>0</v>
      </c>
      <c r="T190" s="177">
        <f t="shared" si="33"/>
        <v>0</v>
      </c>
      <c r="U190" s="33"/>
      <c r="V190" s="33"/>
      <c r="W190" s="33"/>
      <c r="X190" s="33"/>
      <c r="Y190" s="33"/>
      <c r="Z190" s="33"/>
      <c r="AA190" s="33"/>
      <c r="AB190" s="33"/>
      <c r="AC190" s="33"/>
      <c r="AD190" s="33"/>
      <c r="AE190" s="33"/>
      <c r="AR190" s="178" t="s">
        <v>446</v>
      </c>
      <c r="AT190" s="178" t="s">
        <v>222</v>
      </c>
      <c r="AU190" s="178" t="s">
        <v>82</v>
      </c>
      <c r="AY190" s="18" t="s">
        <v>219</v>
      </c>
      <c r="BE190" s="179">
        <f t="shared" si="34"/>
        <v>0</v>
      </c>
      <c r="BF190" s="179">
        <f t="shared" si="35"/>
        <v>0</v>
      </c>
      <c r="BG190" s="179">
        <f t="shared" si="36"/>
        <v>0</v>
      </c>
      <c r="BH190" s="179">
        <f t="shared" si="37"/>
        <v>0</v>
      </c>
      <c r="BI190" s="179">
        <f t="shared" si="38"/>
        <v>0</v>
      </c>
      <c r="BJ190" s="18" t="s">
        <v>80</v>
      </c>
      <c r="BK190" s="179">
        <f t="shared" si="39"/>
        <v>0</v>
      </c>
      <c r="BL190" s="18" t="s">
        <v>446</v>
      </c>
      <c r="BM190" s="178" t="s">
        <v>1322</v>
      </c>
    </row>
    <row r="191" spans="1:65" s="2" customFormat="1" ht="14.45" customHeight="1">
      <c r="A191" s="33"/>
      <c r="B191" s="166"/>
      <c r="C191" s="167" t="s">
        <v>485</v>
      </c>
      <c r="D191" s="167" t="s">
        <v>222</v>
      </c>
      <c r="E191" s="168" t="s">
        <v>426</v>
      </c>
      <c r="F191" s="169" t="s">
        <v>2775</v>
      </c>
      <c r="G191" s="170" t="s">
        <v>592</v>
      </c>
      <c r="H191" s="171">
        <v>70</v>
      </c>
      <c r="I191" s="172"/>
      <c r="J191" s="173">
        <f t="shared" si="30"/>
        <v>0</v>
      </c>
      <c r="K191" s="169" t="s">
        <v>1</v>
      </c>
      <c r="L191" s="34"/>
      <c r="M191" s="174" t="s">
        <v>1</v>
      </c>
      <c r="N191" s="175" t="s">
        <v>38</v>
      </c>
      <c r="O191" s="59"/>
      <c r="P191" s="176">
        <f t="shared" si="31"/>
        <v>0</v>
      </c>
      <c r="Q191" s="176">
        <v>0</v>
      </c>
      <c r="R191" s="176">
        <f t="shared" si="32"/>
        <v>0</v>
      </c>
      <c r="S191" s="176">
        <v>0</v>
      </c>
      <c r="T191" s="177">
        <f t="shared" si="33"/>
        <v>0</v>
      </c>
      <c r="U191" s="33"/>
      <c r="V191" s="33"/>
      <c r="W191" s="33"/>
      <c r="X191" s="33"/>
      <c r="Y191" s="33"/>
      <c r="Z191" s="33"/>
      <c r="AA191" s="33"/>
      <c r="AB191" s="33"/>
      <c r="AC191" s="33"/>
      <c r="AD191" s="33"/>
      <c r="AE191" s="33"/>
      <c r="AR191" s="178" t="s">
        <v>446</v>
      </c>
      <c r="AT191" s="178" t="s">
        <v>222</v>
      </c>
      <c r="AU191" s="178" t="s">
        <v>82</v>
      </c>
      <c r="AY191" s="18" t="s">
        <v>219</v>
      </c>
      <c r="BE191" s="179">
        <f t="shared" si="34"/>
        <v>0</v>
      </c>
      <c r="BF191" s="179">
        <f t="shared" si="35"/>
        <v>0</v>
      </c>
      <c r="BG191" s="179">
        <f t="shared" si="36"/>
        <v>0</v>
      </c>
      <c r="BH191" s="179">
        <f t="shared" si="37"/>
        <v>0</v>
      </c>
      <c r="BI191" s="179">
        <f t="shared" si="38"/>
        <v>0</v>
      </c>
      <c r="BJ191" s="18" t="s">
        <v>80</v>
      </c>
      <c r="BK191" s="179">
        <f t="shared" si="39"/>
        <v>0</v>
      </c>
      <c r="BL191" s="18" t="s">
        <v>446</v>
      </c>
      <c r="BM191" s="178" t="s">
        <v>1335</v>
      </c>
    </row>
    <row r="192" spans="1:65" s="2" customFormat="1" ht="14.45" customHeight="1">
      <c r="A192" s="33"/>
      <c r="B192" s="166"/>
      <c r="C192" s="167" t="s">
        <v>327</v>
      </c>
      <c r="D192" s="167" t="s">
        <v>222</v>
      </c>
      <c r="E192" s="168" t="s">
        <v>431</v>
      </c>
      <c r="F192" s="169" t="s">
        <v>2776</v>
      </c>
      <c r="G192" s="170" t="s">
        <v>592</v>
      </c>
      <c r="H192" s="171">
        <v>90</v>
      </c>
      <c r="I192" s="172"/>
      <c r="J192" s="173">
        <f t="shared" si="30"/>
        <v>0</v>
      </c>
      <c r="K192" s="169" t="s">
        <v>1</v>
      </c>
      <c r="L192" s="34"/>
      <c r="M192" s="174" t="s">
        <v>1</v>
      </c>
      <c r="N192" s="175" t="s">
        <v>38</v>
      </c>
      <c r="O192" s="59"/>
      <c r="P192" s="176">
        <f t="shared" si="31"/>
        <v>0</v>
      </c>
      <c r="Q192" s="176">
        <v>0</v>
      </c>
      <c r="R192" s="176">
        <f t="shared" si="32"/>
        <v>0</v>
      </c>
      <c r="S192" s="176">
        <v>0</v>
      </c>
      <c r="T192" s="177">
        <f t="shared" si="33"/>
        <v>0</v>
      </c>
      <c r="U192" s="33"/>
      <c r="V192" s="33"/>
      <c r="W192" s="33"/>
      <c r="X192" s="33"/>
      <c r="Y192" s="33"/>
      <c r="Z192" s="33"/>
      <c r="AA192" s="33"/>
      <c r="AB192" s="33"/>
      <c r="AC192" s="33"/>
      <c r="AD192" s="33"/>
      <c r="AE192" s="33"/>
      <c r="AR192" s="178" t="s">
        <v>446</v>
      </c>
      <c r="AT192" s="178" t="s">
        <v>222</v>
      </c>
      <c r="AU192" s="178" t="s">
        <v>82</v>
      </c>
      <c r="AY192" s="18" t="s">
        <v>219</v>
      </c>
      <c r="BE192" s="179">
        <f t="shared" si="34"/>
        <v>0</v>
      </c>
      <c r="BF192" s="179">
        <f t="shared" si="35"/>
        <v>0</v>
      </c>
      <c r="BG192" s="179">
        <f t="shared" si="36"/>
        <v>0</v>
      </c>
      <c r="BH192" s="179">
        <f t="shared" si="37"/>
        <v>0</v>
      </c>
      <c r="BI192" s="179">
        <f t="shared" si="38"/>
        <v>0</v>
      </c>
      <c r="BJ192" s="18" t="s">
        <v>80</v>
      </c>
      <c r="BK192" s="179">
        <f t="shared" si="39"/>
        <v>0</v>
      </c>
      <c r="BL192" s="18" t="s">
        <v>446</v>
      </c>
      <c r="BM192" s="178" t="s">
        <v>1345</v>
      </c>
    </row>
    <row r="193" spans="1:65" s="2" customFormat="1" ht="14.45" customHeight="1">
      <c r="A193" s="33"/>
      <c r="B193" s="166"/>
      <c r="C193" s="167" t="s">
        <v>287</v>
      </c>
      <c r="D193" s="167" t="s">
        <v>222</v>
      </c>
      <c r="E193" s="168" t="s">
        <v>436</v>
      </c>
      <c r="F193" s="169" t="s">
        <v>2777</v>
      </c>
      <c r="G193" s="170" t="s">
        <v>592</v>
      </c>
      <c r="H193" s="171">
        <v>120</v>
      </c>
      <c r="I193" s="172"/>
      <c r="J193" s="173">
        <f t="shared" si="30"/>
        <v>0</v>
      </c>
      <c r="K193" s="169" t="s">
        <v>1</v>
      </c>
      <c r="L193" s="34"/>
      <c r="M193" s="174" t="s">
        <v>1</v>
      </c>
      <c r="N193" s="175" t="s">
        <v>38</v>
      </c>
      <c r="O193" s="59"/>
      <c r="P193" s="176">
        <f t="shared" si="31"/>
        <v>0</v>
      </c>
      <c r="Q193" s="176">
        <v>0</v>
      </c>
      <c r="R193" s="176">
        <f t="shared" si="32"/>
        <v>0</v>
      </c>
      <c r="S193" s="176">
        <v>0</v>
      </c>
      <c r="T193" s="177">
        <f t="shared" si="33"/>
        <v>0</v>
      </c>
      <c r="U193" s="33"/>
      <c r="V193" s="33"/>
      <c r="W193" s="33"/>
      <c r="X193" s="33"/>
      <c r="Y193" s="33"/>
      <c r="Z193" s="33"/>
      <c r="AA193" s="33"/>
      <c r="AB193" s="33"/>
      <c r="AC193" s="33"/>
      <c r="AD193" s="33"/>
      <c r="AE193" s="33"/>
      <c r="AR193" s="178" t="s">
        <v>446</v>
      </c>
      <c r="AT193" s="178" t="s">
        <v>222</v>
      </c>
      <c r="AU193" s="178" t="s">
        <v>82</v>
      </c>
      <c r="AY193" s="18" t="s">
        <v>219</v>
      </c>
      <c r="BE193" s="179">
        <f t="shared" si="34"/>
        <v>0</v>
      </c>
      <c r="BF193" s="179">
        <f t="shared" si="35"/>
        <v>0</v>
      </c>
      <c r="BG193" s="179">
        <f t="shared" si="36"/>
        <v>0</v>
      </c>
      <c r="BH193" s="179">
        <f t="shared" si="37"/>
        <v>0</v>
      </c>
      <c r="BI193" s="179">
        <f t="shared" si="38"/>
        <v>0</v>
      </c>
      <c r="BJ193" s="18" t="s">
        <v>80</v>
      </c>
      <c r="BK193" s="179">
        <f t="shared" si="39"/>
        <v>0</v>
      </c>
      <c r="BL193" s="18" t="s">
        <v>446</v>
      </c>
      <c r="BM193" s="178" t="s">
        <v>1355</v>
      </c>
    </row>
    <row r="194" spans="1:65" s="2" customFormat="1" ht="14.45" customHeight="1">
      <c r="A194" s="33"/>
      <c r="B194" s="166"/>
      <c r="C194" s="167" t="s">
        <v>405</v>
      </c>
      <c r="D194" s="167" t="s">
        <v>222</v>
      </c>
      <c r="E194" s="168" t="s">
        <v>410</v>
      </c>
      <c r="F194" s="169" t="s">
        <v>2778</v>
      </c>
      <c r="G194" s="170" t="s">
        <v>592</v>
      </c>
      <c r="H194" s="171">
        <v>50</v>
      </c>
      <c r="I194" s="172"/>
      <c r="J194" s="173">
        <f t="shared" si="30"/>
        <v>0</v>
      </c>
      <c r="K194" s="169" t="s">
        <v>1</v>
      </c>
      <c r="L194" s="34"/>
      <c r="M194" s="174" t="s">
        <v>1</v>
      </c>
      <c r="N194" s="175" t="s">
        <v>38</v>
      </c>
      <c r="O194" s="59"/>
      <c r="P194" s="176">
        <f t="shared" si="31"/>
        <v>0</v>
      </c>
      <c r="Q194" s="176">
        <v>0</v>
      </c>
      <c r="R194" s="176">
        <f t="shared" si="32"/>
        <v>0</v>
      </c>
      <c r="S194" s="176">
        <v>0</v>
      </c>
      <c r="T194" s="177">
        <f t="shared" si="33"/>
        <v>0</v>
      </c>
      <c r="U194" s="33"/>
      <c r="V194" s="33"/>
      <c r="W194" s="33"/>
      <c r="X194" s="33"/>
      <c r="Y194" s="33"/>
      <c r="Z194" s="33"/>
      <c r="AA194" s="33"/>
      <c r="AB194" s="33"/>
      <c r="AC194" s="33"/>
      <c r="AD194" s="33"/>
      <c r="AE194" s="33"/>
      <c r="AR194" s="178" t="s">
        <v>446</v>
      </c>
      <c r="AT194" s="178" t="s">
        <v>222</v>
      </c>
      <c r="AU194" s="178" t="s">
        <v>82</v>
      </c>
      <c r="AY194" s="18" t="s">
        <v>219</v>
      </c>
      <c r="BE194" s="179">
        <f t="shared" si="34"/>
        <v>0</v>
      </c>
      <c r="BF194" s="179">
        <f t="shared" si="35"/>
        <v>0</v>
      </c>
      <c r="BG194" s="179">
        <f t="shared" si="36"/>
        <v>0</v>
      </c>
      <c r="BH194" s="179">
        <f t="shared" si="37"/>
        <v>0</v>
      </c>
      <c r="BI194" s="179">
        <f t="shared" si="38"/>
        <v>0</v>
      </c>
      <c r="BJ194" s="18" t="s">
        <v>80</v>
      </c>
      <c r="BK194" s="179">
        <f t="shared" si="39"/>
        <v>0</v>
      </c>
      <c r="BL194" s="18" t="s">
        <v>446</v>
      </c>
      <c r="BM194" s="178" t="s">
        <v>1365</v>
      </c>
    </row>
    <row r="195" spans="1:65" s="2" customFormat="1" ht="14.45" customHeight="1">
      <c r="A195" s="33"/>
      <c r="B195" s="166"/>
      <c r="C195" s="167" t="s">
        <v>421</v>
      </c>
      <c r="D195" s="167" t="s">
        <v>222</v>
      </c>
      <c r="E195" s="168" t="s">
        <v>415</v>
      </c>
      <c r="F195" s="169" t="s">
        <v>2779</v>
      </c>
      <c r="G195" s="170" t="s">
        <v>592</v>
      </c>
      <c r="H195" s="171">
        <v>60</v>
      </c>
      <c r="I195" s="172"/>
      <c r="J195" s="173">
        <f t="shared" si="30"/>
        <v>0</v>
      </c>
      <c r="K195" s="169" t="s">
        <v>1</v>
      </c>
      <c r="L195" s="34"/>
      <c r="M195" s="174" t="s">
        <v>1</v>
      </c>
      <c r="N195" s="175" t="s">
        <v>38</v>
      </c>
      <c r="O195" s="59"/>
      <c r="P195" s="176">
        <f t="shared" si="31"/>
        <v>0</v>
      </c>
      <c r="Q195" s="176">
        <v>0</v>
      </c>
      <c r="R195" s="176">
        <f t="shared" si="32"/>
        <v>0</v>
      </c>
      <c r="S195" s="176">
        <v>0</v>
      </c>
      <c r="T195" s="177">
        <f t="shared" si="33"/>
        <v>0</v>
      </c>
      <c r="U195" s="33"/>
      <c r="V195" s="33"/>
      <c r="W195" s="33"/>
      <c r="X195" s="33"/>
      <c r="Y195" s="33"/>
      <c r="Z195" s="33"/>
      <c r="AA195" s="33"/>
      <c r="AB195" s="33"/>
      <c r="AC195" s="33"/>
      <c r="AD195" s="33"/>
      <c r="AE195" s="33"/>
      <c r="AR195" s="178" t="s">
        <v>446</v>
      </c>
      <c r="AT195" s="178" t="s">
        <v>222</v>
      </c>
      <c r="AU195" s="178" t="s">
        <v>82</v>
      </c>
      <c r="AY195" s="18" t="s">
        <v>219</v>
      </c>
      <c r="BE195" s="179">
        <f t="shared" si="34"/>
        <v>0</v>
      </c>
      <c r="BF195" s="179">
        <f t="shared" si="35"/>
        <v>0</v>
      </c>
      <c r="BG195" s="179">
        <f t="shared" si="36"/>
        <v>0</v>
      </c>
      <c r="BH195" s="179">
        <f t="shared" si="37"/>
        <v>0</v>
      </c>
      <c r="BI195" s="179">
        <f t="shared" si="38"/>
        <v>0</v>
      </c>
      <c r="BJ195" s="18" t="s">
        <v>80</v>
      </c>
      <c r="BK195" s="179">
        <f t="shared" si="39"/>
        <v>0</v>
      </c>
      <c r="BL195" s="18" t="s">
        <v>446</v>
      </c>
      <c r="BM195" s="178" t="s">
        <v>1375</v>
      </c>
    </row>
    <row r="196" spans="1:65" s="2" customFormat="1" ht="14.45" customHeight="1">
      <c r="A196" s="33"/>
      <c r="B196" s="166"/>
      <c r="C196" s="167" t="s">
        <v>426</v>
      </c>
      <c r="D196" s="167" t="s">
        <v>222</v>
      </c>
      <c r="E196" s="168" t="s">
        <v>442</v>
      </c>
      <c r="F196" s="169" t="s">
        <v>2780</v>
      </c>
      <c r="G196" s="170" t="s">
        <v>361</v>
      </c>
      <c r="H196" s="171">
        <v>40</v>
      </c>
      <c r="I196" s="172"/>
      <c r="J196" s="173">
        <f t="shared" si="30"/>
        <v>0</v>
      </c>
      <c r="K196" s="169" t="s">
        <v>1</v>
      </c>
      <c r="L196" s="34"/>
      <c r="M196" s="174" t="s">
        <v>1</v>
      </c>
      <c r="N196" s="175" t="s">
        <v>38</v>
      </c>
      <c r="O196" s="59"/>
      <c r="P196" s="176">
        <f t="shared" si="31"/>
        <v>0</v>
      </c>
      <c r="Q196" s="176">
        <v>0</v>
      </c>
      <c r="R196" s="176">
        <f t="shared" si="32"/>
        <v>0</v>
      </c>
      <c r="S196" s="176">
        <v>0</v>
      </c>
      <c r="T196" s="177">
        <f t="shared" si="33"/>
        <v>0</v>
      </c>
      <c r="U196" s="33"/>
      <c r="V196" s="33"/>
      <c r="W196" s="33"/>
      <c r="X196" s="33"/>
      <c r="Y196" s="33"/>
      <c r="Z196" s="33"/>
      <c r="AA196" s="33"/>
      <c r="AB196" s="33"/>
      <c r="AC196" s="33"/>
      <c r="AD196" s="33"/>
      <c r="AE196" s="33"/>
      <c r="AR196" s="178" t="s">
        <v>446</v>
      </c>
      <c r="AT196" s="178" t="s">
        <v>222</v>
      </c>
      <c r="AU196" s="178" t="s">
        <v>82</v>
      </c>
      <c r="AY196" s="18" t="s">
        <v>219</v>
      </c>
      <c r="BE196" s="179">
        <f t="shared" si="34"/>
        <v>0</v>
      </c>
      <c r="BF196" s="179">
        <f t="shared" si="35"/>
        <v>0</v>
      </c>
      <c r="BG196" s="179">
        <f t="shared" si="36"/>
        <v>0</v>
      </c>
      <c r="BH196" s="179">
        <f t="shared" si="37"/>
        <v>0</v>
      </c>
      <c r="BI196" s="179">
        <f t="shared" si="38"/>
        <v>0</v>
      </c>
      <c r="BJ196" s="18" t="s">
        <v>80</v>
      </c>
      <c r="BK196" s="179">
        <f t="shared" si="39"/>
        <v>0</v>
      </c>
      <c r="BL196" s="18" t="s">
        <v>446</v>
      </c>
      <c r="BM196" s="178" t="s">
        <v>1385</v>
      </c>
    </row>
    <row r="197" spans="1:65" s="2" customFormat="1" ht="14.45" customHeight="1">
      <c r="A197" s="33"/>
      <c r="B197" s="166"/>
      <c r="C197" s="167" t="s">
        <v>431</v>
      </c>
      <c r="D197" s="167" t="s">
        <v>222</v>
      </c>
      <c r="E197" s="168" t="s">
        <v>455</v>
      </c>
      <c r="F197" s="169" t="s">
        <v>2781</v>
      </c>
      <c r="G197" s="170" t="s">
        <v>361</v>
      </c>
      <c r="H197" s="171">
        <v>80</v>
      </c>
      <c r="I197" s="172"/>
      <c r="J197" s="173">
        <f t="shared" si="30"/>
        <v>0</v>
      </c>
      <c r="K197" s="169" t="s">
        <v>1</v>
      </c>
      <c r="L197" s="34"/>
      <c r="M197" s="174" t="s">
        <v>1</v>
      </c>
      <c r="N197" s="175" t="s">
        <v>38</v>
      </c>
      <c r="O197" s="59"/>
      <c r="P197" s="176">
        <f t="shared" si="31"/>
        <v>0</v>
      </c>
      <c r="Q197" s="176">
        <v>0</v>
      </c>
      <c r="R197" s="176">
        <f t="shared" si="32"/>
        <v>0</v>
      </c>
      <c r="S197" s="176">
        <v>0</v>
      </c>
      <c r="T197" s="177">
        <f t="shared" si="33"/>
        <v>0</v>
      </c>
      <c r="U197" s="33"/>
      <c r="V197" s="33"/>
      <c r="W197" s="33"/>
      <c r="X197" s="33"/>
      <c r="Y197" s="33"/>
      <c r="Z197" s="33"/>
      <c r="AA197" s="33"/>
      <c r="AB197" s="33"/>
      <c r="AC197" s="33"/>
      <c r="AD197" s="33"/>
      <c r="AE197" s="33"/>
      <c r="AR197" s="178" t="s">
        <v>446</v>
      </c>
      <c r="AT197" s="178" t="s">
        <v>222</v>
      </c>
      <c r="AU197" s="178" t="s">
        <v>82</v>
      </c>
      <c r="AY197" s="18" t="s">
        <v>219</v>
      </c>
      <c r="BE197" s="179">
        <f t="shared" si="34"/>
        <v>0</v>
      </c>
      <c r="BF197" s="179">
        <f t="shared" si="35"/>
        <v>0</v>
      </c>
      <c r="BG197" s="179">
        <f t="shared" si="36"/>
        <v>0</v>
      </c>
      <c r="BH197" s="179">
        <f t="shared" si="37"/>
        <v>0</v>
      </c>
      <c r="BI197" s="179">
        <f t="shared" si="38"/>
        <v>0</v>
      </c>
      <c r="BJ197" s="18" t="s">
        <v>80</v>
      </c>
      <c r="BK197" s="179">
        <f t="shared" si="39"/>
        <v>0</v>
      </c>
      <c r="BL197" s="18" t="s">
        <v>446</v>
      </c>
      <c r="BM197" s="178" t="s">
        <v>1394</v>
      </c>
    </row>
    <row r="198" spans="1:65" s="2" customFormat="1" ht="14.45" customHeight="1">
      <c r="A198" s="33"/>
      <c r="B198" s="166"/>
      <c r="C198" s="167" t="s">
        <v>436</v>
      </c>
      <c r="D198" s="167" t="s">
        <v>222</v>
      </c>
      <c r="E198" s="168" t="s">
        <v>446</v>
      </c>
      <c r="F198" s="169" t="s">
        <v>2782</v>
      </c>
      <c r="G198" s="170" t="s">
        <v>361</v>
      </c>
      <c r="H198" s="171">
        <v>30</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446</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446</v>
      </c>
      <c r="BM198" s="178" t="s">
        <v>1402</v>
      </c>
    </row>
    <row r="199" spans="1:65" s="2" customFormat="1" ht="14.45" customHeight="1">
      <c r="A199" s="33"/>
      <c r="B199" s="166"/>
      <c r="C199" s="167" t="s">
        <v>410</v>
      </c>
      <c r="D199" s="167" t="s">
        <v>222</v>
      </c>
      <c r="E199" s="168" t="s">
        <v>450</v>
      </c>
      <c r="F199" s="169" t="s">
        <v>2783</v>
      </c>
      <c r="G199" s="170" t="s">
        <v>592</v>
      </c>
      <c r="H199" s="171">
        <v>6</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446</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446</v>
      </c>
      <c r="BM199" s="178" t="s">
        <v>1410</v>
      </c>
    </row>
    <row r="200" spans="1:65" s="2" customFormat="1" ht="14.45" customHeight="1">
      <c r="A200" s="33"/>
      <c r="B200" s="166"/>
      <c r="C200" s="167" t="s">
        <v>415</v>
      </c>
      <c r="D200" s="167" t="s">
        <v>222</v>
      </c>
      <c r="E200" s="168" t="s">
        <v>659</v>
      </c>
      <c r="F200" s="169" t="s">
        <v>2784</v>
      </c>
      <c r="G200" s="170" t="s">
        <v>592</v>
      </c>
      <c r="H200" s="171">
        <v>8</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446</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446</v>
      </c>
      <c r="BM200" s="178" t="s">
        <v>1419</v>
      </c>
    </row>
    <row r="201" spans="1:65" s="2" customFormat="1" ht="14.45" customHeight="1">
      <c r="A201" s="33"/>
      <c r="B201" s="166"/>
      <c r="C201" s="167" t="s">
        <v>442</v>
      </c>
      <c r="D201" s="167" t="s">
        <v>222</v>
      </c>
      <c r="E201" s="168" t="s">
        <v>1097</v>
      </c>
      <c r="F201" s="169" t="s">
        <v>2785</v>
      </c>
      <c r="G201" s="170" t="s">
        <v>592</v>
      </c>
      <c r="H201" s="171">
        <v>2</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446</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446</v>
      </c>
      <c r="BM201" s="178" t="s">
        <v>1431</v>
      </c>
    </row>
    <row r="202" spans="1:65" s="2" customFormat="1" ht="21.6" customHeight="1">
      <c r="A202" s="33"/>
      <c r="B202" s="166"/>
      <c r="C202" s="167" t="s">
        <v>455</v>
      </c>
      <c r="D202" s="167" t="s">
        <v>222</v>
      </c>
      <c r="E202" s="168" t="s">
        <v>662</v>
      </c>
      <c r="F202" s="169" t="s">
        <v>2786</v>
      </c>
      <c r="G202" s="170" t="s">
        <v>592</v>
      </c>
      <c r="H202" s="171">
        <v>1</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446</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446</v>
      </c>
      <c r="BM202" s="178" t="s">
        <v>1443</v>
      </c>
    </row>
    <row r="203" spans="1:65" s="2" customFormat="1" ht="14.45" customHeight="1">
      <c r="A203" s="33"/>
      <c r="B203" s="166"/>
      <c r="C203" s="167" t="s">
        <v>446</v>
      </c>
      <c r="D203" s="167" t="s">
        <v>222</v>
      </c>
      <c r="E203" s="168" t="s">
        <v>1109</v>
      </c>
      <c r="F203" s="169" t="s">
        <v>2787</v>
      </c>
      <c r="G203" s="170" t="s">
        <v>361</v>
      </c>
      <c r="H203" s="171">
        <v>120</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446</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446</v>
      </c>
      <c r="BM203" s="178" t="s">
        <v>1452</v>
      </c>
    </row>
    <row r="204" spans="1:65" s="2" customFormat="1" ht="14.45" customHeight="1">
      <c r="A204" s="33"/>
      <c r="B204" s="166"/>
      <c r="C204" s="167" t="s">
        <v>450</v>
      </c>
      <c r="D204" s="167" t="s">
        <v>222</v>
      </c>
      <c r="E204" s="168" t="s">
        <v>667</v>
      </c>
      <c r="F204" s="169" t="s">
        <v>2788</v>
      </c>
      <c r="G204" s="170" t="s">
        <v>361</v>
      </c>
      <c r="H204" s="171">
        <v>190</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446</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446</v>
      </c>
      <c r="BM204" s="178" t="s">
        <v>1458</v>
      </c>
    </row>
    <row r="205" spans="1:65" s="2" customFormat="1" ht="14.45" customHeight="1">
      <c r="A205" s="33"/>
      <c r="B205" s="166"/>
      <c r="C205" s="167" t="s">
        <v>659</v>
      </c>
      <c r="D205" s="167" t="s">
        <v>222</v>
      </c>
      <c r="E205" s="168" t="s">
        <v>1126</v>
      </c>
      <c r="F205" s="169" t="s">
        <v>2789</v>
      </c>
      <c r="G205" s="170" t="s">
        <v>361</v>
      </c>
      <c r="H205" s="171">
        <v>1260</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446</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446</v>
      </c>
      <c r="BM205" s="178" t="s">
        <v>1466</v>
      </c>
    </row>
    <row r="206" spans="1:65" s="2" customFormat="1" ht="14.45" customHeight="1">
      <c r="A206" s="33"/>
      <c r="B206" s="166"/>
      <c r="C206" s="167" t="s">
        <v>1097</v>
      </c>
      <c r="D206" s="167" t="s">
        <v>222</v>
      </c>
      <c r="E206" s="168" t="s">
        <v>670</v>
      </c>
      <c r="F206" s="169" t="s">
        <v>2790</v>
      </c>
      <c r="G206" s="170" t="s">
        <v>361</v>
      </c>
      <c r="H206" s="171">
        <v>1410</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446</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446</v>
      </c>
      <c r="BM206" s="178" t="s">
        <v>1477</v>
      </c>
    </row>
    <row r="207" spans="1:65" s="2" customFormat="1" ht="14.45" customHeight="1">
      <c r="A207" s="33"/>
      <c r="B207" s="166"/>
      <c r="C207" s="167" t="s">
        <v>662</v>
      </c>
      <c r="D207" s="167" t="s">
        <v>222</v>
      </c>
      <c r="E207" s="168" t="s">
        <v>1134</v>
      </c>
      <c r="F207" s="169" t="s">
        <v>2791</v>
      </c>
      <c r="G207" s="170" t="s">
        <v>361</v>
      </c>
      <c r="H207" s="171">
        <v>125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446</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446</v>
      </c>
      <c r="BM207" s="178" t="s">
        <v>1486</v>
      </c>
    </row>
    <row r="208" spans="1:65" s="2" customFormat="1" ht="14.45" customHeight="1">
      <c r="A208" s="33"/>
      <c r="B208" s="166"/>
      <c r="C208" s="167" t="s">
        <v>1109</v>
      </c>
      <c r="D208" s="167" t="s">
        <v>222</v>
      </c>
      <c r="E208" s="168" t="s">
        <v>1142</v>
      </c>
      <c r="F208" s="169" t="s">
        <v>2792</v>
      </c>
      <c r="G208" s="170" t="s">
        <v>361</v>
      </c>
      <c r="H208" s="171">
        <v>865</v>
      </c>
      <c r="I208" s="172"/>
      <c r="J208" s="173">
        <f t="shared" si="30"/>
        <v>0</v>
      </c>
      <c r="K208" s="169" t="s">
        <v>1</v>
      </c>
      <c r="L208" s="34"/>
      <c r="M208" s="174" t="s">
        <v>1</v>
      </c>
      <c r="N208" s="175"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446</v>
      </c>
      <c r="AT208" s="178" t="s">
        <v>222</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446</v>
      </c>
      <c r="BM208" s="178" t="s">
        <v>1495</v>
      </c>
    </row>
    <row r="209" spans="1:65" s="2" customFormat="1" ht="14.45" customHeight="1">
      <c r="A209" s="33"/>
      <c r="B209" s="166"/>
      <c r="C209" s="167" t="s">
        <v>667</v>
      </c>
      <c r="D209" s="167" t="s">
        <v>222</v>
      </c>
      <c r="E209" s="168" t="s">
        <v>1153</v>
      </c>
      <c r="F209" s="169" t="s">
        <v>2793</v>
      </c>
      <c r="G209" s="170" t="s">
        <v>361</v>
      </c>
      <c r="H209" s="171">
        <v>230</v>
      </c>
      <c r="I209" s="172"/>
      <c r="J209" s="173">
        <f t="shared" si="30"/>
        <v>0</v>
      </c>
      <c r="K209" s="169" t="s">
        <v>1</v>
      </c>
      <c r="L209" s="34"/>
      <c r="M209" s="174" t="s">
        <v>1</v>
      </c>
      <c r="N209" s="175"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446</v>
      </c>
      <c r="AT209" s="178" t="s">
        <v>222</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446</v>
      </c>
      <c r="BM209" s="178" t="s">
        <v>1512</v>
      </c>
    </row>
    <row r="210" spans="1:65" s="2" customFormat="1" ht="14.45" customHeight="1">
      <c r="A210" s="33"/>
      <c r="B210" s="166"/>
      <c r="C210" s="167" t="s">
        <v>1126</v>
      </c>
      <c r="D210" s="167" t="s">
        <v>222</v>
      </c>
      <c r="E210" s="168" t="s">
        <v>680</v>
      </c>
      <c r="F210" s="169" t="s">
        <v>2794</v>
      </c>
      <c r="G210" s="170" t="s">
        <v>361</v>
      </c>
      <c r="H210" s="171">
        <v>45</v>
      </c>
      <c r="I210" s="172"/>
      <c r="J210" s="173">
        <f t="shared" si="30"/>
        <v>0</v>
      </c>
      <c r="K210" s="169" t="s">
        <v>1</v>
      </c>
      <c r="L210" s="34"/>
      <c r="M210" s="174" t="s">
        <v>1</v>
      </c>
      <c r="N210" s="175"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446</v>
      </c>
      <c r="AT210" s="178" t="s">
        <v>222</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446</v>
      </c>
      <c r="BM210" s="178" t="s">
        <v>1520</v>
      </c>
    </row>
    <row r="211" spans="1:65" s="2" customFormat="1" ht="14.45" customHeight="1">
      <c r="A211" s="33"/>
      <c r="B211" s="166"/>
      <c r="C211" s="167" t="s">
        <v>670</v>
      </c>
      <c r="D211" s="167" t="s">
        <v>222</v>
      </c>
      <c r="E211" s="168" t="s">
        <v>1165</v>
      </c>
      <c r="F211" s="169" t="s">
        <v>2795</v>
      </c>
      <c r="G211" s="170" t="s">
        <v>361</v>
      </c>
      <c r="H211" s="171">
        <v>160</v>
      </c>
      <c r="I211" s="172"/>
      <c r="J211" s="173">
        <f t="shared" si="30"/>
        <v>0</v>
      </c>
      <c r="K211" s="169" t="s">
        <v>1</v>
      </c>
      <c r="L211" s="34"/>
      <c r="M211" s="174" t="s">
        <v>1</v>
      </c>
      <c r="N211" s="175"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446</v>
      </c>
      <c r="AT211" s="178" t="s">
        <v>222</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446</v>
      </c>
      <c r="BM211" s="178" t="s">
        <v>1528</v>
      </c>
    </row>
    <row r="212" spans="1:65" s="2" customFormat="1" ht="14.45" customHeight="1">
      <c r="A212" s="33"/>
      <c r="B212" s="166"/>
      <c r="C212" s="167" t="s">
        <v>1134</v>
      </c>
      <c r="D212" s="167" t="s">
        <v>222</v>
      </c>
      <c r="E212" s="168" t="s">
        <v>1169</v>
      </c>
      <c r="F212" s="169" t="s">
        <v>2796</v>
      </c>
      <c r="G212" s="170" t="s">
        <v>361</v>
      </c>
      <c r="H212" s="171">
        <v>25</v>
      </c>
      <c r="I212" s="172"/>
      <c r="J212" s="173">
        <f t="shared" si="30"/>
        <v>0</v>
      </c>
      <c r="K212" s="169" t="s">
        <v>1</v>
      </c>
      <c r="L212" s="34"/>
      <c r="M212" s="174" t="s">
        <v>1</v>
      </c>
      <c r="N212" s="175"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446</v>
      </c>
      <c r="AT212" s="178" t="s">
        <v>222</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446</v>
      </c>
      <c r="BM212" s="178" t="s">
        <v>1535</v>
      </c>
    </row>
    <row r="213" spans="1:65" s="2" customFormat="1" ht="14.45" customHeight="1">
      <c r="A213" s="33"/>
      <c r="B213" s="166"/>
      <c r="C213" s="167" t="s">
        <v>673</v>
      </c>
      <c r="D213" s="167" t="s">
        <v>222</v>
      </c>
      <c r="E213" s="168" t="s">
        <v>1174</v>
      </c>
      <c r="F213" s="169" t="s">
        <v>2797</v>
      </c>
      <c r="G213" s="170" t="s">
        <v>361</v>
      </c>
      <c r="H213" s="171">
        <v>270</v>
      </c>
      <c r="I213" s="172"/>
      <c r="J213" s="173">
        <f aca="true" t="shared" si="40" ref="J213:J244">ROUND(I213*H213,2)</f>
        <v>0</v>
      </c>
      <c r="K213" s="169" t="s">
        <v>1</v>
      </c>
      <c r="L213" s="34"/>
      <c r="M213" s="174" t="s">
        <v>1</v>
      </c>
      <c r="N213" s="175" t="s">
        <v>38</v>
      </c>
      <c r="O213" s="59"/>
      <c r="P213" s="176">
        <f aca="true" t="shared" si="41" ref="P213:P244">O213*H213</f>
        <v>0</v>
      </c>
      <c r="Q213" s="176">
        <v>0</v>
      </c>
      <c r="R213" s="176">
        <f aca="true" t="shared" si="42" ref="R213:R244">Q213*H213</f>
        <v>0</v>
      </c>
      <c r="S213" s="176">
        <v>0</v>
      </c>
      <c r="T213" s="177">
        <f aca="true" t="shared" si="43" ref="T213:T244">S213*H213</f>
        <v>0</v>
      </c>
      <c r="U213" s="33"/>
      <c r="V213" s="33"/>
      <c r="W213" s="33"/>
      <c r="X213" s="33"/>
      <c r="Y213" s="33"/>
      <c r="Z213" s="33"/>
      <c r="AA213" s="33"/>
      <c r="AB213" s="33"/>
      <c r="AC213" s="33"/>
      <c r="AD213" s="33"/>
      <c r="AE213" s="33"/>
      <c r="AR213" s="178" t="s">
        <v>446</v>
      </c>
      <c r="AT213" s="178" t="s">
        <v>222</v>
      </c>
      <c r="AU213" s="178" t="s">
        <v>82</v>
      </c>
      <c r="AY213" s="18" t="s">
        <v>219</v>
      </c>
      <c r="BE213" s="179">
        <f aca="true" t="shared" si="44" ref="BE213:BE244">IF(N213="základní",J213,0)</f>
        <v>0</v>
      </c>
      <c r="BF213" s="179">
        <f aca="true" t="shared" si="45" ref="BF213:BF244">IF(N213="snížená",J213,0)</f>
        <v>0</v>
      </c>
      <c r="BG213" s="179">
        <f aca="true" t="shared" si="46" ref="BG213:BG244">IF(N213="zákl. přenesená",J213,0)</f>
        <v>0</v>
      </c>
      <c r="BH213" s="179">
        <f aca="true" t="shared" si="47" ref="BH213:BH244">IF(N213="sníž. přenesená",J213,0)</f>
        <v>0</v>
      </c>
      <c r="BI213" s="179">
        <f aca="true" t="shared" si="48" ref="BI213:BI244">IF(N213="nulová",J213,0)</f>
        <v>0</v>
      </c>
      <c r="BJ213" s="18" t="s">
        <v>80</v>
      </c>
      <c r="BK213" s="179">
        <f aca="true" t="shared" si="49" ref="BK213:BK244">ROUND(I213*H213,2)</f>
        <v>0</v>
      </c>
      <c r="BL213" s="18" t="s">
        <v>446</v>
      </c>
      <c r="BM213" s="178" t="s">
        <v>1546</v>
      </c>
    </row>
    <row r="214" spans="1:65" s="2" customFormat="1" ht="14.45" customHeight="1">
      <c r="A214" s="33"/>
      <c r="B214" s="166"/>
      <c r="C214" s="167" t="s">
        <v>1142</v>
      </c>
      <c r="D214" s="167" t="s">
        <v>222</v>
      </c>
      <c r="E214" s="168" t="s">
        <v>708</v>
      </c>
      <c r="F214" s="169" t="s">
        <v>2798</v>
      </c>
      <c r="G214" s="170" t="s">
        <v>592</v>
      </c>
      <c r="H214" s="171">
        <v>68</v>
      </c>
      <c r="I214" s="172"/>
      <c r="J214" s="173">
        <f t="shared" si="40"/>
        <v>0</v>
      </c>
      <c r="K214" s="169" t="s">
        <v>1</v>
      </c>
      <c r="L214" s="34"/>
      <c r="M214" s="174" t="s">
        <v>1</v>
      </c>
      <c r="N214" s="175" t="s">
        <v>38</v>
      </c>
      <c r="O214" s="59"/>
      <c r="P214" s="176">
        <f t="shared" si="41"/>
        <v>0</v>
      </c>
      <c r="Q214" s="176">
        <v>0</v>
      </c>
      <c r="R214" s="176">
        <f t="shared" si="42"/>
        <v>0</v>
      </c>
      <c r="S214" s="176">
        <v>0</v>
      </c>
      <c r="T214" s="177">
        <f t="shared" si="43"/>
        <v>0</v>
      </c>
      <c r="U214" s="33"/>
      <c r="V214" s="33"/>
      <c r="W214" s="33"/>
      <c r="X214" s="33"/>
      <c r="Y214" s="33"/>
      <c r="Z214" s="33"/>
      <c r="AA214" s="33"/>
      <c r="AB214" s="33"/>
      <c r="AC214" s="33"/>
      <c r="AD214" s="33"/>
      <c r="AE214" s="33"/>
      <c r="AR214" s="178" t="s">
        <v>446</v>
      </c>
      <c r="AT214" s="178" t="s">
        <v>222</v>
      </c>
      <c r="AU214" s="178" t="s">
        <v>82</v>
      </c>
      <c r="AY214" s="18" t="s">
        <v>219</v>
      </c>
      <c r="BE214" s="179">
        <f t="shared" si="44"/>
        <v>0</v>
      </c>
      <c r="BF214" s="179">
        <f t="shared" si="45"/>
        <v>0</v>
      </c>
      <c r="BG214" s="179">
        <f t="shared" si="46"/>
        <v>0</v>
      </c>
      <c r="BH214" s="179">
        <f t="shared" si="47"/>
        <v>0</v>
      </c>
      <c r="BI214" s="179">
        <f t="shared" si="48"/>
        <v>0</v>
      </c>
      <c r="BJ214" s="18" t="s">
        <v>80</v>
      </c>
      <c r="BK214" s="179">
        <f t="shared" si="49"/>
        <v>0</v>
      </c>
      <c r="BL214" s="18" t="s">
        <v>446</v>
      </c>
      <c r="BM214" s="178" t="s">
        <v>1625</v>
      </c>
    </row>
    <row r="215" spans="1:65" s="2" customFormat="1" ht="14.45" customHeight="1">
      <c r="A215" s="33"/>
      <c r="B215" s="166"/>
      <c r="C215" s="167" t="s">
        <v>676</v>
      </c>
      <c r="D215" s="167" t="s">
        <v>222</v>
      </c>
      <c r="E215" s="168" t="s">
        <v>711</v>
      </c>
      <c r="F215" s="169" t="s">
        <v>2799</v>
      </c>
      <c r="G215" s="170" t="s">
        <v>592</v>
      </c>
      <c r="H215" s="171">
        <v>4</v>
      </c>
      <c r="I215" s="172"/>
      <c r="J215" s="173">
        <f t="shared" si="40"/>
        <v>0</v>
      </c>
      <c r="K215" s="169" t="s">
        <v>1</v>
      </c>
      <c r="L215" s="34"/>
      <c r="M215" s="174" t="s">
        <v>1</v>
      </c>
      <c r="N215" s="175" t="s">
        <v>38</v>
      </c>
      <c r="O215" s="59"/>
      <c r="P215" s="176">
        <f t="shared" si="41"/>
        <v>0</v>
      </c>
      <c r="Q215" s="176">
        <v>0</v>
      </c>
      <c r="R215" s="176">
        <f t="shared" si="42"/>
        <v>0</v>
      </c>
      <c r="S215" s="176">
        <v>0</v>
      </c>
      <c r="T215" s="177">
        <f t="shared" si="43"/>
        <v>0</v>
      </c>
      <c r="U215" s="33"/>
      <c r="V215" s="33"/>
      <c r="W215" s="33"/>
      <c r="X215" s="33"/>
      <c r="Y215" s="33"/>
      <c r="Z215" s="33"/>
      <c r="AA215" s="33"/>
      <c r="AB215" s="33"/>
      <c r="AC215" s="33"/>
      <c r="AD215" s="33"/>
      <c r="AE215" s="33"/>
      <c r="AR215" s="178" t="s">
        <v>446</v>
      </c>
      <c r="AT215" s="178" t="s">
        <v>222</v>
      </c>
      <c r="AU215" s="178" t="s">
        <v>82</v>
      </c>
      <c r="AY215" s="18" t="s">
        <v>219</v>
      </c>
      <c r="BE215" s="179">
        <f t="shared" si="44"/>
        <v>0</v>
      </c>
      <c r="BF215" s="179">
        <f t="shared" si="45"/>
        <v>0</v>
      </c>
      <c r="BG215" s="179">
        <f t="shared" si="46"/>
        <v>0</v>
      </c>
      <c r="BH215" s="179">
        <f t="shared" si="47"/>
        <v>0</v>
      </c>
      <c r="BI215" s="179">
        <f t="shared" si="48"/>
        <v>0</v>
      </c>
      <c r="BJ215" s="18" t="s">
        <v>80</v>
      </c>
      <c r="BK215" s="179">
        <f t="shared" si="49"/>
        <v>0</v>
      </c>
      <c r="BL215" s="18" t="s">
        <v>446</v>
      </c>
      <c r="BM215" s="178" t="s">
        <v>1634</v>
      </c>
    </row>
    <row r="216" spans="1:65" s="2" customFormat="1" ht="14.45" customHeight="1">
      <c r="A216" s="33"/>
      <c r="B216" s="166"/>
      <c r="C216" s="167" t="s">
        <v>1153</v>
      </c>
      <c r="D216" s="167" t="s">
        <v>222</v>
      </c>
      <c r="E216" s="168" t="s">
        <v>1224</v>
      </c>
      <c r="F216" s="169" t="s">
        <v>2800</v>
      </c>
      <c r="G216" s="170" t="s">
        <v>592</v>
      </c>
      <c r="H216" s="171">
        <v>1</v>
      </c>
      <c r="I216" s="172"/>
      <c r="J216" s="173">
        <f t="shared" si="40"/>
        <v>0</v>
      </c>
      <c r="K216" s="169" t="s">
        <v>1</v>
      </c>
      <c r="L216" s="34"/>
      <c r="M216" s="174" t="s">
        <v>1</v>
      </c>
      <c r="N216" s="175" t="s">
        <v>38</v>
      </c>
      <c r="O216" s="59"/>
      <c r="P216" s="176">
        <f t="shared" si="41"/>
        <v>0</v>
      </c>
      <c r="Q216" s="176">
        <v>0</v>
      </c>
      <c r="R216" s="176">
        <f t="shared" si="42"/>
        <v>0</v>
      </c>
      <c r="S216" s="176">
        <v>0</v>
      </c>
      <c r="T216" s="177">
        <f t="shared" si="43"/>
        <v>0</v>
      </c>
      <c r="U216" s="33"/>
      <c r="V216" s="33"/>
      <c r="W216" s="33"/>
      <c r="X216" s="33"/>
      <c r="Y216" s="33"/>
      <c r="Z216" s="33"/>
      <c r="AA216" s="33"/>
      <c r="AB216" s="33"/>
      <c r="AC216" s="33"/>
      <c r="AD216" s="33"/>
      <c r="AE216" s="33"/>
      <c r="AR216" s="178" t="s">
        <v>446</v>
      </c>
      <c r="AT216" s="178" t="s">
        <v>222</v>
      </c>
      <c r="AU216" s="178" t="s">
        <v>82</v>
      </c>
      <c r="AY216" s="18" t="s">
        <v>219</v>
      </c>
      <c r="BE216" s="179">
        <f t="shared" si="44"/>
        <v>0</v>
      </c>
      <c r="BF216" s="179">
        <f t="shared" si="45"/>
        <v>0</v>
      </c>
      <c r="BG216" s="179">
        <f t="shared" si="46"/>
        <v>0</v>
      </c>
      <c r="BH216" s="179">
        <f t="shared" si="47"/>
        <v>0</v>
      </c>
      <c r="BI216" s="179">
        <f t="shared" si="48"/>
        <v>0</v>
      </c>
      <c r="BJ216" s="18" t="s">
        <v>80</v>
      </c>
      <c r="BK216" s="179">
        <f t="shared" si="49"/>
        <v>0</v>
      </c>
      <c r="BL216" s="18" t="s">
        <v>446</v>
      </c>
      <c r="BM216" s="178" t="s">
        <v>1641</v>
      </c>
    </row>
    <row r="217" spans="1:65" s="2" customFormat="1" ht="14.45" customHeight="1">
      <c r="A217" s="33"/>
      <c r="B217" s="166"/>
      <c r="C217" s="167" t="s">
        <v>680</v>
      </c>
      <c r="D217" s="167" t="s">
        <v>222</v>
      </c>
      <c r="E217" s="168" t="s">
        <v>1229</v>
      </c>
      <c r="F217" s="169" t="s">
        <v>2801</v>
      </c>
      <c r="G217" s="170" t="s">
        <v>592</v>
      </c>
      <c r="H217" s="171">
        <v>4</v>
      </c>
      <c r="I217" s="172"/>
      <c r="J217" s="173">
        <f t="shared" si="40"/>
        <v>0</v>
      </c>
      <c r="K217" s="169" t="s">
        <v>1</v>
      </c>
      <c r="L217" s="34"/>
      <c r="M217" s="174" t="s">
        <v>1</v>
      </c>
      <c r="N217" s="175" t="s">
        <v>38</v>
      </c>
      <c r="O217" s="59"/>
      <c r="P217" s="176">
        <f t="shared" si="41"/>
        <v>0</v>
      </c>
      <c r="Q217" s="176">
        <v>0</v>
      </c>
      <c r="R217" s="176">
        <f t="shared" si="42"/>
        <v>0</v>
      </c>
      <c r="S217" s="176">
        <v>0</v>
      </c>
      <c r="T217" s="177">
        <f t="shared" si="43"/>
        <v>0</v>
      </c>
      <c r="U217" s="33"/>
      <c r="V217" s="33"/>
      <c r="W217" s="33"/>
      <c r="X217" s="33"/>
      <c r="Y217" s="33"/>
      <c r="Z217" s="33"/>
      <c r="AA217" s="33"/>
      <c r="AB217" s="33"/>
      <c r="AC217" s="33"/>
      <c r="AD217" s="33"/>
      <c r="AE217" s="33"/>
      <c r="AR217" s="178" t="s">
        <v>446</v>
      </c>
      <c r="AT217" s="178" t="s">
        <v>222</v>
      </c>
      <c r="AU217" s="178" t="s">
        <v>82</v>
      </c>
      <c r="AY217" s="18" t="s">
        <v>219</v>
      </c>
      <c r="BE217" s="179">
        <f t="shared" si="44"/>
        <v>0</v>
      </c>
      <c r="BF217" s="179">
        <f t="shared" si="45"/>
        <v>0</v>
      </c>
      <c r="BG217" s="179">
        <f t="shared" si="46"/>
        <v>0</v>
      </c>
      <c r="BH217" s="179">
        <f t="shared" si="47"/>
        <v>0</v>
      </c>
      <c r="BI217" s="179">
        <f t="shared" si="48"/>
        <v>0</v>
      </c>
      <c r="BJ217" s="18" t="s">
        <v>80</v>
      </c>
      <c r="BK217" s="179">
        <f t="shared" si="49"/>
        <v>0</v>
      </c>
      <c r="BL217" s="18" t="s">
        <v>446</v>
      </c>
      <c r="BM217" s="178" t="s">
        <v>1651</v>
      </c>
    </row>
    <row r="218" spans="1:65" s="2" customFormat="1" ht="14.45" customHeight="1">
      <c r="A218" s="33"/>
      <c r="B218" s="166"/>
      <c r="C218" s="167" t="s">
        <v>1165</v>
      </c>
      <c r="D218" s="167" t="s">
        <v>222</v>
      </c>
      <c r="E218" s="168" t="s">
        <v>1234</v>
      </c>
      <c r="F218" s="169" t="s">
        <v>2802</v>
      </c>
      <c r="G218" s="170" t="s">
        <v>592</v>
      </c>
      <c r="H218" s="171">
        <v>45</v>
      </c>
      <c r="I218" s="172"/>
      <c r="J218" s="173">
        <f t="shared" si="40"/>
        <v>0</v>
      </c>
      <c r="K218" s="169" t="s">
        <v>1</v>
      </c>
      <c r="L218" s="34"/>
      <c r="M218" s="174" t="s">
        <v>1</v>
      </c>
      <c r="N218" s="175" t="s">
        <v>38</v>
      </c>
      <c r="O218" s="59"/>
      <c r="P218" s="176">
        <f t="shared" si="41"/>
        <v>0</v>
      </c>
      <c r="Q218" s="176">
        <v>0</v>
      </c>
      <c r="R218" s="176">
        <f t="shared" si="42"/>
        <v>0</v>
      </c>
      <c r="S218" s="176">
        <v>0</v>
      </c>
      <c r="T218" s="177">
        <f t="shared" si="43"/>
        <v>0</v>
      </c>
      <c r="U218" s="33"/>
      <c r="V218" s="33"/>
      <c r="W218" s="33"/>
      <c r="X218" s="33"/>
      <c r="Y218" s="33"/>
      <c r="Z218" s="33"/>
      <c r="AA218" s="33"/>
      <c r="AB218" s="33"/>
      <c r="AC218" s="33"/>
      <c r="AD218" s="33"/>
      <c r="AE218" s="33"/>
      <c r="AR218" s="178" t="s">
        <v>446</v>
      </c>
      <c r="AT218" s="178" t="s">
        <v>222</v>
      </c>
      <c r="AU218" s="178" t="s">
        <v>82</v>
      </c>
      <c r="AY218" s="18" t="s">
        <v>219</v>
      </c>
      <c r="BE218" s="179">
        <f t="shared" si="44"/>
        <v>0</v>
      </c>
      <c r="BF218" s="179">
        <f t="shared" si="45"/>
        <v>0</v>
      </c>
      <c r="BG218" s="179">
        <f t="shared" si="46"/>
        <v>0</v>
      </c>
      <c r="BH218" s="179">
        <f t="shared" si="47"/>
        <v>0</v>
      </c>
      <c r="BI218" s="179">
        <f t="shared" si="48"/>
        <v>0</v>
      </c>
      <c r="BJ218" s="18" t="s">
        <v>80</v>
      </c>
      <c r="BK218" s="179">
        <f t="shared" si="49"/>
        <v>0</v>
      </c>
      <c r="BL218" s="18" t="s">
        <v>446</v>
      </c>
      <c r="BM218" s="178" t="s">
        <v>1667</v>
      </c>
    </row>
    <row r="219" spans="1:65" s="2" customFormat="1" ht="14.45" customHeight="1">
      <c r="A219" s="33"/>
      <c r="B219" s="166"/>
      <c r="C219" s="167" t="s">
        <v>1169</v>
      </c>
      <c r="D219" s="167" t="s">
        <v>222</v>
      </c>
      <c r="E219" s="168" t="s">
        <v>577</v>
      </c>
      <c r="F219" s="169" t="s">
        <v>2803</v>
      </c>
      <c r="G219" s="170" t="s">
        <v>592</v>
      </c>
      <c r="H219" s="171">
        <v>34</v>
      </c>
      <c r="I219" s="172"/>
      <c r="J219" s="173">
        <f t="shared" si="40"/>
        <v>0</v>
      </c>
      <c r="K219" s="169" t="s">
        <v>1</v>
      </c>
      <c r="L219" s="34"/>
      <c r="M219" s="174" t="s">
        <v>1</v>
      </c>
      <c r="N219" s="175" t="s">
        <v>38</v>
      </c>
      <c r="O219" s="59"/>
      <c r="P219" s="176">
        <f t="shared" si="41"/>
        <v>0</v>
      </c>
      <c r="Q219" s="176">
        <v>0</v>
      </c>
      <c r="R219" s="176">
        <f t="shared" si="42"/>
        <v>0</v>
      </c>
      <c r="S219" s="176">
        <v>0</v>
      </c>
      <c r="T219" s="177">
        <f t="shared" si="43"/>
        <v>0</v>
      </c>
      <c r="U219" s="33"/>
      <c r="V219" s="33"/>
      <c r="W219" s="33"/>
      <c r="X219" s="33"/>
      <c r="Y219" s="33"/>
      <c r="Z219" s="33"/>
      <c r="AA219" s="33"/>
      <c r="AB219" s="33"/>
      <c r="AC219" s="33"/>
      <c r="AD219" s="33"/>
      <c r="AE219" s="33"/>
      <c r="AR219" s="178" t="s">
        <v>446</v>
      </c>
      <c r="AT219" s="178" t="s">
        <v>222</v>
      </c>
      <c r="AU219" s="178" t="s">
        <v>82</v>
      </c>
      <c r="AY219" s="18" t="s">
        <v>219</v>
      </c>
      <c r="BE219" s="179">
        <f t="shared" si="44"/>
        <v>0</v>
      </c>
      <c r="BF219" s="179">
        <f t="shared" si="45"/>
        <v>0</v>
      </c>
      <c r="BG219" s="179">
        <f t="shared" si="46"/>
        <v>0</v>
      </c>
      <c r="BH219" s="179">
        <f t="shared" si="47"/>
        <v>0</v>
      </c>
      <c r="BI219" s="179">
        <f t="shared" si="48"/>
        <v>0</v>
      </c>
      <c r="BJ219" s="18" t="s">
        <v>80</v>
      </c>
      <c r="BK219" s="179">
        <f t="shared" si="49"/>
        <v>0</v>
      </c>
      <c r="BL219" s="18" t="s">
        <v>446</v>
      </c>
      <c r="BM219" s="178" t="s">
        <v>1677</v>
      </c>
    </row>
    <row r="220" spans="1:65" s="2" customFormat="1" ht="32.45" customHeight="1">
      <c r="A220" s="33"/>
      <c r="B220" s="166"/>
      <c r="C220" s="167" t="s">
        <v>1174</v>
      </c>
      <c r="D220" s="167" t="s">
        <v>222</v>
      </c>
      <c r="E220" s="168" t="s">
        <v>1245</v>
      </c>
      <c r="F220" s="169" t="s">
        <v>2804</v>
      </c>
      <c r="G220" s="170" t="s">
        <v>592</v>
      </c>
      <c r="H220" s="171">
        <v>6</v>
      </c>
      <c r="I220" s="172"/>
      <c r="J220" s="173">
        <f t="shared" si="40"/>
        <v>0</v>
      </c>
      <c r="K220" s="169" t="s">
        <v>1</v>
      </c>
      <c r="L220" s="34"/>
      <c r="M220" s="174" t="s">
        <v>1</v>
      </c>
      <c r="N220" s="175" t="s">
        <v>38</v>
      </c>
      <c r="O220" s="59"/>
      <c r="P220" s="176">
        <f t="shared" si="41"/>
        <v>0</v>
      </c>
      <c r="Q220" s="176">
        <v>0</v>
      </c>
      <c r="R220" s="176">
        <f t="shared" si="42"/>
        <v>0</v>
      </c>
      <c r="S220" s="176">
        <v>0</v>
      </c>
      <c r="T220" s="177">
        <f t="shared" si="43"/>
        <v>0</v>
      </c>
      <c r="U220" s="33"/>
      <c r="V220" s="33"/>
      <c r="W220" s="33"/>
      <c r="X220" s="33"/>
      <c r="Y220" s="33"/>
      <c r="Z220" s="33"/>
      <c r="AA220" s="33"/>
      <c r="AB220" s="33"/>
      <c r="AC220" s="33"/>
      <c r="AD220" s="33"/>
      <c r="AE220" s="33"/>
      <c r="AR220" s="178" t="s">
        <v>446</v>
      </c>
      <c r="AT220" s="178" t="s">
        <v>222</v>
      </c>
      <c r="AU220" s="178" t="s">
        <v>82</v>
      </c>
      <c r="AY220" s="18" t="s">
        <v>219</v>
      </c>
      <c r="BE220" s="179">
        <f t="shared" si="44"/>
        <v>0</v>
      </c>
      <c r="BF220" s="179">
        <f t="shared" si="45"/>
        <v>0</v>
      </c>
      <c r="BG220" s="179">
        <f t="shared" si="46"/>
        <v>0</v>
      </c>
      <c r="BH220" s="179">
        <f t="shared" si="47"/>
        <v>0</v>
      </c>
      <c r="BI220" s="179">
        <f t="shared" si="48"/>
        <v>0</v>
      </c>
      <c r="BJ220" s="18" t="s">
        <v>80</v>
      </c>
      <c r="BK220" s="179">
        <f t="shared" si="49"/>
        <v>0</v>
      </c>
      <c r="BL220" s="18" t="s">
        <v>446</v>
      </c>
      <c r="BM220" s="178" t="s">
        <v>1691</v>
      </c>
    </row>
    <row r="221" spans="1:65" s="2" customFormat="1" ht="32.45" customHeight="1">
      <c r="A221" s="33"/>
      <c r="B221" s="166"/>
      <c r="C221" s="167" t="s">
        <v>687</v>
      </c>
      <c r="D221" s="167" t="s">
        <v>222</v>
      </c>
      <c r="E221" s="168" t="s">
        <v>1248</v>
      </c>
      <c r="F221" s="169" t="s">
        <v>2805</v>
      </c>
      <c r="G221" s="170" t="s">
        <v>592</v>
      </c>
      <c r="H221" s="171">
        <v>10</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446</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446</v>
      </c>
      <c r="BM221" s="178" t="s">
        <v>1702</v>
      </c>
    </row>
    <row r="222" spans="1:65" s="2" customFormat="1" ht="32.45" customHeight="1">
      <c r="A222" s="33"/>
      <c r="B222" s="166"/>
      <c r="C222" s="167" t="s">
        <v>690</v>
      </c>
      <c r="D222" s="167" t="s">
        <v>222</v>
      </c>
      <c r="E222" s="168" t="s">
        <v>1251</v>
      </c>
      <c r="F222" s="169" t="s">
        <v>2806</v>
      </c>
      <c r="G222" s="170" t="s">
        <v>592</v>
      </c>
      <c r="H222" s="171">
        <v>8</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446</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446</v>
      </c>
      <c r="BM222" s="178" t="s">
        <v>1708</v>
      </c>
    </row>
    <row r="223" spans="1:65" s="2" customFormat="1" ht="14.45" customHeight="1">
      <c r="A223" s="33"/>
      <c r="B223" s="166"/>
      <c r="C223" s="167" t="s">
        <v>693</v>
      </c>
      <c r="D223" s="167" t="s">
        <v>222</v>
      </c>
      <c r="E223" s="168" t="s">
        <v>1256</v>
      </c>
      <c r="F223" s="169" t="s">
        <v>2807</v>
      </c>
      <c r="G223" s="170" t="s">
        <v>592</v>
      </c>
      <c r="H223" s="171">
        <v>18</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446</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446</v>
      </c>
      <c r="BM223" s="178" t="s">
        <v>1719</v>
      </c>
    </row>
    <row r="224" spans="1:65" s="2" customFormat="1" ht="14.45" customHeight="1">
      <c r="A224" s="33"/>
      <c r="B224" s="166"/>
      <c r="C224" s="167" t="s">
        <v>696</v>
      </c>
      <c r="D224" s="167" t="s">
        <v>222</v>
      </c>
      <c r="E224" s="168" t="s">
        <v>1261</v>
      </c>
      <c r="F224" s="169" t="s">
        <v>2808</v>
      </c>
      <c r="G224" s="170" t="s">
        <v>592</v>
      </c>
      <c r="H224" s="171">
        <v>8</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446</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446</v>
      </c>
      <c r="BM224" s="178" t="s">
        <v>1727</v>
      </c>
    </row>
    <row r="225" spans="1:65" s="2" customFormat="1" ht="21.6" customHeight="1">
      <c r="A225" s="33"/>
      <c r="B225" s="166"/>
      <c r="C225" s="167" t="s">
        <v>699</v>
      </c>
      <c r="D225" s="167" t="s">
        <v>222</v>
      </c>
      <c r="E225" s="168" t="s">
        <v>1267</v>
      </c>
      <c r="F225" s="169" t="s">
        <v>2809</v>
      </c>
      <c r="G225" s="170" t="s">
        <v>592</v>
      </c>
      <c r="H225" s="171">
        <v>6</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446</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446</v>
      </c>
      <c r="BM225" s="178" t="s">
        <v>1736</v>
      </c>
    </row>
    <row r="226" spans="1:65" s="2" customFormat="1" ht="21.6" customHeight="1">
      <c r="A226" s="33"/>
      <c r="B226" s="166"/>
      <c r="C226" s="167" t="s">
        <v>702</v>
      </c>
      <c r="D226" s="167" t="s">
        <v>222</v>
      </c>
      <c r="E226" s="168" t="s">
        <v>166</v>
      </c>
      <c r="F226" s="169" t="s">
        <v>2810</v>
      </c>
      <c r="G226" s="170" t="s">
        <v>592</v>
      </c>
      <c r="H226" s="171">
        <v>3</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446</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446</v>
      </c>
      <c r="BM226" s="178" t="s">
        <v>1745</v>
      </c>
    </row>
    <row r="227" spans="1:65" s="2" customFormat="1" ht="21.6" customHeight="1">
      <c r="A227" s="33"/>
      <c r="B227" s="166"/>
      <c r="C227" s="167" t="s">
        <v>705</v>
      </c>
      <c r="D227" s="167" t="s">
        <v>222</v>
      </c>
      <c r="E227" s="168" t="s">
        <v>169</v>
      </c>
      <c r="F227" s="169" t="s">
        <v>2811</v>
      </c>
      <c r="G227" s="170" t="s">
        <v>592</v>
      </c>
      <c r="H227" s="171">
        <v>3</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446</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446</v>
      </c>
      <c r="BM227" s="178" t="s">
        <v>1756</v>
      </c>
    </row>
    <row r="228" spans="1:65" s="2" customFormat="1" ht="32.45" customHeight="1">
      <c r="A228" s="33"/>
      <c r="B228" s="166"/>
      <c r="C228" s="167" t="s">
        <v>708</v>
      </c>
      <c r="D228" s="167" t="s">
        <v>222</v>
      </c>
      <c r="E228" s="168" t="s">
        <v>1277</v>
      </c>
      <c r="F228" s="169" t="s">
        <v>2812</v>
      </c>
      <c r="G228" s="170" t="s">
        <v>592</v>
      </c>
      <c r="H228" s="171">
        <v>7</v>
      </c>
      <c r="I228" s="172"/>
      <c r="J228" s="173">
        <f t="shared" si="40"/>
        <v>0</v>
      </c>
      <c r="K228" s="169" t="s">
        <v>1</v>
      </c>
      <c r="L228" s="34"/>
      <c r="M228" s="174" t="s">
        <v>1</v>
      </c>
      <c r="N228" s="175" t="s">
        <v>38</v>
      </c>
      <c r="O228" s="59"/>
      <c r="P228" s="176">
        <f t="shared" si="41"/>
        <v>0</v>
      </c>
      <c r="Q228" s="176">
        <v>0</v>
      </c>
      <c r="R228" s="176">
        <f t="shared" si="42"/>
        <v>0</v>
      </c>
      <c r="S228" s="176">
        <v>0</v>
      </c>
      <c r="T228" s="177">
        <f t="shared" si="43"/>
        <v>0</v>
      </c>
      <c r="U228" s="33"/>
      <c r="V228" s="33"/>
      <c r="W228" s="33"/>
      <c r="X228" s="33"/>
      <c r="Y228" s="33"/>
      <c r="Z228" s="33"/>
      <c r="AA228" s="33"/>
      <c r="AB228" s="33"/>
      <c r="AC228" s="33"/>
      <c r="AD228" s="33"/>
      <c r="AE228" s="33"/>
      <c r="AR228" s="178" t="s">
        <v>446</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446</v>
      </c>
      <c r="BM228" s="178" t="s">
        <v>1766</v>
      </c>
    </row>
    <row r="229" spans="1:65" s="2" customFormat="1" ht="21.6" customHeight="1">
      <c r="A229" s="33"/>
      <c r="B229" s="166"/>
      <c r="C229" s="167" t="s">
        <v>711</v>
      </c>
      <c r="D229" s="167" t="s">
        <v>222</v>
      </c>
      <c r="E229" s="168" t="s">
        <v>1282</v>
      </c>
      <c r="F229" s="169" t="s">
        <v>2813</v>
      </c>
      <c r="G229" s="170" t="s">
        <v>592</v>
      </c>
      <c r="H229" s="171">
        <v>1</v>
      </c>
      <c r="I229" s="172"/>
      <c r="J229" s="173">
        <f t="shared" si="40"/>
        <v>0</v>
      </c>
      <c r="K229" s="169" t="s">
        <v>1</v>
      </c>
      <c r="L229" s="34"/>
      <c r="M229" s="174" t="s">
        <v>1</v>
      </c>
      <c r="N229" s="175" t="s">
        <v>38</v>
      </c>
      <c r="O229" s="59"/>
      <c r="P229" s="176">
        <f t="shared" si="41"/>
        <v>0</v>
      </c>
      <c r="Q229" s="176">
        <v>0</v>
      </c>
      <c r="R229" s="176">
        <f t="shared" si="42"/>
        <v>0</v>
      </c>
      <c r="S229" s="176">
        <v>0</v>
      </c>
      <c r="T229" s="177">
        <f t="shared" si="43"/>
        <v>0</v>
      </c>
      <c r="U229" s="33"/>
      <c r="V229" s="33"/>
      <c r="W229" s="33"/>
      <c r="X229" s="33"/>
      <c r="Y229" s="33"/>
      <c r="Z229" s="33"/>
      <c r="AA229" s="33"/>
      <c r="AB229" s="33"/>
      <c r="AC229" s="33"/>
      <c r="AD229" s="33"/>
      <c r="AE229" s="33"/>
      <c r="AR229" s="178" t="s">
        <v>446</v>
      </c>
      <c r="AT229" s="178" t="s">
        <v>222</v>
      </c>
      <c r="AU229" s="178" t="s">
        <v>82</v>
      </c>
      <c r="AY229" s="18" t="s">
        <v>219</v>
      </c>
      <c r="BE229" s="179">
        <f t="shared" si="44"/>
        <v>0</v>
      </c>
      <c r="BF229" s="179">
        <f t="shared" si="45"/>
        <v>0</v>
      </c>
      <c r="BG229" s="179">
        <f t="shared" si="46"/>
        <v>0</v>
      </c>
      <c r="BH229" s="179">
        <f t="shared" si="47"/>
        <v>0</v>
      </c>
      <c r="BI229" s="179">
        <f t="shared" si="48"/>
        <v>0</v>
      </c>
      <c r="BJ229" s="18" t="s">
        <v>80</v>
      </c>
      <c r="BK229" s="179">
        <f t="shared" si="49"/>
        <v>0</v>
      </c>
      <c r="BL229" s="18" t="s">
        <v>446</v>
      </c>
      <c r="BM229" s="178" t="s">
        <v>1776</v>
      </c>
    </row>
    <row r="230" spans="1:65" s="2" customFormat="1" ht="21.6" customHeight="1">
      <c r="A230" s="33"/>
      <c r="B230" s="166"/>
      <c r="C230" s="167" t="s">
        <v>1224</v>
      </c>
      <c r="D230" s="167" t="s">
        <v>222</v>
      </c>
      <c r="E230" s="168" t="s">
        <v>1288</v>
      </c>
      <c r="F230" s="169" t="s">
        <v>2814</v>
      </c>
      <c r="G230" s="170" t="s">
        <v>592</v>
      </c>
      <c r="H230" s="171">
        <v>1</v>
      </c>
      <c r="I230" s="172"/>
      <c r="J230" s="173">
        <f t="shared" si="40"/>
        <v>0</v>
      </c>
      <c r="K230" s="169" t="s">
        <v>1</v>
      </c>
      <c r="L230" s="34"/>
      <c r="M230" s="174" t="s">
        <v>1</v>
      </c>
      <c r="N230" s="175" t="s">
        <v>38</v>
      </c>
      <c r="O230" s="59"/>
      <c r="P230" s="176">
        <f t="shared" si="41"/>
        <v>0</v>
      </c>
      <c r="Q230" s="176">
        <v>0</v>
      </c>
      <c r="R230" s="176">
        <f t="shared" si="42"/>
        <v>0</v>
      </c>
      <c r="S230" s="176">
        <v>0</v>
      </c>
      <c r="T230" s="177">
        <f t="shared" si="43"/>
        <v>0</v>
      </c>
      <c r="U230" s="33"/>
      <c r="V230" s="33"/>
      <c r="W230" s="33"/>
      <c r="X230" s="33"/>
      <c r="Y230" s="33"/>
      <c r="Z230" s="33"/>
      <c r="AA230" s="33"/>
      <c r="AB230" s="33"/>
      <c r="AC230" s="33"/>
      <c r="AD230" s="33"/>
      <c r="AE230" s="33"/>
      <c r="AR230" s="178" t="s">
        <v>446</v>
      </c>
      <c r="AT230" s="178" t="s">
        <v>222</v>
      </c>
      <c r="AU230" s="178" t="s">
        <v>82</v>
      </c>
      <c r="AY230" s="18" t="s">
        <v>219</v>
      </c>
      <c r="BE230" s="179">
        <f t="shared" si="44"/>
        <v>0</v>
      </c>
      <c r="BF230" s="179">
        <f t="shared" si="45"/>
        <v>0</v>
      </c>
      <c r="BG230" s="179">
        <f t="shared" si="46"/>
        <v>0</v>
      </c>
      <c r="BH230" s="179">
        <f t="shared" si="47"/>
        <v>0</v>
      </c>
      <c r="BI230" s="179">
        <f t="shared" si="48"/>
        <v>0</v>
      </c>
      <c r="BJ230" s="18" t="s">
        <v>80</v>
      </c>
      <c r="BK230" s="179">
        <f t="shared" si="49"/>
        <v>0</v>
      </c>
      <c r="BL230" s="18" t="s">
        <v>446</v>
      </c>
      <c r="BM230" s="178" t="s">
        <v>1785</v>
      </c>
    </row>
    <row r="231" spans="1:65" s="2" customFormat="1" ht="21.6" customHeight="1">
      <c r="A231" s="33"/>
      <c r="B231" s="166"/>
      <c r="C231" s="167" t="s">
        <v>1229</v>
      </c>
      <c r="D231" s="167" t="s">
        <v>222</v>
      </c>
      <c r="E231" s="168" t="s">
        <v>1293</v>
      </c>
      <c r="F231" s="169" t="s">
        <v>2815</v>
      </c>
      <c r="G231" s="170" t="s">
        <v>592</v>
      </c>
      <c r="H231" s="171">
        <v>5</v>
      </c>
      <c r="I231" s="172"/>
      <c r="J231" s="173">
        <f t="shared" si="40"/>
        <v>0</v>
      </c>
      <c r="K231" s="169" t="s">
        <v>1</v>
      </c>
      <c r="L231" s="34"/>
      <c r="M231" s="174" t="s">
        <v>1</v>
      </c>
      <c r="N231" s="175" t="s">
        <v>38</v>
      </c>
      <c r="O231" s="59"/>
      <c r="P231" s="176">
        <f t="shared" si="41"/>
        <v>0</v>
      </c>
      <c r="Q231" s="176">
        <v>0</v>
      </c>
      <c r="R231" s="176">
        <f t="shared" si="42"/>
        <v>0</v>
      </c>
      <c r="S231" s="176">
        <v>0</v>
      </c>
      <c r="T231" s="177">
        <f t="shared" si="43"/>
        <v>0</v>
      </c>
      <c r="U231" s="33"/>
      <c r="V231" s="33"/>
      <c r="W231" s="33"/>
      <c r="X231" s="33"/>
      <c r="Y231" s="33"/>
      <c r="Z231" s="33"/>
      <c r="AA231" s="33"/>
      <c r="AB231" s="33"/>
      <c r="AC231" s="33"/>
      <c r="AD231" s="33"/>
      <c r="AE231" s="33"/>
      <c r="AR231" s="178" t="s">
        <v>446</v>
      </c>
      <c r="AT231" s="178" t="s">
        <v>222</v>
      </c>
      <c r="AU231" s="178" t="s">
        <v>82</v>
      </c>
      <c r="AY231" s="18" t="s">
        <v>219</v>
      </c>
      <c r="BE231" s="179">
        <f t="shared" si="44"/>
        <v>0</v>
      </c>
      <c r="BF231" s="179">
        <f t="shared" si="45"/>
        <v>0</v>
      </c>
      <c r="BG231" s="179">
        <f t="shared" si="46"/>
        <v>0</v>
      </c>
      <c r="BH231" s="179">
        <f t="shared" si="47"/>
        <v>0</v>
      </c>
      <c r="BI231" s="179">
        <f t="shared" si="48"/>
        <v>0</v>
      </c>
      <c r="BJ231" s="18" t="s">
        <v>80</v>
      </c>
      <c r="BK231" s="179">
        <f t="shared" si="49"/>
        <v>0</v>
      </c>
      <c r="BL231" s="18" t="s">
        <v>446</v>
      </c>
      <c r="BM231" s="178" t="s">
        <v>1793</v>
      </c>
    </row>
    <row r="232" spans="1:65" s="2" customFormat="1" ht="14.45" customHeight="1">
      <c r="A232" s="33"/>
      <c r="B232" s="166"/>
      <c r="C232" s="167" t="s">
        <v>1234</v>
      </c>
      <c r="D232" s="167" t="s">
        <v>222</v>
      </c>
      <c r="E232" s="168" t="s">
        <v>1308</v>
      </c>
      <c r="F232" s="169" t="s">
        <v>2816</v>
      </c>
      <c r="G232" s="170" t="s">
        <v>592</v>
      </c>
      <c r="H232" s="171">
        <v>7</v>
      </c>
      <c r="I232" s="172"/>
      <c r="J232" s="173">
        <f t="shared" si="40"/>
        <v>0</v>
      </c>
      <c r="K232" s="169" t="s">
        <v>1</v>
      </c>
      <c r="L232" s="34"/>
      <c r="M232" s="174" t="s">
        <v>1</v>
      </c>
      <c r="N232" s="175" t="s">
        <v>38</v>
      </c>
      <c r="O232" s="59"/>
      <c r="P232" s="176">
        <f t="shared" si="41"/>
        <v>0</v>
      </c>
      <c r="Q232" s="176">
        <v>0</v>
      </c>
      <c r="R232" s="176">
        <f t="shared" si="42"/>
        <v>0</v>
      </c>
      <c r="S232" s="176">
        <v>0</v>
      </c>
      <c r="T232" s="177">
        <f t="shared" si="43"/>
        <v>0</v>
      </c>
      <c r="U232" s="33"/>
      <c r="V232" s="33"/>
      <c r="W232" s="33"/>
      <c r="X232" s="33"/>
      <c r="Y232" s="33"/>
      <c r="Z232" s="33"/>
      <c r="AA232" s="33"/>
      <c r="AB232" s="33"/>
      <c r="AC232" s="33"/>
      <c r="AD232" s="33"/>
      <c r="AE232" s="33"/>
      <c r="AR232" s="178" t="s">
        <v>446</v>
      </c>
      <c r="AT232" s="178" t="s">
        <v>222</v>
      </c>
      <c r="AU232" s="178" t="s">
        <v>82</v>
      </c>
      <c r="AY232" s="18" t="s">
        <v>219</v>
      </c>
      <c r="BE232" s="179">
        <f t="shared" si="44"/>
        <v>0</v>
      </c>
      <c r="BF232" s="179">
        <f t="shared" si="45"/>
        <v>0</v>
      </c>
      <c r="BG232" s="179">
        <f t="shared" si="46"/>
        <v>0</v>
      </c>
      <c r="BH232" s="179">
        <f t="shared" si="47"/>
        <v>0</v>
      </c>
      <c r="BI232" s="179">
        <f t="shared" si="48"/>
        <v>0</v>
      </c>
      <c r="BJ232" s="18" t="s">
        <v>80</v>
      </c>
      <c r="BK232" s="179">
        <f t="shared" si="49"/>
        <v>0</v>
      </c>
      <c r="BL232" s="18" t="s">
        <v>446</v>
      </c>
      <c r="BM232" s="178" t="s">
        <v>1817</v>
      </c>
    </row>
    <row r="233" spans="1:65" s="2" customFormat="1" ht="32.45" customHeight="1">
      <c r="A233" s="33"/>
      <c r="B233" s="166"/>
      <c r="C233" s="167" t="s">
        <v>577</v>
      </c>
      <c r="D233" s="167" t="s">
        <v>222</v>
      </c>
      <c r="E233" s="168" t="s">
        <v>1314</v>
      </c>
      <c r="F233" s="169" t="s">
        <v>2817</v>
      </c>
      <c r="G233" s="170" t="s">
        <v>592</v>
      </c>
      <c r="H233" s="171">
        <v>35</v>
      </c>
      <c r="I233" s="172"/>
      <c r="J233" s="173">
        <f t="shared" si="40"/>
        <v>0</v>
      </c>
      <c r="K233" s="169" t="s">
        <v>1</v>
      </c>
      <c r="L233" s="34"/>
      <c r="M233" s="174" t="s">
        <v>1</v>
      </c>
      <c r="N233" s="175" t="s">
        <v>38</v>
      </c>
      <c r="O233" s="59"/>
      <c r="P233" s="176">
        <f t="shared" si="41"/>
        <v>0</v>
      </c>
      <c r="Q233" s="176">
        <v>0</v>
      </c>
      <c r="R233" s="176">
        <f t="shared" si="42"/>
        <v>0</v>
      </c>
      <c r="S233" s="176">
        <v>0</v>
      </c>
      <c r="T233" s="177">
        <f t="shared" si="43"/>
        <v>0</v>
      </c>
      <c r="U233" s="33"/>
      <c r="V233" s="33"/>
      <c r="W233" s="33"/>
      <c r="X233" s="33"/>
      <c r="Y233" s="33"/>
      <c r="Z233" s="33"/>
      <c r="AA233" s="33"/>
      <c r="AB233" s="33"/>
      <c r="AC233" s="33"/>
      <c r="AD233" s="33"/>
      <c r="AE233" s="33"/>
      <c r="AR233" s="178" t="s">
        <v>446</v>
      </c>
      <c r="AT233" s="178" t="s">
        <v>222</v>
      </c>
      <c r="AU233" s="178" t="s">
        <v>82</v>
      </c>
      <c r="AY233" s="18" t="s">
        <v>219</v>
      </c>
      <c r="BE233" s="179">
        <f t="shared" si="44"/>
        <v>0</v>
      </c>
      <c r="BF233" s="179">
        <f t="shared" si="45"/>
        <v>0</v>
      </c>
      <c r="BG233" s="179">
        <f t="shared" si="46"/>
        <v>0</v>
      </c>
      <c r="BH233" s="179">
        <f t="shared" si="47"/>
        <v>0</v>
      </c>
      <c r="BI233" s="179">
        <f t="shared" si="48"/>
        <v>0</v>
      </c>
      <c r="BJ233" s="18" t="s">
        <v>80</v>
      </c>
      <c r="BK233" s="179">
        <f t="shared" si="49"/>
        <v>0</v>
      </c>
      <c r="BL233" s="18" t="s">
        <v>446</v>
      </c>
      <c r="BM233" s="178" t="s">
        <v>1825</v>
      </c>
    </row>
    <row r="234" spans="1:65" s="2" customFormat="1" ht="43.15" customHeight="1">
      <c r="A234" s="33"/>
      <c r="B234" s="166"/>
      <c r="C234" s="167" t="s">
        <v>1245</v>
      </c>
      <c r="D234" s="167" t="s">
        <v>222</v>
      </c>
      <c r="E234" s="168" t="s">
        <v>1318</v>
      </c>
      <c r="F234" s="169" t="s">
        <v>2818</v>
      </c>
      <c r="G234" s="170" t="s">
        <v>592</v>
      </c>
      <c r="H234" s="171">
        <v>12</v>
      </c>
      <c r="I234" s="172"/>
      <c r="J234" s="173">
        <f t="shared" si="40"/>
        <v>0</v>
      </c>
      <c r="K234" s="169" t="s">
        <v>1</v>
      </c>
      <c r="L234" s="34"/>
      <c r="M234" s="174" t="s">
        <v>1</v>
      </c>
      <c r="N234" s="175" t="s">
        <v>38</v>
      </c>
      <c r="O234" s="59"/>
      <c r="P234" s="176">
        <f t="shared" si="41"/>
        <v>0</v>
      </c>
      <c r="Q234" s="176">
        <v>0</v>
      </c>
      <c r="R234" s="176">
        <f t="shared" si="42"/>
        <v>0</v>
      </c>
      <c r="S234" s="176">
        <v>0</v>
      </c>
      <c r="T234" s="177">
        <f t="shared" si="43"/>
        <v>0</v>
      </c>
      <c r="U234" s="33"/>
      <c r="V234" s="33"/>
      <c r="W234" s="33"/>
      <c r="X234" s="33"/>
      <c r="Y234" s="33"/>
      <c r="Z234" s="33"/>
      <c r="AA234" s="33"/>
      <c r="AB234" s="33"/>
      <c r="AC234" s="33"/>
      <c r="AD234" s="33"/>
      <c r="AE234" s="33"/>
      <c r="AR234" s="178" t="s">
        <v>446</v>
      </c>
      <c r="AT234" s="178" t="s">
        <v>222</v>
      </c>
      <c r="AU234" s="178" t="s">
        <v>82</v>
      </c>
      <c r="AY234" s="18" t="s">
        <v>219</v>
      </c>
      <c r="BE234" s="179">
        <f t="shared" si="44"/>
        <v>0</v>
      </c>
      <c r="BF234" s="179">
        <f t="shared" si="45"/>
        <v>0</v>
      </c>
      <c r="BG234" s="179">
        <f t="shared" si="46"/>
        <v>0</v>
      </c>
      <c r="BH234" s="179">
        <f t="shared" si="47"/>
        <v>0</v>
      </c>
      <c r="BI234" s="179">
        <f t="shared" si="48"/>
        <v>0</v>
      </c>
      <c r="BJ234" s="18" t="s">
        <v>80</v>
      </c>
      <c r="BK234" s="179">
        <f t="shared" si="49"/>
        <v>0</v>
      </c>
      <c r="BL234" s="18" t="s">
        <v>446</v>
      </c>
      <c r="BM234" s="178" t="s">
        <v>1833</v>
      </c>
    </row>
    <row r="235" spans="1:65" s="2" customFormat="1" ht="21.6" customHeight="1">
      <c r="A235" s="33"/>
      <c r="B235" s="166"/>
      <c r="C235" s="167" t="s">
        <v>1248</v>
      </c>
      <c r="D235" s="167" t="s">
        <v>222</v>
      </c>
      <c r="E235" s="168" t="s">
        <v>1322</v>
      </c>
      <c r="F235" s="169" t="s">
        <v>2819</v>
      </c>
      <c r="G235" s="170" t="s">
        <v>592</v>
      </c>
      <c r="H235" s="171">
        <v>57</v>
      </c>
      <c r="I235" s="172"/>
      <c r="J235" s="173">
        <f t="shared" si="40"/>
        <v>0</v>
      </c>
      <c r="K235" s="169" t="s">
        <v>1</v>
      </c>
      <c r="L235" s="34"/>
      <c r="M235" s="174" t="s">
        <v>1</v>
      </c>
      <c r="N235" s="175" t="s">
        <v>38</v>
      </c>
      <c r="O235" s="59"/>
      <c r="P235" s="176">
        <f t="shared" si="41"/>
        <v>0</v>
      </c>
      <c r="Q235" s="176">
        <v>0</v>
      </c>
      <c r="R235" s="176">
        <f t="shared" si="42"/>
        <v>0</v>
      </c>
      <c r="S235" s="176">
        <v>0</v>
      </c>
      <c r="T235" s="177">
        <f t="shared" si="43"/>
        <v>0</v>
      </c>
      <c r="U235" s="33"/>
      <c r="V235" s="33"/>
      <c r="W235" s="33"/>
      <c r="X235" s="33"/>
      <c r="Y235" s="33"/>
      <c r="Z235" s="33"/>
      <c r="AA235" s="33"/>
      <c r="AB235" s="33"/>
      <c r="AC235" s="33"/>
      <c r="AD235" s="33"/>
      <c r="AE235" s="33"/>
      <c r="AR235" s="178" t="s">
        <v>446</v>
      </c>
      <c r="AT235" s="178" t="s">
        <v>222</v>
      </c>
      <c r="AU235" s="178" t="s">
        <v>82</v>
      </c>
      <c r="AY235" s="18" t="s">
        <v>219</v>
      </c>
      <c r="BE235" s="179">
        <f t="shared" si="44"/>
        <v>0</v>
      </c>
      <c r="BF235" s="179">
        <f t="shared" si="45"/>
        <v>0</v>
      </c>
      <c r="BG235" s="179">
        <f t="shared" si="46"/>
        <v>0</v>
      </c>
      <c r="BH235" s="179">
        <f t="shared" si="47"/>
        <v>0</v>
      </c>
      <c r="BI235" s="179">
        <f t="shared" si="48"/>
        <v>0</v>
      </c>
      <c r="BJ235" s="18" t="s">
        <v>80</v>
      </c>
      <c r="BK235" s="179">
        <f t="shared" si="49"/>
        <v>0</v>
      </c>
      <c r="BL235" s="18" t="s">
        <v>446</v>
      </c>
      <c r="BM235" s="178" t="s">
        <v>1841</v>
      </c>
    </row>
    <row r="236" spans="1:65" s="2" customFormat="1" ht="21.6" customHeight="1">
      <c r="A236" s="33"/>
      <c r="B236" s="166"/>
      <c r="C236" s="167" t="s">
        <v>1251</v>
      </c>
      <c r="D236" s="167" t="s">
        <v>222</v>
      </c>
      <c r="E236" s="168" t="s">
        <v>1328</v>
      </c>
      <c r="F236" s="169" t="s">
        <v>2820</v>
      </c>
      <c r="G236" s="170" t="s">
        <v>592</v>
      </c>
      <c r="H236" s="171">
        <v>16</v>
      </c>
      <c r="I236" s="172"/>
      <c r="J236" s="173">
        <f t="shared" si="40"/>
        <v>0</v>
      </c>
      <c r="K236" s="169" t="s">
        <v>1</v>
      </c>
      <c r="L236" s="34"/>
      <c r="M236" s="174" t="s">
        <v>1</v>
      </c>
      <c r="N236" s="175" t="s">
        <v>38</v>
      </c>
      <c r="O236" s="59"/>
      <c r="P236" s="176">
        <f t="shared" si="41"/>
        <v>0</v>
      </c>
      <c r="Q236" s="176">
        <v>0</v>
      </c>
      <c r="R236" s="176">
        <f t="shared" si="42"/>
        <v>0</v>
      </c>
      <c r="S236" s="176">
        <v>0</v>
      </c>
      <c r="T236" s="177">
        <f t="shared" si="43"/>
        <v>0</v>
      </c>
      <c r="U236" s="33"/>
      <c r="V236" s="33"/>
      <c r="W236" s="33"/>
      <c r="X236" s="33"/>
      <c r="Y236" s="33"/>
      <c r="Z236" s="33"/>
      <c r="AA236" s="33"/>
      <c r="AB236" s="33"/>
      <c r="AC236" s="33"/>
      <c r="AD236" s="33"/>
      <c r="AE236" s="33"/>
      <c r="AR236" s="178" t="s">
        <v>446</v>
      </c>
      <c r="AT236" s="178" t="s">
        <v>222</v>
      </c>
      <c r="AU236" s="178" t="s">
        <v>82</v>
      </c>
      <c r="AY236" s="18" t="s">
        <v>219</v>
      </c>
      <c r="BE236" s="179">
        <f t="shared" si="44"/>
        <v>0</v>
      </c>
      <c r="BF236" s="179">
        <f t="shared" si="45"/>
        <v>0</v>
      </c>
      <c r="BG236" s="179">
        <f t="shared" si="46"/>
        <v>0</v>
      </c>
      <c r="BH236" s="179">
        <f t="shared" si="47"/>
        <v>0</v>
      </c>
      <c r="BI236" s="179">
        <f t="shared" si="48"/>
        <v>0</v>
      </c>
      <c r="BJ236" s="18" t="s">
        <v>80</v>
      </c>
      <c r="BK236" s="179">
        <f t="shared" si="49"/>
        <v>0</v>
      </c>
      <c r="BL236" s="18" t="s">
        <v>446</v>
      </c>
      <c r="BM236" s="178" t="s">
        <v>1849</v>
      </c>
    </row>
    <row r="237" spans="1:65" s="2" customFormat="1" ht="43.15" customHeight="1">
      <c r="A237" s="33"/>
      <c r="B237" s="166"/>
      <c r="C237" s="167" t="s">
        <v>1256</v>
      </c>
      <c r="D237" s="167" t="s">
        <v>222</v>
      </c>
      <c r="E237" s="168" t="s">
        <v>1335</v>
      </c>
      <c r="F237" s="169" t="s">
        <v>2821</v>
      </c>
      <c r="G237" s="170" t="s">
        <v>592</v>
      </c>
      <c r="H237" s="171">
        <v>8</v>
      </c>
      <c r="I237" s="172"/>
      <c r="J237" s="173">
        <f t="shared" si="40"/>
        <v>0</v>
      </c>
      <c r="K237" s="169" t="s">
        <v>1</v>
      </c>
      <c r="L237" s="34"/>
      <c r="M237" s="174" t="s">
        <v>1</v>
      </c>
      <c r="N237" s="175" t="s">
        <v>38</v>
      </c>
      <c r="O237" s="59"/>
      <c r="P237" s="176">
        <f t="shared" si="41"/>
        <v>0</v>
      </c>
      <c r="Q237" s="176">
        <v>0</v>
      </c>
      <c r="R237" s="176">
        <f t="shared" si="42"/>
        <v>0</v>
      </c>
      <c r="S237" s="176">
        <v>0</v>
      </c>
      <c r="T237" s="177">
        <f t="shared" si="43"/>
        <v>0</v>
      </c>
      <c r="U237" s="33"/>
      <c r="V237" s="33"/>
      <c r="W237" s="33"/>
      <c r="X237" s="33"/>
      <c r="Y237" s="33"/>
      <c r="Z237" s="33"/>
      <c r="AA237" s="33"/>
      <c r="AB237" s="33"/>
      <c r="AC237" s="33"/>
      <c r="AD237" s="33"/>
      <c r="AE237" s="33"/>
      <c r="AR237" s="178" t="s">
        <v>446</v>
      </c>
      <c r="AT237" s="178" t="s">
        <v>222</v>
      </c>
      <c r="AU237" s="178" t="s">
        <v>82</v>
      </c>
      <c r="AY237" s="18" t="s">
        <v>219</v>
      </c>
      <c r="BE237" s="179">
        <f t="shared" si="44"/>
        <v>0</v>
      </c>
      <c r="BF237" s="179">
        <f t="shared" si="45"/>
        <v>0</v>
      </c>
      <c r="BG237" s="179">
        <f t="shared" si="46"/>
        <v>0</v>
      </c>
      <c r="BH237" s="179">
        <f t="shared" si="47"/>
        <v>0</v>
      </c>
      <c r="BI237" s="179">
        <f t="shared" si="48"/>
        <v>0</v>
      </c>
      <c r="BJ237" s="18" t="s">
        <v>80</v>
      </c>
      <c r="BK237" s="179">
        <f t="shared" si="49"/>
        <v>0</v>
      </c>
      <c r="BL237" s="18" t="s">
        <v>446</v>
      </c>
      <c r="BM237" s="178" t="s">
        <v>1857</v>
      </c>
    </row>
    <row r="238" spans="1:65" s="2" customFormat="1" ht="32.45" customHeight="1">
      <c r="A238" s="33"/>
      <c r="B238" s="166"/>
      <c r="C238" s="167" t="s">
        <v>1261</v>
      </c>
      <c r="D238" s="167" t="s">
        <v>222</v>
      </c>
      <c r="E238" s="168" t="s">
        <v>1340</v>
      </c>
      <c r="F238" s="169" t="s">
        <v>2822</v>
      </c>
      <c r="G238" s="170" t="s">
        <v>592</v>
      </c>
      <c r="H238" s="171">
        <v>2</v>
      </c>
      <c r="I238" s="172"/>
      <c r="J238" s="173">
        <f t="shared" si="40"/>
        <v>0</v>
      </c>
      <c r="K238" s="169" t="s">
        <v>1</v>
      </c>
      <c r="L238" s="34"/>
      <c r="M238" s="174" t="s">
        <v>1</v>
      </c>
      <c r="N238" s="175" t="s">
        <v>38</v>
      </c>
      <c r="O238" s="59"/>
      <c r="P238" s="176">
        <f t="shared" si="41"/>
        <v>0</v>
      </c>
      <c r="Q238" s="176">
        <v>0</v>
      </c>
      <c r="R238" s="176">
        <f t="shared" si="42"/>
        <v>0</v>
      </c>
      <c r="S238" s="176">
        <v>0</v>
      </c>
      <c r="T238" s="177">
        <f t="shared" si="43"/>
        <v>0</v>
      </c>
      <c r="U238" s="33"/>
      <c r="V238" s="33"/>
      <c r="W238" s="33"/>
      <c r="X238" s="33"/>
      <c r="Y238" s="33"/>
      <c r="Z238" s="33"/>
      <c r="AA238" s="33"/>
      <c r="AB238" s="33"/>
      <c r="AC238" s="33"/>
      <c r="AD238" s="33"/>
      <c r="AE238" s="33"/>
      <c r="AR238" s="178" t="s">
        <v>446</v>
      </c>
      <c r="AT238" s="178" t="s">
        <v>222</v>
      </c>
      <c r="AU238" s="178" t="s">
        <v>82</v>
      </c>
      <c r="AY238" s="18" t="s">
        <v>219</v>
      </c>
      <c r="BE238" s="179">
        <f t="shared" si="44"/>
        <v>0</v>
      </c>
      <c r="BF238" s="179">
        <f t="shared" si="45"/>
        <v>0</v>
      </c>
      <c r="BG238" s="179">
        <f t="shared" si="46"/>
        <v>0</v>
      </c>
      <c r="BH238" s="179">
        <f t="shared" si="47"/>
        <v>0</v>
      </c>
      <c r="BI238" s="179">
        <f t="shared" si="48"/>
        <v>0</v>
      </c>
      <c r="BJ238" s="18" t="s">
        <v>80</v>
      </c>
      <c r="BK238" s="179">
        <f t="shared" si="49"/>
        <v>0</v>
      </c>
      <c r="BL238" s="18" t="s">
        <v>446</v>
      </c>
      <c r="BM238" s="178" t="s">
        <v>1865</v>
      </c>
    </row>
    <row r="239" spans="1:65" s="2" customFormat="1" ht="14.45" customHeight="1">
      <c r="A239" s="33"/>
      <c r="B239" s="166"/>
      <c r="C239" s="167" t="s">
        <v>1267</v>
      </c>
      <c r="D239" s="167" t="s">
        <v>222</v>
      </c>
      <c r="E239" s="168" t="s">
        <v>1345</v>
      </c>
      <c r="F239" s="169" t="s">
        <v>2823</v>
      </c>
      <c r="G239" s="170" t="s">
        <v>592</v>
      </c>
      <c r="H239" s="171">
        <v>2</v>
      </c>
      <c r="I239" s="172"/>
      <c r="J239" s="173">
        <f t="shared" si="40"/>
        <v>0</v>
      </c>
      <c r="K239" s="169" t="s">
        <v>1</v>
      </c>
      <c r="L239" s="34"/>
      <c r="M239" s="174" t="s">
        <v>1</v>
      </c>
      <c r="N239" s="175" t="s">
        <v>38</v>
      </c>
      <c r="O239" s="59"/>
      <c r="P239" s="176">
        <f t="shared" si="41"/>
        <v>0</v>
      </c>
      <c r="Q239" s="176">
        <v>0</v>
      </c>
      <c r="R239" s="176">
        <f t="shared" si="42"/>
        <v>0</v>
      </c>
      <c r="S239" s="176">
        <v>0</v>
      </c>
      <c r="T239" s="177">
        <f t="shared" si="43"/>
        <v>0</v>
      </c>
      <c r="U239" s="33"/>
      <c r="V239" s="33"/>
      <c r="W239" s="33"/>
      <c r="X239" s="33"/>
      <c r="Y239" s="33"/>
      <c r="Z239" s="33"/>
      <c r="AA239" s="33"/>
      <c r="AB239" s="33"/>
      <c r="AC239" s="33"/>
      <c r="AD239" s="33"/>
      <c r="AE239" s="33"/>
      <c r="AR239" s="178" t="s">
        <v>446</v>
      </c>
      <c r="AT239" s="178" t="s">
        <v>222</v>
      </c>
      <c r="AU239" s="178" t="s">
        <v>82</v>
      </c>
      <c r="AY239" s="18" t="s">
        <v>219</v>
      </c>
      <c r="BE239" s="179">
        <f t="shared" si="44"/>
        <v>0</v>
      </c>
      <c r="BF239" s="179">
        <f t="shared" si="45"/>
        <v>0</v>
      </c>
      <c r="BG239" s="179">
        <f t="shared" si="46"/>
        <v>0</v>
      </c>
      <c r="BH239" s="179">
        <f t="shared" si="47"/>
        <v>0</v>
      </c>
      <c r="BI239" s="179">
        <f t="shared" si="48"/>
        <v>0</v>
      </c>
      <c r="BJ239" s="18" t="s">
        <v>80</v>
      </c>
      <c r="BK239" s="179">
        <f t="shared" si="49"/>
        <v>0</v>
      </c>
      <c r="BL239" s="18" t="s">
        <v>446</v>
      </c>
      <c r="BM239" s="178" t="s">
        <v>1873</v>
      </c>
    </row>
    <row r="240" spans="1:65" s="2" customFormat="1" ht="14.45" customHeight="1">
      <c r="A240" s="33"/>
      <c r="B240" s="166"/>
      <c r="C240" s="167" t="s">
        <v>166</v>
      </c>
      <c r="D240" s="167" t="s">
        <v>222</v>
      </c>
      <c r="E240" s="168" t="s">
        <v>1350</v>
      </c>
      <c r="F240" s="169" t="s">
        <v>2824</v>
      </c>
      <c r="G240" s="170" t="s">
        <v>592</v>
      </c>
      <c r="H240" s="171">
        <v>2</v>
      </c>
      <c r="I240" s="172"/>
      <c r="J240" s="173">
        <f t="shared" si="40"/>
        <v>0</v>
      </c>
      <c r="K240" s="169" t="s">
        <v>1</v>
      </c>
      <c r="L240" s="34"/>
      <c r="M240" s="174" t="s">
        <v>1</v>
      </c>
      <c r="N240" s="175" t="s">
        <v>38</v>
      </c>
      <c r="O240" s="59"/>
      <c r="P240" s="176">
        <f t="shared" si="41"/>
        <v>0</v>
      </c>
      <c r="Q240" s="176">
        <v>0</v>
      </c>
      <c r="R240" s="176">
        <f t="shared" si="42"/>
        <v>0</v>
      </c>
      <c r="S240" s="176">
        <v>0</v>
      </c>
      <c r="T240" s="177">
        <f t="shared" si="43"/>
        <v>0</v>
      </c>
      <c r="U240" s="33"/>
      <c r="V240" s="33"/>
      <c r="W240" s="33"/>
      <c r="X240" s="33"/>
      <c r="Y240" s="33"/>
      <c r="Z240" s="33"/>
      <c r="AA240" s="33"/>
      <c r="AB240" s="33"/>
      <c r="AC240" s="33"/>
      <c r="AD240" s="33"/>
      <c r="AE240" s="33"/>
      <c r="AR240" s="178" t="s">
        <v>446</v>
      </c>
      <c r="AT240" s="178" t="s">
        <v>222</v>
      </c>
      <c r="AU240" s="178" t="s">
        <v>82</v>
      </c>
      <c r="AY240" s="18" t="s">
        <v>219</v>
      </c>
      <c r="BE240" s="179">
        <f t="shared" si="44"/>
        <v>0</v>
      </c>
      <c r="BF240" s="179">
        <f t="shared" si="45"/>
        <v>0</v>
      </c>
      <c r="BG240" s="179">
        <f t="shared" si="46"/>
        <v>0</v>
      </c>
      <c r="BH240" s="179">
        <f t="shared" si="47"/>
        <v>0</v>
      </c>
      <c r="BI240" s="179">
        <f t="shared" si="48"/>
        <v>0</v>
      </c>
      <c r="BJ240" s="18" t="s">
        <v>80</v>
      </c>
      <c r="BK240" s="179">
        <f t="shared" si="49"/>
        <v>0</v>
      </c>
      <c r="BL240" s="18" t="s">
        <v>446</v>
      </c>
      <c r="BM240" s="178" t="s">
        <v>1881</v>
      </c>
    </row>
    <row r="241" spans="1:65" s="2" customFormat="1" ht="21.6" customHeight="1">
      <c r="A241" s="33"/>
      <c r="B241" s="166"/>
      <c r="C241" s="167" t="s">
        <v>169</v>
      </c>
      <c r="D241" s="167" t="s">
        <v>222</v>
      </c>
      <c r="E241" s="168" t="s">
        <v>1355</v>
      </c>
      <c r="F241" s="169" t="s">
        <v>2825</v>
      </c>
      <c r="G241" s="170" t="s">
        <v>592</v>
      </c>
      <c r="H241" s="171">
        <v>45</v>
      </c>
      <c r="I241" s="172"/>
      <c r="J241" s="173">
        <f t="shared" si="40"/>
        <v>0</v>
      </c>
      <c r="K241" s="169" t="s">
        <v>1</v>
      </c>
      <c r="L241" s="34"/>
      <c r="M241" s="174" t="s">
        <v>1</v>
      </c>
      <c r="N241" s="175" t="s">
        <v>38</v>
      </c>
      <c r="O241" s="59"/>
      <c r="P241" s="176">
        <f t="shared" si="41"/>
        <v>0</v>
      </c>
      <c r="Q241" s="176">
        <v>0</v>
      </c>
      <c r="R241" s="176">
        <f t="shared" si="42"/>
        <v>0</v>
      </c>
      <c r="S241" s="176">
        <v>0</v>
      </c>
      <c r="T241" s="177">
        <f t="shared" si="43"/>
        <v>0</v>
      </c>
      <c r="U241" s="33"/>
      <c r="V241" s="33"/>
      <c r="W241" s="33"/>
      <c r="X241" s="33"/>
      <c r="Y241" s="33"/>
      <c r="Z241" s="33"/>
      <c r="AA241" s="33"/>
      <c r="AB241" s="33"/>
      <c r="AC241" s="33"/>
      <c r="AD241" s="33"/>
      <c r="AE241" s="33"/>
      <c r="AR241" s="178" t="s">
        <v>446</v>
      </c>
      <c r="AT241" s="178" t="s">
        <v>222</v>
      </c>
      <c r="AU241" s="178" t="s">
        <v>82</v>
      </c>
      <c r="AY241" s="18" t="s">
        <v>219</v>
      </c>
      <c r="BE241" s="179">
        <f t="shared" si="44"/>
        <v>0</v>
      </c>
      <c r="BF241" s="179">
        <f t="shared" si="45"/>
        <v>0</v>
      </c>
      <c r="BG241" s="179">
        <f t="shared" si="46"/>
        <v>0</v>
      </c>
      <c r="BH241" s="179">
        <f t="shared" si="47"/>
        <v>0</v>
      </c>
      <c r="BI241" s="179">
        <f t="shared" si="48"/>
        <v>0</v>
      </c>
      <c r="BJ241" s="18" t="s">
        <v>80</v>
      </c>
      <c r="BK241" s="179">
        <f t="shared" si="49"/>
        <v>0</v>
      </c>
      <c r="BL241" s="18" t="s">
        <v>446</v>
      </c>
      <c r="BM241" s="178" t="s">
        <v>1889</v>
      </c>
    </row>
    <row r="242" spans="1:65" s="2" customFormat="1" ht="32.45" customHeight="1">
      <c r="A242" s="33"/>
      <c r="B242" s="166"/>
      <c r="C242" s="167" t="s">
        <v>1277</v>
      </c>
      <c r="D242" s="167" t="s">
        <v>222</v>
      </c>
      <c r="E242" s="168" t="s">
        <v>1360</v>
      </c>
      <c r="F242" s="169" t="s">
        <v>2826</v>
      </c>
      <c r="G242" s="170" t="s">
        <v>592</v>
      </c>
      <c r="H242" s="171">
        <v>12</v>
      </c>
      <c r="I242" s="172"/>
      <c r="J242" s="173">
        <f t="shared" si="40"/>
        <v>0</v>
      </c>
      <c r="K242" s="169" t="s">
        <v>1</v>
      </c>
      <c r="L242" s="34"/>
      <c r="M242" s="174" t="s">
        <v>1</v>
      </c>
      <c r="N242" s="175" t="s">
        <v>38</v>
      </c>
      <c r="O242" s="59"/>
      <c r="P242" s="176">
        <f t="shared" si="41"/>
        <v>0</v>
      </c>
      <c r="Q242" s="176">
        <v>0</v>
      </c>
      <c r="R242" s="176">
        <f t="shared" si="42"/>
        <v>0</v>
      </c>
      <c r="S242" s="176">
        <v>0</v>
      </c>
      <c r="T242" s="177">
        <f t="shared" si="43"/>
        <v>0</v>
      </c>
      <c r="U242" s="33"/>
      <c r="V242" s="33"/>
      <c r="W242" s="33"/>
      <c r="X242" s="33"/>
      <c r="Y242" s="33"/>
      <c r="Z242" s="33"/>
      <c r="AA242" s="33"/>
      <c r="AB242" s="33"/>
      <c r="AC242" s="33"/>
      <c r="AD242" s="33"/>
      <c r="AE242" s="33"/>
      <c r="AR242" s="178" t="s">
        <v>446</v>
      </c>
      <c r="AT242" s="178" t="s">
        <v>222</v>
      </c>
      <c r="AU242" s="178" t="s">
        <v>82</v>
      </c>
      <c r="AY242" s="18" t="s">
        <v>219</v>
      </c>
      <c r="BE242" s="179">
        <f t="shared" si="44"/>
        <v>0</v>
      </c>
      <c r="BF242" s="179">
        <f t="shared" si="45"/>
        <v>0</v>
      </c>
      <c r="BG242" s="179">
        <f t="shared" si="46"/>
        <v>0</v>
      </c>
      <c r="BH242" s="179">
        <f t="shared" si="47"/>
        <v>0</v>
      </c>
      <c r="BI242" s="179">
        <f t="shared" si="48"/>
        <v>0</v>
      </c>
      <c r="BJ242" s="18" t="s">
        <v>80</v>
      </c>
      <c r="BK242" s="179">
        <f t="shared" si="49"/>
        <v>0</v>
      </c>
      <c r="BL242" s="18" t="s">
        <v>446</v>
      </c>
      <c r="BM242" s="178" t="s">
        <v>1897</v>
      </c>
    </row>
    <row r="243" spans="1:65" s="2" customFormat="1" ht="14.45" customHeight="1">
      <c r="A243" s="33"/>
      <c r="B243" s="166"/>
      <c r="C243" s="167" t="s">
        <v>1282</v>
      </c>
      <c r="D243" s="167" t="s">
        <v>222</v>
      </c>
      <c r="E243" s="168" t="s">
        <v>1365</v>
      </c>
      <c r="F243" s="169" t="s">
        <v>2827</v>
      </c>
      <c r="G243" s="170" t="s">
        <v>592</v>
      </c>
      <c r="H243" s="171">
        <v>1</v>
      </c>
      <c r="I243" s="172"/>
      <c r="J243" s="173">
        <f t="shared" si="40"/>
        <v>0</v>
      </c>
      <c r="K243" s="169" t="s">
        <v>1</v>
      </c>
      <c r="L243" s="34"/>
      <c r="M243" s="174" t="s">
        <v>1</v>
      </c>
      <c r="N243" s="175" t="s">
        <v>38</v>
      </c>
      <c r="O243" s="59"/>
      <c r="P243" s="176">
        <f t="shared" si="41"/>
        <v>0</v>
      </c>
      <c r="Q243" s="176">
        <v>0</v>
      </c>
      <c r="R243" s="176">
        <f t="shared" si="42"/>
        <v>0</v>
      </c>
      <c r="S243" s="176">
        <v>0</v>
      </c>
      <c r="T243" s="177">
        <f t="shared" si="43"/>
        <v>0</v>
      </c>
      <c r="U243" s="33"/>
      <c r="V243" s="33"/>
      <c r="W243" s="33"/>
      <c r="X243" s="33"/>
      <c r="Y243" s="33"/>
      <c r="Z243" s="33"/>
      <c r="AA243" s="33"/>
      <c r="AB243" s="33"/>
      <c r="AC243" s="33"/>
      <c r="AD243" s="33"/>
      <c r="AE243" s="33"/>
      <c r="AR243" s="178" t="s">
        <v>446</v>
      </c>
      <c r="AT243" s="178" t="s">
        <v>222</v>
      </c>
      <c r="AU243" s="178" t="s">
        <v>82</v>
      </c>
      <c r="AY243" s="18" t="s">
        <v>219</v>
      </c>
      <c r="BE243" s="179">
        <f t="shared" si="44"/>
        <v>0</v>
      </c>
      <c r="BF243" s="179">
        <f t="shared" si="45"/>
        <v>0</v>
      </c>
      <c r="BG243" s="179">
        <f t="shared" si="46"/>
        <v>0</v>
      </c>
      <c r="BH243" s="179">
        <f t="shared" si="47"/>
        <v>0</v>
      </c>
      <c r="BI243" s="179">
        <f t="shared" si="48"/>
        <v>0</v>
      </c>
      <c r="BJ243" s="18" t="s">
        <v>80</v>
      </c>
      <c r="BK243" s="179">
        <f t="shared" si="49"/>
        <v>0</v>
      </c>
      <c r="BL243" s="18" t="s">
        <v>446</v>
      </c>
      <c r="BM243" s="178" t="s">
        <v>1905</v>
      </c>
    </row>
    <row r="244" spans="1:65" s="2" customFormat="1" ht="14.45" customHeight="1">
      <c r="A244" s="33"/>
      <c r="B244" s="166"/>
      <c r="C244" s="167" t="s">
        <v>1288</v>
      </c>
      <c r="D244" s="167" t="s">
        <v>222</v>
      </c>
      <c r="E244" s="168" t="s">
        <v>1370</v>
      </c>
      <c r="F244" s="169" t="s">
        <v>2828</v>
      </c>
      <c r="G244" s="170" t="s">
        <v>592</v>
      </c>
      <c r="H244" s="171">
        <v>1</v>
      </c>
      <c r="I244" s="172"/>
      <c r="J244" s="173">
        <f t="shared" si="40"/>
        <v>0</v>
      </c>
      <c r="K244" s="169" t="s">
        <v>1</v>
      </c>
      <c r="L244" s="34"/>
      <c r="M244" s="174" t="s">
        <v>1</v>
      </c>
      <c r="N244" s="175" t="s">
        <v>38</v>
      </c>
      <c r="O244" s="59"/>
      <c r="P244" s="176">
        <f t="shared" si="41"/>
        <v>0</v>
      </c>
      <c r="Q244" s="176">
        <v>0</v>
      </c>
      <c r="R244" s="176">
        <f t="shared" si="42"/>
        <v>0</v>
      </c>
      <c r="S244" s="176">
        <v>0</v>
      </c>
      <c r="T244" s="177">
        <f t="shared" si="43"/>
        <v>0</v>
      </c>
      <c r="U244" s="33"/>
      <c r="V244" s="33"/>
      <c r="W244" s="33"/>
      <c r="X244" s="33"/>
      <c r="Y244" s="33"/>
      <c r="Z244" s="33"/>
      <c r="AA244" s="33"/>
      <c r="AB244" s="33"/>
      <c r="AC244" s="33"/>
      <c r="AD244" s="33"/>
      <c r="AE244" s="33"/>
      <c r="AR244" s="178" t="s">
        <v>446</v>
      </c>
      <c r="AT244" s="178" t="s">
        <v>222</v>
      </c>
      <c r="AU244" s="178" t="s">
        <v>82</v>
      </c>
      <c r="AY244" s="18" t="s">
        <v>219</v>
      </c>
      <c r="BE244" s="179">
        <f t="shared" si="44"/>
        <v>0</v>
      </c>
      <c r="BF244" s="179">
        <f t="shared" si="45"/>
        <v>0</v>
      </c>
      <c r="BG244" s="179">
        <f t="shared" si="46"/>
        <v>0</v>
      </c>
      <c r="BH244" s="179">
        <f t="shared" si="47"/>
        <v>0</v>
      </c>
      <c r="BI244" s="179">
        <f t="shared" si="48"/>
        <v>0</v>
      </c>
      <c r="BJ244" s="18" t="s">
        <v>80</v>
      </c>
      <c r="BK244" s="179">
        <f t="shared" si="49"/>
        <v>0</v>
      </c>
      <c r="BL244" s="18" t="s">
        <v>446</v>
      </c>
      <c r="BM244" s="178" t="s">
        <v>748</v>
      </c>
    </row>
    <row r="245" spans="1:65" s="2" customFormat="1" ht="14.45" customHeight="1">
      <c r="A245" s="33"/>
      <c r="B245" s="166"/>
      <c r="C245" s="167" t="s">
        <v>1293</v>
      </c>
      <c r="D245" s="167" t="s">
        <v>222</v>
      </c>
      <c r="E245" s="168" t="s">
        <v>1781</v>
      </c>
      <c r="F245" s="169" t="s">
        <v>2829</v>
      </c>
      <c r="G245" s="170" t="s">
        <v>361</v>
      </c>
      <c r="H245" s="171">
        <v>155</v>
      </c>
      <c r="I245" s="172"/>
      <c r="J245" s="173">
        <f aca="true" t="shared" si="50" ref="J245:J257">ROUND(I245*H245,2)</f>
        <v>0</v>
      </c>
      <c r="K245" s="169" t="s">
        <v>1</v>
      </c>
      <c r="L245" s="34"/>
      <c r="M245" s="174" t="s">
        <v>1</v>
      </c>
      <c r="N245" s="175" t="s">
        <v>38</v>
      </c>
      <c r="O245" s="59"/>
      <c r="P245" s="176">
        <f aca="true" t="shared" si="51" ref="P245:P257">O245*H245</f>
        <v>0</v>
      </c>
      <c r="Q245" s="176">
        <v>0</v>
      </c>
      <c r="R245" s="176">
        <f aca="true" t="shared" si="52" ref="R245:R257">Q245*H245</f>
        <v>0</v>
      </c>
      <c r="S245" s="176">
        <v>0</v>
      </c>
      <c r="T245" s="177">
        <f aca="true" t="shared" si="53" ref="T245:T257">S245*H245</f>
        <v>0</v>
      </c>
      <c r="U245" s="33"/>
      <c r="V245" s="33"/>
      <c r="W245" s="33"/>
      <c r="X245" s="33"/>
      <c r="Y245" s="33"/>
      <c r="Z245" s="33"/>
      <c r="AA245" s="33"/>
      <c r="AB245" s="33"/>
      <c r="AC245" s="33"/>
      <c r="AD245" s="33"/>
      <c r="AE245" s="33"/>
      <c r="AR245" s="178" t="s">
        <v>446</v>
      </c>
      <c r="AT245" s="178" t="s">
        <v>222</v>
      </c>
      <c r="AU245" s="178" t="s">
        <v>82</v>
      </c>
      <c r="AY245" s="18" t="s">
        <v>219</v>
      </c>
      <c r="BE245" s="179">
        <f aca="true" t="shared" si="54" ref="BE245:BE257">IF(N245="základní",J245,0)</f>
        <v>0</v>
      </c>
      <c r="BF245" s="179">
        <f aca="true" t="shared" si="55" ref="BF245:BF257">IF(N245="snížená",J245,0)</f>
        <v>0</v>
      </c>
      <c r="BG245" s="179">
        <f aca="true" t="shared" si="56" ref="BG245:BG257">IF(N245="zákl. přenesená",J245,0)</f>
        <v>0</v>
      </c>
      <c r="BH245" s="179">
        <f aca="true" t="shared" si="57" ref="BH245:BH257">IF(N245="sníž. přenesená",J245,0)</f>
        <v>0</v>
      </c>
      <c r="BI245" s="179">
        <f aca="true" t="shared" si="58" ref="BI245:BI257">IF(N245="nulová",J245,0)</f>
        <v>0</v>
      </c>
      <c r="BJ245" s="18" t="s">
        <v>80</v>
      </c>
      <c r="BK245" s="179">
        <f aca="true" t="shared" si="59" ref="BK245:BK257">ROUND(I245*H245,2)</f>
        <v>0</v>
      </c>
      <c r="BL245" s="18" t="s">
        <v>446</v>
      </c>
      <c r="BM245" s="178" t="s">
        <v>2830</v>
      </c>
    </row>
    <row r="246" spans="1:65" s="2" customFormat="1" ht="14.45" customHeight="1">
      <c r="A246" s="33"/>
      <c r="B246" s="166"/>
      <c r="C246" s="167" t="s">
        <v>1298</v>
      </c>
      <c r="D246" s="167" t="s">
        <v>222</v>
      </c>
      <c r="E246" s="168" t="s">
        <v>1785</v>
      </c>
      <c r="F246" s="169" t="s">
        <v>2831</v>
      </c>
      <c r="G246" s="170" t="s">
        <v>361</v>
      </c>
      <c r="H246" s="171">
        <v>145</v>
      </c>
      <c r="I246" s="172"/>
      <c r="J246" s="173">
        <f t="shared" si="50"/>
        <v>0</v>
      </c>
      <c r="K246" s="169" t="s">
        <v>1</v>
      </c>
      <c r="L246" s="34"/>
      <c r="M246" s="174" t="s">
        <v>1</v>
      </c>
      <c r="N246" s="175" t="s">
        <v>38</v>
      </c>
      <c r="O246" s="59"/>
      <c r="P246" s="176">
        <f t="shared" si="51"/>
        <v>0</v>
      </c>
      <c r="Q246" s="176">
        <v>0</v>
      </c>
      <c r="R246" s="176">
        <f t="shared" si="52"/>
        <v>0</v>
      </c>
      <c r="S246" s="176">
        <v>0</v>
      </c>
      <c r="T246" s="177">
        <f t="shared" si="53"/>
        <v>0</v>
      </c>
      <c r="U246" s="33"/>
      <c r="V246" s="33"/>
      <c r="W246" s="33"/>
      <c r="X246" s="33"/>
      <c r="Y246" s="33"/>
      <c r="Z246" s="33"/>
      <c r="AA246" s="33"/>
      <c r="AB246" s="33"/>
      <c r="AC246" s="33"/>
      <c r="AD246" s="33"/>
      <c r="AE246" s="33"/>
      <c r="AR246" s="178" t="s">
        <v>446</v>
      </c>
      <c r="AT246" s="178" t="s">
        <v>222</v>
      </c>
      <c r="AU246" s="178" t="s">
        <v>82</v>
      </c>
      <c r="AY246" s="18" t="s">
        <v>219</v>
      </c>
      <c r="BE246" s="179">
        <f t="shared" si="54"/>
        <v>0</v>
      </c>
      <c r="BF246" s="179">
        <f t="shared" si="55"/>
        <v>0</v>
      </c>
      <c r="BG246" s="179">
        <f t="shared" si="56"/>
        <v>0</v>
      </c>
      <c r="BH246" s="179">
        <f t="shared" si="57"/>
        <v>0</v>
      </c>
      <c r="BI246" s="179">
        <f t="shared" si="58"/>
        <v>0</v>
      </c>
      <c r="BJ246" s="18" t="s">
        <v>80</v>
      </c>
      <c r="BK246" s="179">
        <f t="shared" si="59"/>
        <v>0</v>
      </c>
      <c r="BL246" s="18" t="s">
        <v>446</v>
      </c>
      <c r="BM246" s="178" t="s">
        <v>2832</v>
      </c>
    </row>
    <row r="247" spans="1:65" s="2" customFormat="1" ht="14.45" customHeight="1">
      <c r="A247" s="33"/>
      <c r="B247" s="166"/>
      <c r="C247" s="167" t="s">
        <v>1303</v>
      </c>
      <c r="D247" s="167" t="s">
        <v>222</v>
      </c>
      <c r="E247" s="168" t="s">
        <v>1789</v>
      </c>
      <c r="F247" s="169" t="s">
        <v>2833</v>
      </c>
      <c r="G247" s="170" t="s">
        <v>361</v>
      </c>
      <c r="H247" s="171">
        <v>160</v>
      </c>
      <c r="I247" s="172"/>
      <c r="J247" s="173">
        <f t="shared" si="50"/>
        <v>0</v>
      </c>
      <c r="K247" s="169" t="s">
        <v>1</v>
      </c>
      <c r="L247" s="34"/>
      <c r="M247" s="174" t="s">
        <v>1</v>
      </c>
      <c r="N247" s="175" t="s">
        <v>38</v>
      </c>
      <c r="O247" s="59"/>
      <c r="P247" s="176">
        <f t="shared" si="51"/>
        <v>0</v>
      </c>
      <c r="Q247" s="176">
        <v>0</v>
      </c>
      <c r="R247" s="176">
        <f t="shared" si="52"/>
        <v>0</v>
      </c>
      <c r="S247" s="176">
        <v>0</v>
      </c>
      <c r="T247" s="177">
        <f t="shared" si="53"/>
        <v>0</v>
      </c>
      <c r="U247" s="33"/>
      <c r="V247" s="33"/>
      <c r="W247" s="33"/>
      <c r="X247" s="33"/>
      <c r="Y247" s="33"/>
      <c r="Z247" s="33"/>
      <c r="AA247" s="33"/>
      <c r="AB247" s="33"/>
      <c r="AC247" s="33"/>
      <c r="AD247" s="33"/>
      <c r="AE247" s="33"/>
      <c r="AR247" s="178" t="s">
        <v>446</v>
      </c>
      <c r="AT247" s="178" t="s">
        <v>222</v>
      </c>
      <c r="AU247" s="178" t="s">
        <v>82</v>
      </c>
      <c r="AY247" s="18" t="s">
        <v>219</v>
      </c>
      <c r="BE247" s="179">
        <f t="shared" si="54"/>
        <v>0</v>
      </c>
      <c r="BF247" s="179">
        <f t="shared" si="55"/>
        <v>0</v>
      </c>
      <c r="BG247" s="179">
        <f t="shared" si="56"/>
        <v>0</v>
      </c>
      <c r="BH247" s="179">
        <f t="shared" si="57"/>
        <v>0</v>
      </c>
      <c r="BI247" s="179">
        <f t="shared" si="58"/>
        <v>0</v>
      </c>
      <c r="BJ247" s="18" t="s">
        <v>80</v>
      </c>
      <c r="BK247" s="179">
        <f t="shared" si="59"/>
        <v>0</v>
      </c>
      <c r="BL247" s="18" t="s">
        <v>446</v>
      </c>
      <c r="BM247" s="178" t="s">
        <v>2834</v>
      </c>
    </row>
    <row r="248" spans="1:65" s="2" customFormat="1" ht="32.45" customHeight="1">
      <c r="A248" s="33"/>
      <c r="B248" s="166"/>
      <c r="C248" s="167" t="s">
        <v>1308</v>
      </c>
      <c r="D248" s="167" t="s">
        <v>222</v>
      </c>
      <c r="E248" s="168" t="s">
        <v>1793</v>
      </c>
      <c r="F248" s="169" t="s">
        <v>2835</v>
      </c>
      <c r="G248" s="170" t="s">
        <v>592</v>
      </c>
      <c r="H248" s="171">
        <v>4</v>
      </c>
      <c r="I248" s="172"/>
      <c r="J248" s="173">
        <f t="shared" si="50"/>
        <v>0</v>
      </c>
      <c r="K248" s="169" t="s">
        <v>1</v>
      </c>
      <c r="L248" s="34"/>
      <c r="M248" s="174" t="s">
        <v>1</v>
      </c>
      <c r="N248" s="175" t="s">
        <v>38</v>
      </c>
      <c r="O248" s="59"/>
      <c r="P248" s="176">
        <f t="shared" si="51"/>
        <v>0</v>
      </c>
      <c r="Q248" s="176">
        <v>0</v>
      </c>
      <c r="R248" s="176">
        <f t="shared" si="52"/>
        <v>0</v>
      </c>
      <c r="S248" s="176">
        <v>0</v>
      </c>
      <c r="T248" s="177">
        <f t="shared" si="53"/>
        <v>0</v>
      </c>
      <c r="U248" s="33"/>
      <c r="V248" s="33"/>
      <c r="W248" s="33"/>
      <c r="X248" s="33"/>
      <c r="Y248" s="33"/>
      <c r="Z248" s="33"/>
      <c r="AA248" s="33"/>
      <c r="AB248" s="33"/>
      <c r="AC248" s="33"/>
      <c r="AD248" s="33"/>
      <c r="AE248" s="33"/>
      <c r="AR248" s="178" t="s">
        <v>446</v>
      </c>
      <c r="AT248" s="178" t="s">
        <v>222</v>
      </c>
      <c r="AU248" s="178" t="s">
        <v>82</v>
      </c>
      <c r="AY248" s="18" t="s">
        <v>219</v>
      </c>
      <c r="BE248" s="179">
        <f t="shared" si="54"/>
        <v>0</v>
      </c>
      <c r="BF248" s="179">
        <f t="shared" si="55"/>
        <v>0</v>
      </c>
      <c r="BG248" s="179">
        <f t="shared" si="56"/>
        <v>0</v>
      </c>
      <c r="BH248" s="179">
        <f t="shared" si="57"/>
        <v>0</v>
      </c>
      <c r="BI248" s="179">
        <f t="shared" si="58"/>
        <v>0</v>
      </c>
      <c r="BJ248" s="18" t="s">
        <v>80</v>
      </c>
      <c r="BK248" s="179">
        <f t="shared" si="59"/>
        <v>0</v>
      </c>
      <c r="BL248" s="18" t="s">
        <v>446</v>
      </c>
      <c r="BM248" s="178" t="s">
        <v>2836</v>
      </c>
    </row>
    <row r="249" spans="1:65" s="2" customFormat="1" ht="21.6" customHeight="1">
      <c r="A249" s="33"/>
      <c r="B249" s="166"/>
      <c r="C249" s="167" t="s">
        <v>1314</v>
      </c>
      <c r="D249" s="167" t="s">
        <v>222</v>
      </c>
      <c r="E249" s="168" t="s">
        <v>1797</v>
      </c>
      <c r="F249" s="169" t="s">
        <v>2837</v>
      </c>
      <c r="G249" s="170" t="s">
        <v>592</v>
      </c>
      <c r="H249" s="171">
        <v>4</v>
      </c>
      <c r="I249" s="172"/>
      <c r="J249" s="173">
        <f t="shared" si="50"/>
        <v>0</v>
      </c>
      <c r="K249" s="169" t="s">
        <v>1</v>
      </c>
      <c r="L249" s="34"/>
      <c r="M249" s="174" t="s">
        <v>1</v>
      </c>
      <c r="N249" s="175" t="s">
        <v>38</v>
      </c>
      <c r="O249" s="59"/>
      <c r="P249" s="176">
        <f t="shared" si="51"/>
        <v>0</v>
      </c>
      <c r="Q249" s="176">
        <v>0</v>
      </c>
      <c r="R249" s="176">
        <f t="shared" si="52"/>
        <v>0</v>
      </c>
      <c r="S249" s="176">
        <v>0</v>
      </c>
      <c r="T249" s="177">
        <f t="shared" si="53"/>
        <v>0</v>
      </c>
      <c r="U249" s="33"/>
      <c r="V249" s="33"/>
      <c r="W249" s="33"/>
      <c r="X249" s="33"/>
      <c r="Y249" s="33"/>
      <c r="Z249" s="33"/>
      <c r="AA249" s="33"/>
      <c r="AB249" s="33"/>
      <c r="AC249" s="33"/>
      <c r="AD249" s="33"/>
      <c r="AE249" s="33"/>
      <c r="AR249" s="178" t="s">
        <v>446</v>
      </c>
      <c r="AT249" s="178" t="s">
        <v>222</v>
      </c>
      <c r="AU249" s="178" t="s">
        <v>82</v>
      </c>
      <c r="AY249" s="18" t="s">
        <v>219</v>
      </c>
      <c r="BE249" s="179">
        <f t="shared" si="54"/>
        <v>0</v>
      </c>
      <c r="BF249" s="179">
        <f t="shared" si="55"/>
        <v>0</v>
      </c>
      <c r="BG249" s="179">
        <f t="shared" si="56"/>
        <v>0</v>
      </c>
      <c r="BH249" s="179">
        <f t="shared" si="57"/>
        <v>0</v>
      </c>
      <c r="BI249" s="179">
        <f t="shared" si="58"/>
        <v>0</v>
      </c>
      <c r="BJ249" s="18" t="s">
        <v>80</v>
      </c>
      <c r="BK249" s="179">
        <f t="shared" si="59"/>
        <v>0</v>
      </c>
      <c r="BL249" s="18" t="s">
        <v>446</v>
      </c>
      <c r="BM249" s="178" t="s">
        <v>2838</v>
      </c>
    </row>
    <row r="250" spans="1:65" s="2" customFormat="1" ht="32.45" customHeight="1">
      <c r="A250" s="33"/>
      <c r="B250" s="166"/>
      <c r="C250" s="167" t="s">
        <v>1318</v>
      </c>
      <c r="D250" s="167" t="s">
        <v>222</v>
      </c>
      <c r="E250" s="168" t="s">
        <v>1801</v>
      </c>
      <c r="F250" s="169" t="s">
        <v>2839</v>
      </c>
      <c r="G250" s="170" t="s">
        <v>592</v>
      </c>
      <c r="H250" s="171">
        <v>2</v>
      </c>
      <c r="I250" s="172"/>
      <c r="J250" s="173">
        <f t="shared" si="50"/>
        <v>0</v>
      </c>
      <c r="K250" s="169" t="s">
        <v>1</v>
      </c>
      <c r="L250" s="34"/>
      <c r="M250" s="174" t="s">
        <v>1</v>
      </c>
      <c r="N250" s="175" t="s">
        <v>38</v>
      </c>
      <c r="O250" s="59"/>
      <c r="P250" s="176">
        <f t="shared" si="51"/>
        <v>0</v>
      </c>
      <c r="Q250" s="176">
        <v>0</v>
      </c>
      <c r="R250" s="176">
        <f t="shared" si="52"/>
        <v>0</v>
      </c>
      <c r="S250" s="176">
        <v>0</v>
      </c>
      <c r="T250" s="177">
        <f t="shared" si="53"/>
        <v>0</v>
      </c>
      <c r="U250" s="33"/>
      <c r="V250" s="33"/>
      <c r="W250" s="33"/>
      <c r="X250" s="33"/>
      <c r="Y250" s="33"/>
      <c r="Z250" s="33"/>
      <c r="AA250" s="33"/>
      <c r="AB250" s="33"/>
      <c r="AC250" s="33"/>
      <c r="AD250" s="33"/>
      <c r="AE250" s="33"/>
      <c r="AR250" s="178" t="s">
        <v>446</v>
      </c>
      <c r="AT250" s="178" t="s">
        <v>222</v>
      </c>
      <c r="AU250" s="178" t="s">
        <v>82</v>
      </c>
      <c r="AY250" s="18" t="s">
        <v>219</v>
      </c>
      <c r="BE250" s="179">
        <f t="shared" si="54"/>
        <v>0</v>
      </c>
      <c r="BF250" s="179">
        <f t="shared" si="55"/>
        <v>0</v>
      </c>
      <c r="BG250" s="179">
        <f t="shared" si="56"/>
        <v>0</v>
      </c>
      <c r="BH250" s="179">
        <f t="shared" si="57"/>
        <v>0</v>
      </c>
      <c r="BI250" s="179">
        <f t="shared" si="58"/>
        <v>0</v>
      </c>
      <c r="BJ250" s="18" t="s">
        <v>80</v>
      </c>
      <c r="BK250" s="179">
        <f t="shared" si="59"/>
        <v>0</v>
      </c>
      <c r="BL250" s="18" t="s">
        <v>446</v>
      </c>
      <c r="BM250" s="178" t="s">
        <v>2840</v>
      </c>
    </row>
    <row r="251" spans="1:65" s="2" customFormat="1" ht="21.6" customHeight="1">
      <c r="A251" s="33"/>
      <c r="B251" s="166"/>
      <c r="C251" s="167" t="s">
        <v>1322</v>
      </c>
      <c r="D251" s="167" t="s">
        <v>222</v>
      </c>
      <c r="E251" s="168" t="s">
        <v>1805</v>
      </c>
      <c r="F251" s="169" t="s">
        <v>688</v>
      </c>
      <c r="G251" s="170" t="s">
        <v>361</v>
      </c>
      <c r="H251" s="171">
        <v>80</v>
      </c>
      <c r="I251" s="172"/>
      <c r="J251" s="173">
        <f t="shared" si="50"/>
        <v>0</v>
      </c>
      <c r="K251" s="169" t="s">
        <v>1</v>
      </c>
      <c r="L251" s="34"/>
      <c r="M251" s="174" t="s">
        <v>1</v>
      </c>
      <c r="N251" s="175" t="s">
        <v>38</v>
      </c>
      <c r="O251" s="59"/>
      <c r="P251" s="176">
        <f t="shared" si="51"/>
        <v>0</v>
      </c>
      <c r="Q251" s="176">
        <v>0</v>
      </c>
      <c r="R251" s="176">
        <f t="shared" si="52"/>
        <v>0</v>
      </c>
      <c r="S251" s="176">
        <v>0</v>
      </c>
      <c r="T251" s="177">
        <f t="shared" si="53"/>
        <v>0</v>
      </c>
      <c r="U251" s="33"/>
      <c r="V251" s="33"/>
      <c r="W251" s="33"/>
      <c r="X251" s="33"/>
      <c r="Y251" s="33"/>
      <c r="Z251" s="33"/>
      <c r="AA251" s="33"/>
      <c r="AB251" s="33"/>
      <c r="AC251" s="33"/>
      <c r="AD251" s="33"/>
      <c r="AE251" s="33"/>
      <c r="AR251" s="178" t="s">
        <v>446</v>
      </c>
      <c r="AT251" s="178" t="s">
        <v>222</v>
      </c>
      <c r="AU251" s="178" t="s">
        <v>82</v>
      </c>
      <c r="AY251" s="18" t="s">
        <v>219</v>
      </c>
      <c r="BE251" s="179">
        <f t="shared" si="54"/>
        <v>0</v>
      </c>
      <c r="BF251" s="179">
        <f t="shared" si="55"/>
        <v>0</v>
      </c>
      <c r="BG251" s="179">
        <f t="shared" si="56"/>
        <v>0</v>
      </c>
      <c r="BH251" s="179">
        <f t="shared" si="57"/>
        <v>0</v>
      </c>
      <c r="BI251" s="179">
        <f t="shared" si="58"/>
        <v>0</v>
      </c>
      <c r="BJ251" s="18" t="s">
        <v>80</v>
      </c>
      <c r="BK251" s="179">
        <f t="shared" si="59"/>
        <v>0</v>
      </c>
      <c r="BL251" s="18" t="s">
        <v>446</v>
      </c>
      <c r="BM251" s="178" t="s">
        <v>2841</v>
      </c>
    </row>
    <row r="252" spans="1:65" s="2" customFormat="1" ht="21.6" customHeight="1">
      <c r="A252" s="33"/>
      <c r="B252" s="166"/>
      <c r="C252" s="167" t="s">
        <v>1328</v>
      </c>
      <c r="D252" s="167" t="s">
        <v>222</v>
      </c>
      <c r="E252" s="168" t="s">
        <v>1809</v>
      </c>
      <c r="F252" s="169" t="s">
        <v>691</v>
      </c>
      <c r="G252" s="170" t="s">
        <v>361</v>
      </c>
      <c r="H252" s="171">
        <v>20</v>
      </c>
      <c r="I252" s="172"/>
      <c r="J252" s="173">
        <f t="shared" si="50"/>
        <v>0</v>
      </c>
      <c r="K252" s="169" t="s">
        <v>1</v>
      </c>
      <c r="L252" s="34"/>
      <c r="M252" s="174" t="s">
        <v>1</v>
      </c>
      <c r="N252" s="175" t="s">
        <v>38</v>
      </c>
      <c r="O252" s="59"/>
      <c r="P252" s="176">
        <f t="shared" si="51"/>
        <v>0</v>
      </c>
      <c r="Q252" s="176">
        <v>0</v>
      </c>
      <c r="R252" s="176">
        <f t="shared" si="52"/>
        <v>0</v>
      </c>
      <c r="S252" s="176">
        <v>0</v>
      </c>
      <c r="T252" s="177">
        <f t="shared" si="53"/>
        <v>0</v>
      </c>
      <c r="U252" s="33"/>
      <c r="V252" s="33"/>
      <c r="W252" s="33"/>
      <c r="X252" s="33"/>
      <c r="Y252" s="33"/>
      <c r="Z252" s="33"/>
      <c r="AA252" s="33"/>
      <c r="AB252" s="33"/>
      <c r="AC252" s="33"/>
      <c r="AD252" s="33"/>
      <c r="AE252" s="33"/>
      <c r="AR252" s="178" t="s">
        <v>446</v>
      </c>
      <c r="AT252" s="178" t="s">
        <v>222</v>
      </c>
      <c r="AU252" s="178" t="s">
        <v>82</v>
      </c>
      <c r="AY252" s="18" t="s">
        <v>219</v>
      </c>
      <c r="BE252" s="179">
        <f t="shared" si="54"/>
        <v>0</v>
      </c>
      <c r="BF252" s="179">
        <f t="shared" si="55"/>
        <v>0</v>
      </c>
      <c r="BG252" s="179">
        <f t="shared" si="56"/>
        <v>0</v>
      </c>
      <c r="BH252" s="179">
        <f t="shared" si="57"/>
        <v>0</v>
      </c>
      <c r="BI252" s="179">
        <f t="shared" si="58"/>
        <v>0</v>
      </c>
      <c r="BJ252" s="18" t="s">
        <v>80</v>
      </c>
      <c r="BK252" s="179">
        <f t="shared" si="59"/>
        <v>0</v>
      </c>
      <c r="BL252" s="18" t="s">
        <v>446</v>
      </c>
      <c r="BM252" s="178" t="s">
        <v>2842</v>
      </c>
    </row>
    <row r="253" spans="1:65" s="2" customFormat="1" ht="21.6" customHeight="1">
      <c r="A253" s="33"/>
      <c r="B253" s="166"/>
      <c r="C253" s="167" t="s">
        <v>1335</v>
      </c>
      <c r="D253" s="167" t="s">
        <v>222</v>
      </c>
      <c r="E253" s="168" t="s">
        <v>1813</v>
      </c>
      <c r="F253" s="169" t="s">
        <v>694</v>
      </c>
      <c r="G253" s="170" t="s">
        <v>592</v>
      </c>
      <c r="H253" s="171">
        <v>28</v>
      </c>
      <c r="I253" s="172"/>
      <c r="J253" s="173">
        <f t="shared" si="50"/>
        <v>0</v>
      </c>
      <c r="K253" s="169" t="s">
        <v>1</v>
      </c>
      <c r="L253" s="34"/>
      <c r="M253" s="174" t="s">
        <v>1</v>
      </c>
      <c r="N253" s="175" t="s">
        <v>38</v>
      </c>
      <c r="O253" s="59"/>
      <c r="P253" s="176">
        <f t="shared" si="51"/>
        <v>0</v>
      </c>
      <c r="Q253" s="176">
        <v>0</v>
      </c>
      <c r="R253" s="176">
        <f t="shared" si="52"/>
        <v>0</v>
      </c>
      <c r="S253" s="176">
        <v>0</v>
      </c>
      <c r="T253" s="177">
        <f t="shared" si="53"/>
        <v>0</v>
      </c>
      <c r="U253" s="33"/>
      <c r="V253" s="33"/>
      <c r="W253" s="33"/>
      <c r="X253" s="33"/>
      <c r="Y253" s="33"/>
      <c r="Z253" s="33"/>
      <c r="AA253" s="33"/>
      <c r="AB253" s="33"/>
      <c r="AC253" s="33"/>
      <c r="AD253" s="33"/>
      <c r="AE253" s="33"/>
      <c r="AR253" s="178" t="s">
        <v>446</v>
      </c>
      <c r="AT253" s="178" t="s">
        <v>222</v>
      </c>
      <c r="AU253" s="178" t="s">
        <v>82</v>
      </c>
      <c r="AY253" s="18" t="s">
        <v>219</v>
      </c>
      <c r="BE253" s="179">
        <f t="shared" si="54"/>
        <v>0</v>
      </c>
      <c r="BF253" s="179">
        <f t="shared" si="55"/>
        <v>0</v>
      </c>
      <c r="BG253" s="179">
        <f t="shared" si="56"/>
        <v>0</v>
      </c>
      <c r="BH253" s="179">
        <f t="shared" si="57"/>
        <v>0</v>
      </c>
      <c r="BI253" s="179">
        <f t="shared" si="58"/>
        <v>0</v>
      </c>
      <c r="BJ253" s="18" t="s">
        <v>80</v>
      </c>
      <c r="BK253" s="179">
        <f t="shared" si="59"/>
        <v>0</v>
      </c>
      <c r="BL253" s="18" t="s">
        <v>446</v>
      </c>
      <c r="BM253" s="178" t="s">
        <v>2843</v>
      </c>
    </row>
    <row r="254" spans="1:65" s="2" customFormat="1" ht="21.6" customHeight="1">
      <c r="A254" s="33"/>
      <c r="B254" s="166"/>
      <c r="C254" s="167" t="s">
        <v>1340</v>
      </c>
      <c r="D254" s="167" t="s">
        <v>222</v>
      </c>
      <c r="E254" s="168" t="s">
        <v>1817</v>
      </c>
      <c r="F254" s="169" t="s">
        <v>2844</v>
      </c>
      <c r="G254" s="170" t="s">
        <v>592</v>
      </c>
      <c r="H254" s="171">
        <v>2</v>
      </c>
      <c r="I254" s="172"/>
      <c r="J254" s="173">
        <f t="shared" si="50"/>
        <v>0</v>
      </c>
      <c r="K254" s="169" t="s">
        <v>1</v>
      </c>
      <c r="L254" s="34"/>
      <c r="M254" s="174" t="s">
        <v>1</v>
      </c>
      <c r="N254" s="175" t="s">
        <v>38</v>
      </c>
      <c r="O254" s="59"/>
      <c r="P254" s="176">
        <f t="shared" si="51"/>
        <v>0</v>
      </c>
      <c r="Q254" s="176">
        <v>0</v>
      </c>
      <c r="R254" s="176">
        <f t="shared" si="52"/>
        <v>0</v>
      </c>
      <c r="S254" s="176">
        <v>0</v>
      </c>
      <c r="T254" s="177">
        <f t="shared" si="53"/>
        <v>0</v>
      </c>
      <c r="U254" s="33"/>
      <c r="V254" s="33"/>
      <c r="W254" s="33"/>
      <c r="X254" s="33"/>
      <c r="Y254" s="33"/>
      <c r="Z254" s="33"/>
      <c r="AA254" s="33"/>
      <c r="AB254" s="33"/>
      <c r="AC254" s="33"/>
      <c r="AD254" s="33"/>
      <c r="AE254" s="33"/>
      <c r="AR254" s="178" t="s">
        <v>446</v>
      </c>
      <c r="AT254" s="178" t="s">
        <v>222</v>
      </c>
      <c r="AU254" s="178" t="s">
        <v>82</v>
      </c>
      <c r="AY254" s="18" t="s">
        <v>219</v>
      </c>
      <c r="BE254" s="179">
        <f t="shared" si="54"/>
        <v>0</v>
      </c>
      <c r="BF254" s="179">
        <f t="shared" si="55"/>
        <v>0</v>
      </c>
      <c r="BG254" s="179">
        <f t="shared" si="56"/>
        <v>0</v>
      </c>
      <c r="BH254" s="179">
        <f t="shared" si="57"/>
        <v>0</v>
      </c>
      <c r="BI254" s="179">
        <f t="shared" si="58"/>
        <v>0</v>
      </c>
      <c r="BJ254" s="18" t="s">
        <v>80</v>
      </c>
      <c r="BK254" s="179">
        <f t="shared" si="59"/>
        <v>0</v>
      </c>
      <c r="BL254" s="18" t="s">
        <v>446</v>
      </c>
      <c r="BM254" s="178" t="s">
        <v>2845</v>
      </c>
    </row>
    <row r="255" spans="1:65" s="2" customFormat="1" ht="32.45" customHeight="1">
      <c r="A255" s="33"/>
      <c r="B255" s="166"/>
      <c r="C255" s="167" t="s">
        <v>1345</v>
      </c>
      <c r="D255" s="167" t="s">
        <v>222</v>
      </c>
      <c r="E255" s="168" t="s">
        <v>1821</v>
      </c>
      <c r="F255" s="169" t="s">
        <v>700</v>
      </c>
      <c r="G255" s="170" t="s">
        <v>592</v>
      </c>
      <c r="H255" s="171">
        <v>1</v>
      </c>
      <c r="I255" s="172"/>
      <c r="J255" s="173">
        <f t="shared" si="50"/>
        <v>0</v>
      </c>
      <c r="K255" s="169" t="s">
        <v>1</v>
      </c>
      <c r="L255" s="34"/>
      <c r="M255" s="174" t="s">
        <v>1</v>
      </c>
      <c r="N255" s="175" t="s">
        <v>38</v>
      </c>
      <c r="O255" s="59"/>
      <c r="P255" s="176">
        <f t="shared" si="51"/>
        <v>0</v>
      </c>
      <c r="Q255" s="176">
        <v>0</v>
      </c>
      <c r="R255" s="176">
        <f t="shared" si="52"/>
        <v>0</v>
      </c>
      <c r="S255" s="176">
        <v>0</v>
      </c>
      <c r="T255" s="177">
        <f t="shared" si="53"/>
        <v>0</v>
      </c>
      <c r="U255" s="33"/>
      <c r="V255" s="33"/>
      <c r="W255" s="33"/>
      <c r="X255" s="33"/>
      <c r="Y255" s="33"/>
      <c r="Z255" s="33"/>
      <c r="AA255" s="33"/>
      <c r="AB255" s="33"/>
      <c r="AC255" s="33"/>
      <c r="AD255" s="33"/>
      <c r="AE255" s="33"/>
      <c r="AR255" s="178" t="s">
        <v>446</v>
      </c>
      <c r="AT255" s="178" t="s">
        <v>222</v>
      </c>
      <c r="AU255" s="178" t="s">
        <v>82</v>
      </c>
      <c r="AY255" s="18" t="s">
        <v>219</v>
      </c>
      <c r="BE255" s="179">
        <f t="shared" si="54"/>
        <v>0</v>
      </c>
      <c r="BF255" s="179">
        <f t="shared" si="55"/>
        <v>0</v>
      </c>
      <c r="BG255" s="179">
        <f t="shared" si="56"/>
        <v>0</v>
      </c>
      <c r="BH255" s="179">
        <f t="shared" si="57"/>
        <v>0</v>
      </c>
      <c r="BI255" s="179">
        <f t="shared" si="58"/>
        <v>0</v>
      </c>
      <c r="BJ255" s="18" t="s">
        <v>80</v>
      </c>
      <c r="BK255" s="179">
        <f t="shared" si="59"/>
        <v>0</v>
      </c>
      <c r="BL255" s="18" t="s">
        <v>446</v>
      </c>
      <c r="BM255" s="178" t="s">
        <v>2846</v>
      </c>
    </row>
    <row r="256" spans="1:65" s="2" customFormat="1" ht="32.45" customHeight="1">
      <c r="A256" s="33"/>
      <c r="B256" s="166"/>
      <c r="C256" s="167" t="s">
        <v>1350</v>
      </c>
      <c r="D256" s="167" t="s">
        <v>222</v>
      </c>
      <c r="E256" s="168" t="s">
        <v>1825</v>
      </c>
      <c r="F256" s="169" t="s">
        <v>2847</v>
      </c>
      <c r="G256" s="170" t="s">
        <v>592</v>
      </c>
      <c r="H256" s="171">
        <v>1</v>
      </c>
      <c r="I256" s="172"/>
      <c r="J256" s="173">
        <f t="shared" si="50"/>
        <v>0</v>
      </c>
      <c r="K256" s="169" t="s">
        <v>1</v>
      </c>
      <c r="L256" s="34"/>
      <c r="M256" s="174" t="s">
        <v>1</v>
      </c>
      <c r="N256" s="175" t="s">
        <v>38</v>
      </c>
      <c r="O256" s="59"/>
      <c r="P256" s="176">
        <f t="shared" si="51"/>
        <v>0</v>
      </c>
      <c r="Q256" s="176">
        <v>0</v>
      </c>
      <c r="R256" s="176">
        <f t="shared" si="52"/>
        <v>0</v>
      </c>
      <c r="S256" s="176">
        <v>0</v>
      </c>
      <c r="T256" s="177">
        <f t="shared" si="53"/>
        <v>0</v>
      </c>
      <c r="U256" s="33"/>
      <c r="V256" s="33"/>
      <c r="W256" s="33"/>
      <c r="X256" s="33"/>
      <c r="Y256" s="33"/>
      <c r="Z256" s="33"/>
      <c r="AA256" s="33"/>
      <c r="AB256" s="33"/>
      <c r="AC256" s="33"/>
      <c r="AD256" s="33"/>
      <c r="AE256" s="33"/>
      <c r="AR256" s="178" t="s">
        <v>446</v>
      </c>
      <c r="AT256" s="178" t="s">
        <v>222</v>
      </c>
      <c r="AU256" s="178" t="s">
        <v>82</v>
      </c>
      <c r="AY256" s="18" t="s">
        <v>219</v>
      </c>
      <c r="BE256" s="179">
        <f t="shared" si="54"/>
        <v>0</v>
      </c>
      <c r="BF256" s="179">
        <f t="shared" si="55"/>
        <v>0</v>
      </c>
      <c r="BG256" s="179">
        <f t="shared" si="56"/>
        <v>0</v>
      </c>
      <c r="BH256" s="179">
        <f t="shared" si="57"/>
        <v>0</v>
      </c>
      <c r="BI256" s="179">
        <f t="shared" si="58"/>
        <v>0</v>
      </c>
      <c r="BJ256" s="18" t="s">
        <v>80</v>
      </c>
      <c r="BK256" s="179">
        <f t="shared" si="59"/>
        <v>0</v>
      </c>
      <c r="BL256" s="18" t="s">
        <v>446</v>
      </c>
      <c r="BM256" s="178" t="s">
        <v>2848</v>
      </c>
    </row>
    <row r="257" spans="1:65" s="2" customFormat="1" ht="32.45" customHeight="1">
      <c r="A257" s="33"/>
      <c r="B257" s="166"/>
      <c r="C257" s="167" t="s">
        <v>1355</v>
      </c>
      <c r="D257" s="167" t="s">
        <v>222</v>
      </c>
      <c r="E257" s="168" t="s">
        <v>1829</v>
      </c>
      <c r="F257" s="169" t="s">
        <v>706</v>
      </c>
      <c r="G257" s="170" t="s">
        <v>592</v>
      </c>
      <c r="H257" s="171">
        <v>1</v>
      </c>
      <c r="I257" s="172"/>
      <c r="J257" s="173">
        <f t="shared" si="50"/>
        <v>0</v>
      </c>
      <c r="K257" s="169" t="s">
        <v>1</v>
      </c>
      <c r="L257" s="34"/>
      <c r="M257" s="174" t="s">
        <v>1</v>
      </c>
      <c r="N257" s="175" t="s">
        <v>38</v>
      </c>
      <c r="O257" s="59"/>
      <c r="P257" s="176">
        <f t="shared" si="51"/>
        <v>0</v>
      </c>
      <c r="Q257" s="176">
        <v>0</v>
      </c>
      <c r="R257" s="176">
        <f t="shared" si="52"/>
        <v>0</v>
      </c>
      <c r="S257" s="176">
        <v>0</v>
      </c>
      <c r="T257" s="177">
        <f t="shared" si="53"/>
        <v>0</v>
      </c>
      <c r="U257" s="33"/>
      <c r="V257" s="33"/>
      <c r="W257" s="33"/>
      <c r="X257" s="33"/>
      <c r="Y257" s="33"/>
      <c r="Z257" s="33"/>
      <c r="AA257" s="33"/>
      <c r="AB257" s="33"/>
      <c r="AC257" s="33"/>
      <c r="AD257" s="33"/>
      <c r="AE257" s="33"/>
      <c r="AR257" s="178" t="s">
        <v>446</v>
      </c>
      <c r="AT257" s="178" t="s">
        <v>222</v>
      </c>
      <c r="AU257" s="178" t="s">
        <v>82</v>
      </c>
      <c r="AY257" s="18" t="s">
        <v>219</v>
      </c>
      <c r="BE257" s="179">
        <f t="shared" si="54"/>
        <v>0</v>
      </c>
      <c r="BF257" s="179">
        <f t="shared" si="55"/>
        <v>0</v>
      </c>
      <c r="BG257" s="179">
        <f t="shared" si="56"/>
        <v>0</v>
      </c>
      <c r="BH257" s="179">
        <f t="shared" si="57"/>
        <v>0</v>
      </c>
      <c r="BI257" s="179">
        <f t="shared" si="58"/>
        <v>0</v>
      </c>
      <c r="BJ257" s="18" t="s">
        <v>80</v>
      </c>
      <c r="BK257" s="179">
        <f t="shared" si="59"/>
        <v>0</v>
      </c>
      <c r="BL257" s="18" t="s">
        <v>446</v>
      </c>
      <c r="BM257" s="178" t="s">
        <v>2849</v>
      </c>
    </row>
    <row r="258" spans="2:63" s="12" customFormat="1" ht="22.9" customHeight="1">
      <c r="B258" s="153"/>
      <c r="D258" s="154" t="s">
        <v>72</v>
      </c>
      <c r="E258" s="164" t="s">
        <v>2850</v>
      </c>
      <c r="F258" s="164" t="s">
        <v>2851</v>
      </c>
      <c r="I258" s="156"/>
      <c r="J258" s="165">
        <f>BK258</f>
        <v>0</v>
      </c>
      <c r="L258" s="153"/>
      <c r="M258" s="158"/>
      <c r="N258" s="159"/>
      <c r="O258" s="159"/>
      <c r="P258" s="160">
        <f>SUM(P259:P271)</f>
        <v>0</v>
      </c>
      <c r="Q258" s="159"/>
      <c r="R258" s="160">
        <f>SUM(R259:R271)</f>
        <v>0</v>
      </c>
      <c r="S258" s="159"/>
      <c r="T258" s="161">
        <f>SUM(T259:T271)</f>
        <v>0</v>
      </c>
      <c r="AR258" s="154" t="s">
        <v>90</v>
      </c>
      <c r="AT258" s="162" t="s">
        <v>72</v>
      </c>
      <c r="AU258" s="162" t="s">
        <v>80</v>
      </c>
      <c r="AY258" s="154" t="s">
        <v>219</v>
      </c>
      <c r="BK258" s="163">
        <f>SUM(BK259:BK271)</f>
        <v>0</v>
      </c>
    </row>
    <row r="259" spans="1:65" s="2" customFormat="1" ht="21.6" customHeight="1">
      <c r="A259" s="33"/>
      <c r="B259" s="166"/>
      <c r="C259" s="167" t="s">
        <v>1360</v>
      </c>
      <c r="D259" s="167" t="s">
        <v>222</v>
      </c>
      <c r="E259" s="168" t="s">
        <v>1375</v>
      </c>
      <c r="F259" s="169" t="s">
        <v>2852</v>
      </c>
      <c r="G259" s="170" t="s">
        <v>592</v>
      </c>
      <c r="H259" s="171">
        <v>34</v>
      </c>
      <c r="I259" s="172"/>
      <c r="J259" s="173">
        <f aca="true" t="shared" si="60" ref="J259:J271">ROUND(I259*H259,2)</f>
        <v>0</v>
      </c>
      <c r="K259" s="169" t="s">
        <v>1</v>
      </c>
      <c r="L259" s="34"/>
      <c r="M259" s="174" t="s">
        <v>1</v>
      </c>
      <c r="N259" s="175" t="s">
        <v>38</v>
      </c>
      <c r="O259" s="59"/>
      <c r="P259" s="176">
        <f aca="true" t="shared" si="61" ref="P259:P271">O259*H259</f>
        <v>0</v>
      </c>
      <c r="Q259" s="176">
        <v>0</v>
      </c>
      <c r="R259" s="176">
        <f aca="true" t="shared" si="62" ref="R259:R271">Q259*H259</f>
        <v>0</v>
      </c>
      <c r="S259" s="176">
        <v>0</v>
      </c>
      <c r="T259" s="177">
        <f aca="true" t="shared" si="63" ref="T259:T271">S259*H259</f>
        <v>0</v>
      </c>
      <c r="U259" s="33"/>
      <c r="V259" s="33"/>
      <c r="W259" s="33"/>
      <c r="X259" s="33"/>
      <c r="Y259" s="33"/>
      <c r="Z259" s="33"/>
      <c r="AA259" s="33"/>
      <c r="AB259" s="33"/>
      <c r="AC259" s="33"/>
      <c r="AD259" s="33"/>
      <c r="AE259" s="33"/>
      <c r="AR259" s="178" t="s">
        <v>446</v>
      </c>
      <c r="AT259" s="178" t="s">
        <v>222</v>
      </c>
      <c r="AU259" s="178" t="s">
        <v>82</v>
      </c>
      <c r="AY259" s="18" t="s">
        <v>219</v>
      </c>
      <c r="BE259" s="179">
        <f aca="true" t="shared" si="64" ref="BE259:BE271">IF(N259="základní",J259,0)</f>
        <v>0</v>
      </c>
      <c r="BF259" s="179">
        <f aca="true" t="shared" si="65" ref="BF259:BF271">IF(N259="snížená",J259,0)</f>
        <v>0</v>
      </c>
      <c r="BG259" s="179">
        <f aca="true" t="shared" si="66" ref="BG259:BG271">IF(N259="zákl. přenesená",J259,0)</f>
        <v>0</v>
      </c>
      <c r="BH259" s="179">
        <f aca="true" t="shared" si="67" ref="BH259:BH271">IF(N259="sníž. přenesená",J259,0)</f>
        <v>0</v>
      </c>
      <c r="BI259" s="179">
        <f aca="true" t="shared" si="68" ref="BI259:BI271">IF(N259="nulová",J259,0)</f>
        <v>0</v>
      </c>
      <c r="BJ259" s="18" t="s">
        <v>80</v>
      </c>
      <c r="BK259" s="179">
        <f aca="true" t="shared" si="69" ref="BK259:BK271">ROUND(I259*H259,2)</f>
        <v>0</v>
      </c>
      <c r="BL259" s="18" t="s">
        <v>446</v>
      </c>
      <c r="BM259" s="178" t="s">
        <v>1922</v>
      </c>
    </row>
    <row r="260" spans="1:65" s="2" customFormat="1" ht="21.6" customHeight="1">
      <c r="A260" s="33"/>
      <c r="B260" s="166"/>
      <c r="C260" s="167" t="s">
        <v>1365</v>
      </c>
      <c r="D260" s="167" t="s">
        <v>222</v>
      </c>
      <c r="E260" s="168" t="s">
        <v>1379</v>
      </c>
      <c r="F260" s="169" t="s">
        <v>2853</v>
      </c>
      <c r="G260" s="170" t="s">
        <v>592</v>
      </c>
      <c r="H260" s="171">
        <v>14</v>
      </c>
      <c r="I260" s="172"/>
      <c r="J260" s="173">
        <f t="shared" si="60"/>
        <v>0</v>
      </c>
      <c r="K260" s="169" t="s">
        <v>1</v>
      </c>
      <c r="L260" s="34"/>
      <c r="M260" s="174" t="s">
        <v>1</v>
      </c>
      <c r="N260" s="175" t="s">
        <v>38</v>
      </c>
      <c r="O260" s="59"/>
      <c r="P260" s="176">
        <f t="shared" si="61"/>
        <v>0</v>
      </c>
      <c r="Q260" s="176">
        <v>0</v>
      </c>
      <c r="R260" s="176">
        <f t="shared" si="62"/>
        <v>0</v>
      </c>
      <c r="S260" s="176">
        <v>0</v>
      </c>
      <c r="T260" s="177">
        <f t="shared" si="63"/>
        <v>0</v>
      </c>
      <c r="U260" s="33"/>
      <c r="V260" s="33"/>
      <c r="W260" s="33"/>
      <c r="X260" s="33"/>
      <c r="Y260" s="33"/>
      <c r="Z260" s="33"/>
      <c r="AA260" s="33"/>
      <c r="AB260" s="33"/>
      <c r="AC260" s="33"/>
      <c r="AD260" s="33"/>
      <c r="AE260" s="33"/>
      <c r="AR260" s="178" t="s">
        <v>446</v>
      </c>
      <c r="AT260" s="178" t="s">
        <v>222</v>
      </c>
      <c r="AU260" s="178" t="s">
        <v>82</v>
      </c>
      <c r="AY260" s="18" t="s">
        <v>219</v>
      </c>
      <c r="BE260" s="179">
        <f t="shared" si="64"/>
        <v>0</v>
      </c>
      <c r="BF260" s="179">
        <f t="shared" si="65"/>
        <v>0</v>
      </c>
      <c r="BG260" s="179">
        <f t="shared" si="66"/>
        <v>0</v>
      </c>
      <c r="BH260" s="179">
        <f t="shared" si="67"/>
        <v>0</v>
      </c>
      <c r="BI260" s="179">
        <f t="shared" si="68"/>
        <v>0</v>
      </c>
      <c r="BJ260" s="18" t="s">
        <v>80</v>
      </c>
      <c r="BK260" s="179">
        <f t="shared" si="69"/>
        <v>0</v>
      </c>
      <c r="BL260" s="18" t="s">
        <v>446</v>
      </c>
      <c r="BM260" s="178" t="s">
        <v>1930</v>
      </c>
    </row>
    <row r="261" spans="1:65" s="2" customFormat="1" ht="21.6" customHeight="1">
      <c r="A261" s="33"/>
      <c r="B261" s="166"/>
      <c r="C261" s="167" t="s">
        <v>1370</v>
      </c>
      <c r="D261" s="167" t="s">
        <v>222</v>
      </c>
      <c r="E261" s="168" t="s">
        <v>1385</v>
      </c>
      <c r="F261" s="169" t="s">
        <v>2854</v>
      </c>
      <c r="G261" s="170" t="s">
        <v>592</v>
      </c>
      <c r="H261" s="171">
        <v>12</v>
      </c>
      <c r="I261" s="172"/>
      <c r="J261" s="173">
        <f t="shared" si="60"/>
        <v>0</v>
      </c>
      <c r="K261" s="169" t="s">
        <v>1</v>
      </c>
      <c r="L261" s="34"/>
      <c r="M261" s="174" t="s">
        <v>1</v>
      </c>
      <c r="N261" s="175" t="s">
        <v>38</v>
      </c>
      <c r="O261" s="59"/>
      <c r="P261" s="176">
        <f t="shared" si="61"/>
        <v>0</v>
      </c>
      <c r="Q261" s="176">
        <v>0</v>
      </c>
      <c r="R261" s="176">
        <f t="shared" si="62"/>
        <v>0</v>
      </c>
      <c r="S261" s="176">
        <v>0</v>
      </c>
      <c r="T261" s="177">
        <f t="shared" si="63"/>
        <v>0</v>
      </c>
      <c r="U261" s="33"/>
      <c r="V261" s="33"/>
      <c r="W261" s="33"/>
      <c r="X261" s="33"/>
      <c r="Y261" s="33"/>
      <c r="Z261" s="33"/>
      <c r="AA261" s="33"/>
      <c r="AB261" s="33"/>
      <c r="AC261" s="33"/>
      <c r="AD261" s="33"/>
      <c r="AE261" s="33"/>
      <c r="AR261" s="178" t="s">
        <v>446</v>
      </c>
      <c r="AT261" s="178" t="s">
        <v>222</v>
      </c>
      <c r="AU261" s="178" t="s">
        <v>82</v>
      </c>
      <c r="AY261" s="18" t="s">
        <v>219</v>
      </c>
      <c r="BE261" s="179">
        <f t="shared" si="64"/>
        <v>0</v>
      </c>
      <c r="BF261" s="179">
        <f t="shared" si="65"/>
        <v>0</v>
      </c>
      <c r="BG261" s="179">
        <f t="shared" si="66"/>
        <v>0</v>
      </c>
      <c r="BH261" s="179">
        <f t="shared" si="67"/>
        <v>0</v>
      </c>
      <c r="BI261" s="179">
        <f t="shared" si="68"/>
        <v>0</v>
      </c>
      <c r="BJ261" s="18" t="s">
        <v>80</v>
      </c>
      <c r="BK261" s="179">
        <f t="shared" si="69"/>
        <v>0</v>
      </c>
      <c r="BL261" s="18" t="s">
        <v>446</v>
      </c>
      <c r="BM261" s="178" t="s">
        <v>1938</v>
      </c>
    </row>
    <row r="262" spans="1:65" s="2" customFormat="1" ht="21.6" customHeight="1">
      <c r="A262" s="33"/>
      <c r="B262" s="166"/>
      <c r="C262" s="167" t="s">
        <v>1375</v>
      </c>
      <c r="D262" s="167" t="s">
        <v>222</v>
      </c>
      <c r="E262" s="168" t="s">
        <v>1390</v>
      </c>
      <c r="F262" s="169" t="s">
        <v>2855</v>
      </c>
      <c r="G262" s="170" t="s">
        <v>592</v>
      </c>
      <c r="H262" s="171">
        <v>28</v>
      </c>
      <c r="I262" s="172"/>
      <c r="J262" s="173">
        <f t="shared" si="60"/>
        <v>0</v>
      </c>
      <c r="K262" s="169" t="s">
        <v>1</v>
      </c>
      <c r="L262" s="34"/>
      <c r="M262" s="174" t="s">
        <v>1</v>
      </c>
      <c r="N262" s="175" t="s">
        <v>38</v>
      </c>
      <c r="O262" s="59"/>
      <c r="P262" s="176">
        <f t="shared" si="61"/>
        <v>0</v>
      </c>
      <c r="Q262" s="176">
        <v>0</v>
      </c>
      <c r="R262" s="176">
        <f t="shared" si="62"/>
        <v>0</v>
      </c>
      <c r="S262" s="176">
        <v>0</v>
      </c>
      <c r="T262" s="177">
        <f t="shared" si="63"/>
        <v>0</v>
      </c>
      <c r="U262" s="33"/>
      <c r="V262" s="33"/>
      <c r="W262" s="33"/>
      <c r="X262" s="33"/>
      <c r="Y262" s="33"/>
      <c r="Z262" s="33"/>
      <c r="AA262" s="33"/>
      <c r="AB262" s="33"/>
      <c r="AC262" s="33"/>
      <c r="AD262" s="33"/>
      <c r="AE262" s="33"/>
      <c r="AR262" s="178" t="s">
        <v>446</v>
      </c>
      <c r="AT262" s="178" t="s">
        <v>222</v>
      </c>
      <c r="AU262" s="178" t="s">
        <v>82</v>
      </c>
      <c r="AY262" s="18" t="s">
        <v>219</v>
      </c>
      <c r="BE262" s="179">
        <f t="shared" si="64"/>
        <v>0</v>
      </c>
      <c r="BF262" s="179">
        <f t="shared" si="65"/>
        <v>0</v>
      </c>
      <c r="BG262" s="179">
        <f t="shared" si="66"/>
        <v>0</v>
      </c>
      <c r="BH262" s="179">
        <f t="shared" si="67"/>
        <v>0</v>
      </c>
      <c r="BI262" s="179">
        <f t="shared" si="68"/>
        <v>0</v>
      </c>
      <c r="BJ262" s="18" t="s">
        <v>80</v>
      </c>
      <c r="BK262" s="179">
        <f t="shared" si="69"/>
        <v>0</v>
      </c>
      <c r="BL262" s="18" t="s">
        <v>446</v>
      </c>
      <c r="BM262" s="178" t="s">
        <v>1948</v>
      </c>
    </row>
    <row r="263" spans="1:65" s="2" customFormat="1" ht="21.6" customHeight="1">
      <c r="A263" s="33"/>
      <c r="B263" s="166"/>
      <c r="C263" s="167" t="s">
        <v>1379</v>
      </c>
      <c r="D263" s="167" t="s">
        <v>222</v>
      </c>
      <c r="E263" s="168" t="s">
        <v>1394</v>
      </c>
      <c r="F263" s="169" t="s">
        <v>2856</v>
      </c>
      <c r="G263" s="170" t="s">
        <v>592</v>
      </c>
      <c r="H263" s="171">
        <v>18</v>
      </c>
      <c r="I263" s="172"/>
      <c r="J263" s="173">
        <f t="shared" si="60"/>
        <v>0</v>
      </c>
      <c r="K263" s="169" t="s">
        <v>1</v>
      </c>
      <c r="L263" s="34"/>
      <c r="M263" s="174" t="s">
        <v>1</v>
      </c>
      <c r="N263" s="175" t="s">
        <v>38</v>
      </c>
      <c r="O263" s="59"/>
      <c r="P263" s="176">
        <f t="shared" si="61"/>
        <v>0</v>
      </c>
      <c r="Q263" s="176">
        <v>0</v>
      </c>
      <c r="R263" s="176">
        <f t="shared" si="62"/>
        <v>0</v>
      </c>
      <c r="S263" s="176">
        <v>0</v>
      </c>
      <c r="T263" s="177">
        <f t="shared" si="63"/>
        <v>0</v>
      </c>
      <c r="U263" s="33"/>
      <c r="V263" s="33"/>
      <c r="W263" s="33"/>
      <c r="X263" s="33"/>
      <c r="Y263" s="33"/>
      <c r="Z263" s="33"/>
      <c r="AA263" s="33"/>
      <c r="AB263" s="33"/>
      <c r="AC263" s="33"/>
      <c r="AD263" s="33"/>
      <c r="AE263" s="33"/>
      <c r="AR263" s="178" t="s">
        <v>446</v>
      </c>
      <c r="AT263" s="178" t="s">
        <v>222</v>
      </c>
      <c r="AU263" s="178" t="s">
        <v>82</v>
      </c>
      <c r="AY263" s="18" t="s">
        <v>219</v>
      </c>
      <c r="BE263" s="179">
        <f t="shared" si="64"/>
        <v>0</v>
      </c>
      <c r="BF263" s="179">
        <f t="shared" si="65"/>
        <v>0</v>
      </c>
      <c r="BG263" s="179">
        <f t="shared" si="66"/>
        <v>0</v>
      </c>
      <c r="BH263" s="179">
        <f t="shared" si="67"/>
        <v>0</v>
      </c>
      <c r="BI263" s="179">
        <f t="shared" si="68"/>
        <v>0</v>
      </c>
      <c r="BJ263" s="18" t="s">
        <v>80</v>
      </c>
      <c r="BK263" s="179">
        <f t="shared" si="69"/>
        <v>0</v>
      </c>
      <c r="BL263" s="18" t="s">
        <v>446</v>
      </c>
      <c r="BM263" s="178" t="s">
        <v>1956</v>
      </c>
    </row>
    <row r="264" spans="1:65" s="2" customFormat="1" ht="21.6" customHeight="1">
      <c r="A264" s="33"/>
      <c r="B264" s="166"/>
      <c r="C264" s="167" t="s">
        <v>1385</v>
      </c>
      <c r="D264" s="167" t="s">
        <v>222</v>
      </c>
      <c r="E264" s="168" t="s">
        <v>1398</v>
      </c>
      <c r="F264" s="169" t="s">
        <v>2857</v>
      </c>
      <c r="G264" s="170" t="s">
        <v>592</v>
      </c>
      <c r="H264" s="171">
        <v>13</v>
      </c>
      <c r="I264" s="172"/>
      <c r="J264" s="173">
        <f t="shared" si="60"/>
        <v>0</v>
      </c>
      <c r="K264" s="169" t="s">
        <v>1</v>
      </c>
      <c r="L264" s="34"/>
      <c r="M264" s="174" t="s">
        <v>1</v>
      </c>
      <c r="N264" s="175" t="s">
        <v>38</v>
      </c>
      <c r="O264" s="59"/>
      <c r="P264" s="176">
        <f t="shared" si="61"/>
        <v>0</v>
      </c>
      <c r="Q264" s="176">
        <v>0</v>
      </c>
      <c r="R264" s="176">
        <f t="shared" si="62"/>
        <v>0</v>
      </c>
      <c r="S264" s="176">
        <v>0</v>
      </c>
      <c r="T264" s="177">
        <f t="shared" si="63"/>
        <v>0</v>
      </c>
      <c r="U264" s="33"/>
      <c r="V264" s="33"/>
      <c r="W264" s="33"/>
      <c r="X264" s="33"/>
      <c r="Y264" s="33"/>
      <c r="Z264" s="33"/>
      <c r="AA264" s="33"/>
      <c r="AB264" s="33"/>
      <c r="AC264" s="33"/>
      <c r="AD264" s="33"/>
      <c r="AE264" s="33"/>
      <c r="AR264" s="178" t="s">
        <v>446</v>
      </c>
      <c r="AT264" s="178" t="s">
        <v>222</v>
      </c>
      <c r="AU264" s="178" t="s">
        <v>82</v>
      </c>
      <c r="AY264" s="18" t="s">
        <v>219</v>
      </c>
      <c r="BE264" s="179">
        <f t="shared" si="64"/>
        <v>0</v>
      </c>
      <c r="BF264" s="179">
        <f t="shared" si="65"/>
        <v>0</v>
      </c>
      <c r="BG264" s="179">
        <f t="shared" si="66"/>
        <v>0</v>
      </c>
      <c r="BH264" s="179">
        <f t="shared" si="67"/>
        <v>0</v>
      </c>
      <c r="BI264" s="179">
        <f t="shared" si="68"/>
        <v>0</v>
      </c>
      <c r="BJ264" s="18" t="s">
        <v>80</v>
      </c>
      <c r="BK264" s="179">
        <f t="shared" si="69"/>
        <v>0</v>
      </c>
      <c r="BL264" s="18" t="s">
        <v>446</v>
      </c>
      <c r="BM264" s="178" t="s">
        <v>1964</v>
      </c>
    </row>
    <row r="265" spans="1:65" s="2" customFormat="1" ht="21.6" customHeight="1">
      <c r="A265" s="33"/>
      <c r="B265" s="166"/>
      <c r="C265" s="167" t="s">
        <v>1390</v>
      </c>
      <c r="D265" s="167" t="s">
        <v>222</v>
      </c>
      <c r="E265" s="168" t="s">
        <v>1402</v>
      </c>
      <c r="F265" s="169" t="s">
        <v>2858</v>
      </c>
      <c r="G265" s="170" t="s">
        <v>592</v>
      </c>
      <c r="H265" s="171">
        <v>28</v>
      </c>
      <c r="I265" s="172"/>
      <c r="J265" s="173">
        <f t="shared" si="60"/>
        <v>0</v>
      </c>
      <c r="K265" s="169" t="s">
        <v>1</v>
      </c>
      <c r="L265" s="34"/>
      <c r="M265" s="174" t="s">
        <v>1</v>
      </c>
      <c r="N265" s="175" t="s">
        <v>38</v>
      </c>
      <c r="O265" s="59"/>
      <c r="P265" s="176">
        <f t="shared" si="61"/>
        <v>0</v>
      </c>
      <c r="Q265" s="176">
        <v>0</v>
      </c>
      <c r="R265" s="176">
        <f t="shared" si="62"/>
        <v>0</v>
      </c>
      <c r="S265" s="176">
        <v>0</v>
      </c>
      <c r="T265" s="177">
        <f t="shared" si="63"/>
        <v>0</v>
      </c>
      <c r="U265" s="33"/>
      <c r="V265" s="33"/>
      <c r="W265" s="33"/>
      <c r="X265" s="33"/>
      <c r="Y265" s="33"/>
      <c r="Z265" s="33"/>
      <c r="AA265" s="33"/>
      <c r="AB265" s="33"/>
      <c r="AC265" s="33"/>
      <c r="AD265" s="33"/>
      <c r="AE265" s="33"/>
      <c r="AR265" s="178" t="s">
        <v>446</v>
      </c>
      <c r="AT265" s="178" t="s">
        <v>222</v>
      </c>
      <c r="AU265" s="178" t="s">
        <v>82</v>
      </c>
      <c r="AY265" s="18" t="s">
        <v>219</v>
      </c>
      <c r="BE265" s="179">
        <f t="shared" si="64"/>
        <v>0</v>
      </c>
      <c r="BF265" s="179">
        <f t="shared" si="65"/>
        <v>0</v>
      </c>
      <c r="BG265" s="179">
        <f t="shared" si="66"/>
        <v>0</v>
      </c>
      <c r="BH265" s="179">
        <f t="shared" si="67"/>
        <v>0</v>
      </c>
      <c r="BI265" s="179">
        <f t="shared" si="68"/>
        <v>0</v>
      </c>
      <c r="BJ265" s="18" t="s">
        <v>80</v>
      </c>
      <c r="BK265" s="179">
        <f t="shared" si="69"/>
        <v>0</v>
      </c>
      <c r="BL265" s="18" t="s">
        <v>446</v>
      </c>
      <c r="BM265" s="178" t="s">
        <v>1972</v>
      </c>
    </row>
    <row r="266" spans="1:65" s="2" customFormat="1" ht="21.6" customHeight="1">
      <c r="A266" s="33"/>
      <c r="B266" s="166"/>
      <c r="C266" s="167" t="s">
        <v>1394</v>
      </c>
      <c r="D266" s="167" t="s">
        <v>222</v>
      </c>
      <c r="E266" s="168" t="s">
        <v>1406</v>
      </c>
      <c r="F266" s="169" t="s">
        <v>2859</v>
      </c>
      <c r="G266" s="170" t="s">
        <v>592</v>
      </c>
      <c r="H266" s="171">
        <v>8</v>
      </c>
      <c r="I266" s="172"/>
      <c r="J266" s="173">
        <f t="shared" si="60"/>
        <v>0</v>
      </c>
      <c r="K266" s="169" t="s">
        <v>1</v>
      </c>
      <c r="L266" s="34"/>
      <c r="M266" s="174" t="s">
        <v>1</v>
      </c>
      <c r="N266" s="175" t="s">
        <v>38</v>
      </c>
      <c r="O266" s="59"/>
      <c r="P266" s="176">
        <f t="shared" si="61"/>
        <v>0</v>
      </c>
      <c r="Q266" s="176">
        <v>0</v>
      </c>
      <c r="R266" s="176">
        <f t="shared" si="62"/>
        <v>0</v>
      </c>
      <c r="S266" s="176">
        <v>0</v>
      </c>
      <c r="T266" s="177">
        <f t="shared" si="63"/>
        <v>0</v>
      </c>
      <c r="U266" s="33"/>
      <c r="V266" s="33"/>
      <c r="W266" s="33"/>
      <c r="X266" s="33"/>
      <c r="Y266" s="33"/>
      <c r="Z266" s="33"/>
      <c r="AA266" s="33"/>
      <c r="AB266" s="33"/>
      <c r="AC266" s="33"/>
      <c r="AD266" s="33"/>
      <c r="AE266" s="33"/>
      <c r="AR266" s="178" t="s">
        <v>446</v>
      </c>
      <c r="AT266" s="178" t="s">
        <v>222</v>
      </c>
      <c r="AU266" s="178" t="s">
        <v>82</v>
      </c>
      <c r="AY266" s="18" t="s">
        <v>219</v>
      </c>
      <c r="BE266" s="179">
        <f t="shared" si="64"/>
        <v>0</v>
      </c>
      <c r="BF266" s="179">
        <f t="shared" si="65"/>
        <v>0</v>
      </c>
      <c r="BG266" s="179">
        <f t="shared" si="66"/>
        <v>0</v>
      </c>
      <c r="BH266" s="179">
        <f t="shared" si="67"/>
        <v>0</v>
      </c>
      <c r="BI266" s="179">
        <f t="shared" si="68"/>
        <v>0</v>
      </c>
      <c r="BJ266" s="18" t="s">
        <v>80</v>
      </c>
      <c r="BK266" s="179">
        <f t="shared" si="69"/>
        <v>0</v>
      </c>
      <c r="BL266" s="18" t="s">
        <v>446</v>
      </c>
      <c r="BM266" s="178" t="s">
        <v>1980</v>
      </c>
    </row>
    <row r="267" spans="1:65" s="2" customFormat="1" ht="21.6" customHeight="1">
      <c r="A267" s="33"/>
      <c r="B267" s="166"/>
      <c r="C267" s="167" t="s">
        <v>1398</v>
      </c>
      <c r="D267" s="167" t="s">
        <v>222</v>
      </c>
      <c r="E267" s="168" t="s">
        <v>1410</v>
      </c>
      <c r="F267" s="169" t="s">
        <v>2860</v>
      </c>
      <c r="G267" s="170" t="s">
        <v>592</v>
      </c>
      <c r="H267" s="171">
        <v>6</v>
      </c>
      <c r="I267" s="172"/>
      <c r="J267" s="173">
        <f t="shared" si="60"/>
        <v>0</v>
      </c>
      <c r="K267" s="169" t="s">
        <v>1</v>
      </c>
      <c r="L267" s="34"/>
      <c r="M267" s="174" t="s">
        <v>1</v>
      </c>
      <c r="N267" s="175" t="s">
        <v>38</v>
      </c>
      <c r="O267" s="59"/>
      <c r="P267" s="176">
        <f t="shared" si="61"/>
        <v>0</v>
      </c>
      <c r="Q267" s="176">
        <v>0</v>
      </c>
      <c r="R267" s="176">
        <f t="shared" si="62"/>
        <v>0</v>
      </c>
      <c r="S267" s="176">
        <v>0</v>
      </c>
      <c r="T267" s="177">
        <f t="shared" si="63"/>
        <v>0</v>
      </c>
      <c r="U267" s="33"/>
      <c r="V267" s="33"/>
      <c r="W267" s="33"/>
      <c r="X267" s="33"/>
      <c r="Y267" s="33"/>
      <c r="Z267" s="33"/>
      <c r="AA267" s="33"/>
      <c r="AB267" s="33"/>
      <c r="AC267" s="33"/>
      <c r="AD267" s="33"/>
      <c r="AE267" s="33"/>
      <c r="AR267" s="178" t="s">
        <v>446</v>
      </c>
      <c r="AT267" s="178" t="s">
        <v>222</v>
      </c>
      <c r="AU267" s="178" t="s">
        <v>82</v>
      </c>
      <c r="AY267" s="18" t="s">
        <v>219</v>
      </c>
      <c r="BE267" s="179">
        <f t="shared" si="64"/>
        <v>0</v>
      </c>
      <c r="BF267" s="179">
        <f t="shared" si="65"/>
        <v>0</v>
      </c>
      <c r="BG267" s="179">
        <f t="shared" si="66"/>
        <v>0</v>
      </c>
      <c r="BH267" s="179">
        <f t="shared" si="67"/>
        <v>0</v>
      </c>
      <c r="BI267" s="179">
        <f t="shared" si="68"/>
        <v>0</v>
      </c>
      <c r="BJ267" s="18" t="s">
        <v>80</v>
      </c>
      <c r="BK267" s="179">
        <f t="shared" si="69"/>
        <v>0</v>
      </c>
      <c r="BL267" s="18" t="s">
        <v>446</v>
      </c>
      <c r="BM267" s="178" t="s">
        <v>1988</v>
      </c>
    </row>
    <row r="268" spans="1:65" s="2" customFormat="1" ht="21.6" customHeight="1">
      <c r="A268" s="33"/>
      <c r="B268" s="166"/>
      <c r="C268" s="167" t="s">
        <v>1402</v>
      </c>
      <c r="D268" s="167" t="s">
        <v>222</v>
      </c>
      <c r="E268" s="168" t="s">
        <v>1414</v>
      </c>
      <c r="F268" s="169" t="s">
        <v>2861</v>
      </c>
      <c r="G268" s="170" t="s">
        <v>592</v>
      </c>
      <c r="H268" s="171">
        <v>15</v>
      </c>
      <c r="I268" s="172"/>
      <c r="J268" s="173">
        <f t="shared" si="60"/>
        <v>0</v>
      </c>
      <c r="K268" s="169" t="s">
        <v>1</v>
      </c>
      <c r="L268" s="34"/>
      <c r="M268" s="174" t="s">
        <v>1</v>
      </c>
      <c r="N268" s="175" t="s">
        <v>38</v>
      </c>
      <c r="O268" s="59"/>
      <c r="P268" s="176">
        <f t="shared" si="61"/>
        <v>0</v>
      </c>
      <c r="Q268" s="176">
        <v>0</v>
      </c>
      <c r="R268" s="176">
        <f t="shared" si="62"/>
        <v>0</v>
      </c>
      <c r="S268" s="176">
        <v>0</v>
      </c>
      <c r="T268" s="177">
        <f t="shared" si="63"/>
        <v>0</v>
      </c>
      <c r="U268" s="33"/>
      <c r="V268" s="33"/>
      <c r="W268" s="33"/>
      <c r="X268" s="33"/>
      <c r="Y268" s="33"/>
      <c r="Z268" s="33"/>
      <c r="AA268" s="33"/>
      <c r="AB268" s="33"/>
      <c r="AC268" s="33"/>
      <c r="AD268" s="33"/>
      <c r="AE268" s="33"/>
      <c r="AR268" s="178" t="s">
        <v>446</v>
      </c>
      <c r="AT268" s="178" t="s">
        <v>222</v>
      </c>
      <c r="AU268" s="178" t="s">
        <v>82</v>
      </c>
      <c r="AY268" s="18" t="s">
        <v>219</v>
      </c>
      <c r="BE268" s="179">
        <f t="shared" si="64"/>
        <v>0</v>
      </c>
      <c r="BF268" s="179">
        <f t="shared" si="65"/>
        <v>0</v>
      </c>
      <c r="BG268" s="179">
        <f t="shared" si="66"/>
        <v>0</v>
      </c>
      <c r="BH268" s="179">
        <f t="shared" si="67"/>
        <v>0</v>
      </c>
      <c r="BI268" s="179">
        <f t="shared" si="68"/>
        <v>0</v>
      </c>
      <c r="BJ268" s="18" t="s">
        <v>80</v>
      </c>
      <c r="BK268" s="179">
        <f t="shared" si="69"/>
        <v>0</v>
      </c>
      <c r="BL268" s="18" t="s">
        <v>446</v>
      </c>
      <c r="BM268" s="178" t="s">
        <v>1995</v>
      </c>
    </row>
    <row r="269" spans="1:65" s="2" customFormat="1" ht="21.6" customHeight="1">
      <c r="A269" s="33"/>
      <c r="B269" s="166"/>
      <c r="C269" s="167" t="s">
        <v>1406</v>
      </c>
      <c r="D269" s="167" t="s">
        <v>222</v>
      </c>
      <c r="E269" s="168" t="s">
        <v>1419</v>
      </c>
      <c r="F269" s="169" t="s">
        <v>2862</v>
      </c>
      <c r="G269" s="170" t="s">
        <v>592</v>
      </c>
      <c r="H269" s="171">
        <v>2</v>
      </c>
      <c r="I269" s="172"/>
      <c r="J269" s="173">
        <f t="shared" si="60"/>
        <v>0</v>
      </c>
      <c r="K269" s="169" t="s">
        <v>1</v>
      </c>
      <c r="L269" s="34"/>
      <c r="M269" s="174" t="s">
        <v>1</v>
      </c>
      <c r="N269" s="175" t="s">
        <v>38</v>
      </c>
      <c r="O269" s="59"/>
      <c r="P269" s="176">
        <f t="shared" si="61"/>
        <v>0</v>
      </c>
      <c r="Q269" s="176">
        <v>0</v>
      </c>
      <c r="R269" s="176">
        <f t="shared" si="62"/>
        <v>0</v>
      </c>
      <c r="S269" s="176">
        <v>0</v>
      </c>
      <c r="T269" s="177">
        <f t="shared" si="63"/>
        <v>0</v>
      </c>
      <c r="U269" s="33"/>
      <c r="V269" s="33"/>
      <c r="W269" s="33"/>
      <c r="X269" s="33"/>
      <c r="Y269" s="33"/>
      <c r="Z269" s="33"/>
      <c r="AA269" s="33"/>
      <c r="AB269" s="33"/>
      <c r="AC269" s="33"/>
      <c r="AD269" s="33"/>
      <c r="AE269" s="33"/>
      <c r="AR269" s="178" t="s">
        <v>446</v>
      </c>
      <c r="AT269" s="178" t="s">
        <v>222</v>
      </c>
      <c r="AU269" s="178" t="s">
        <v>82</v>
      </c>
      <c r="AY269" s="18" t="s">
        <v>219</v>
      </c>
      <c r="BE269" s="179">
        <f t="shared" si="64"/>
        <v>0</v>
      </c>
      <c r="BF269" s="179">
        <f t="shared" si="65"/>
        <v>0</v>
      </c>
      <c r="BG269" s="179">
        <f t="shared" si="66"/>
        <v>0</v>
      </c>
      <c r="BH269" s="179">
        <f t="shared" si="67"/>
        <v>0</v>
      </c>
      <c r="BI269" s="179">
        <f t="shared" si="68"/>
        <v>0</v>
      </c>
      <c r="BJ269" s="18" t="s">
        <v>80</v>
      </c>
      <c r="BK269" s="179">
        <f t="shared" si="69"/>
        <v>0</v>
      </c>
      <c r="BL269" s="18" t="s">
        <v>446</v>
      </c>
      <c r="BM269" s="178" t="s">
        <v>2003</v>
      </c>
    </row>
    <row r="270" spans="1:65" s="2" customFormat="1" ht="21.6" customHeight="1">
      <c r="A270" s="33"/>
      <c r="B270" s="166"/>
      <c r="C270" s="167" t="s">
        <v>1410</v>
      </c>
      <c r="D270" s="167" t="s">
        <v>222</v>
      </c>
      <c r="E270" s="168" t="s">
        <v>1423</v>
      </c>
      <c r="F270" s="169" t="s">
        <v>2863</v>
      </c>
      <c r="G270" s="170" t="s">
        <v>592</v>
      </c>
      <c r="H270" s="171">
        <v>14</v>
      </c>
      <c r="I270" s="172"/>
      <c r="J270" s="173">
        <f t="shared" si="60"/>
        <v>0</v>
      </c>
      <c r="K270" s="169" t="s">
        <v>1</v>
      </c>
      <c r="L270" s="34"/>
      <c r="M270" s="174" t="s">
        <v>1</v>
      </c>
      <c r="N270" s="175" t="s">
        <v>38</v>
      </c>
      <c r="O270" s="59"/>
      <c r="P270" s="176">
        <f t="shared" si="61"/>
        <v>0</v>
      </c>
      <c r="Q270" s="176">
        <v>0</v>
      </c>
      <c r="R270" s="176">
        <f t="shared" si="62"/>
        <v>0</v>
      </c>
      <c r="S270" s="176">
        <v>0</v>
      </c>
      <c r="T270" s="177">
        <f t="shared" si="63"/>
        <v>0</v>
      </c>
      <c r="U270" s="33"/>
      <c r="V270" s="33"/>
      <c r="W270" s="33"/>
      <c r="X270" s="33"/>
      <c r="Y270" s="33"/>
      <c r="Z270" s="33"/>
      <c r="AA270" s="33"/>
      <c r="AB270" s="33"/>
      <c r="AC270" s="33"/>
      <c r="AD270" s="33"/>
      <c r="AE270" s="33"/>
      <c r="AR270" s="178" t="s">
        <v>446</v>
      </c>
      <c r="AT270" s="178" t="s">
        <v>222</v>
      </c>
      <c r="AU270" s="178" t="s">
        <v>82</v>
      </c>
      <c r="AY270" s="18" t="s">
        <v>219</v>
      </c>
      <c r="BE270" s="179">
        <f t="shared" si="64"/>
        <v>0</v>
      </c>
      <c r="BF270" s="179">
        <f t="shared" si="65"/>
        <v>0</v>
      </c>
      <c r="BG270" s="179">
        <f t="shared" si="66"/>
        <v>0</v>
      </c>
      <c r="BH270" s="179">
        <f t="shared" si="67"/>
        <v>0</v>
      </c>
      <c r="BI270" s="179">
        <f t="shared" si="68"/>
        <v>0</v>
      </c>
      <c r="BJ270" s="18" t="s">
        <v>80</v>
      </c>
      <c r="BK270" s="179">
        <f t="shared" si="69"/>
        <v>0</v>
      </c>
      <c r="BL270" s="18" t="s">
        <v>446</v>
      </c>
      <c r="BM270" s="178" t="s">
        <v>2011</v>
      </c>
    </row>
    <row r="271" spans="1:65" s="2" customFormat="1" ht="21.6" customHeight="1">
      <c r="A271" s="33"/>
      <c r="B271" s="166"/>
      <c r="C271" s="167" t="s">
        <v>1414</v>
      </c>
      <c r="D271" s="167" t="s">
        <v>222</v>
      </c>
      <c r="E271" s="168" t="s">
        <v>1833</v>
      </c>
      <c r="F271" s="169" t="s">
        <v>2864</v>
      </c>
      <c r="G271" s="170" t="s">
        <v>361</v>
      </c>
      <c r="H271" s="171">
        <v>40</v>
      </c>
      <c r="I271" s="172"/>
      <c r="J271" s="173">
        <f t="shared" si="60"/>
        <v>0</v>
      </c>
      <c r="K271" s="169" t="s">
        <v>1</v>
      </c>
      <c r="L271" s="34"/>
      <c r="M271" s="174" t="s">
        <v>1</v>
      </c>
      <c r="N271" s="175" t="s">
        <v>38</v>
      </c>
      <c r="O271" s="59"/>
      <c r="P271" s="176">
        <f t="shared" si="61"/>
        <v>0</v>
      </c>
      <c r="Q271" s="176">
        <v>0</v>
      </c>
      <c r="R271" s="176">
        <f t="shared" si="62"/>
        <v>0</v>
      </c>
      <c r="S271" s="176">
        <v>0</v>
      </c>
      <c r="T271" s="177">
        <f t="shared" si="63"/>
        <v>0</v>
      </c>
      <c r="U271" s="33"/>
      <c r="V271" s="33"/>
      <c r="W271" s="33"/>
      <c r="X271" s="33"/>
      <c r="Y271" s="33"/>
      <c r="Z271" s="33"/>
      <c r="AA271" s="33"/>
      <c r="AB271" s="33"/>
      <c r="AC271" s="33"/>
      <c r="AD271" s="33"/>
      <c r="AE271" s="33"/>
      <c r="AR271" s="178" t="s">
        <v>446</v>
      </c>
      <c r="AT271" s="178" t="s">
        <v>222</v>
      </c>
      <c r="AU271" s="178" t="s">
        <v>82</v>
      </c>
      <c r="AY271" s="18" t="s">
        <v>219</v>
      </c>
      <c r="BE271" s="179">
        <f t="shared" si="64"/>
        <v>0</v>
      </c>
      <c r="BF271" s="179">
        <f t="shared" si="65"/>
        <v>0</v>
      </c>
      <c r="BG271" s="179">
        <f t="shared" si="66"/>
        <v>0</v>
      </c>
      <c r="BH271" s="179">
        <f t="shared" si="67"/>
        <v>0</v>
      </c>
      <c r="BI271" s="179">
        <f t="shared" si="68"/>
        <v>0</v>
      </c>
      <c r="BJ271" s="18" t="s">
        <v>80</v>
      </c>
      <c r="BK271" s="179">
        <f t="shared" si="69"/>
        <v>0</v>
      </c>
      <c r="BL271" s="18" t="s">
        <v>446</v>
      </c>
      <c r="BM271" s="178" t="s">
        <v>2865</v>
      </c>
    </row>
    <row r="272" spans="2:63" s="12" customFormat="1" ht="22.9" customHeight="1">
      <c r="B272" s="153"/>
      <c r="D272" s="154" t="s">
        <v>72</v>
      </c>
      <c r="E272" s="164" t="s">
        <v>2866</v>
      </c>
      <c r="F272" s="164" t="s">
        <v>2867</v>
      </c>
      <c r="I272" s="156"/>
      <c r="J272" s="165">
        <f>BK272</f>
        <v>0</v>
      </c>
      <c r="L272" s="153"/>
      <c r="M272" s="158"/>
      <c r="N272" s="159"/>
      <c r="O272" s="159"/>
      <c r="P272" s="160">
        <f>SUM(P273:P290)</f>
        <v>0</v>
      </c>
      <c r="Q272" s="159"/>
      <c r="R272" s="160">
        <f>SUM(R273:R290)</f>
        <v>0</v>
      </c>
      <c r="S272" s="159"/>
      <c r="T272" s="161">
        <f>SUM(T273:T290)</f>
        <v>0</v>
      </c>
      <c r="AR272" s="154" t="s">
        <v>90</v>
      </c>
      <c r="AT272" s="162" t="s">
        <v>72</v>
      </c>
      <c r="AU272" s="162" t="s">
        <v>80</v>
      </c>
      <c r="AY272" s="154" t="s">
        <v>219</v>
      </c>
      <c r="BK272" s="163">
        <f>SUM(BK273:BK290)</f>
        <v>0</v>
      </c>
    </row>
    <row r="273" spans="1:65" s="2" customFormat="1" ht="21.6" customHeight="1">
      <c r="A273" s="33"/>
      <c r="B273" s="166"/>
      <c r="C273" s="167" t="s">
        <v>1419</v>
      </c>
      <c r="D273" s="167" t="s">
        <v>222</v>
      </c>
      <c r="E273" s="168" t="s">
        <v>1431</v>
      </c>
      <c r="F273" s="169" t="s">
        <v>2868</v>
      </c>
      <c r="G273" s="170" t="s">
        <v>361</v>
      </c>
      <c r="H273" s="171">
        <v>110</v>
      </c>
      <c r="I273" s="172"/>
      <c r="J273" s="173">
        <f aca="true" t="shared" si="70" ref="J273:J290">ROUND(I273*H273,2)</f>
        <v>0</v>
      </c>
      <c r="K273" s="169" t="s">
        <v>1</v>
      </c>
      <c r="L273" s="34"/>
      <c r="M273" s="174" t="s">
        <v>1</v>
      </c>
      <c r="N273" s="175" t="s">
        <v>38</v>
      </c>
      <c r="O273" s="59"/>
      <c r="P273" s="176">
        <f aca="true" t="shared" si="71" ref="P273:P290">O273*H273</f>
        <v>0</v>
      </c>
      <c r="Q273" s="176">
        <v>0</v>
      </c>
      <c r="R273" s="176">
        <f aca="true" t="shared" si="72" ref="R273:R290">Q273*H273</f>
        <v>0</v>
      </c>
      <c r="S273" s="176">
        <v>0</v>
      </c>
      <c r="T273" s="177">
        <f aca="true" t="shared" si="73" ref="T273:T290">S273*H273</f>
        <v>0</v>
      </c>
      <c r="U273" s="33"/>
      <c r="V273" s="33"/>
      <c r="W273" s="33"/>
      <c r="X273" s="33"/>
      <c r="Y273" s="33"/>
      <c r="Z273" s="33"/>
      <c r="AA273" s="33"/>
      <c r="AB273" s="33"/>
      <c r="AC273" s="33"/>
      <c r="AD273" s="33"/>
      <c r="AE273" s="33"/>
      <c r="AR273" s="178" t="s">
        <v>446</v>
      </c>
      <c r="AT273" s="178" t="s">
        <v>222</v>
      </c>
      <c r="AU273" s="178" t="s">
        <v>82</v>
      </c>
      <c r="AY273" s="18" t="s">
        <v>219</v>
      </c>
      <c r="BE273" s="179">
        <f aca="true" t="shared" si="74" ref="BE273:BE290">IF(N273="základní",J273,0)</f>
        <v>0</v>
      </c>
      <c r="BF273" s="179">
        <f aca="true" t="shared" si="75" ref="BF273:BF290">IF(N273="snížená",J273,0)</f>
        <v>0</v>
      </c>
      <c r="BG273" s="179">
        <f aca="true" t="shared" si="76" ref="BG273:BG290">IF(N273="zákl. přenesená",J273,0)</f>
        <v>0</v>
      </c>
      <c r="BH273" s="179">
        <f aca="true" t="shared" si="77" ref="BH273:BH290">IF(N273="sníž. přenesená",J273,0)</f>
        <v>0</v>
      </c>
      <c r="BI273" s="179">
        <f aca="true" t="shared" si="78" ref="BI273:BI290">IF(N273="nulová",J273,0)</f>
        <v>0</v>
      </c>
      <c r="BJ273" s="18" t="s">
        <v>80</v>
      </c>
      <c r="BK273" s="179">
        <f aca="true" t="shared" si="79" ref="BK273:BK290">ROUND(I273*H273,2)</f>
        <v>0</v>
      </c>
      <c r="BL273" s="18" t="s">
        <v>446</v>
      </c>
      <c r="BM273" s="178" t="s">
        <v>2019</v>
      </c>
    </row>
    <row r="274" spans="1:65" s="2" customFormat="1" ht="14.45" customHeight="1">
      <c r="A274" s="33"/>
      <c r="B274" s="166"/>
      <c r="C274" s="167" t="s">
        <v>1423</v>
      </c>
      <c r="D274" s="167" t="s">
        <v>222</v>
      </c>
      <c r="E274" s="168" t="s">
        <v>1439</v>
      </c>
      <c r="F274" s="169" t="s">
        <v>2869</v>
      </c>
      <c r="G274" s="170" t="s">
        <v>361</v>
      </c>
      <c r="H274" s="171">
        <v>80</v>
      </c>
      <c r="I274" s="172"/>
      <c r="J274" s="173">
        <f t="shared" si="70"/>
        <v>0</v>
      </c>
      <c r="K274" s="169" t="s">
        <v>1</v>
      </c>
      <c r="L274" s="34"/>
      <c r="M274" s="174" t="s">
        <v>1</v>
      </c>
      <c r="N274" s="175" t="s">
        <v>38</v>
      </c>
      <c r="O274" s="59"/>
      <c r="P274" s="176">
        <f t="shared" si="71"/>
        <v>0</v>
      </c>
      <c r="Q274" s="176">
        <v>0</v>
      </c>
      <c r="R274" s="176">
        <f t="shared" si="72"/>
        <v>0</v>
      </c>
      <c r="S274" s="176">
        <v>0</v>
      </c>
      <c r="T274" s="177">
        <f t="shared" si="73"/>
        <v>0</v>
      </c>
      <c r="U274" s="33"/>
      <c r="V274" s="33"/>
      <c r="W274" s="33"/>
      <c r="X274" s="33"/>
      <c r="Y274" s="33"/>
      <c r="Z274" s="33"/>
      <c r="AA274" s="33"/>
      <c r="AB274" s="33"/>
      <c r="AC274" s="33"/>
      <c r="AD274" s="33"/>
      <c r="AE274" s="33"/>
      <c r="AR274" s="178" t="s">
        <v>446</v>
      </c>
      <c r="AT274" s="178" t="s">
        <v>222</v>
      </c>
      <c r="AU274" s="178" t="s">
        <v>82</v>
      </c>
      <c r="AY274" s="18" t="s">
        <v>219</v>
      </c>
      <c r="BE274" s="179">
        <f t="shared" si="74"/>
        <v>0</v>
      </c>
      <c r="BF274" s="179">
        <f t="shared" si="75"/>
        <v>0</v>
      </c>
      <c r="BG274" s="179">
        <f t="shared" si="76"/>
        <v>0</v>
      </c>
      <c r="BH274" s="179">
        <f t="shared" si="77"/>
        <v>0</v>
      </c>
      <c r="BI274" s="179">
        <f t="shared" si="78"/>
        <v>0</v>
      </c>
      <c r="BJ274" s="18" t="s">
        <v>80</v>
      </c>
      <c r="BK274" s="179">
        <f t="shared" si="79"/>
        <v>0</v>
      </c>
      <c r="BL274" s="18" t="s">
        <v>446</v>
      </c>
      <c r="BM274" s="178" t="s">
        <v>2027</v>
      </c>
    </row>
    <row r="275" spans="1:65" s="2" customFormat="1" ht="14.45" customHeight="1">
      <c r="A275" s="33"/>
      <c r="B275" s="166"/>
      <c r="C275" s="167" t="s">
        <v>1431</v>
      </c>
      <c r="D275" s="167" t="s">
        <v>222</v>
      </c>
      <c r="E275" s="168" t="s">
        <v>1443</v>
      </c>
      <c r="F275" s="169" t="s">
        <v>2870</v>
      </c>
      <c r="G275" s="170" t="s">
        <v>361</v>
      </c>
      <c r="H275" s="171">
        <v>210</v>
      </c>
      <c r="I275" s="172"/>
      <c r="J275" s="173">
        <f t="shared" si="70"/>
        <v>0</v>
      </c>
      <c r="K275" s="169" t="s">
        <v>1</v>
      </c>
      <c r="L275" s="34"/>
      <c r="M275" s="174" t="s">
        <v>1</v>
      </c>
      <c r="N275" s="175" t="s">
        <v>38</v>
      </c>
      <c r="O275" s="59"/>
      <c r="P275" s="176">
        <f t="shared" si="71"/>
        <v>0</v>
      </c>
      <c r="Q275" s="176">
        <v>0</v>
      </c>
      <c r="R275" s="176">
        <f t="shared" si="72"/>
        <v>0</v>
      </c>
      <c r="S275" s="176">
        <v>0</v>
      </c>
      <c r="T275" s="177">
        <f t="shared" si="73"/>
        <v>0</v>
      </c>
      <c r="U275" s="33"/>
      <c r="V275" s="33"/>
      <c r="W275" s="33"/>
      <c r="X275" s="33"/>
      <c r="Y275" s="33"/>
      <c r="Z275" s="33"/>
      <c r="AA275" s="33"/>
      <c r="AB275" s="33"/>
      <c r="AC275" s="33"/>
      <c r="AD275" s="33"/>
      <c r="AE275" s="33"/>
      <c r="AR275" s="178" t="s">
        <v>446</v>
      </c>
      <c r="AT275" s="178" t="s">
        <v>222</v>
      </c>
      <c r="AU275" s="178" t="s">
        <v>82</v>
      </c>
      <c r="AY275" s="18" t="s">
        <v>219</v>
      </c>
      <c r="BE275" s="179">
        <f t="shared" si="74"/>
        <v>0</v>
      </c>
      <c r="BF275" s="179">
        <f t="shared" si="75"/>
        <v>0</v>
      </c>
      <c r="BG275" s="179">
        <f t="shared" si="76"/>
        <v>0</v>
      </c>
      <c r="BH275" s="179">
        <f t="shared" si="77"/>
        <v>0</v>
      </c>
      <c r="BI275" s="179">
        <f t="shared" si="78"/>
        <v>0</v>
      </c>
      <c r="BJ275" s="18" t="s">
        <v>80</v>
      </c>
      <c r="BK275" s="179">
        <f t="shared" si="79"/>
        <v>0</v>
      </c>
      <c r="BL275" s="18" t="s">
        <v>446</v>
      </c>
      <c r="BM275" s="178" t="s">
        <v>2032</v>
      </c>
    </row>
    <row r="276" spans="1:65" s="2" customFormat="1" ht="21.6" customHeight="1">
      <c r="A276" s="33"/>
      <c r="B276" s="166"/>
      <c r="C276" s="167" t="s">
        <v>1439</v>
      </c>
      <c r="D276" s="167" t="s">
        <v>222</v>
      </c>
      <c r="E276" s="168" t="s">
        <v>1447</v>
      </c>
      <c r="F276" s="169" t="s">
        <v>2871</v>
      </c>
      <c r="G276" s="170" t="s">
        <v>592</v>
      </c>
      <c r="H276" s="171">
        <v>150</v>
      </c>
      <c r="I276" s="172"/>
      <c r="J276" s="173">
        <f t="shared" si="70"/>
        <v>0</v>
      </c>
      <c r="K276" s="169" t="s">
        <v>1</v>
      </c>
      <c r="L276" s="34"/>
      <c r="M276" s="174" t="s">
        <v>1</v>
      </c>
      <c r="N276" s="175" t="s">
        <v>38</v>
      </c>
      <c r="O276" s="59"/>
      <c r="P276" s="176">
        <f t="shared" si="71"/>
        <v>0</v>
      </c>
      <c r="Q276" s="176">
        <v>0</v>
      </c>
      <c r="R276" s="176">
        <f t="shared" si="72"/>
        <v>0</v>
      </c>
      <c r="S276" s="176">
        <v>0</v>
      </c>
      <c r="T276" s="177">
        <f t="shared" si="73"/>
        <v>0</v>
      </c>
      <c r="U276" s="33"/>
      <c r="V276" s="33"/>
      <c r="W276" s="33"/>
      <c r="X276" s="33"/>
      <c r="Y276" s="33"/>
      <c r="Z276" s="33"/>
      <c r="AA276" s="33"/>
      <c r="AB276" s="33"/>
      <c r="AC276" s="33"/>
      <c r="AD276" s="33"/>
      <c r="AE276" s="33"/>
      <c r="AR276" s="178" t="s">
        <v>446</v>
      </c>
      <c r="AT276" s="178" t="s">
        <v>222</v>
      </c>
      <c r="AU276" s="178" t="s">
        <v>82</v>
      </c>
      <c r="AY276" s="18" t="s">
        <v>219</v>
      </c>
      <c r="BE276" s="179">
        <f t="shared" si="74"/>
        <v>0</v>
      </c>
      <c r="BF276" s="179">
        <f t="shared" si="75"/>
        <v>0</v>
      </c>
      <c r="BG276" s="179">
        <f t="shared" si="76"/>
        <v>0</v>
      </c>
      <c r="BH276" s="179">
        <f t="shared" si="77"/>
        <v>0</v>
      </c>
      <c r="BI276" s="179">
        <f t="shared" si="78"/>
        <v>0</v>
      </c>
      <c r="BJ276" s="18" t="s">
        <v>80</v>
      </c>
      <c r="BK276" s="179">
        <f t="shared" si="79"/>
        <v>0</v>
      </c>
      <c r="BL276" s="18" t="s">
        <v>446</v>
      </c>
      <c r="BM276" s="178" t="s">
        <v>2040</v>
      </c>
    </row>
    <row r="277" spans="1:65" s="2" customFormat="1" ht="14.45" customHeight="1">
      <c r="A277" s="33"/>
      <c r="B277" s="166"/>
      <c r="C277" s="167" t="s">
        <v>1443</v>
      </c>
      <c r="D277" s="167" t="s">
        <v>222</v>
      </c>
      <c r="E277" s="168" t="s">
        <v>1452</v>
      </c>
      <c r="F277" s="169" t="s">
        <v>2872</v>
      </c>
      <c r="G277" s="170" t="s">
        <v>361</v>
      </c>
      <c r="H277" s="171">
        <v>40</v>
      </c>
      <c r="I277" s="172"/>
      <c r="J277" s="173">
        <f t="shared" si="70"/>
        <v>0</v>
      </c>
      <c r="K277" s="169" t="s">
        <v>1</v>
      </c>
      <c r="L277" s="34"/>
      <c r="M277" s="174" t="s">
        <v>1</v>
      </c>
      <c r="N277" s="175" t="s">
        <v>38</v>
      </c>
      <c r="O277" s="59"/>
      <c r="P277" s="176">
        <f t="shared" si="71"/>
        <v>0</v>
      </c>
      <c r="Q277" s="176">
        <v>0</v>
      </c>
      <c r="R277" s="176">
        <f t="shared" si="72"/>
        <v>0</v>
      </c>
      <c r="S277" s="176">
        <v>0</v>
      </c>
      <c r="T277" s="177">
        <f t="shared" si="73"/>
        <v>0</v>
      </c>
      <c r="U277" s="33"/>
      <c r="V277" s="33"/>
      <c r="W277" s="33"/>
      <c r="X277" s="33"/>
      <c r="Y277" s="33"/>
      <c r="Z277" s="33"/>
      <c r="AA277" s="33"/>
      <c r="AB277" s="33"/>
      <c r="AC277" s="33"/>
      <c r="AD277" s="33"/>
      <c r="AE277" s="33"/>
      <c r="AR277" s="178" t="s">
        <v>446</v>
      </c>
      <c r="AT277" s="178" t="s">
        <v>222</v>
      </c>
      <c r="AU277" s="178" t="s">
        <v>82</v>
      </c>
      <c r="AY277" s="18" t="s">
        <v>219</v>
      </c>
      <c r="BE277" s="179">
        <f t="shared" si="74"/>
        <v>0</v>
      </c>
      <c r="BF277" s="179">
        <f t="shared" si="75"/>
        <v>0</v>
      </c>
      <c r="BG277" s="179">
        <f t="shared" si="76"/>
        <v>0</v>
      </c>
      <c r="BH277" s="179">
        <f t="shared" si="77"/>
        <v>0</v>
      </c>
      <c r="BI277" s="179">
        <f t="shared" si="78"/>
        <v>0</v>
      </c>
      <c r="BJ277" s="18" t="s">
        <v>80</v>
      </c>
      <c r="BK277" s="179">
        <f t="shared" si="79"/>
        <v>0</v>
      </c>
      <c r="BL277" s="18" t="s">
        <v>446</v>
      </c>
      <c r="BM277" s="178" t="s">
        <v>2048</v>
      </c>
    </row>
    <row r="278" spans="1:65" s="2" customFormat="1" ht="14.45" customHeight="1">
      <c r="A278" s="33"/>
      <c r="B278" s="166"/>
      <c r="C278" s="167" t="s">
        <v>1447</v>
      </c>
      <c r="D278" s="167" t="s">
        <v>222</v>
      </c>
      <c r="E278" s="168" t="s">
        <v>1456</v>
      </c>
      <c r="F278" s="169" t="s">
        <v>2873</v>
      </c>
      <c r="G278" s="170" t="s">
        <v>592</v>
      </c>
      <c r="H278" s="171">
        <v>6</v>
      </c>
      <c r="I278" s="172"/>
      <c r="J278" s="173">
        <f t="shared" si="70"/>
        <v>0</v>
      </c>
      <c r="K278" s="169" t="s">
        <v>1</v>
      </c>
      <c r="L278" s="34"/>
      <c r="M278" s="174" t="s">
        <v>1</v>
      </c>
      <c r="N278" s="175" t="s">
        <v>38</v>
      </c>
      <c r="O278" s="59"/>
      <c r="P278" s="176">
        <f t="shared" si="71"/>
        <v>0</v>
      </c>
      <c r="Q278" s="176">
        <v>0</v>
      </c>
      <c r="R278" s="176">
        <f t="shared" si="72"/>
        <v>0</v>
      </c>
      <c r="S278" s="176">
        <v>0</v>
      </c>
      <c r="T278" s="177">
        <f t="shared" si="73"/>
        <v>0</v>
      </c>
      <c r="U278" s="33"/>
      <c r="V278" s="33"/>
      <c r="W278" s="33"/>
      <c r="X278" s="33"/>
      <c r="Y278" s="33"/>
      <c r="Z278" s="33"/>
      <c r="AA278" s="33"/>
      <c r="AB278" s="33"/>
      <c r="AC278" s="33"/>
      <c r="AD278" s="33"/>
      <c r="AE278" s="33"/>
      <c r="AR278" s="178" t="s">
        <v>446</v>
      </c>
      <c r="AT278" s="178" t="s">
        <v>222</v>
      </c>
      <c r="AU278" s="178" t="s">
        <v>82</v>
      </c>
      <c r="AY278" s="18" t="s">
        <v>219</v>
      </c>
      <c r="BE278" s="179">
        <f t="shared" si="74"/>
        <v>0</v>
      </c>
      <c r="BF278" s="179">
        <f t="shared" si="75"/>
        <v>0</v>
      </c>
      <c r="BG278" s="179">
        <f t="shared" si="76"/>
        <v>0</v>
      </c>
      <c r="BH278" s="179">
        <f t="shared" si="77"/>
        <v>0</v>
      </c>
      <c r="BI278" s="179">
        <f t="shared" si="78"/>
        <v>0</v>
      </c>
      <c r="BJ278" s="18" t="s">
        <v>80</v>
      </c>
      <c r="BK278" s="179">
        <f t="shared" si="79"/>
        <v>0</v>
      </c>
      <c r="BL278" s="18" t="s">
        <v>446</v>
      </c>
      <c r="BM278" s="178" t="s">
        <v>2056</v>
      </c>
    </row>
    <row r="279" spans="1:65" s="2" customFormat="1" ht="14.45" customHeight="1">
      <c r="A279" s="33"/>
      <c r="B279" s="166"/>
      <c r="C279" s="167" t="s">
        <v>1452</v>
      </c>
      <c r="D279" s="167" t="s">
        <v>222</v>
      </c>
      <c r="E279" s="168" t="s">
        <v>1458</v>
      </c>
      <c r="F279" s="169" t="s">
        <v>2874</v>
      </c>
      <c r="G279" s="170" t="s">
        <v>592</v>
      </c>
      <c r="H279" s="171">
        <v>53</v>
      </c>
      <c r="I279" s="172"/>
      <c r="J279" s="173">
        <f t="shared" si="70"/>
        <v>0</v>
      </c>
      <c r="K279" s="169" t="s">
        <v>1</v>
      </c>
      <c r="L279" s="34"/>
      <c r="M279" s="174" t="s">
        <v>1</v>
      </c>
      <c r="N279" s="175" t="s">
        <v>38</v>
      </c>
      <c r="O279" s="59"/>
      <c r="P279" s="176">
        <f t="shared" si="71"/>
        <v>0</v>
      </c>
      <c r="Q279" s="176">
        <v>0</v>
      </c>
      <c r="R279" s="176">
        <f t="shared" si="72"/>
        <v>0</v>
      </c>
      <c r="S279" s="176">
        <v>0</v>
      </c>
      <c r="T279" s="177">
        <f t="shared" si="73"/>
        <v>0</v>
      </c>
      <c r="U279" s="33"/>
      <c r="V279" s="33"/>
      <c r="W279" s="33"/>
      <c r="X279" s="33"/>
      <c r="Y279" s="33"/>
      <c r="Z279" s="33"/>
      <c r="AA279" s="33"/>
      <c r="AB279" s="33"/>
      <c r="AC279" s="33"/>
      <c r="AD279" s="33"/>
      <c r="AE279" s="33"/>
      <c r="AR279" s="178" t="s">
        <v>446</v>
      </c>
      <c r="AT279" s="178" t="s">
        <v>222</v>
      </c>
      <c r="AU279" s="178" t="s">
        <v>82</v>
      </c>
      <c r="AY279" s="18" t="s">
        <v>219</v>
      </c>
      <c r="BE279" s="179">
        <f t="shared" si="74"/>
        <v>0</v>
      </c>
      <c r="BF279" s="179">
        <f t="shared" si="75"/>
        <v>0</v>
      </c>
      <c r="BG279" s="179">
        <f t="shared" si="76"/>
        <v>0</v>
      </c>
      <c r="BH279" s="179">
        <f t="shared" si="77"/>
        <v>0</v>
      </c>
      <c r="BI279" s="179">
        <f t="shared" si="78"/>
        <v>0</v>
      </c>
      <c r="BJ279" s="18" t="s">
        <v>80</v>
      </c>
      <c r="BK279" s="179">
        <f t="shared" si="79"/>
        <v>0</v>
      </c>
      <c r="BL279" s="18" t="s">
        <v>446</v>
      </c>
      <c r="BM279" s="178" t="s">
        <v>2064</v>
      </c>
    </row>
    <row r="280" spans="1:65" s="2" customFormat="1" ht="14.45" customHeight="1">
      <c r="A280" s="33"/>
      <c r="B280" s="166"/>
      <c r="C280" s="167" t="s">
        <v>1456</v>
      </c>
      <c r="D280" s="167" t="s">
        <v>222</v>
      </c>
      <c r="E280" s="168" t="s">
        <v>1461</v>
      </c>
      <c r="F280" s="169" t="s">
        <v>2875</v>
      </c>
      <c r="G280" s="170" t="s">
        <v>592</v>
      </c>
      <c r="H280" s="171">
        <v>6</v>
      </c>
      <c r="I280" s="172"/>
      <c r="J280" s="173">
        <f t="shared" si="70"/>
        <v>0</v>
      </c>
      <c r="K280" s="169" t="s">
        <v>1</v>
      </c>
      <c r="L280" s="34"/>
      <c r="M280" s="174" t="s">
        <v>1</v>
      </c>
      <c r="N280" s="175" t="s">
        <v>38</v>
      </c>
      <c r="O280" s="59"/>
      <c r="P280" s="176">
        <f t="shared" si="71"/>
        <v>0</v>
      </c>
      <c r="Q280" s="176">
        <v>0</v>
      </c>
      <c r="R280" s="176">
        <f t="shared" si="72"/>
        <v>0</v>
      </c>
      <c r="S280" s="176">
        <v>0</v>
      </c>
      <c r="T280" s="177">
        <f t="shared" si="73"/>
        <v>0</v>
      </c>
      <c r="U280" s="33"/>
      <c r="V280" s="33"/>
      <c r="W280" s="33"/>
      <c r="X280" s="33"/>
      <c r="Y280" s="33"/>
      <c r="Z280" s="33"/>
      <c r="AA280" s="33"/>
      <c r="AB280" s="33"/>
      <c r="AC280" s="33"/>
      <c r="AD280" s="33"/>
      <c r="AE280" s="33"/>
      <c r="AR280" s="178" t="s">
        <v>446</v>
      </c>
      <c r="AT280" s="178" t="s">
        <v>222</v>
      </c>
      <c r="AU280" s="178" t="s">
        <v>82</v>
      </c>
      <c r="AY280" s="18" t="s">
        <v>219</v>
      </c>
      <c r="BE280" s="179">
        <f t="shared" si="74"/>
        <v>0</v>
      </c>
      <c r="BF280" s="179">
        <f t="shared" si="75"/>
        <v>0</v>
      </c>
      <c r="BG280" s="179">
        <f t="shared" si="76"/>
        <v>0</v>
      </c>
      <c r="BH280" s="179">
        <f t="shared" si="77"/>
        <v>0</v>
      </c>
      <c r="BI280" s="179">
        <f t="shared" si="78"/>
        <v>0</v>
      </c>
      <c r="BJ280" s="18" t="s">
        <v>80</v>
      </c>
      <c r="BK280" s="179">
        <f t="shared" si="79"/>
        <v>0</v>
      </c>
      <c r="BL280" s="18" t="s">
        <v>446</v>
      </c>
      <c r="BM280" s="178" t="s">
        <v>2072</v>
      </c>
    </row>
    <row r="281" spans="1:65" s="2" customFormat="1" ht="14.45" customHeight="1">
      <c r="A281" s="33"/>
      <c r="B281" s="166"/>
      <c r="C281" s="167" t="s">
        <v>1458</v>
      </c>
      <c r="D281" s="167" t="s">
        <v>222</v>
      </c>
      <c r="E281" s="168" t="s">
        <v>1466</v>
      </c>
      <c r="F281" s="169" t="s">
        <v>2876</v>
      </c>
      <c r="G281" s="170" t="s">
        <v>592</v>
      </c>
      <c r="H281" s="171">
        <v>10</v>
      </c>
      <c r="I281" s="172"/>
      <c r="J281" s="173">
        <f t="shared" si="70"/>
        <v>0</v>
      </c>
      <c r="K281" s="169" t="s">
        <v>1</v>
      </c>
      <c r="L281" s="34"/>
      <c r="M281" s="174" t="s">
        <v>1</v>
      </c>
      <c r="N281" s="175" t="s">
        <v>38</v>
      </c>
      <c r="O281" s="59"/>
      <c r="P281" s="176">
        <f t="shared" si="71"/>
        <v>0</v>
      </c>
      <c r="Q281" s="176">
        <v>0</v>
      </c>
      <c r="R281" s="176">
        <f t="shared" si="72"/>
        <v>0</v>
      </c>
      <c r="S281" s="176">
        <v>0</v>
      </c>
      <c r="T281" s="177">
        <f t="shared" si="73"/>
        <v>0</v>
      </c>
      <c r="U281" s="33"/>
      <c r="V281" s="33"/>
      <c r="W281" s="33"/>
      <c r="X281" s="33"/>
      <c r="Y281" s="33"/>
      <c r="Z281" s="33"/>
      <c r="AA281" s="33"/>
      <c r="AB281" s="33"/>
      <c r="AC281" s="33"/>
      <c r="AD281" s="33"/>
      <c r="AE281" s="33"/>
      <c r="AR281" s="178" t="s">
        <v>446</v>
      </c>
      <c r="AT281" s="178" t="s">
        <v>222</v>
      </c>
      <c r="AU281" s="178" t="s">
        <v>82</v>
      </c>
      <c r="AY281" s="18" t="s">
        <v>219</v>
      </c>
      <c r="BE281" s="179">
        <f t="shared" si="74"/>
        <v>0</v>
      </c>
      <c r="BF281" s="179">
        <f t="shared" si="75"/>
        <v>0</v>
      </c>
      <c r="BG281" s="179">
        <f t="shared" si="76"/>
        <v>0</v>
      </c>
      <c r="BH281" s="179">
        <f t="shared" si="77"/>
        <v>0</v>
      </c>
      <c r="BI281" s="179">
        <f t="shared" si="78"/>
        <v>0</v>
      </c>
      <c r="BJ281" s="18" t="s">
        <v>80</v>
      </c>
      <c r="BK281" s="179">
        <f t="shared" si="79"/>
        <v>0</v>
      </c>
      <c r="BL281" s="18" t="s">
        <v>446</v>
      </c>
      <c r="BM281" s="178" t="s">
        <v>2082</v>
      </c>
    </row>
    <row r="282" spans="1:65" s="2" customFormat="1" ht="14.45" customHeight="1">
      <c r="A282" s="33"/>
      <c r="B282" s="166"/>
      <c r="C282" s="167" t="s">
        <v>1461</v>
      </c>
      <c r="D282" s="167" t="s">
        <v>222</v>
      </c>
      <c r="E282" s="168" t="s">
        <v>1471</v>
      </c>
      <c r="F282" s="169" t="s">
        <v>2877</v>
      </c>
      <c r="G282" s="170" t="s">
        <v>592</v>
      </c>
      <c r="H282" s="171">
        <v>4</v>
      </c>
      <c r="I282" s="172"/>
      <c r="J282" s="173">
        <f t="shared" si="70"/>
        <v>0</v>
      </c>
      <c r="K282" s="169" t="s">
        <v>1</v>
      </c>
      <c r="L282" s="34"/>
      <c r="M282" s="174" t="s">
        <v>1</v>
      </c>
      <c r="N282" s="175" t="s">
        <v>38</v>
      </c>
      <c r="O282" s="59"/>
      <c r="P282" s="176">
        <f t="shared" si="71"/>
        <v>0</v>
      </c>
      <c r="Q282" s="176">
        <v>0</v>
      </c>
      <c r="R282" s="176">
        <f t="shared" si="72"/>
        <v>0</v>
      </c>
      <c r="S282" s="176">
        <v>0</v>
      </c>
      <c r="T282" s="177">
        <f t="shared" si="73"/>
        <v>0</v>
      </c>
      <c r="U282" s="33"/>
      <c r="V282" s="33"/>
      <c r="W282" s="33"/>
      <c r="X282" s="33"/>
      <c r="Y282" s="33"/>
      <c r="Z282" s="33"/>
      <c r="AA282" s="33"/>
      <c r="AB282" s="33"/>
      <c r="AC282" s="33"/>
      <c r="AD282" s="33"/>
      <c r="AE282" s="33"/>
      <c r="AR282" s="178" t="s">
        <v>446</v>
      </c>
      <c r="AT282" s="178" t="s">
        <v>222</v>
      </c>
      <c r="AU282" s="178" t="s">
        <v>82</v>
      </c>
      <c r="AY282" s="18" t="s">
        <v>219</v>
      </c>
      <c r="BE282" s="179">
        <f t="shared" si="74"/>
        <v>0</v>
      </c>
      <c r="BF282" s="179">
        <f t="shared" si="75"/>
        <v>0</v>
      </c>
      <c r="BG282" s="179">
        <f t="shared" si="76"/>
        <v>0</v>
      </c>
      <c r="BH282" s="179">
        <f t="shared" si="77"/>
        <v>0</v>
      </c>
      <c r="BI282" s="179">
        <f t="shared" si="78"/>
        <v>0</v>
      </c>
      <c r="BJ282" s="18" t="s">
        <v>80</v>
      </c>
      <c r="BK282" s="179">
        <f t="shared" si="79"/>
        <v>0</v>
      </c>
      <c r="BL282" s="18" t="s">
        <v>446</v>
      </c>
      <c r="BM282" s="178" t="s">
        <v>2092</v>
      </c>
    </row>
    <row r="283" spans="1:65" s="2" customFormat="1" ht="14.45" customHeight="1">
      <c r="A283" s="33"/>
      <c r="B283" s="166"/>
      <c r="C283" s="167" t="s">
        <v>1466</v>
      </c>
      <c r="D283" s="167" t="s">
        <v>222</v>
      </c>
      <c r="E283" s="168" t="s">
        <v>1477</v>
      </c>
      <c r="F283" s="169" t="s">
        <v>2878</v>
      </c>
      <c r="G283" s="170" t="s">
        <v>592</v>
      </c>
      <c r="H283" s="171">
        <v>4</v>
      </c>
      <c r="I283" s="172"/>
      <c r="J283" s="173">
        <f t="shared" si="70"/>
        <v>0</v>
      </c>
      <c r="K283" s="169" t="s">
        <v>1</v>
      </c>
      <c r="L283" s="34"/>
      <c r="M283" s="174" t="s">
        <v>1</v>
      </c>
      <c r="N283" s="175" t="s">
        <v>38</v>
      </c>
      <c r="O283" s="59"/>
      <c r="P283" s="176">
        <f t="shared" si="71"/>
        <v>0</v>
      </c>
      <c r="Q283" s="176">
        <v>0</v>
      </c>
      <c r="R283" s="176">
        <f t="shared" si="72"/>
        <v>0</v>
      </c>
      <c r="S283" s="176">
        <v>0</v>
      </c>
      <c r="T283" s="177">
        <f t="shared" si="73"/>
        <v>0</v>
      </c>
      <c r="U283" s="33"/>
      <c r="V283" s="33"/>
      <c r="W283" s="33"/>
      <c r="X283" s="33"/>
      <c r="Y283" s="33"/>
      <c r="Z283" s="33"/>
      <c r="AA283" s="33"/>
      <c r="AB283" s="33"/>
      <c r="AC283" s="33"/>
      <c r="AD283" s="33"/>
      <c r="AE283" s="33"/>
      <c r="AR283" s="178" t="s">
        <v>446</v>
      </c>
      <c r="AT283" s="178" t="s">
        <v>222</v>
      </c>
      <c r="AU283" s="178" t="s">
        <v>82</v>
      </c>
      <c r="AY283" s="18" t="s">
        <v>219</v>
      </c>
      <c r="BE283" s="179">
        <f t="shared" si="74"/>
        <v>0</v>
      </c>
      <c r="BF283" s="179">
        <f t="shared" si="75"/>
        <v>0</v>
      </c>
      <c r="BG283" s="179">
        <f t="shared" si="76"/>
        <v>0</v>
      </c>
      <c r="BH283" s="179">
        <f t="shared" si="77"/>
        <v>0</v>
      </c>
      <c r="BI283" s="179">
        <f t="shared" si="78"/>
        <v>0</v>
      </c>
      <c r="BJ283" s="18" t="s">
        <v>80</v>
      </c>
      <c r="BK283" s="179">
        <f t="shared" si="79"/>
        <v>0</v>
      </c>
      <c r="BL283" s="18" t="s">
        <v>446</v>
      </c>
      <c r="BM283" s="178" t="s">
        <v>2100</v>
      </c>
    </row>
    <row r="284" spans="1:65" s="2" customFormat="1" ht="14.45" customHeight="1">
      <c r="A284" s="33"/>
      <c r="B284" s="166"/>
      <c r="C284" s="167" t="s">
        <v>1471</v>
      </c>
      <c r="D284" s="167" t="s">
        <v>222</v>
      </c>
      <c r="E284" s="168" t="s">
        <v>1482</v>
      </c>
      <c r="F284" s="169" t="s">
        <v>2879</v>
      </c>
      <c r="G284" s="170" t="s">
        <v>592</v>
      </c>
      <c r="H284" s="171">
        <v>28</v>
      </c>
      <c r="I284" s="172"/>
      <c r="J284" s="173">
        <f t="shared" si="70"/>
        <v>0</v>
      </c>
      <c r="K284" s="169" t="s">
        <v>1</v>
      </c>
      <c r="L284" s="34"/>
      <c r="M284" s="174" t="s">
        <v>1</v>
      </c>
      <c r="N284" s="175" t="s">
        <v>38</v>
      </c>
      <c r="O284" s="59"/>
      <c r="P284" s="176">
        <f t="shared" si="71"/>
        <v>0</v>
      </c>
      <c r="Q284" s="176">
        <v>0</v>
      </c>
      <c r="R284" s="176">
        <f t="shared" si="72"/>
        <v>0</v>
      </c>
      <c r="S284" s="176">
        <v>0</v>
      </c>
      <c r="T284" s="177">
        <f t="shared" si="73"/>
        <v>0</v>
      </c>
      <c r="U284" s="33"/>
      <c r="V284" s="33"/>
      <c r="W284" s="33"/>
      <c r="X284" s="33"/>
      <c r="Y284" s="33"/>
      <c r="Z284" s="33"/>
      <c r="AA284" s="33"/>
      <c r="AB284" s="33"/>
      <c r="AC284" s="33"/>
      <c r="AD284" s="33"/>
      <c r="AE284" s="33"/>
      <c r="AR284" s="178" t="s">
        <v>446</v>
      </c>
      <c r="AT284" s="178" t="s">
        <v>222</v>
      </c>
      <c r="AU284" s="178" t="s">
        <v>82</v>
      </c>
      <c r="AY284" s="18" t="s">
        <v>219</v>
      </c>
      <c r="BE284" s="179">
        <f t="shared" si="74"/>
        <v>0</v>
      </c>
      <c r="BF284" s="179">
        <f t="shared" si="75"/>
        <v>0</v>
      </c>
      <c r="BG284" s="179">
        <f t="shared" si="76"/>
        <v>0</v>
      </c>
      <c r="BH284" s="179">
        <f t="shared" si="77"/>
        <v>0</v>
      </c>
      <c r="BI284" s="179">
        <f t="shared" si="78"/>
        <v>0</v>
      </c>
      <c r="BJ284" s="18" t="s">
        <v>80</v>
      </c>
      <c r="BK284" s="179">
        <f t="shared" si="79"/>
        <v>0</v>
      </c>
      <c r="BL284" s="18" t="s">
        <v>446</v>
      </c>
      <c r="BM284" s="178" t="s">
        <v>2111</v>
      </c>
    </row>
    <row r="285" spans="1:65" s="2" customFormat="1" ht="21.6" customHeight="1">
      <c r="A285" s="33"/>
      <c r="B285" s="166"/>
      <c r="C285" s="167" t="s">
        <v>1477</v>
      </c>
      <c r="D285" s="167" t="s">
        <v>222</v>
      </c>
      <c r="E285" s="168" t="s">
        <v>1486</v>
      </c>
      <c r="F285" s="169" t="s">
        <v>2880</v>
      </c>
      <c r="G285" s="170" t="s">
        <v>592</v>
      </c>
      <c r="H285" s="171">
        <v>4</v>
      </c>
      <c r="I285" s="172"/>
      <c r="J285" s="173">
        <f t="shared" si="70"/>
        <v>0</v>
      </c>
      <c r="K285" s="169" t="s">
        <v>1</v>
      </c>
      <c r="L285" s="34"/>
      <c r="M285" s="174" t="s">
        <v>1</v>
      </c>
      <c r="N285" s="175" t="s">
        <v>38</v>
      </c>
      <c r="O285" s="59"/>
      <c r="P285" s="176">
        <f t="shared" si="71"/>
        <v>0</v>
      </c>
      <c r="Q285" s="176">
        <v>0</v>
      </c>
      <c r="R285" s="176">
        <f t="shared" si="72"/>
        <v>0</v>
      </c>
      <c r="S285" s="176">
        <v>0</v>
      </c>
      <c r="T285" s="177">
        <f t="shared" si="73"/>
        <v>0</v>
      </c>
      <c r="U285" s="33"/>
      <c r="V285" s="33"/>
      <c r="W285" s="33"/>
      <c r="X285" s="33"/>
      <c r="Y285" s="33"/>
      <c r="Z285" s="33"/>
      <c r="AA285" s="33"/>
      <c r="AB285" s="33"/>
      <c r="AC285" s="33"/>
      <c r="AD285" s="33"/>
      <c r="AE285" s="33"/>
      <c r="AR285" s="178" t="s">
        <v>446</v>
      </c>
      <c r="AT285" s="178" t="s">
        <v>222</v>
      </c>
      <c r="AU285" s="178" t="s">
        <v>82</v>
      </c>
      <c r="AY285" s="18" t="s">
        <v>219</v>
      </c>
      <c r="BE285" s="179">
        <f t="shared" si="74"/>
        <v>0</v>
      </c>
      <c r="BF285" s="179">
        <f t="shared" si="75"/>
        <v>0</v>
      </c>
      <c r="BG285" s="179">
        <f t="shared" si="76"/>
        <v>0</v>
      </c>
      <c r="BH285" s="179">
        <f t="shared" si="77"/>
        <v>0</v>
      </c>
      <c r="BI285" s="179">
        <f t="shared" si="78"/>
        <v>0</v>
      </c>
      <c r="BJ285" s="18" t="s">
        <v>80</v>
      </c>
      <c r="BK285" s="179">
        <f t="shared" si="79"/>
        <v>0</v>
      </c>
      <c r="BL285" s="18" t="s">
        <v>446</v>
      </c>
      <c r="BM285" s="178" t="s">
        <v>2121</v>
      </c>
    </row>
    <row r="286" spans="1:65" s="2" customFormat="1" ht="14.45" customHeight="1">
      <c r="A286" s="33"/>
      <c r="B286" s="166"/>
      <c r="C286" s="167" t="s">
        <v>1482</v>
      </c>
      <c r="D286" s="167" t="s">
        <v>222</v>
      </c>
      <c r="E286" s="168" t="s">
        <v>1488</v>
      </c>
      <c r="F286" s="169" t="s">
        <v>2881</v>
      </c>
      <c r="G286" s="170" t="s">
        <v>592</v>
      </c>
      <c r="H286" s="171">
        <v>12</v>
      </c>
      <c r="I286" s="172"/>
      <c r="J286" s="173">
        <f t="shared" si="70"/>
        <v>0</v>
      </c>
      <c r="K286" s="169" t="s">
        <v>1</v>
      </c>
      <c r="L286" s="34"/>
      <c r="M286" s="174" t="s">
        <v>1</v>
      </c>
      <c r="N286" s="175" t="s">
        <v>38</v>
      </c>
      <c r="O286" s="59"/>
      <c r="P286" s="176">
        <f t="shared" si="71"/>
        <v>0</v>
      </c>
      <c r="Q286" s="176">
        <v>0</v>
      </c>
      <c r="R286" s="176">
        <f t="shared" si="72"/>
        <v>0</v>
      </c>
      <c r="S286" s="176">
        <v>0</v>
      </c>
      <c r="T286" s="177">
        <f t="shared" si="73"/>
        <v>0</v>
      </c>
      <c r="U286" s="33"/>
      <c r="V286" s="33"/>
      <c r="W286" s="33"/>
      <c r="X286" s="33"/>
      <c r="Y286" s="33"/>
      <c r="Z286" s="33"/>
      <c r="AA286" s="33"/>
      <c r="AB286" s="33"/>
      <c r="AC286" s="33"/>
      <c r="AD286" s="33"/>
      <c r="AE286" s="33"/>
      <c r="AR286" s="178" t="s">
        <v>446</v>
      </c>
      <c r="AT286" s="178" t="s">
        <v>222</v>
      </c>
      <c r="AU286" s="178" t="s">
        <v>82</v>
      </c>
      <c r="AY286" s="18" t="s">
        <v>219</v>
      </c>
      <c r="BE286" s="179">
        <f t="shared" si="74"/>
        <v>0</v>
      </c>
      <c r="BF286" s="179">
        <f t="shared" si="75"/>
        <v>0</v>
      </c>
      <c r="BG286" s="179">
        <f t="shared" si="76"/>
        <v>0</v>
      </c>
      <c r="BH286" s="179">
        <f t="shared" si="77"/>
        <v>0</v>
      </c>
      <c r="BI286" s="179">
        <f t="shared" si="78"/>
        <v>0</v>
      </c>
      <c r="BJ286" s="18" t="s">
        <v>80</v>
      </c>
      <c r="BK286" s="179">
        <f t="shared" si="79"/>
        <v>0</v>
      </c>
      <c r="BL286" s="18" t="s">
        <v>446</v>
      </c>
      <c r="BM286" s="178" t="s">
        <v>2132</v>
      </c>
    </row>
    <row r="287" spans="1:65" s="2" customFormat="1" ht="14.45" customHeight="1">
      <c r="A287" s="33"/>
      <c r="B287" s="166"/>
      <c r="C287" s="167" t="s">
        <v>1486</v>
      </c>
      <c r="D287" s="167" t="s">
        <v>222</v>
      </c>
      <c r="E287" s="168" t="s">
        <v>1490</v>
      </c>
      <c r="F287" s="169" t="s">
        <v>2882</v>
      </c>
      <c r="G287" s="170" t="s">
        <v>592</v>
      </c>
      <c r="H287" s="171">
        <v>6</v>
      </c>
      <c r="I287" s="172"/>
      <c r="J287" s="173">
        <f t="shared" si="70"/>
        <v>0</v>
      </c>
      <c r="K287" s="169" t="s">
        <v>1</v>
      </c>
      <c r="L287" s="34"/>
      <c r="M287" s="174" t="s">
        <v>1</v>
      </c>
      <c r="N287" s="175" t="s">
        <v>38</v>
      </c>
      <c r="O287" s="59"/>
      <c r="P287" s="176">
        <f t="shared" si="71"/>
        <v>0</v>
      </c>
      <c r="Q287" s="176">
        <v>0</v>
      </c>
      <c r="R287" s="176">
        <f t="shared" si="72"/>
        <v>0</v>
      </c>
      <c r="S287" s="176">
        <v>0</v>
      </c>
      <c r="T287" s="177">
        <f t="shared" si="73"/>
        <v>0</v>
      </c>
      <c r="U287" s="33"/>
      <c r="V287" s="33"/>
      <c r="W287" s="33"/>
      <c r="X287" s="33"/>
      <c r="Y287" s="33"/>
      <c r="Z287" s="33"/>
      <c r="AA287" s="33"/>
      <c r="AB287" s="33"/>
      <c r="AC287" s="33"/>
      <c r="AD287" s="33"/>
      <c r="AE287" s="33"/>
      <c r="AR287" s="178" t="s">
        <v>446</v>
      </c>
      <c r="AT287" s="178" t="s">
        <v>222</v>
      </c>
      <c r="AU287" s="178" t="s">
        <v>82</v>
      </c>
      <c r="AY287" s="18" t="s">
        <v>219</v>
      </c>
      <c r="BE287" s="179">
        <f t="shared" si="74"/>
        <v>0</v>
      </c>
      <c r="BF287" s="179">
        <f t="shared" si="75"/>
        <v>0</v>
      </c>
      <c r="BG287" s="179">
        <f t="shared" si="76"/>
        <v>0</v>
      </c>
      <c r="BH287" s="179">
        <f t="shared" si="77"/>
        <v>0</v>
      </c>
      <c r="BI287" s="179">
        <f t="shared" si="78"/>
        <v>0</v>
      </c>
      <c r="BJ287" s="18" t="s">
        <v>80</v>
      </c>
      <c r="BK287" s="179">
        <f t="shared" si="79"/>
        <v>0</v>
      </c>
      <c r="BL287" s="18" t="s">
        <v>446</v>
      </c>
      <c r="BM287" s="178" t="s">
        <v>2141</v>
      </c>
    </row>
    <row r="288" spans="1:65" s="2" customFormat="1" ht="14.45" customHeight="1">
      <c r="A288" s="33"/>
      <c r="B288" s="166"/>
      <c r="C288" s="167" t="s">
        <v>1488</v>
      </c>
      <c r="D288" s="167" t="s">
        <v>222</v>
      </c>
      <c r="E288" s="168" t="s">
        <v>1493</v>
      </c>
      <c r="F288" s="169" t="s">
        <v>2883</v>
      </c>
      <c r="G288" s="170" t="s">
        <v>237</v>
      </c>
      <c r="H288" s="171">
        <v>2</v>
      </c>
      <c r="I288" s="172"/>
      <c r="J288" s="173">
        <f t="shared" si="70"/>
        <v>0</v>
      </c>
      <c r="K288" s="169" t="s">
        <v>1</v>
      </c>
      <c r="L288" s="34"/>
      <c r="M288" s="174" t="s">
        <v>1</v>
      </c>
      <c r="N288" s="175" t="s">
        <v>38</v>
      </c>
      <c r="O288" s="59"/>
      <c r="P288" s="176">
        <f t="shared" si="71"/>
        <v>0</v>
      </c>
      <c r="Q288" s="176">
        <v>0</v>
      </c>
      <c r="R288" s="176">
        <f t="shared" si="72"/>
        <v>0</v>
      </c>
      <c r="S288" s="176">
        <v>0</v>
      </c>
      <c r="T288" s="177">
        <f t="shared" si="73"/>
        <v>0</v>
      </c>
      <c r="U288" s="33"/>
      <c r="V288" s="33"/>
      <c r="W288" s="33"/>
      <c r="X288" s="33"/>
      <c r="Y288" s="33"/>
      <c r="Z288" s="33"/>
      <c r="AA288" s="33"/>
      <c r="AB288" s="33"/>
      <c r="AC288" s="33"/>
      <c r="AD288" s="33"/>
      <c r="AE288" s="33"/>
      <c r="AR288" s="178" t="s">
        <v>446</v>
      </c>
      <c r="AT288" s="178" t="s">
        <v>222</v>
      </c>
      <c r="AU288" s="178" t="s">
        <v>82</v>
      </c>
      <c r="AY288" s="18" t="s">
        <v>219</v>
      </c>
      <c r="BE288" s="179">
        <f t="shared" si="74"/>
        <v>0</v>
      </c>
      <c r="BF288" s="179">
        <f t="shared" si="75"/>
        <v>0</v>
      </c>
      <c r="BG288" s="179">
        <f t="shared" si="76"/>
        <v>0</v>
      </c>
      <c r="BH288" s="179">
        <f t="shared" si="77"/>
        <v>0</v>
      </c>
      <c r="BI288" s="179">
        <f t="shared" si="78"/>
        <v>0</v>
      </c>
      <c r="BJ288" s="18" t="s">
        <v>80</v>
      </c>
      <c r="BK288" s="179">
        <f t="shared" si="79"/>
        <v>0</v>
      </c>
      <c r="BL288" s="18" t="s">
        <v>446</v>
      </c>
      <c r="BM288" s="178" t="s">
        <v>2160</v>
      </c>
    </row>
    <row r="289" spans="1:65" s="2" customFormat="1" ht="14.45" customHeight="1">
      <c r="A289" s="33"/>
      <c r="B289" s="166"/>
      <c r="C289" s="167" t="s">
        <v>1490</v>
      </c>
      <c r="D289" s="167" t="s">
        <v>222</v>
      </c>
      <c r="E289" s="168" t="s">
        <v>1495</v>
      </c>
      <c r="F289" s="169" t="s">
        <v>2884</v>
      </c>
      <c r="G289" s="170" t="s">
        <v>592</v>
      </c>
      <c r="H289" s="171">
        <v>12</v>
      </c>
      <c r="I289" s="172"/>
      <c r="J289" s="173">
        <f t="shared" si="70"/>
        <v>0</v>
      </c>
      <c r="K289" s="169" t="s">
        <v>1</v>
      </c>
      <c r="L289" s="34"/>
      <c r="M289" s="174" t="s">
        <v>1</v>
      </c>
      <c r="N289" s="175" t="s">
        <v>38</v>
      </c>
      <c r="O289" s="59"/>
      <c r="P289" s="176">
        <f t="shared" si="71"/>
        <v>0</v>
      </c>
      <c r="Q289" s="176">
        <v>0</v>
      </c>
      <c r="R289" s="176">
        <f t="shared" si="72"/>
        <v>0</v>
      </c>
      <c r="S289" s="176">
        <v>0</v>
      </c>
      <c r="T289" s="177">
        <f t="shared" si="73"/>
        <v>0</v>
      </c>
      <c r="U289" s="33"/>
      <c r="V289" s="33"/>
      <c r="W289" s="33"/>
      <c r="X289" s="33"/>
      <c r="Y289" s="33"/>
      <c r="Z289" s="33"/>
      <c r="AA289" s="33"/>
      <c r="AB289" s="33"/>
      <c r="AC289" s="33"/>
      <c r="AD289" s="33"/>
      <c r="AE289" s="33"/>
      <c r="AR289" s="178" t="s">
        <v>446</v>
      </c>
      <c r="AT289" s="178" t="s">
        <v>222</v>
      </c>
      <c r="AU289" s="178" t="s">
        <v>82</v>
      </c>
      <c r="AY289" s="18" t="s">
        <v>219</v>
      </c>
      <c r="BE289" s="179">
        <f t="shared" si="74"/>
        <v>0</v>
      </c>
      <c r="BF289" s="179">
        <f t="shared" si="75"/>
        <v>0</v>
      </c>
      <c r="BG289" s="179">
        <f t="shared" si="76"/>
        <v>0</v>
      </c>
      <c r="BH289" s="179">
        <f t="shared" si="77"/>
        <v>0</v>
      </c>
      <c r="BI289" s="179">
        <f t="shared" si="78"/>
        <v>0</v>
      </c>
      <c r="BJ289" s="18" t="s">
        <v>80</v>
      </c>
      <c r="BK289" s="179">
        <f t="shared" si="79"/>
        <v>0</v>
      </c>
      <c r="BL289" s="18" t="s">
        <v>446</v>
      </c>
      <c r="BM289" s="178" t="s">
        <v>2173</v>
      </c>
    </row>
    <row r="290" spans="1:65" s="2" customFormat="1" ht="14.45" customHeight="1">
      <c r="A290" s="33"/>
      <c r="B290" s="166"/>
      <c r="C290" s="167" t="s">
        <v>1493</v>
      </c>
      <c r="D290" s="167" t="s">
        <v>222</v>
      </c>
      <c r="E290" s="168" t="s">
        <v>1837</v>
      </c>
      <c r="F290" s="169" t="s">
        <v>2885</v>
      </c>
      <c r="G290" s="170" t="s">
        <v>592</v>
      </c>
      <c r="H290" s="171">
        <v>20</v>
      </c>
      <c r="I290" s="172"/>
      <c r="J290" s="173">
        <f t="shared" si="70"/>
        <v>0</v>
      </c>
      <c r="K290" s="169" t="s">
        <v>1</v>
      </c>
      <c r="L290" s="34"/>
      <c r="M290" s="174" t="s">
        <v>1</v>
      </c>
      <c r="N290" s="175" t="s">
        <v>38</v>
      </c>
      <c r="O290" s="59"/>
      <c r="P290" s="176">
        <f t="shared" si="71"/>
        <v>0</v>
      </c>
      <c r="Q290" s="176">
        <v>0</v>
      </c>
      <c r="R290" s="176">
        <f t="shared" si="72"/>
        <v>0</v>
      </c>
      <c r="S290" s="176">
        <v>0</v>
      </c>
      <c r="T290" s="177">
        <f t="shared" si="73"/>
        <v>0</v>
      </c>
      <c r="U290" s="33"/>
      <c r="V290" s="33"/>
      <c r="W290" s="33"/>
      <c r="X290" s="33"/>
      <c r="Y290" s="33"/>
      <c r="Z290" s="33"/>
      <c r="AA290" s="33"/>
      <c r="AB290" s="33"/>
      <c r="AC290" s="33"/>
      <c r="AD290" s="33"/>
      <c r="AE290" s="33"/>
      <c r="AR290" s="178" t="s">
        <v>446</v>
      </c>
      <c r="AT290" s="178" t="s">
        <v>222</v>
      </c>
      <c r="AU290" s="178" t="s">
        <v>82</v>
      </c>
      <c r="AY290" s="18" t="s">
        <v>219</v>
      </c>
      <c r="BE290" s="179">
        <f t="shared" si="74"/>
        <v>0</v>
      </c>
      <c r="BF290" s="179">
        <f t="shared" si="75"/>
        <v>0</v>
      </c>
      <c r="BG290" s="179">
        <f t="shared" si="76"/>
        <v>0</v>
      </c>
      <c r="BH290" s="179">
        <f t="shared" si="77"/>
        <v>0</v>
      </c>
      <c r="BI290" s="179">
        <f t="shared" si="78"/>
        <v>0</v>
      </c>
      <c r="BJ290" s="18" t="s">
        <v>80</v>
      </c>
      <c r="BK290" s="179">
        <f t="shared" si="79"/>
        <v>0</v>
      </c>
      <c r="BL290" s="18" t="s">
        <v>446</v>
      </c>
      <c r="BM290" s="178" t="s">
        <v>2886</v>
      </c>
    </row>
    <row r="291" spans="2:63" s="12" customFormat="1" ht="22.9" customHeight="1">
      <c r="B291" s="153"/>
      <c r="D291" s="154" t="s">
        <v>72</v>
      </c>
      <c r="E291" s="164" t="s">
        <v>2887</v>
      </c>
      <c r="F291" s="164" t="s">
        <v>2888</v>
      </c>
      <c r="I291" s="156"/>
      <c r="J291" s="165">
        <f>BK291</f>
        <v>0</v>
      </c>
      <c r="L291" s="153"/>
      <c r="M291" s="158"/>
      <c r="N291" s="159"/>
      <c r="O291" s="159"/>
      <c r="P291" s="160">
        <f>SUM(P292:P299)</f>
        <v>0</v>
      </c>
      <c r="Q291" s="159"/>
      <c r="R291" s="160">
        <f>SUM(R292:R299)</f>
        <v>0</v>
      </c>
      <c r="S291" s="159"/>
      <c r="T291" s="161">
        <f>SUM(T292:T299)</f>
        <v>0</v>
      </c>
      <c r="AR291" s="154" t="s">
        <v>90</v>
      </c>
      <c r="AT291" s="162" t="s">
        <v>72</v>
      </c>
      <c r="AU291" s="162" t="s">
        <v>80</v>
      </c>
      <c r="AY291" s="154" t="s">
        <v>219</v>
      </c>
      <c r="BK291" s="163">
        <f>SUM(BK292:BK299)</f>
        <v>0</v>
      </c>
    </row>
    <row r="292" spans="1:65" s="2" customFormat="1" ht="14.45" customHeight="1">
      <c r="A292" s="33"/>
      <c r="B292" s="166"/>
      <c r="C292" s="167" t="s">
        <v>1495</v>
      </c>
      <c r="D292" s="167" t="s">
        <v>222</v>
      </c>
      <c r="E292" s="168" t="s">
        <v>1499</v>
      </c>
      <c r="F292" s="169" t="s">
        <v>2889</v>
      </c>
      <c r="G292" s="170" t="s">
        <v>562</v>
      </c>
      <c r="H292" s="171">
        <v>30</v>
      </c>
      <c r="I292" s="172"/>
      <c r="J292" s="173">
        <f aca="true" t="shared" si="80" ref="J292:J299">ROUND(I292*H292,2)</f>
        <v>0</v>
      </c>
      <c r="K292" s="169" t="s">
        <v>1</v>
      </c>
      <c r="L292" s="34"/>
      <c r="M292" s="174" t="s">
        <v>1</v>
      </c>
      <c r="N292" s="175" t="s">
        <v>38</v>
      </c>
      <c r="O292" s="59"/>
      <c r="P292" s="176">
        <f aca="true" t="shared" si="81" ref="P292:P299">O292*H292</f>
        <v>0</v>
      </c>
      <c r="Q292" s="176">
        <v>0</v>
      </c>
      <c r="R292" s="176">
        <f aca="true" t="shared" si="82" ref="R292:R299">Q292*H292</f>
        <v>0</v>
      </c>
      <c r="S292" s="176">
        <v>0</v>
      </c>
      <c r="T292" s="177">
        <f aca="true" t="shared" si="83" ref="T292:T299">S292*H292</f>
        <v>0</v>
      </c>
      <c r="U292" s="33"/>
      <c r="V292" s="33"/>
      <c r="W292" s="33"/>
      <c r="X292" s="33"/>
      <c r="Y292" s="33"/>
      <c r="Z292" s="33"/>
      <c r="AA292" s="33"/>
      <c r="AB292" s="33"/>
      <c r="AC292" s="33"/>
      <c r="AD292" s="33"/>
      <c r="AE292" s="33"/>
      <c r="AR292" s="178" t="s">
        <v>446</v>
      </c>
      <c r="AT292" s="178" t="s">
        <v>222</v>
      </c>
      <c r="AU292" s="178" t="s">
        <v>82</v>
      </c>
      <c r="AY292" s="18" t="s">
        <v>219</v>
      </c>
      <c r="BE292" s="179">
        <f aca="true" t="shared" si="84" ref="BE292:BE299">IF(N292="základní",J292,0)</f>
        <v>0</v>
      </c>
      <c r="BF292" s="179">
        <f aca="true" t="shared" si="85" ref="BF292:BF299">IF(N292="snížená",J292,0)</f>
        <v>0</v>
      </c>
      <c r="BG292" s="179">
        <f aca="true" t="shared" si="86" ref="BG292:BG299">IF(N292="zákl. přenesená",J292,0)</f>
        <v>0</v>
      </c>
      <c r="BH292" s="179">
        <f aca="true" t="shared" si="87" ref="BH292:BH299">IF(N292="sníž. přenesená",J292,0)</f>
        <v>0</v>
      </c>
      <c r="BI292" s="179">
        <f aca="true" t="shared" si="88" ref="BI292:BI299">IF(N292="nulová",J292,0)</f>
        <v>0</v>
      </c>
      <c r="BJ292" s="18" t="s">
        <v>80</v>
      </c>
      <c r="BK292" s="179">
        <f aca="true" t="shared" si="89" ref="BK292:BK299">ROUND(I292*H292,2)</f>
        <v>0</v>
      </c>
      <c r="BL292" s="18" t="s">
        <v>446</v>
      </c>
      <c r="BM292" s="178" t="s">
        <v>2184</v>
      </c>
    </row>
    <row r="293" spans="1:65" s="2" customFormat="1" ht="14.45" customHeight="1">
      <c r="A293" s="33"/>
      <c r="B293" s="166"/>
      <c r="C293" s="167" t="s">
        <v>1499</v>
      </c>
      <c r="D293" s="167" t="s">
        <v>222</v>
      </c>
      <c r="E293" s="168" t="s">
        <v>1504</v>
      </c>
      <c r="F293" s="169" t="s">
        <v>2890</v>
      </c>
      <c r="G293" s="170" t="s">
        <v>562</v>
      </c>
      <c r="H293" s="171">
        <v>8</v>
      </c>
      <c r="I293" s="172"/>
      <c r="J293" s="173">
        <f t="shared" si="80"/>
        <v>0</v>
      </c>
      <c r="K293" s="169" t="s">
        <v>1</v>
      </c>
      <c r="L293" s="34"/>
      <c r="M293" s="174" t="s">
        <v>1</v>
      </c>
      <c r="N293" s="175" t="s">
        <v>38</v>
      </c>
      <c r="O293" s="59"/>
      <c r="P293" s="176">
        <f t="shared" si="81"/>
        <v>0</v>
      </c>
      <c r="Q293" s="176">
        <v>0</v>
      </c>
      <c r="R293" s="176">
        <f t="shared" si="82"/>
        <v>0</v>
      </c>
      <c r="S293" s="176">
        <v>0</v>
      </c>
      <c r="T293" s="177">
        <f t="shared" si="83"/>
        <v>0</v>
      </c>
      <c r="U293" s="33"/>
      <c r="V293" s="33"/>
      <c r="W293" s="33"/>
      <c r="X293" s="33"/>
      <c r="Y293" s="33"/>
      <c r="Z293" s="33"/>
      <c r="AA293" s="33"/>
      <c r="AB293" s="33"/>
      <c r="AC293" s="33"/>
      <c r="AD293" s="33"/>
      <c r="AE293" s="33"/>
      <c r="AR293" s="178" t="s">
        <v>446</v>
      </c>
      <c r="AT293" s="178" t="s">
        <v>222</v>
      </c>
      <c r="AU293" s="178" t="s">
        <v>82</v>
      </c>
      <c r="AY293" s="18" t="s">
        <v>219</v>
      </c>
      <c r="BE293" s="179">
        <f t="shared" si="84"/>
        <v>0</v>
      </c>
      <c r="BF293" s="179">
        <f t="shared" si="85"/>
        <v>0</v>
      </c>
      <c r="BG293" s="179">
        <f t="shared" si="86"/>
        <v>0</v>
      </c>
      <c r="BH293" s="179">
        <f t="shared" si="87"/>
        <v>0</v>
      </c>
      <c r="BI293" s="179">
        <f t="shared" si="88"/>
        <v>0</v>
      </c>
      <c r="BJ293" s="18" t="s">
        <v>80</v>
      </c>
      <c r="BK293" s="179">
        <f t="shared" si="89"/>
        <v>0</v>
      </c>
      <c r="BL293" s="18" t="s">
        <v>446</v>
      </c>
      <c r="BM293" s="178" t="s">
        <v>2192</v>
      </c>
    </row>
    <row r="294" spans="1:65" s="2" customFormat="1" ht="14.45" customHeight="1">
      <c r="A294" s="33"/>
      <c r="B294" s="166"/>
      <c r="C294" s="167" t="s">
        <v>1504</v>
      </c>
      <c r="D294" s="167" t="s">
        <v>222</v>
      </c>
      <c r="E294" s="168" t="s">
        <v>1509</v>
      </c>
      <c r="F294" s="169" t="s">
        <v>2891</v>
      </c>
      <c r="G294" s="170" t="s">
        <v>562</v>
      </c>
      <c r="H294" s="171">
        <v>30</v>
      </c>
      <c r="I294" s="172"/>
      <c r="J294" s="173">
        <f t="shared" si="80"/>
        <v>0</v>
      </c>
      <c r="K294" s="169" t="s">
        <v>1</v>
      </c>
      <c r="L294" s="34"/>
      <c r="M294" s="174" t="s">
        <v>1</v>
      </c>
      <c r="N294" s="175" t="s">
        <v>38</v>
      </c>
      <c r="O294" s="59"/>
      <c r="P294" s="176">
        <f t="shared" si="81"/>
        <v>0</v>
      </c>
      <c r="Q294" s="176">
        <v>0</v>
      </c>
      <c r="R294" s="176">
        <f t="shared" si="82"/>
        <v>0</v>
      </c>
      <c r="S294" s="176">
        <v>0</v>
      </c>
      <c r="T294" s="177">
        <f t="shared" si="83"/>
        <v>0</v>
      </c>
      <c r="U294" s="33"/>
      <c r="V294" s="33"/>
      <c r="W294" s="33"/>
      <c r="X294" s="33"/>
      <c r="Y294" s="33"/>
      <c r="Z294" s="33"/>
      <c r="AA294" s="33"/>
      <c r="AB294" s="33"/>
      <c r="AC294" s="33"/>
      <c r="AD294" s="33"/>
      <c r="AE294" s="33"/>
      <c r="AR294" s="178" t="s">
        <v>446</v>
      </c>
      <c r="AT294" s="178" t="s">
        <v>222</v>
      </c>
      <c r="AU294" s="178" t="s">
        <v>82</v>
      </c>
      <c r="AY294" s="18" t="s">
        <v>219</v>
      </c>
      <c r="BE294" s="179">
        <f t="shared" si="84"/>
        <v>0</v>
      </c>
      <c r="BF294" s="179">
        <f t="shared" si="85"/>
        <v>0</v>
      </c>
      <c r="BG294" s="179">
        <f t="shared" si="86"/>
        <v>0</v>
      </c>
      <c r="BH294" s="179">
        <f t="shared" si="87"/>
        <v>0</v>
      </c>
      <c r="BI294" s="179">
        <f t="shared" si="88"/>
        <v>0</v>
      </c>
      <c r="BJ294" s="18" t="s">
        <v>80</v>
      </c>
      <c r="BK294" s="179">
        <f t="shared" si="89"/>
        <v>0</v>
      </c>
      <c r="BL294" s="18" t="s">
        <v>446</v>
      </c>
      <c r="BM294" s="178" t="s">
        <v>2199</v>
      </c>
    </row>
    <row r="295" spans="1:65" s="2" customFormat="1" ht="14.45" customHeight="1">
      <c r="A295" s="33"/>
      <c r="B295" s="166"/>
      <c r="C295" s="167" t="s">
        <v>1509</v>
      </c>
      <c r="D295" s="167" t="s">
        <v>222</v>
      </c>
      <c r="E295" s="168" t="s">
        <v>1512</v>
      </c>
      <c r="F295" s="169" t="s">
        <v>2892</v>
      </c>
      <c r="G295" s="170" t="s">
        <v>562</v>
      </c>
      <c r="H295" s="171">
        <v>15</v>
      </c>
      <c r="I295" s="172"/>
      <c r="J295" s="173">
        <f t="shared" si="80"/>
        <v>0</v>
      </c>
      <c r="K295" s="169" t="s">
        <v>1</v>
      </c>
      <c r="L295" s="34"/>
      <c r="M295" s="174" t="s">
        <v>1</v>
      </c>
      <c r="N295" s="175" t="s">
        <v>38</v>
      </c>
      <c r="O295" s="59"/>
      <c r="P295" s="176">
        <f t="shared" si="81"/>
        <v>0</v>
      </c>
      <c r="Q295" s="176">
        <v>0</v>
      </c>
      <c r="R295" s="176">
        <f t="shared" si="82"/>
        <v>0</v>
      </c>
      <c r="S295" s="176">
        <v>0</v>
      </c>
      <c r="T295" s="177">
        <f t="shared" si="83"/>
        <v>0</v>
      </c>
      <c r="U295" s="33"/>
      <c r="V295" s="33"/>
      <c r="W295" s="33"/>
      <c r="X295" s="33"/>
      <c r="Y295" s="33"/>
      <c r="Z295" s="33"/>
      <c r="AA295" s="33"/>
      <c r="AB295" s="33"/>
      <c r="AC295" s="33"/>
      <c r="AD295" s="33"/>
      <c r="AE295" s="33"/>
      <c r="AR295" s="178" t="s">
        <v>446</v>
      </c>
      <c r="AT295" s="178" t="s">
        <v>222</v>
      </c>
      <c r="AU295" s="178" t="s">
        <v>82</v>
      </c>
      <c r="AY295" s="18" t="s">
        <v>219</v>
      </c>
      <c r="BE295" s="179">
        <f t="shared" si="84"/>
        <v>0</v>
      </c>
      <c r="BF295" s="179">
        <f t="shared" si="85"/>
        <v>0</v>
      </c>
      <c r="BG295" s="179">
        <f t="shared" si="86"/>
        <v>0</v>
      </c>
      <c r="BH295" s="179">
        <f t="shared" si="87"/>
        <v>0</v>
      </c>
      <c r="BI295" s="179">
        <f t="shared" si="88"/>
        <v>0</v>
      </c>
      <c r="BJ295" s="18" t="s">
        <v>80</v>
      </c>
      <c r="BK295" s="179">
        <f t="shared" si="89"/>
        <v>0</v>
      </c>
      <c r="BL295" s="18" t="s">
        <v>446</v>
      </c>
      <c r="BM295" s="178" t="s">
        <v>2893</v>
      </c>
    </row>
    <row r="296" spans="1:65" s="2" customFormat="1" ht="21.6" customHeight="1">
      <c r="A296" s="33"/>
      <c r="B296" s="166"/>
      <c r="C296" s="167" t="s">
        <v>1512</v>
      </c>
      <c r="D296" s="167" t="s">
        <v>222</v>
      </c>
      <c r="E296" s="168" t="s">
        <v>1517</v>
      </c>
      <c r="F296" s="169" t="s">
        <v>2894</v>
      </c>
      <c r="G296" s="170" t="s">
        <v>562</v>
      </c>
      <c r="H296" s="171">
        <v>10</v>
      </c>
      <c r="I296" s="172"/>
      <c r="J296" s="173">
        <f t="shared" si="80"/>
        <v>0</v>
      </c>
      <c r="K296" s="169" t="s">
        <v>1</v>
      </c>
      <c r="L296" s="34"/>
      <c r="M296" s="174" t="s">
        <v>1</v>
      </c>
      <c r="N296" s="175" t="s">
        <v>38</v>
      </c>
      <c r="O296" s="59"/>
      <c r="P296" s="176">
        <f t="shared" si="81"/>
        <v>0</v>
      </c>
      <c r="Q296" s="176">
        <v>0</v>
      </c>
      <c r="R296" s="176">
        <f t="shared" si="82"/>
        <v>0</v>
      </c>
      <c r="S296" s="176">
        <v>0</v>
      </c>
      <c r="T296" s="177">
        <f t="shared" si="83"/>
        <v>0</v>
      </c>
      <c r="U296" s="33"/>
      <c r="V296" s="33"/>
      <c r="W296" s="33"/>
      <c r="X296" s="33"/>
      <c r="Y296" s="33"/>
      <c r="Z296" s="33"/>
      <c r="AA296" s="33"/>
      <c r="AB296" s="33"/>
      <c r="AC296" s="33"/>
      <c r="AD296" s="33"/>
      <c r="AE296" s="33"/>
      <c r="AR296" s="178" t="s">
        <v>446</v>
      </c>
      <c r="AT296" s="178" t="s">
        <v>222</v>
      </c>
      <c r="AU296" s="178" t="s">
        <v>82</v>
      </c>
      <c r="AY296" s="18" t="s">
        <v>219</v>
      </c>
      <c r="BE296" s="179">
        <f t="shared" si="84"/>
        <v>0</v>
      </c>
      <c r="BF296" s="179">
        <f t="shared" si="85"/>
        <v>0</v>
      </c>
      <c r="BG296" s="179">
        <f t="shared" si="86"/>
        <v>0</v>
      </c>
      <c r="BH296" s="179">
        <f t="shared" si="87"/>
        <v>0</v>
      </c>
      <c r="BI296" s="179">
        <f t="shared" si="88"/>
        <v>0</v>
      </c>
      <c r="BJ296" s="18" t="s">
        <v>80</v>
      </c>
      <c r="BK296" s="179">
        <f t="shared" si="89"/>
        <v>0</v>
      </c>
      <c r="BL296" s="18" t="s">
        <v>446</v>
      </c>
      <c r="BM296" s="178" t="s">
        <v>2895</v>
      </c>
    </row>
    <row r="297" spans="1:65" s="2" customFormat="1" ht="14.45" customHeight="1">
      <c r="A297" s="33"/>
      <c r="B297" s="166"/>
      <c r="C297" s="167" t="s">
        <v>1517</v>
      </c>
      <c r="D297" s="167" t="s">
        <v>222</v>
      </c>
      <c r="E297" s="168" t="s">
        <v>1520</v>
      </c>
      <c r="F297" s="169" t="s">
        <v>2896</v>
      </c>
      <c r="G297" s="170" t="s">
        <v>562</v>
      </c>
      <c r="H297" s="171">
        <v>60</v>
      </c>
      <c r="I297" s="172"/>
      <c r="J297" s="173">
        <f t="shared" si="80"/>
        <v>0</v>
      </c>
      <c r="K297" s="169" t="s">
        <v>1</v>
      </c>
      <c r="L297" s="34"/>
      <c r="M297" s="174" t="s">
        <v>1</v>
      </c>
      <c r="N297" s="175" t="s">
        <v>38</v>
      </c>
      <c r="O297" s="59"/>
      <c r="P297" s="176">
        <f t="shared" si="81"/>
        <v>0</v>
      </c>
      <c r="Q297" s="176">
        <v>0</v>
      </c>
      <c r="R297" s="176">
        <f t="shared" si="82"/>
        <v>0</v>
      </c>
      <c r="S297" s="176">
        <v>0</v>
      </c>
      <c r="T297" s="177">
        <f t="shared" si="83"/>
        <v>0</v>
      </c>
      <c r="U297" s="33"/>
      <c r="V297" s="33"/>
      <c r="W297" s="33"/>
      <c r="X297" s="33"/>
      <c r="Y297" s="33"/>
      <c r="Z297" s="33"/>
      <c r="AA297" s="33"/>
      <c r="AB297" s="33"/>
      <c r="AC297" s="33"/>
      <c r="AD297" s="33"/>
      <c r="AE297" s="33"/>
      <c r="AR297" s="178" t="s">
        <v>446</v>
      </c>
      <c r="AT297" s="178" t="s">
        <v>222</v>
      </c>
      <c r="AU297" s="178" t="s">
        <v>82</v>
      </c>
      <c r="AY297" s="18" t="s">
        <v>219</v>
      </c>
      <c r="BE297" s="179">
        <f t="shared" si="84"/>
        <v>0</v>
      </c>
      <c r="BF297" s="179">
        <f t="shared" si="85"/>
        <v>0</v>
      </c>
      <c r="BG297" s="179">
        <f t="shared" si="86"/>
        <v>0</v>
      </c>
      <c r="BH297" s="179">
        <f t="shared" si="87"/>
        <v>0</v>
      </c>
      <c r="BI297" s="179">
        <f t="shared" si="88"/>
        <v>0</v>
      </c>
      <c r="BJ297" s="18" t="s">
        <v>80</v>
      </c>
      <c r="BK297" s="179">
        <f t="shared" si="89"/>
        <v>0</v>
      </c>
      <c r="BL297" s="18" t="s">
        <v>446</v>
      </c>
      <c r="BM297" s="178" t="s">
        <v>2897</v>
      </c>
    </row>
    <row r="298" spans="1:65" s="2" customFormat="1" ht="14.45" customHeight="1">
      <c r="A298" s="33"/>
      <c r="B298" s="166"/>
      <c r="C298" s="167" t="s">
        <v>1520</v>
      </c>
      <c r="D298" s="167" t="s">
        <v>222</v>
      </c>
      <c r="E298" s="168" t="s">
        <v>1524</v>
      </c>
      <c r="F298" s="169" t="s">
        <v>2898</v>
      </c>
      <c r="G298" s="170" t="s">
        <v>562</v>
      </c>
      <c r="H298" s="171">
        <v>10</v>
      </c>
      <c r="I298" s="172"/>
      <c r="J298" s="173">
        <f t="shared" si="80"/>
        <v>0</v>
      </c>
      <c r="K298" s="169" t="s">
        <v>1</v>
      </c>
      <c r="L298" s="34"/>
      <c r="M298" s="174" t="s">
        <v>1</v>
      </c>
      <c r="N298" s="175" t="s">
        <v>38</v>
      </c>
      <c r="O298" s="59"/>
      <c r="P298" s="176">
        <f t="shared" si="81"/>
        <v>0</v>
      </c>
      <c r="Q298" s="176">
        <v>0</v>
      </c>
      <c r="R298" s="176">
        <f t="shared" si="82"/>
        <v>0</v>
      </c>
      <c r="S298" s="176">
        <v>0</v>
      </c>
      <c r="T298" s="177">
        <f t="shared" si="83"/>
        <v>0</v>
      </c>
      <c r="U298" s="33"/>
      <c r="V298" s="33"/>
      <c r="W298" s="33"/>
      <c r="X298" s="33"/>
      <c r="Y298" s="33"/>
      <c r="Z298" s="33"/>
      <c r="AA298" s="33"/>
      <c r="AB298" s="33"/>
      <c r="AC298" s="33"/>
      <c r="AD298" s="33"/>
      <c r="AE298" s="33"/>
      <c r="AR298" s="178" t="s">
        <v>446</v>
      </c>
      <c r="AT298" s="178" t="s">
        <v>222</v>
      </c>
      <c r="AU298" s="178" t="s">
        <v>82</v>
      </c>
      <c r="AY298" s="18" t="s">
        <v>219</v>
      </c>
      <c r="BE298" s="179">
        <f t="shared" si="84"/>
        <v>0</v>
      </c>
      <c r="BF298" s="179">
        <f t="shared" si="85"/>
        <v>0</v>
      </c>
      <c r="BG298" s="179">
        <f t="shared" si="86"/>
        <v>0</v>
      </c>
      <c r="BH298" s="179">
        <f t="shared" si="87"/>
        <v>0</v>
      </c>
      <c r="BI298" s="179">
        <f t="shared" si="88"/>
        <v>0</v>
      </c>
      <c r="BJ298" s="18" t="s">
        <v>80</v>
      </c>
      <c r="BK298" s="179">
        <f t="shared" si="89"/>
        <v>0</v>
      </c>
      <c r="BL298" s="18" t="s">
        <v>446</v>
      </c>
      <c r="BM298" s="178" t="s">
        <v>2899</v>
      </c>
    </row>
    <row r="299" spans="1:65" s="2" customFormat="1" ht="14.45" customHeight="1">
      <c r="A299" s="33"/>
      <c r="B299" s="166"/>
      <c r="C299" s="167" t="s">
        <v>1524</v>
      </c>
      <c r="D299" s="167" t="s">
        <v>222</v>
      </c>
      <c r="E299" s="168" t="s">
        <v>1528</v>
      </c>
      <c r="F299" s="169" t="s">
        <v>2900</v>
      </c>
      <c r="G299" s="170" t="s">
        <v>654</v>
      </c>
      <c r="H299" s="171">
        <v>1</v>
      </c>
      <c r="I299" s="172"/>
      <c r="J299" s="173">
        <f t="shared" si="80"/>
        <v>0</v>
      </c>
      <c r="K299" s="169" t="s">
        <v>1</v>
      </c>
      <c r="L299" s="34"/>
      <c r="M299" s="174" t="s">
        <v>1</v>
      </c>
      <c r="N299" s="175" t="s">
        <v>38</v>
      </c>
      <c r="O299" s="59"/>
      <c r="P299" s="176">
        <f t="shared" si="81"/>
        <v>0</v>
      </c>
      <c r="Q299" s="176">
        <v>0</v>
      </c>
      <c r="R299" s="176">
        <f t="shared" si="82"/>
        <v>0</v>
      </c>
      <c r="S299" s="176">
        <v>0</v>
      </c>
      <c r="T299" s="177">
        <f t="shared" si="83"/>
        <v>0</v>
      </c>
      <c r="U299" s="33"/>
      <c r="V299" s="33"/>
      <c r="W299" s="33"/>
      <c r="X299" s="33"/>
      <c r="Y299" s="33"/>
      <c r="Z299" s="33"/>
      <c r="AA299" s="33"/>
      <c r="AB299" s="33"/>
      <c r="AC299" s="33"/>
      <c r="AD299" s="33"/>
      <c r="AE299" s="33"/>
      <c r="AR299" s="178" t="s">
        <v>446</v>
      </c>
      <c r="AT299" s="178" t="s">
        <v>222</v>
      </c>
      <c r="AU299" s="178" t="s">
        <v>82</v>
      </c>
      <c r="AY299" s="18" t="s">
        <v>219</v>
      </c>
      <c r="BE299" s="179">
        <f t="shared" si="84"/>
        <v>0</v>
      </c>
      <c r="BF299" s="179">
        <f t="shared" si="85"/>
        <v>0</v>
      </c>
      <c r="BG299" s="179">
        <f t="shared" si="86"/>
        <v>0</v>
      </c>
      <c r="BH299" s="179">
        <f t="shared" si="87"/>
        <v>0</v>
      </c>
      <c r="BI299" s="179">
        <f t="shared" si="88"/>
        <v>0</v>
      </c>
      <c r="BJ299" s="18" t="s">
        <v>80</v>
      </c>
      <c r="BK299" s="179">
        <f t="shared" si="89"/>
        <v>0</v>
      </c>
      <c r="BL299" s="18" t="s">
        <v>446</v>
      </c>
      <c r="BM299" s="178" t="s">
        <v>2901</v>
      </c>
    </row>
    <row r="300" spans="2:63" s="12" customFormat="1" ht="22.9" customHeight="1">
      <c r="B300" s="153"/>
      <c r="D300" s="154" t="s">
        <v>72</v>
      </c>
      <c r="E300" s="164" t="s">
        <v>2902</v>
      </c>
      <c r="F300" s="164" t="s">
        <v>220</v>
      </c>
      <c r="I300" s="156"/>
      <c r="J300" s="165">
        <f>BK300</f>
        <v>0</v>
      </c>
      <c r="L300" s="153"/>
      <c r="M300" s="158"/>
      <c r="N300" s="159"/>
      <c r="O300" s="159"/>
      <c r="P300" s="160">
        <f>SUM(P301:P315)</f>
        <v>0</v>
      </c>
      <c r="Q300" s="159"/>
      <c r="R300" s="160">
        <f>SUM(R301:R315)</f>
        <v>0</v>
      </c>
      <c r="S300" s="159"/>
      <c r="T300" s="161">
        <f>SUM(T301:T315)</f>
        <v>0</v>
      </c>
      <c r="AR300" s="154" t="s">
        <v>90</v>
      </c>
      <c r="AT300" s="162" t="s">
        <v>72</v>
      </c>
      <c r="AU300" s="162" t="s">
        <v>80</v>
      </c>
      <c r="AY300" s="154" t="s">
        <v>219</v>
      </c>
      <c r="BK300" s="163">
        <f>SUM(BK301:BK315)</f>
        <v>0</v>
      </c>
    </row>
    <row r="301" spans="1:65" s="2" customFormat="1" ht="21.6" customHeight="1">
      <c r="A301" s="33"/>
      <c r="B301" s="166"/>
      <c r="C301" s="167" t="s">
        <v>1528</v>
      </c>
      <c r="D301" s="167" t="s">
        <v>222</v>
      </c>
      <c r="E301" s="168" t="s">
        <v>1532</v>
      </c>
      <c r="F301" s="169" t="s">
        <v>2903</v>
      </c>
      <c r="G301" s="170" t="s">
        <v>2904</v>
      </c>
      <c r="H301" s="171">
        <v>0.13</v>
      </c>
      <c r="I301" s="172"/>
      <c r="J301" s="173">
        <f aca="true" t="shared" si="90" ref="J301:J315">ROUND(I301*H301,2)</f>
        <v>0</v>
      </c>
      <c r="K301" s="169" t="s">
        <v>1</v>
      </c>
      <c r="L301" s="34"/>
      <c r="M301" s="174" t="s">
        <v>1</v>
      </c>
      <c r="N301" s="175" t="s">
        <v>38</v>
      </c>
      <c r="O301" s="59"/>
      <c r="P301" s="176">
        <f aca="true" t="shared" si="91" ref="P301:P315">O301*H301</f>
        <v>0</v>
      </c>
      <c r="Q301" s="176">
        <v>0</v>
      </c>
      <c r="R301" s="176">
        <f aca="true" t="shared" si="92" ref="R301:R315">Q301*H301</f>
        <v>0</v>
      </c>
      <c r="S301" s="176">
        <v>0</v>
      </c>
      <c r="T301" s="177">
        <f aca="true" t="shared" si="93" ref="T301:T315">S301*H301</f>
        <v>0</v>
      </c>
      <c r="U301" s="33"/>
      <c r="V301" s="33"/>
      <c r="W301" s="33"/>
      <c r="X301" s="33"/>
      <c r="Y301" s="33"/>
      <c r="Z301" s="33"/>
      <c r="AA301" s="33"/>
      <c r="AB301" s="33"/>
      <c r="AC301" s="33"/>
      <c r="AD301" s="33"/>
      <c r="AE301" s="33"/>
      <c r="AR301" s="178" t="s">
        <v>446</v>
      </c>
      <c r="AT301" s="178" t="s">
        <v>222</v>
      </c>
      <c r="AU301" s="178" t="s">
        <v>82</v>
      </c>
      <c r="AY301" s="18" t="s">
        <v>219</v>
      </c>
      <c r="BE301" s="179">
        <f aca="true" t="shared" si="94" ref="BE301:BE315">IF(N301="základní",J301,0)</f>
        <v>0</v>
      </c>
      <c r="BF301" s="179">
        <f aca="true" t="shared" si="95" ref="BF301:BF315">IF(N301="snížená",J301,0)</f>
        <v>0</v>
      </c>
      <c r="BG301" s="179">
        <f aca="true" t="shared" si="96" ref="BG301:BG315">IF(N301="zákl. přenesená",J301,0)</f>
        <v>0</v>
      </c>
      <c r="BH301" s="179">
        <f aca="true" t="shared" si="97" ref="BH301:BH315">IF(N301="sníž. přenesená",J301,0)</f>
        <v>0</v>
      </c>
      <c r="BI301" s="179">
        <f aca="true" t="shared" si="98" ref="BI301:BI315">IF(N301="nulová",J301,0)</f>
        <v>0</v>
      </c>
      <c r="BJ301" s="18" t="s">
        <v>80</v>
      </c>
      <c r="BK301" s="179">
        <f aca="true" t="shared" si="99" ref="BK301:BK315">ROUND(I301*H301,2)</f>
        <v>0</v>
      </c>
      <c r="BL301" s="18" t="s">
        <v>446</v>
      </c>
      <c r="BM301" s="178" t="s">
        <v>2905</v>
      </c>
    </row>
    <row r="302" spans="1:65" s="2" customFormat="1" ht="21.6" customHeight="1">
      <c r="A302" s="33"/>
      <c r="B302" s="166"/>
      <c r="C302" s="167" t="s">
        <v>1532</v>
      </c>
      <c r="D302" s="167" t="s">
        <v>222</v>
      </c>
      <c r="E302" s="168" t="s">
        <v>1535</v>
      </c>
      <c r="F302" s="169" t="s">
        <v>2906</v>
      </c>
      <c r="G302" s="170" t="s">
        <v>361</v>
      </c>
      <c r="H302" s="171">
        <v>9</v>
      </c>
      <c r="I302" s="172"/>
      <c r="J302" s="173">
        <f t="shared" si="90"/>
        <v>0</v>
      </c>
      <c r="K302" s="169" t="s">
        <v>1</v>
      </c>
      <c r="L302" s="34"/>
      <c r="M302" s="174" t="s">
        <v>1</v>
      </c>
      <c r="N302" s="175" t="s">
        <v>38</v>
      </c>
      <c r="O302" s="59"/>
      <c r="P302" s="176">
        <f t="shared" si="91"/>
        <v>0</v>
      </c>
      <c r="Q302" s="176">
        <v>0</v>
      </c>
      <c r="R302" s="176">
        <f t="shared" si="92"/>
        <v>0</v>
      </c>
      <c r="S302" s="176">
        <v>0</v>
      </c>
      <c r="T302" s="177">
        <f t="shared" si="93"/>
        <v>0</v>
      </c>
      <c r="U302" s="33"/>
      <c r="V302" s="33"/>
      <c r="W302" s="33"/>
      <c r="X302" s="33"/>
      <c r="Y302" s="33"/>
      <c r="Z302" s="33"/>
      <c r="AA302" s="33"/>
      <c r="AB302" s="33"/>
      <c r="AC302" s="33"/>
      <c r="AD302" s="33"/>
      <c r="AE302" s="33"/>
      <c r="AR302" s="178" t="s">
        <v>446</v>
      </c>
      <c r="AT302" s="178" t="s">
        <v>222</v>
      </c>
      <c r="AU302" s="178" t="s">
        <v>82</v>
      </c>
      <c r="AY302" s="18" t="s">
        <v>219</v>
      </c>
      <c r="BE302" s="179">
        <f t="shared" si="94"/>
        <v>0</v>
      </c>
      <c r="BF302" s="179">
        <f t="shared" si="95"/>
        <v>0</v>
      </c>
      <c r="BG302" s="179">
        <f t="shared" si="96"/>
        <v>0</v>
      </c>
      <c r="BH302" s="179">
        <f t="shared" si="97"/>
        <v>0</v>
      </c>
      <c r="BI302" s="179">
        <f t="shared" si="98"/>
        <v>0</v>
      </c>
      <c r="BJ302" s="18" t="s">
        <v>80</v>
      </c>
      <c r="BK302" s="179">
        <f t="shared" si="99"/>
        <v>0</v>
      </c>
      <c r="BL302" s="18" t="s">
        <v>446</v>
      </c>
      <c r="BM302" s="178" t="s">
        <v>2907</v>
      </c>
    </row>
    <row r="303" spans="1:65" s="2" customFormat="1" ht="21.6" customHeight="1">
      <c r="A303" s="33"/>
      <c r="B303" s="166"/>
      <c r="C303" s="167" t="s">
        <v>1535</v>
      </c>
      <c r="D303" s="167" t="s">
        <v>222</v>
      </c>
      <c r="E303" s="168" t="s">
        <v>1539</v>
      </c>
      <c r="F303" s="169" t="s">
        <v>2908</v>
      </c>
      <c r="G303" s="170" t="s">
        <v>232</v>
      </c>
      <c r="H303" s="171">
        <v>3.5</v>
      </c>
      <c r="I303" s="172"/>
      <c r="J303" s="173">
        <f t="shared" si="90"/>
        <v>0</v>
      </c>
      <c r="K303" s="169" t="s">
        <v>1</v>
      </c>
      <c r="L303" s="34"/>
      <c r="M303" s="174" t="s">
        <v>1</v>
      </c>
      <c r="N303" s="175" t="s">
        <v>38</v>
      </c>
      <c r="O303" s="59"/>
      <c r="P303" s="176">
        <f t="shared" si="91"/>
        <v>0</v>
      </c>
      <c r="Q303" s="176">
        <v>0</v>
      </c>
      <c r="R303" s="176">
        <f t="shared" si="92"/>
        <v>0</v>
      </c>
      <c r="S303" s="176">
        <v>0</v>
      </c>
      <c r="T303" s="177">
        <f t="shared" si="93"/>
        <v>0</v>
      </c>
      <c r="U303" s="33"/>
      <c r="V303" s="33"/>
      <c r="W303" s="33"/>
      <c r="X303" s="33"/>
      <c r="Y303" s="33"/>
      <c r="Z303" s="33"/>
      <c r="AA303" s="33"/>
      <c r="AB303" s="33"/>
      <c r="AC303" s="33"/>
      <c r="AD303" s="33"/>
      <c r="AE303" s="33"/>
      <c r="AR303" s="178" t="s">
        <v>446</v>
      </c>
      <c r="AT303" s="178" t="s">
        <v>222</v>
      </c>
      <c r="AU303" s="178" t="s">
        <v>82</v>
      </c>
      <c r="AY303" s="18" t="s">
        <v>219</v>
      </c>
      <c r="BE303" s="179">
        <f t="shared" si="94"/>
        <v>0</v>
      </c>
      <c r="BF303" s="179">
        <f t="shared" si="95"/>
        <v>0</v>
      </c>
      <c r="BG303" s="179">
        <f t="shared" si="96"/>
        <v>0</v>
      </c>
      <c r="BH303" s="179">
        <f t="shared" si="97"/>
        <v>0</v>
      </c>
      <c r="BI303" s="179">
        <f t="shared" si="98"/>
        <v>0</v>
      </c>
      <c r="BJ303" s="18" t="s">
        <v>80</v>
      </c>
      <c r="BK303" s="179">
        <f t="shared" si="99"/>
        <v>0</v>
      </c>
      <c r="BL303" s="18" t="s">
        <v>446</v>
      </c>
      <c r="BM303" s="178" t="s">
        <v>2909</v>
      </c>
    </row>
    <row r="304" spans="1:65" s="2" customFormat="1" ht="14.45" customHeight="1">
      <c r="A304" s="33"/>
      <c r="B304" s="166"/>
      <c r="C304" s="167" t="s">
        <v>1539</v>
      </c>
      <c r="D304" s="167" t="s">
        <v>222</v>
      </c>
      <c r="E304" s="168" t="s">
        <v>1546</v>
      </c>
      <c r="F304" s="169" t="s">
        <v>2910</v>
      </c>
      <c r="G304" s="170" t="s">
        <v>232</v>
      </c>
      <c r="H304" s="171">
        <v>3.5</v>
      </c>
      <c r="I304" s="172"/>
      <c r="J304" s="173">
        <f t="shared" si="90"/>
        <v>0</v>
      </c>
      <c r="K304" s="169" t="s">
        <v>1</v>
      </c>
      <c r="L304" s="34"/>
      <c r="M304" s="174" t="s">
        <v>1</v>
      </c>
      <c r="N304" s="175" t="s">
        <v>38</v>
      </c>
      <c r="O304" s="59"/>
      <c r="P304" s="176">
        <f t="shared" si="91"/>
        <v>0</v>
      </c>
      <c r="Q304" s="176">
        <v>0</v>
      </c>
      <c r="R304" s="176">
        <f t="shared" si="92"/>
        <v>0</v>
      </c>
      <c r="S304" s="176">
        <v>0</v>
      </c>
      <c r="T304" s="177">
        <f t="shared" si="93"/>
        <v>0</v>
      </c>
      <c r="U304" s="33"/>
      <c r="V304" s="33"/>
      <c r="W304" s="33"/>
      <c r="X304" s="33"/>
      <c r="Y304" s="33"/>
      <c r="Z304" s="33"/>
      <c r="AA304" s="33"/>
      <c r="AB304" s="33"/>
      <c r="AC304" s="33"/>
      <c r="AD304" s="33"/>
      <c r="AE304" s="33"/>
      <c r="AR304" s="178" t="s">
        <v>446</v>
      </c>
      <c r="AT304" s="178" t="s">
        <v>222</v>
      </c>
      <c r="AU304" s="178" t="s">
        <v>82</v>
      </c>
      <c r="AY304" s="18" t="s">
        <v>219</v>
      </c>
      <c r="BE304" s="179">
        <f t="shared" si="94"/>
        <v>0</v>
      </c>
      <c r="BF304" s="179">
        <f t="shared" si="95"/>
        <v>0</v>
      </c>
      <c r="BG304" s="179">
        <f t="shared" si="96"/>
        <v>0</v>
      </c>
      <c r="BH304" s="179">
        <f t="shared" si="97"/>
        <v>0</v>
      </c>
      <c r="BI304" s="179">
        <f t="shared" si="98"/>
        <v>0</v>
      </c>
      <c r="BJ304" s="18" t="s">
        <v>80</v>
      </c>
      <c r="BK304" s="179">
        <f t="shared" si="99"/>
        <v>0</v>
      </c>
      <c r="BL304" s="18" t="s">
        <v>446</v>
      </c>
      <c r="BM304" s="178" t="s">
        <v>2911</v>
      </c>
    </row>
    <row r="305" spans="1:65" s="2" customFormat="1" ht="21.6" customHeight="1">
      <c r="A305" s="33"/>
      <c r="B305" s="166"/>
      <c r="C305" s="167" t="s">
        <v>1546</v>
      </c>
      <c r="D305" s="167" t="s">
        <v>222</v>
      </c>
      <c r="E305" s="168" t="s">
        <v>1548</v>
      </c>
      <c r="F305" s="169" t="s">
        <v>2912</v>
      </c>
      <c r="G305" s="170" t="s">
        <v>361</v>
      </c>
      <c r="H305" s="171">
        <v>130</v>
      </c>
      <c r="I305" s="172"/>
      <c r="J305" s="173">
        <f t="shared" si="90"/>
        <v>0</v>
      </c>
      <c r="K305" s="169" t="s">
        <v>1</v>
      </c>
      <c r="L305" s="34"/>
      <c r="M305" s="174" t="s">
        <v>1</v>
      </c>
      <c r="N305" s="175" t="s">
        <v>38</v>
      </c>
      <c r="O305" s="59"/>
      <c r="P305" s="176">
        <f t="shared" si="91"/>
        <v>0</v>
      </c>
      <c r="Q305" s="176">
        <v>0</v>
      </c>
      <c r="R305" s="176">
        <f t="shared" si="92"/>
        <v>0</v>
      </c>
      <c r="S305" s="176">
        <v>0</v>
      </c>
      <c r="T305" s="177">
        <f t="shared" si="93"/>
        <v>0</v>
      </c>
      <c r="U305" s="33"/>
      <c r="V305" s="33"/>
      <c r="W305" s="33"/>
      <c r="X305" s="33"/>
      <c r="Y305" s="33"/>
      <c r="Z305" s="33"/>
      <c r="AA305" s="33"/>
      <c r="AB305" s="33"/>
      <c r="AC305" s="33"/>
      <c r="AD305" s="33"/>
      <c r="AE305" s="33"/>
      <c r="AR305" s="178" t="s">
        <v>446</v>
      </c>
      <c r="AT305" s="178" t="s">
        <v>222</v>
      </c>
      <c r="AU305" s="178" t="s">
        <v>82</v>
      </c>
      <c r="AY305" s="18" t="s">
        <v>219</v>
      </c>
      <c r="BE305" s="179">
        <f t="shared" si="94"/>
        <v>0</v>
      </c>
      <c r="BF305" s="179">
        <f t="shared" si="95"/>
        <v>0</v>
      </c>
      <c r="BG305" s="179">
        <f t="shared" si="96"/>
        <v>0</v>
      </c>
      <c r="BH305" s="179">
        <f t="shared" si="97"/>
        <v>0</v>
      </c>
      <c r="BI305" s="179">
        <f t="shared" si="98"/>
        <v>0</v>
      </c>
      <c r="BJ305" s="18" t="s">
        <v>80</v>
      </c>
      <c r="BK305" s="179">
        <f t="shared" si="99"/>
        <v>0</v>
      </c>
      <c r="BL305" s="18" t="s">
        <v>446</v>
      </c>
      <c r="BM305" s="178" t="s">
        <v>2913</v>
      </c>
    </row>
    <row r="306" spans="1:65" s="2" customFormat="1" ht="21.6" customHeight="1">
      <c r="A306" s="33"/>
      <c r="B306" s="166"/>
      <c r="C306" s="167" t="s">
        <v>1548</v>
      </c>
      <c r="D306" s="167" t="s">
        <v>222</v>
      </c>
      <c r="E306" s="168" t="s">
        <v>1553</v>
      </c>
      <c r="F306" s="169" t="s">
        <v>2914</v>
      </c>
      <c r="G306" s="170" t="s">
        <v>361</v>
      </c>
      <c r="H306" s="171">
        <v>130</v>
      </c>
      <c r="I306" s="172"/>
      <c r="J306" s="173">
        <f t="shared" si="90"/>
        <v>0</v>
      </c>
      <c r="K306" s="169" t="s">
        <v>1</v>
      </c>
      <c r="L306" s="34"/>
      <c r="M306" s="174" t="s">
        <v>1</v>
      </c>
      <c r="N306" s="175" t="s">
        <v>38</v>
      </c>
      <c r="O306" s="59"/>
      <c r="P306" s="176">
        <f t="shared" si="91"/>
        <v>0</v>
      </c>
      <c r="Q306" s="176">
        <v>0</v>
      </c>
      <c r="R306" s="176">
        <f t="shared" si="92"/>
        <v>0</v>
      </c>
      <c r="S306" s="176">
        <v>0</v>
      </c>
      <c r="T306" s="177">
        <f t="shared" si="93"/>
        <v>0</v>
      </c>
      <c r="U306" s="33"/>
      <c r="V306" s="33"/>
      <c r="W306" s="33"/>
      <c r="X306" s="33"/>
      <c r="Y306" s="33"/>
      <c r="Z306" s="33"/>
      <c r="AA306" s="33"/>
      <c r="AB306" s="33"/>
      <c r="AC306" s="33"/>
      <c r="AD306" s="33"/>
      <c r="AE306" s="33"/>
      <c r="AR306" s="178" t="s">
        <v>446</v>
      </c>
      <c r="AT306" s="178" t="s">
        <v>222</v>
      </c>
      <c r="AU306" s="178" t="s">
        <v>82</v>
      </c>
      <c r="AY306" s="18" t="s">
        <v>219</v>
      </c>
      <c r="BE306" s="179">
        <f t="shared" si="94"/>
        <v>0</v>
      </c>
      <c r="BF306" s="179">
        <f t="shared" si="95"/>
        <v>0</v>
      </c>
      <c r="BG306" s="179">
        <f t="shared" si="96"/>
        <v>0</v>
      </c>
      <c r="BH306" s="179">
        <f t="shared" si="97"/>
        <v>0</v>
      </c>
      <c r="BI306" s="179">
        <f t="shared" si="98"/>
        <v>0</v>
      </c>
      <c r="BJ306" s="18" t="s">
        <v>80</v>
      </c>
      <c r="BK306" s="179">
        <f t="shared" si="99"/>
        <v>0</v>
      </c>
      <c r="BL306" s="18" t="s">
        <v>446</v>
      </c>
      <c r="BM306" s="178" t="s">
        <v>2915</v>
      </c>
    </row>
    <row r="307" spans="1:65" s="2" customFormat="1" ht="21.6" customHeight="1">
      <c r="A307" s="33"/>
      <c r="B307" s="166"/>
      <c r="C307" s="167" t="s">
        <v>1553</v>
      </c>
      <c r="D307" s="167" t="s">
        <v>222</v>
      </c>
      <c r="E307" s="168" t="s">
        <v>1560</v>
      </c>
      <c r="F307" s="169" t="s">
        <v>2916</v>
      </c>
      <c r="G307" s="170" t="s">
        <v>361</v>
      </c>
      <c r="H307" s="171">
        <v>130</v>
      </c>
      <c r="I307" s="172"/>
      <c r="J307" s="173">
        <f t="shared" si="90"/>
        <v>0</v>
      </c>
      <c r="K307" s="169" t="s">
        <v>1</v>
      </c>
      <c r="L307" s="34"/>
      <c r="M307" s="174" t="s">
        <v>1</v>
      </c>
      <c r="N307" s="175" t="s">
        <v>38</v>
      </c>
      <c r="O307" s="59"/>
      <c r="P307" s="176">
        <f t="shared" si="91"/>
        <v>0</v>
      </c>
      <c r="Q307" s="176">
        <v>0</v>
      </c>
      <c r="R307" s="176">
        <f t="shared" si="92"/>
        <v>0</v>
      </c>
      <c r="S307" s="176">
        <v>0</v>
      </c>
      <c r="T307" s="177">
        <f t="shared" si="93"/>
        <v>0</v>
      </c>
      <c r="U307" s="33"/>
      <c r="V307" s="33"/>
      <c r="W307" s="33"/>
      <c r="X307" s="33"/>
      <c r="Y307" s="33"/>
      <c r="Z307" s="33"/>
      <c r="AA307" s="33"/>
      <c r="AB307" s="33"/>
      <c r="AC307" s="33"/>
      <c r="AD307" s="33"/>
      <c r="AE307" s="33"/>
      <c r="AR307" s="178" t="s">
        <v>446</v>
      </c>
      <c r="AT307" s="178" t="s">
        <v>222</v>
      </c>
      <c r="AU307" s="178" t="s">
        <v>82</v>
      </c>
      <c r="AY307" s="18" t="s">
        <v>219</v>
      </c>
      <c r="BE307" s="179">
        <f t="shared" si="94"/>
        <v>0</v>
      </c>
      <c r="BF307" s="179">
        <f t="shared" si="95"/>
        <v>0</v>
      </c>
      <c r="BG307" s="179">
        <f t="shared" si="96"/>
        <v>0</v>
      </c>
      <c r="BH307" s="179">
        <f t="shared" si="97"/>
        <v>0</v>
      </c>
      <c r="BI307" s="179">
        <f t="shared" si="98"/>
        <v>0</v>
      </c>
      <c r="BJ307" s="18" t="s">
        <v>80</v>
      </c>
      <c r="BK307" s="179">
        <f t="shared" si="99"/>
        <v>0</v>
      </c>
      <c r="BL307" s="18" t="s">
        <v>446</v>
      </c>
      <c r="BM307" s="178" t="s">
        <v>2917</v>
      </c>
    </row>
    <row r="308" spans="1:65" s="2" customFormat="1" ht="21.6" customHeight="1">
      <c r="A308" s="33"/>
      <c r="B308" s="166"/>
      <c r="C308" s="167" t="s">
        <v>1560</v>
      </c>
      <c r="D308" s="167" t="s">
        <v>222</v>
      </c>
      <c r="E308" s="168" t="s">
        <v>1565</v>
      </c>
      <c r="F308" s="169" t="s">
        <v>2918</v>
      </c>
      <c r="G308" s="170" t="s">
        <v>361</v>
      </c>
      <c r="H308" s="171">
        <v>130</v>
      </c>
      <c r="I308" s="172"/>
      <c r="J308" s="173">
        <f t="shared" si="90"/>
        <v>0</v>
      </c>
      <c r="K308" s="169" t="s">
        <v>1</v>
      </c>
      <c r="L308" s="34"/>
      <c r="M308" s="174" t="s">
        <v>1</v>
      </c>
      <c r="N308" s="175" t="s">
        <v>38</v>
      </c>
      <c r="O308" s="59"/>
      <c r="P308" s="176">
        <f t="shared" si="91"/>
        <v>0</v>
      </c>
      <c r="Q308" s="176">
        <v>0</v>
      </c>
      <c r="R308" s="176">
        <f t="shared" si="92"/>
        <v>0</v>
      </c>
      <c r="S308" s="176">
        <v>0</v>
      </c>
      <c r="T308" s="177">
        <f t="shared" si="93"/>
        <v>0</v>
      </c>
      <c r="U308" s="33"/>
      <c r="V308" s="33"/>
      <c r="W308" s="33"/>
      <c r="X308" s="33"/>
      <c r="Y308" s="33"/>
      <c r="Z308" s="33"/>
      <c r="AA308" s="33"/>
      <c r="AB308" s="33"/>
      <c r="AC308" s="33"/>
      <c r="AD308" s="33"/>
      <c r="AE308" s="33"/>
      <c r="AR308" s="178" t="s">
        <v>446</v>
      </c>
      <c r="AT308" s="178" t="s">
        <v>222</v>
      </c>
      <c r="AU308" s="178" t="s">
        <v>82</v>
      </c>
      <c r="AY308" s="18" t="s">
        <v>219</v>
      </c>
      <c r="BE308" s="179">
        <f t="shared" si="94"/>
        <v>0</v>
      </c>
      <c r="BF308" s="179">
        <f t="shared" si="95"/>
        <v>0</v>
      </c>
      <c r="BG308" s="179">
        <f t="shared" si="96"/>
        <v>0</v>
      </c>
      <c r="BH308" s="179">
        <f t="shared" si="97"/>
        <v>0</v>
      </c>
      <c r="BI308" s="179">
        <f t="shared" si="98"/>
        <v>0</v>
      </c>
      <c r="BJ308" s="18" t="s">
        <v>80</v>
      </c>
      <c r="BK308" s="179">
        <f t="shared" si="99"/>
        <v>0</v>
      </c>
      <c r="BL308" s="18" t="s">
        <v>446</v>
      </c>
      <c r="BM308" s="178" t="s">
        <v>2919</v>
      </c>
    </row>
    <row r="309" spans="1:65" s="2" customFormat="1" ht="14.45" customHeight="1">
      <c r="A309" s="33"/>
      <c r="B309" s="166"/>
      <c r="C309" s="167" t="s">
        <v>1565</v>
      </c>
      <c r="D309" s="167" t="s">
        <v>222</v>
      </c>
      <c r="E309" s="168" t="s">
        <v>1577</v>
      </c>
      <c r="F309" s="169" t="s">
        <v>2920</v>
      </c>
      <c r="G309" s="170" t="s">
        <v>361</v>
      </c>
      <c r="H309" s="171">
        <v>18</v>
      </c>
      <c r="I309" s="172"/>
      <c r="J309" s="173">
        <f t="shared" si="90"/>
        <v>0</v>
      </c>
      <c r="K309" s="169" t="s">
        <v>1</v>
      </c>
      <c r="L309" s="34"/>
      <c r="M309" s="174" t="s">
        <v>1</v>
      </c>
      <c r="N309" s="175" t="s">
        <v>38</v>
      </c>
      <c r="O309" s="59"/>
      <c r="P309" s="176">
        <f t="shared" si="91"/>
        <v>0</v>
      </c>
      <c r="Q309" s="176">
        <v>0</v>
      </c>
      <c r="R309" s="176">
        <f t="shared" si="92"/>
        <v>0</v>
      </c>
      <c r="S309" s="176">
        <v>0</v>
      </c>
      <c r="T309" s="177">
        <f t="shared" si="93"/>
        <v>0</v>
      </c>
      <c r="U309" s="33"/>
      <c r="V309" s="33"/>
      <c r="W309" s="33"/>
      <c r="X309" s="33"/>
      <c r="Y309" s="33"/>
      <c r="Z309" s="33"/>
      <c r="AA309" s="33"/>
      <c r="AB309" s="33"/>
      <c r="AC309" s="33"/>
      <c r="AD309" s="33"/>
      <c r="AE309" s="33"/>
      <c r="AR309" s="178" t="s">
        <v>446</v>
      </c>
      <c r="AT309" s="178" t="s">
        <v>222</v>
      </c>
      <c r="AU309" s="178" t="s">
        <v>82</v>
      </c>
      <c r="AY309" s="18" t="s">
        <v>219</v>
      </c>
      <c r="BE309" s="179">
        <f t="shared" si="94"/>
        <v>0</v>
      </c>
      <c r="BF309" s="179">
        <f t="shared" si="95"/>
        <v>0</v>
      </c>
      <c r="BG309" s="179">
        <f t="shared" si="96"/>
        <v>0</v>
      </c>
      <c r="BH309" s="179">
        <f t="shared" si="97"/>
        <v>0</v>
      </c>
      <c r="BI309" s="179">
        <f t="shared" si="98"/>
        <v>0</v>
      </c>
      <c r="BJ309" s="18" t="s">
        <v>80</v>
      </c>
      <c r="BK309" s="179">
        <f t="shared" si="99"/>
        <v>0</v>
      </c>
      <c r="BL309" s="18" t="s">
        <v>446</v>
      </c>
      <c r="BM309" s="178" t="s">
        <v>2921</v>
      </c>
    </row>
    <row r="310" spans="1:65" s="2" customFormat="1" ht="21.6" customHeight="1">
      <c r="A310" s="33"/>
      <c r="B310" s="166"/>
      <c r="C310" s="167" t="s">
        <v>1570</v>
      </c>
      <c r="D310" s="167" t="s">
        <v>222</v>
      </c>
      <c r="E310" s="168" t="s">
        <v>1582</v>
      </c>
      <c r="F310" s="169" t="s">
        <v>2922</v>
      </c>
      <c r="G310" s="170" t="s">
        <v>361</v>
      </c>
      <c r="H310" s="171">
        <v>27</v>
      </c>
      <c r="I310" s="172"/>
      <c r="J310" s="173">
        <f t="shared" si="90"/>
        <v>0</v>
      </c>
      <c r="K310" s="169" t="s">
        <v>1</v>
      </c>
      <c r="L310" s="34"/>
      <c r="M310" s="174" t="s">
        <v>1</v>
      </c>
      <c r="N310" s="175" t="s">
        <v>38</v>
      </c>
      <c r="O310" s="59"/>
      <c r="P310" s="176">
        <f t="shared" si="91"/>
        <v>0</v>
      </c>
      <c r="Q310" s="176">
        <v>0</v>
      </c>
      <c r="R310" s="176">
        <f t="shared" si="92"/>
        <v>0</v>
      </c>
      <c r="S310" s="176">
        <v>0</v>
      </c>
      <c r="T310" s="177">
        <f t="shared" si="93"/>
        <v>0</v>
      </c>
      <c r="U310" s="33"/>
      <c r="V310" s="33"/>
      <c r="W310" s="33"/>
      <c r="X310" s="33"/>
      <c r="Y310" s="33"/>
      <c r="Z310" s="33"/>
      <c r="AA310" s="33"/>
      <c r="AB310" s="33"/>
      <c r="AC310" s="33"/>
      <c r="AD310" s="33"/>
      <c r="AE310" s="33"/>
      <c r="AR310" s="178" t="s">
        <v>446</v>
      </c>
      <c r="AT310" s="178" t="s">
        <v>222</v>
      </c>
      <c r="AU310" s="178" t="s">
        <v>82</v>
      </c>
      <c r="AY310" s="18" t="s">
        <v>219</v>
      </c>
      <c r="BE310" s="179">
        <f t="shared" si="94"/>
        <v>0</v>
      </c>
      <c r="BF310" s="179">
        <f t="shared" si="95"/>
        <v>0</v>
      </c>
      <c r="BG310" s="179">
        <f t="shared" si="96"/>
        <v>0</v>
      </c>
      <c r="BH310" s="179">
        <f t="shared" si="97"/>
        <v>0</v>
      </c>
      <c r="BI310" s="179">
        <f t="shared" si="98"/>
        <v>0</v>
      </c>
      <c r="BJ310" s="18" t="s">
        <v>80</v>
      </c>
      <c r="BK310" s="179">
        <f t="shared" si="99"/>
        <v>0</v>
      </c>
      <c r="BL310" s="18" t="s">
        <v>446</v>
      </c>
      <c r="BM310" s="178" t="s">
        <v>2923</v>
      </c>
    </row>
    <row r="311" spans="1:65" s="2" customFormat="1" ht="14.45" customHeight="1">
      <c r="A311" s="33"/>
      <c r="B311" s="166"/>
      <c r="C311" s="167" t="s">
        <v>1577</v>
      </c>
      <c r="D311" s="167" t="s">
        <v>222</v>
      </c>
      <c r="E311" s="168" t="s">
        <v>1587</v>
      </c>
      <c r="F311" s="169" t="s">
        <v>2924</v>
      </c>
      <c r="G311" s="170" t="s">
        <v>232</v>
      </c>
      <c r="H311" s="171">
        <v>10.7</v>
      </c>
      <c r="I311" s="172"/>
      <c r="J311" s="173">
        <f t="shared" si="90"/>
        <v>0</v>
      </c>
      <c r="K311" s="169" t="s">
        <v>1</v>
      </c>
      <c r="L311" s="34"/>
      <c r="M311" s="174" t="s">
        <v>1</v>
      </c>
      <c r="N311" s="175" t="s">
        <v>38</v>
      </c>
      <c r="O311" s="59"/>
      <c r="P311" s="176">
        <f t="shared" si="91"/>
        <v>0</v>
      </c>
      <c r="Q311" s="176">
        <v>0</v>
      </c>
      <c r="R311" s="176">
        <f t="shared" si="92"/>
        <v>0</v>
      </c>
      <c r="S311" s="176">
        <v>0</v>
      </c>
      <c r="T311" s="177">
        <f t="shared" si="93"/>
        <v>0</v>
      </c>
      <c r="U311" s="33"/>
      <c r="V311" s="33"/>
      <c r="W311" s="33"/>
      <c r="X311" s="33"/>
      <c r="Y311" s="33"/>
      <c r="Z311" s="33"/>
      <c r="AA311" s="33"/>
      <c r="AB311" s="33"/>
      <c r="AC311" s="33"/>
      <c r="AD311" s="33"/>
      <c r="AE311" s="33"/>
      <c r="AR311" s="178" t="s">
        <v>446</v>
      </c>
      <c r="AT311" s="178" t="s">
        <v>222</v>
      </c>
      <c r="AU311" s="178" t="s">
        <v>82</v>
      </c>
      <c r="AY311" s="18" t="s">
        <v>219</v>
      </c>
      <c r="BE311" s="179">
        <f t="shared" si="94"/>
        <v>0</v>
      </c>
      <c r="BF311" s="179">
        <f t="shared" si="95"/>
        <v>0</v>
      </c>
      <c r="BG311" s="179">
        <f t="shared" si="96"/>
        <v>0</v>
      </c>
      <c r="BH311" s="179">
        <f t="shared" si="97"/>
        <v>0</v>
      </c>
      <c r="BI311" s="179">
        <f t="shared" si="98"/>
        <v>0</v>
      </c>
      <c r="BJ311" s="18" t="s">
        <v>80</v>
      </c>
      <c r="BK311" s="179">
        <f t="shared" si="99"/>
        <v>0</v>
      </c>
      <c r="BL311" s="18" t="s">
        <v>446</v>
      </c>
      <c r="BM311" s="178" t="s">
        <v>2925</v>
      </c>
    </row>
    <row r="312" spans="1:65" s="2" customFormat="1" ht="14.45" customHeight="1">
      <c r="A312" s="33"/>
      <c r="B312" s="166"/>
      <c r="C312" s="167" t="s">
        <v>1582</v>
      </c>
      <c r="D312" s="167" t="s">
        <v>222</v>
      </c>
      <c r="E312" s="168" t="s">
        <v>1592</v>
      </c>
      <c r="F312" s="169" t="s">
        <v>2926</v>
      </c>
      <c r="G312" s="170" t="s">
        <v>232</v>
      </c>
      <c r="H312" s="171">
        <v>203.3</v>
      </c>
      <c r="I312" s="172"/>
      <c r="J312" s="173">
        <f t="shared" si="90"/>
        <v>0</v>
      </c>
      <c r="K312" s="169" t="s">
        <v>1</v>
      </c>
      <c r="L312" s="34"/>
      <c r="M312" s="174" t="s">
        <v>1</v>
      </c>
      <c r="N312" s="175" t="s">
        <v>38</v>
      </c>
      <c r="O312" s="59"/>
      <c r="P312" s="176">
        <f t="shared" si="91"/>
        <v>0</v>
      </c>
      <c r="Q312" s="176">
        <v>0</v>
      </c>
      <c r="R312" s="176">
        <f t="shared" si="92"/>
        <v>0</v>
      </c>
      <c r="S312" s="176">
        <v>0</v>
      </c>
      <c r="T312" s="177">
        <f t="shared" si="93"/>
        <v>0</v>
      </c>
      <c r="U312" s="33"/>
      <c r="V312" s="33"/>
      <c r="W312" s="33"/>
      <c r="X312" s="33"/>
      <c r="Y312" s="33"/>
      <c r="Z312" s="33"/>
      <c r="AA312" s="33"/>
      <c r="AB312" s="33"/>
      <c r="AC312" s="33"/>
      <c r="AD312" s="33"/>
      <c r="AE312" s="33"/>
      <c r="AR312" s="178" t="s">
        <v>446</v>
      </c>
      <c r="AT312" s="178" t="s">
        <v>222</v>
      </c>
      <c r="AU312" s="178" t="s">
        <v>82</v>
      </c>
      <c r="AY312" s="18" t="s">
        <v>219</v>
      </c>
      <c r="BE312" s="179">
        <f t="shared" si="94"/>
        <v>0</v>
      </c>
      <c r="BF312" s="179">
        <f t="shared" si="95"/>
        <v>0</v>
      </c>
      <c r="BG312" s="179">
        <f t="shared" si="96"/>
        <v>0</v>
      </c>
      <c r="BH312" s="179">
        <f t="shared" si="97"/>
        <v>0</v>
      </c>
      <c r="BI312" s="179">
        <f t="shared" si="98"/>
        <v>0</v>
      </c>
      <c r="BJ312" s="18" t="s">
        <v>80</v>
      </c>
      <c r="BK312" s="179">
        <f t="shared" si="99"/>
        <v>0</v>
      </c>
      <c r="BL312" s="18" t="s">
        <v>446</v>
      </c>
      <c r="BM312" s="178" t="s">
        <v>2927</v>
      </c>
    </row>
    <row r="313" spans="1:65" s="2" customFormat="1" ht="14.45" customHeight="1">
      <c r="A313" s="33"/>
      <c r="B313" s="166"/>
      <c r="C313" s="167" t="s">
        <v>1587</v>
      </c>
      <c r="D313" s="167" t="s">
        <v>222</v>
      </c>
      <c r="E313" s="168" t="s">
        <v>1597</v>
      </c>
      <c r="F313" s="169" t="s">
        <v>2928</v>
      </c>
      <c r="G313" s="170" t="s">
        <v>232</v>
      </c>
      <c r="H313" s="171">
        <v>10.7</v>
      </c>
      <c r="I313" s="172"/>
      <c r="J313" s="173">
        <f t="shared" si="90"/>
        <v>0</v>
      </c>
      <c r="K313" s="169" t="s">
        <v>1</v>
      </c>
      <c r="L313" s="34"/>
      <c r="M313" s="174" t="s">
        <v>1</v>
      </c>
      <c r="N313" s="175" t="s">
        <v>38</v>
      </c>
      <c r="O313" s="59"/>
      <c r="P313" s="176">
        <f t="shared" si="91"/>
        <v>0</v>
      </c>
      <c r="Q313" s="176">
        <v>0</v>
      </c>
      <c r="R313" s="176">
        <f t="shared" si="92"/>
        <v>0</v>
      </c>
      <c r="S313" s="176">
        <v>0</v>
      </c>
      <c r="T313" s="177">
        <f t="shared" si="93"/>
        <v>0</v>
      </c>
      <c r="U313" s="33"/>
      <c r="V313" s="33"/>
      <c r="W313" s="33"/>
      <c r="X313" s="33"/>
      <c r="Y313" s="33"/>
      <c r="Z313" s="33"/>
      <c r="AA313" s="33"/>
      <c r="AB313" s="33"/>
      <c r="AC313" s="33"/>
      <c r="AD313" s="33"/>
      <c r="AE313" s="33"/>
      <c r="AR313" s="178" t="s">
        <v>446</v>
      </c>
      <c r="AT313" s="178" t="s">
        <v>222</v>
      </c>
      <c r="AU313" s="178" t="s">
        <v>82</v>
      </c>
      <c r="AY313" s="18" t="s">
        <v>219</v>
      </c>
      <c r="BE313" s="179">
        <f t="shared" si="94"/>
        <v>0</v>
      </c>
      <c r="BF313" s="179">
        <f t="shared" si="95"/>
        <v>0</v>
      </c>
      <c r="BG313" s="179">
        <f t="shared" si="96"/>
        <v>0</v>
      </c>
      <c r="BH313" s="179">
        <f t="shared" si="97"/>
        <v>0</v>
      </c>
      <c r="BI313" s="179">
        <f t="shared" si="98"/>
        <v>0</v>
      </c>
      <c r="BJ313" s="18" t="s">
        <v>80</v>
      </c>
      <c r="BK313" s="179">
        <f t="shared" si="99"/>
        <v>0</v>
      </c>
      <c r="BL313" s="18" t="s">
        <v>446</v>
      </c>
      <c r="BM313" s="178" t="s">
        <v>2929</v>
      </c>
    </row>
    <row r="314" spans="1:65" s="2" customFormat="1" ht="14.45" customHeight="1">
      <c r="A314" s="33"/>
      <c r="B314" s="166"/>
      <c r="C314" s="167" t="s">
        <v>1592</v>
      </c>
      <c r="D314" s="167" t="s">
        <v>222</v>
      </c>
      <c r="E314" s="168" t="s">
        <v>1602</v>
      </c>
      <c r="F314" s="169" t="s">
        <v>2930</v>
      </c>
      <c r="G314" s="170" t="s">
        <v>237</v>
      </c>
      <c r="H314" s="171">
        <v>80</v>
      </c>
      <c r="I314" s="172"/>
      <c r="J314" s="173">
        <f t="shared" si="90"/>
        <v>0</v>
      </c>
      <c r="K314" s="169" t="s">
        <v>1</v>
      </c>
      <c r="L314" s="34"/>
      <c r="M314" s="174" t="s">
        <v>1</v>
      </c>
      <c r="N314" s="175" t="s">
        <v>38</v>
      </c>
      <c r="O314" s="59"/>
      <c r="P314" s="176">
        <f t="shared" si="91"/>
        <v>0</v>
      </c>
      <c r="Q314" s="176">
        <v>0</v>
      </c>
      <c r="R314" s="176">
        <f t="shared" si="92"/>
        <v>0</v>
      </c>
      <c r="S314" s="176">
        <v>0</v>
      </c>
      <c r="T314" s="177">
        <f t="shared" si="93"/>
        <v>0</v>
      </c>
      <c r="U314" s="33"/>
      <c r="V314" s="33"/>
      <c r="W314" s="33"/>
      <c r="X314" s="33"/>
      <c r="Y314" s="33"/>
      <c r="Z314" s="33"/>
      <c r="AA314" s="33"/>
      <c r="AB314" s="33"/>
      <c r="AC314" s="33"/>
      <c r="AD314" s="33"/>
      <c r="AE314" s="33"/>
      <c r="AR314" s="178" t="s">
        <v>446</v>
      </c>
      <c r="AT314" s="178" t="s">
        <v>222</v>
      </c>
      <c r="AU314" s="178" t="s">
        <v>82</v>
      </c>
      <c r="AY314" s="18" t="s">
        <v>219</v>
      </c>
      <c r="BE314" s="179">
        <f t="shared" si="94"/>
        <v>0</v>
      </c>
      <c r="BF314" s="179">
        <f t="shared" si="95"/>
        <v>0</v>
      </c>
      <c r="BG314" s="179">
        <f t="shared" si="96"/>
        <v>0</v>
      </c>
      <c r="BH314" s="179">
        <f t="shared" si="97"/>
        <v>0</v>
      </c>
      <c r="BI314" s="179">
        <f t="shared" si="98"/>
        <v>0</v>
      </c>
      <c r="BJ314" s="18" t="s">
        <v>80</v>
      </c>
      <c r="BK314" s="179">
        <f t="shared" si="99"/>
        <v>0</v>
      </c>
      <c r="BL314" s="18" t="s">
        <v>446</v>
      </c>
      <c r="BM314" s="178" t="s">
        <v>2931</v>
      </c>
    </row>
    <row r="315" spans="1:65" s="2" customFormat="1" ht="21.6" customHeight="1">
      <c r="A315" s="33"/>
      <c r="B315" s="166"/>
      <c r="C315" s="167" t="s">
        <v>1597</v>
      </c>
      <c r="D315" s="167" t="s">
        <v>222</v>
      </c>
      <c r="E315" s="168" t="s">
        <v>1841</v>
      </c>
      <c r="F315" s="169" t="s">
        <v>2932</v>
      </c>
      <c r="G315" s="170" t="s">
        <v>361</v>
      </c>
      <c r="H315" s="171">
        <v>9</v>
      </c>
      <c r="I315" s="172"/>
      <c r="J315" s="173">
        <f t="shared" si="90"/>
        <v>0</v>
      </c>
      <c r="K315" s="169" t="s">
        <v>1</v>
      </c>
      <c r="L315" s="34"/>
      <c r="M315" s="174" t="s">
        <v>1</v>
      </c>
      <c r="N315" s="175" t="s">
        <v>38</v>
      </c>
      <c r="O315" s="59"/>
      <c r="P315" s="176">
        <f t="shared" si="91"/>
        <v>0</v>
      </c>
      <c r="Q315" s="176">
        <v>0</v>
      </c>
      <c r="R315" s="176">
        <f t="shared" si="92"/>
        <v>0</v>
      </c>
      <c r="S315" s="176">
        <v>0</v>
      </c>
      <c r="T315" s="177">
        <f t="shared" si="93"/>
        <v>0</v>
      </c>
      <c r="U315" s="33"/>
      <c r="V315" s="33"/>
      <c r="W315" s="33"/>
      <c r="X315" s="33"/>
      <c r="Y315" s="33"/>
      <c r="Z315" s="33"/>
      <c r="AA315" s="33"/>
      <c r="AB315" s="33"/>
      <c r="AC315" s="33"/>
      <c r="AD315" s="33"/>
      <c r="AE315" s="33"/>
      <c r="AR315" s="178" t="s">
        <v>446</v>
      </c>
      <c r="AT315" s="178" t="s">
        <v>222</v>
      </c>
      <c r="AU315" s="178" t="s">
        <v>82</v>
      </c>
      <c r="AY315" s="18" t="s">
        <v>219</v>
      </c>
      <c r="BE315" s="179">
        <f t="shared" si="94"/>
        <v>0</v>
      </c>
      <c r="BF315" s="179">
        <f t="shared" si="95"/>
        <v>0</v>
      </c>
      <c r="BG315" s="179">
        <f t="shared" si="96"/>
        <v>0</v>
      </c>
      <c r="BH315" s="179">
        <f t="shared" si="97"/>
        <v>0</v>
      </c>
      <c r="BI315" s="179">
        <f t="shared" si="98"/>
        <v>0</v>
      </c>
      <c r="BJ315" s="18" t="s">
        <v>80</v>
      </c>
      <c r="BK315" s="179">
        <f t="shared" si="99"/>
        <v>0</v>
      </c>
      <c r="BL315" s="18" t="s">
        <v>446</v>
      </c>
      <c r="BM315" s="178" t="s">
        <v>2933</v>
      </c>
    </row>
    <row r="316" spans="2:63" s="12" customFormat="1" ht="22.9" customHeight="1">
      <c r="B316" s="153"/>
      <c r="D316" s="154" t="s">
        <v>72</v>
      </c>
      <c r="E316" s="164" t="s">
        <v>2934</v>
      </c>
      <c r="F316" s="164" t="s">
        <v>2935</v>
      </c>
      <c r="I316" s="156"/>
      <c r="J316" s="165">
        <f>BK316</f>
        <v>0</v>
      </c>
      <c r="L316" s="153"/>
      <c r="M316" s="158"/>
      <c r="N316" s="159"/>
      <c r="O316" s="159"/>
      <c r="P316" s="160">
        <f>P317</f>
        <v>0</v>
      </c>
      <c r="Q316" s="159"/>
      <c r="R316" s="160">
        <f>R317</f>
        <v>0</v>
      </c>
      <c r="S316" s="159"/>
      <c r="T316" s="161">
        <f>T317</f>
        <v>0</v>
      </c>
      <c r="AR316" s="154" t="s">
        <v>90</v>
      </c>
      <c r="AT316" s="162" t="s">
        <v>72</v>
      </c>
      <c r="AU316" s="162" t="s">
        <v>80</v>
      </c>
      <c r="AY316" s="154" t="s">
        <v>219</v>
      </c>
      <c r="BK316" s="163">
        <f>BK317</f>
        <v>0</v>
      </c>
    </row>
    <row r="317" spans="1:65" s="2" customFormat="1" ht="14.45" customHeight="1">
      <c r="A317" s="33"/>
      <c r="B317" s="166"/>
      <c r="C317" s="167" t="s">
        <v>1602</v>
      </c>
      <c r="D317" s="167" t="s">
        <v>222</v>
      </c>
      <c r="E317" s="168" t="s">
        <v>1604</v>
      </c>
      <c r="F317" s="169" t="s">
        <v>2936</v>
      </c>
      <c r="G317" s="170" t="s">
        <v>654</v>
      </c>
      <c r="H317" s="171">
        <v>1</v>
      </c>
      <c r="I317" s="172"/>
      <c r="J317" s="173">
        <f>ROUND(I317*H317,2)</f>
        <v>0</v>
      </c>
      <c r="K317" s="169" t="s">
        <v>1</v>
      </c>
      <c r="L317" s="34"/>
      <c r="M317" s="217" t="s">
        <v>1</v>
      </c>
      <c r="N317" s="218" t="s">
        <v>38</v>
      </c>
      <c r="O317" s="219"/>
      <c r="P317" s="220">
        <f>O317*H317</f>
        <v>0</v>
      </c>
      <c r="Q317" s="220">
        <v>0</v>
      </c>
      <c r="R317" s="220">
        <f>Q317*H317</f>
        <v>0</v>
      </c>
      <c r="S317" s="220">
        <v>0</v>
      </c>
      <c r="T317" s="221">
        <f>S317*H317</f>
        <v>0</v>
      </c>
      <c r="U317" s="33"/>
      <c r="V317" s="33"/>
      <c r="W317" s="33"/>
      <c r="X317" s="33"/>
      <c r="Y317" s="33"/>
      <c r="Z317" s="33"/>
      <c r="AA317" s="33"/>
      <c r="AB317" s="33"/>
      <c r="AC317" s="33"/>
      <c r="AD317" s="33"/>
      <c r="AE317" s="33"/>
      <c r="AR317" s="178" t="s">
        <v>446</v>
      </c>
      <c r="AT317" s="178" t="s">
        <v>222</v>
      </c>
      <c r="AU317" s="178" t="s">
        <v>82</v>
      </c>
      <c r="AY317" s="18" t="s">
        <v>219</v>
      </c>
      <c r="BE317" s="179">
        <f>IF(N317="základní",J317,0)</f>
        <v>0</v>
      </c>
      <c r="BF317" s="179">
        <f>IF(N317="snížená",J317,0)</f>
        <v>0</v>
      </c>
      <c r="BG317" s="179">
        <f>IF(N317="zákl. přenesená",J317,0)</f>
        <v>0</v>
      </c>
      <c r="BH317" s="179">
        <f>IF(N317="sníž. přenesená",J317,0)</f>
        <v>0</v>
      </c>
      <c r="BI317" s="179">
        <f>IF(N317="nulová",J317,0)</f>
        <v>0</v>
      </c>
      <c r="BJ317" s="18" t="s">
        <v>80</v>
      </c>
      <c r="BK317" s="179">
        <f>ROUND(I317*H317,2)</f>
        <v>0</v>
      </c>
      <c r="BL317" s="18" t="s">
        <v>446</v>
      </c>
      <c r="BM317" s="178" t="s">
        <v>2937</v>
      </c>
    </row>
    <row r="318" spans="1:31" s="2" customFormat="1" ht="6.95" customHeight="1">
      <c r="A318" s="33"/>
      <c r="B318" s="48"/>
      <c r="C318" s="49"/>
      <c r="D318" s="49"/>
      <c r="E318" s="49"/>
      <c r="F318" s="49"/>
      <c r="G318" s="49"/>
      <c r="H318" s="49"/>
      <c r="I318" s="126"/>
      <c r="J318" s="49"/>
      <c r="K318" s="49"/>
      <c r="L318" s="34"/>
      <c r="M318" s="33"/>
      <c r="O318" s="33"/>
      <c r="P318" s="33"/>
      <c r="Q318" s="33"/>
      <c r="R318" s="33"/>
      <c r="S318" s="33"/>
      <c r="T318" s="33"/>
      <c r="U318" s="33"/>
      <c r="V318" s="33"/>
      <c r="W318" s="33"/>
      <c r="X318" s="33"/>
      <c r="Y318" s="33"/>
      <c r="Z318" s="33"/>
      <c r="AA318" s="33"/>
      <c r="AB318" s="33"/>
      <c r="AC318" s="33"/>
      <c r="AD318" s="33"/>
      <c r="AE318" s="33"/>
    </row>
  </sheetData>
  <autoFilter ref="C133:K317"/>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69"/>
  <sheetViews>
    <sheetView showGridLines="0" workbookViewId="0" topLeftCell="A123">
      <selection activeCell="I134" sqref="I134"/>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126</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2938</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2939</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ROUND(J129,2)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ROUND((SUM(BE129:BE168)),2)</f>
        <v>0</v>
      </c>
      <c r="G37" s="33"/>
      <c r="H37" s="33"/>
      <c r="I37" s="113">
        <v>0.21</v>
      </c>
      <c r="J37" s="112">
        <f>ROUND(((SUM(BE129:BE168))*I37),2)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ROUND((SUM(BF129:BF168)),2)</f>
        <v>0</v>
      </c>
      <c r="G38" s="33"/>
      <c r="H38" s="33"/>
      <c r="I38" s="113">
        <v>0.15</v>
      </c>
      <c r="J38" s="112">
        <f>ROUND(((SUM(BF129:BF168))*I38),2)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ROUND((SUM(BG129:BG168)),2)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ROUND((SUM(BH129:BH168)),2)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ROUND((SUM(BI129:BI168)),2)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2938</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002.8.1 - Vzduchotechnika</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J129</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715</v>
      </c>
      <c r="E101" s="134"/>
      <c r="F101" s="134"/>
      <c r="G101" s="134"/>
      <c r="H101" s="134"/>
      <c r="I101" s="135"/>
      <c r="J101" s="136">
        <f>J130</f>
        <v>0</v>
      </c>
      <c r="L101" s="132"/>
    </row>
    <row r="102" spans="2:12" s="10" customFormat="1" ht="19.9" customHeight="1">
      <c r="B102" s="137"/>
      <c r="D102" s="138" t="s">
        <v>2940</v>
      </c>
      <c r="E102" s="139"/>
      <c r="F102" s="139"/>
      <c r="G102" s="139"/>
      <c r="H102" s="139"/>
      <c r="I102" s="140"/>
      <c r="J102" s="141">
        <f>J131</f>
        <v>0</v>
      </c>
      <c r="L102" s="137"/>
    </row>
    <row r="103" spans="2:12" s="10" customFormat="1" ht="19.9" customHeight="1">
      <c r="B103" s="137"/>
      <c r="D103" s="138" t="s">
        <v>2941</v>
      </c>
      <c r="E103" s="139"/>
      <c r="F103" s="139"/>
      <c r="G103" s="139"/>
      <c r="H103" s="139"/>
      <c r="I103" s="140"/>
      <c r="J103" s="141">
        <f>J143</f>
        <v>0</v>
      </c>
      <c r="L103" s="137"/>
    </row>
    <row r="104" spans="2:12" s="10" customFormat="1" ht="19.9" customHeight="1">
      <c r="B104" s="137"/>
      <c r="D104" s="138" t="s">
        <v>2942</v>
      </c>
      <c r="E104" s="139"/>
      <c r="F104" s="139"/>
      <c r="G104" s="139"/>
      <c r="H104" s="139"/>
      <c r="I104" s="140"/>
      <c r="J104" s="141">
        <f>J153</f>
        <v>0</v>
      </c>
      <c r="L104" s="137"/>
    </row>
    <row r="105" spans="2:12" s="10" customFormat="1" ht="19.9" customHeight="1">
      <c r="B105" s="137"/>
      <c r="D105" s="138" t="s">
        <v>2943</v>
      </c>
      <c r="E105" s="139"/>
      <c r="F105" s="139"/>
      <c r="G105" s="139"/>
      <c r="H105" s="139"/>
      <c r="I105" s="140"/>
      <c r="J105" s="141">
        <f>J159</f>
        <v>0</v>
      </c>
      <c r="L105" s="137"/>
    </row>
    <row r="106" spans="1:31" s="2" customFormat="1" ht="21.75"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6.95" customHeight="1">
      <c r="A107" s="33"/>
      <c r="B107" s="48"/>
      <c r="C107" s="49"/>
      <c r="D107" s="49"/>
      <c r="E107" s="49"/>
      <c r="F107" s="49"/>
      <c r="G107" s="49"/>
      <c r="H107" s="49"/>
      <c r="I107" s="126"/>
      <c r="J107" s="49"/>
      <c r="K107" s="49"/>
      <c r="L107" s="43"/>
      <c r="S107" s="33"/>
      <c r="T107" s="33"/>
      <c r="U107" s="33"/>
      <c r="V107" s="33"/>
      <c r="W107" s="33"/>
      <c r="X107" s="33"/>
      <c r="Y107" s="33"/>
      <c r="Z107" s="33"/>
      <c r="AA107" s="33"/>
      <c r="AB107" s="33"/>
      <c r="AC107" s="33"/>
      <c r="AD107" s="33"/>
      <c r="AE107" s="33"/>
    </row>
    <row r="111" spans="1:31" s="2" customFormat="1" ht="6.95" customHeight="1">
      <c r="A111" s="33"/>
      <c r="B111" s="50"/>
      <c r="C111" s="51"/>
      <c r="D111" s="51"/>
      <c r="E111" s="51"/>
      <c r="F111" s="51"/>
      <c r="G111" s="51"/>
      <c r="H111" s="51"/>
      <c r="I111" s="127"/>
      <c r="J111" s="51"/>
      <c r="K111" s="51"/>
      <c r="L111" s="43"/>
      <c r="S111" s="33"/>
      <c r="T111" s="33"/>
      <c r="U111" s="33"/>
      <c r="V111" s="33"/>
      <c r="W111" s="33"/>
      <c r="X111" s="33"/>
      <c r="Y111" s="33"/>
      <c r="Z111" s="33"/>
      <c r="AA111" s="33"/>
      <c r="AB111" s="33"/>
      <c r="AC111" s="33"/>
      <c r="AD111" s="33"/>
      <c r="AE111" s="33"/>
    </row>
    <row r="112" spans="1:31" s="2" customFormat="1" ht="24.95" customHeight="1">
      <c r="A112" s="33"/>
      <c r="B112" s="34"/>
      <c r="C112" s="22" t="s">
        <v>204</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4.45" customHeight="1">
      <c r="A115" s="33"/>
      <c r="B115" s="34"/>
      <c r="C115" s="33"/>
      <c r="D115" s="33"/>
      <c r="E115" s="280" t="str">
        <f>E7</f>
        <v>Rozšíření infrastruktury centra INTEMAC</v>
      </c>
      <c r="F115" s="281"/>
      <c r="G115" s="281"/>
      <c r="H115" s="281"/>
      <c r="I115" s="103"/>
      <c r="J115" s="33"/>
      <c r="K115" s="33"/>
      <c r="L115" s="43"/>
      <c r="S115" s="33"/>
      <c r="T115" s="33"/>
      <c r="U115" s="33"/>
      <c r="V115" s="33"/>
      <c r="W115" s="33"/>
      <c r="X115" s="33"/>
      <c r="Y115" s="33"/>
      <c r="Z115" s="33"/>
      <c r="AA115" s="33"/>
      <c r="AB115" s="33"/>
      <c r="AC115" s="33"/>
      <c r="AD115" s="33"/>
      <c r="AE115" s="33"/>
    </row>
    <row r="116" spans="2:12" s="1" customFormat="1" ht="12" customHeight="1">
      <c r="B116" s="21"/>
      <c r="C116" s="28" t="s">
        <v>176</v>
      </c>
      <c r="I116" s="99"/>
      <c r="L116" s="21"/>
    </row>
    <row r="117" spans="2:12" s="1" customFormat="1" ht="14.45" customHeight="1">
      <c r="B117" s="21"/>
      <c r="E117" s="280" t="s">
        <v>177</v>
      </c>
      <c r="F117" s="243"/>
      <c r="G117" s="243"/>
      <c r="H117" s="243"/>
      <c r="I117" s="99"/>
      <c r="L117" s="21"/>
    </row>
    <row r="118" spans="2:12" s="1" customFormat="1" ht="12" customHeight="1">
      <c r="B118" s="21"/>
      <c r="C118" s="28" t="s">
        <v>178</v>
      </c>
      <c r="I118" s="99"/>
      <c r="L118" s="21"/>
    </row>
    <row r="119" spans="1:31" s="2" customFormat="1" ht="14.45" customHeight="1">
      <c r="A119" s="33"/>
      <c r="B119" s="34"/>
      <c r="C119" s="33"/>
      <c r="D119" s="33"/>
      <c r="E119" s="282" t="s">
        <v>764</v>
      </c>
      <c r="F119" s="283"/>
      <c r="G119" s="283"/>
      <c r="H119" s="28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2938</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5" customHeight="1">
      <c r="A121" s="33"/>
      <c r="B121" s="34"/>
      <c r="C121" s="33"/>
      <c r="D121" s="33"/>
      <c r="E121" s="253" t="str">
        <f>E13</f>
        <v>002.8.1 - Vzduchotechnika</v>
      </c>
      <c r="F121" s="283"/>
      <c r="G121" s="283"/>
      <c r="H121" s="283"/>
      <c r="I121" s="10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F16</f>
        <v xml:space="preserve"> </v>
      </c>
      <c r="G123" s="33"/>
      <c r="H123" s="33"/>
      <c r="I123" s="104" t="s">
        <v>22</v>
      </c>
      <c r="J123" s="56" t="str">
        <f>IF(J16="","",J16)</f>
        <v>20. 10. 2018</v>
      </c>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24</v>
      </c>
      <c r="D125" s="33"/>
      <c r="E125" s="33"/>
      <c r="F125" s="26" t="str">
        <f>E19</f>
        <v xml:space="preserve"> </v>
      </c>
      <c r="G125" s="33"/>
      <c r="H125" s="33"/>
      <c r="I125" s="104" t="s">
        <v>29</v>
      </c>
      <c r="J125" s="31" t="str">
        <f>E25</f>
        <v xml:space="preserve"> </v>
      </c>
      <c r="K125" s="33"/>
      <c r="L125" s="43"/>
      <c r="S125" s="33"/>
      <c r="T125" s="33"/>
      <c r="U125" s="33"/>
      <c r="V125" s="33"/>
      <c r="W125" s="33"/>
      <c r="X125" s="33"/>
      <c r="Y125" s="33"/>
      <c r="Z125" s="33"/>
      <c r="AA125" s="33"/>
      <c r="AB125" s="33"/>
      <c r="AC125" s="33"/>
      <c r="AD125" s="33"/>
      <c r="AE125" s="33"/>
    </row>
    <row r="126" spans="1:31" s="2" customFormat="1" ht="15.6" customHeight="1">
      <c r="A126" s="33"/>
      <c r="B126" s="34"/>
      <c r="C126" s="28" t="s">
        <v>27</v>
      </c>
      <c r="D126" s="33"/>
      <c r="E126" s="33"/>
      <c r="F126" s="26" t="str">
        <f>IF(E22="","",E22)</f>
        <v>Vyplň údaj</v>
      </c>
      <c r="G126" s="33"/>
      <c r="H126" s="33"/>
      <c r="I126" s="104" t="s">
        <v>31</v>
      </c>
      <c r="J126" s="31" t="str">
        <f>E28</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 customHeight="1">
      <c r="A129" s="33"/>
      <c r="B129" s="34"/>
      <c r="C129" s="70" t="s">
        <v>216</v>
      </c>
      <c r="D129" s="33"/>
      <c r="E129" s="33"/>
      <c r="F129" s="33"/>
      <c r="G129" s="33"/>
      <c r="H129" s="33"/>
      <c r="I129" s="103"/>
      <c r="J129" s="149">
        <f>BK129</f>
        <v>0</v>
      </c>
      <c r="K129" s="33"/>
      <c r="L129" s="34"/>
      <c r="M129" s="66"/>
      <c r="N129" s="57"/>
      <c r="O129" s="67"/>
      <c r="P129" s="150">
        <f>P130</f>
        <v>0</v>
      </c>
      <c r="Q129" s="67"/>
      <c r="R129" s="150">
        <f>R130</f>
        <v>0</v>
      </c>
      <c r="S129" s="67"/>
      <c r="T129" s="151">
        <f>T130</f>
        <v>0</v>
      </c>
      <c r="U129" s="33"/>
      <c r="V129" s="33"/>
      <c r="W129" s="33"/>
      <c r="X129" s="33"/>
      <c r="Y129" s="33"/>
      <c r="Z129" s="33"/>
      <c r="AA129" s="33"/>
      <c r="AB129" s="33"/>
      <c r="AC129" s="33"/>
      <c r="AD129" s="33"/>
      <c r="AE129" s="33"/>
      <c r="AT129" s="18" t="s">
        <v>72</v>
      </c>
      <c r="AU129" s="18" t="s">
        <v>186</v>
      </c>
      <c r="BK129" s="152">
        <f>BK130</f>
        <v>0</v>
      </c>
    </row>
    <row r="130" spans="2:63" s="12" customFormat="1" ht="25.9" customHeight="1">
      <c r="B130" s="153"/>
      <c r="D130" s="154" t="s">
        <v>72</v>
      </c>
      <c r="E130" s="155" t="s">
        <v>719</v>
      </c>
      <c r="F130" s="155" t="s">
        <v>99</v>
      </c>
      <c r="I130" s="156"/>
      <c r="J130" s="157">
        <f>BK130</f>
        <v>0</v>
      </c>
      <c r="L130" s="153"/>
      <c r="M130" s="158"/>
      <c r="N130" s="159"/>
      <c r="O130" s="159"/>
      <c r="P130" s="160">
        <f>P131+P143+P153+P159</f>
        <v>0</v>
      </c>
      <c r="Q130" s="159"/>
      <c r="R130" s="160">
        <f>R131+R143+R153+R159</f>
        <v>0</v>
      </c>
      <c r="S130" s="159"/>
      <c r="T130" s="161">
        <f>T131+T143+T153+T159</f>
        <v>0</v>
      </c>
      <c r="AR130" s="154" t="s">
        <v>90</v>
      </c>
      <c r="AT130" s="162" t="s">
        <v>72</v>
      </c>
      <c r="AU130" s="162" t="s">
        <v>73</v>
      </c>
      <c r="AY130" s="154" t="s">
        <v>219</v>
      </c>
      <c r="BK130" s="163">
        <f>BK131+BK143+BK153+BK159</f>
        <v>0</v>
      </c>
    </row>
    <row r="131" spans="2:63" s="12" customFormat="1" ht="22.9" customHeight="1">
      <c r="B131" s="153"/>
      <c r="D131" s="154" t="s">
        <v>72</v>
      </c>
      <c r="E131" s="164" t="s">
        <v>1910</v>
      </c>
      <c r="F131" s="164" t="s">
        <v>2944</v>
      </c>
      <c r="I131" s="156"/>
      <c r="J131" s="165">
        <f>BK131</f>
        <v>0</v>
      </c>
      <c r="L131" s="153"/>
      <c r="M131" s="158"/>
      <c r="N131" s="159"/>
      <c r="O131" s="159"/>
      <c r="P131" s="160">
        <f>SUM(P132:P142)</f>
        <v>0</v>
      </c>
      <c r="Q131" s="159"/>
      <c r="R131" s="160">
        <f>SUM(R132:R142)</f>
        <v>0</v>
      </c>
      <c r="S131" s="159"/>
      <c r="T131" s="161">
        <f>SUM(T132:T142)</f>
        <v>0</v>
      </c>
      <c r="AR131" s="154" t="s">
        <v>90</v>
      </c>
      <c r="AT131" s="162" t="s">
        <v>72</v>
      </c>
      <c r="AU131" s="162" t="s">
        <v>80</v>
      </c>
      <c r="AY131" s="154" t="s">
        <v>219</v>
      </c>
      <c r="BK131" s="163">
        <f>SUM(BK132:BK142)</f>
        <v>0</v>
      </c>
    </row>
    <row r="132" spans="1:65" s="2" customFormat="1" ht="108" customHeight="1">
      <c r="A132" s="33"/>
      <c r="B132" s="166"/>
      <c r="C132" s="167" t="s">
        <v>80</v>
      </c>
      <c r="D132" s="167" t="s">
        <v>222</v>
      </c>
      <c r="E132" s="168" t="s">
        <v>2945</v>
      </c>
      <c r="F132" s="169" t="s">
        <v>2946</v>
      </c>
      <c r="G132" s="170" t="s">
        <v>592</v>
      </c>
      <c r="H132" s="171">
        <v>1</v>
      </c>
      <c r="I132" s="172"/>
      <c r="J132" s="173">
        <f aca="true" t="shared" si="0" ref="J132:J142">ROUND(I132*H132,2)</f>
        <v>0</v>
      </c>
      <c r="K132" s="169" t="s">
        <v>1</v>
      </c>
      <c r="L132" s="34"/>
      <c r="M132" s="174" t="s">
        <v>1</v>
      </c>
      <c r="N132" s="175" t="s">
        <v>38</v>
      </c>
      <c r="O132" s="59"/>
      <c r="P132" s="176">
        <f aca="true" t="shared" si="1" ref="P132:P142">O132*H132</f>
        <v>0</v>
      </c>
      <c r="Q132" s="176">
        <v>0</v>
      </c>
      <c r="R132" s="176">
        <f aca="true" t="shared" si="2" ref="R132:R142">Q132*H132</f>
        <v>0</v>
      </c>
      <c r="S132" s="176">
        <v>0</v>
      </c>
      <c r="T132" s="177">
        <f aca="true" t="shared" si="3" ref="T132:T142">S132*H132</f>
        <v>0</v>
      </c>
      <c r="U132" s="33"/>
      <c r="V132" s="33"/>
      <c r="W132" s="33"/>
      <c r="X132" s="33"/>
      <c r="Y132" s="33"/>
      <c r="Z132" s="33"/>
      <c r="AA132" s="33"/>
      <c r="AB132" s="33"/>
      <c r="AC132" s="33"/>
      <c r="AD132" s="33"/>
      <c r="AE132" s="33"/>
      <c r="AR132" s="178" t="s">
        <v>125</v>
      </c>
      <c r="AT132" s="178" t="s">
        <v>222</v>
      </c>
      <c r="AU132" s="178" t="s">
        <v>82</v>
      </c>
      <c r="AY132" s="18" t="s">
        <v>219</v>
      </c>
      <c r="BE132" s="179">
        <f aca="true" t="shared" si="4" ref="BE132:BE142">IF(N132="základní",J132,0)</f>
        <v>0</v>
      </c>
      <c r="BF132" s="179">
        <f aca="true" t="shared" si="5" ref="BF132:BF142">IF(N132="snížená",J132,0)</f>
        <v>0</v>
      </c>
      <c r="BG132" s="179">
        <f aca="true" t="shared" si="6" ref="BG132:BG142">IF(N132="zákl. přenesená",J132,0)</f>
        <v>0</v>
      </c>
      <c r="BH132" s="179">
        <f aca="true" t="shared" si="7" ref="BH132:BH142">IF(N132="sníž. přenesená",J132,0)</f>
        <v>0</v>
      </c>
      <c r="BI132" s="179">
        <f aca="true" t="shared" si="8" ref="BI132:BI142">IF(N132="nulová",J132,0)</f>
        <v>0</v>
      </c>
      <c r="BJ132" s="18" t="s">
        <v>80</v>
      </c>
      <c r="BK132" s="179">
        <f aca="true" t="shared" si="9" ref="BK132:BK142">ROUND(I132*H132,2)</f>
        <v>0</v>
      </c>
      <c r="BL132" s="18" t="s">
        <v>125</v>
      </c>
      <c r="BM132" s="178" t="s">
        <v>2947</v>
      </c>
    </row>
    <row r="133" spans="1:65" s="2" customFormat="1" ht="86.45" customHeight="1">
      <c r="A133" s="33"/>
      <c r="B133" s="166"/>
      <c r="C133" s="167" t="s">
        <v>82</v>
      </c>
      <c r="D133" s="167" t="s">
        <v>222</v>
      </c>
      <c r="E133" s="168" t="s">
        <v>2948</v>
      </c>
      <c r="F133" s="169" t="s">
        <v>2949</v>
      </c>
      <c r="G133" s="170" t="s">
        <v>592</v>
      </c>
      <c r="H133" s="171">
        <v>1</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2950</v>
      </c>
    </row>
    <row r="134" spans="1:65" s="2" customFormat="1" ht="32.45" customHeight="1">
      <c r="A134" s="33"/>
      <c r="B134" s="166"/>
      <c r="C134" s="167" t="s">
        <v>125</v>
      </c>
      <c r="D134" s="167" t="s">
        <v>222</v>
      </c>
      <c r="E134" s="168" t="s">
        <v>2951</v>
      </c>
      <c r="F134" s="169" t="s">
        <v>2952</v>
      </c>
      <c r="G134" s="170" t="s">
        <v>237</v>
      </c>
      <c r="H134" s="171">
        <v>258</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2953</v>
      </c>
    </row>
    <row r="135" spans="1:65" s="2" customFormat="1" ht="21.6" customHeight="1">
      <c r="A135" s="33"/>
      <c r="B135" s="166"/>
      <c r="C135" s="167" t="s">
        <v>246</v>
      </c>
      <c r="D135" s="167" t="s">
        <v>222</v>
      </c>
      <c r="E135" s="168" t="s">
        <v>2954</v>
      </c>
      <c r="F135" s="169" t="s">
        <v>2955</v>
      </c>
      <c r="G135" s="170" t="s">
        <v>2956</v>
      </c>
      <c r="H135" s="171">
        <v>24</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2957</v>
      </c>
    </row>
    <row r="136" spans="1:65" s="2" customFormat="1" ht="21.6" customHeight="1">
      <c r="A136" s="33"/>
      <c r="B136" s="166"/>
      <c r="C136" s="167" t="s">
        <v>252</v>
      </c>
      <c r="D136" s="167" t="s">
        <v>222</v>
      </c>
      <c r="E136" s="168" t="s">
        <v>2958</v>
      </c>
      <c r="F136" s="169" t="s">
        <v>743</v>
      </c>
      <c r="G136" s="170" t="s">
        <v>237</v>
      </c>
      <c r="H136" s="171">
        <v>177</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2959</v>
      </c>
    </row>
    <row r="137" spans="1:65" s="2" customFormat="1" ht="21.6" customHeight="1">
      <c r="A137" s="33"/>
      <c r="B137" s="166"/>
      <c r="C137" s="167" t="s">
        <v>260</v>
      </c>
      <c r="D137" s="167" t="s">
        <v>222</v>
      </c>
      <c r="E137" s="168" t="s">
        <v>2960</v>
      </c>
      <c r="F137" s="169" t="s">
        <v>2961</v>
      </c>
      <c r="G137" s="170" t="s">
        <v>592</v>
      </c>
      <c r="H137" s="171">
        <v>4</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2962</v>
      </c>
    </row>
    <row r="138" spans="1:65" s="2" customFormat="1" ht="21.6" customHeight="1">
      <c r="A138" s="33"/>
      <c r="B138" s="166"/>
      <c r="C138" s="167" t="s">
        <v>256</v>
      </c>
      <c r="D138" s="167" t="s">
        <v>222</v>
      </c>
      <c r="E138" s="168" t="s">
        <v>2963</v>
      </c>
      <c r="F138" s="169" t="s">
        <v>2964</v>
      </c>
      <c r="G138" s="170" t="s">
        <v>592</v>
      </c>
      <c r="H138" s="171">
        <v>4</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125</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2965</v>
      </c>
    </row>
    <row r="139" spans="1:65" s="2" customFormat="1" ht="43.15" customHeight="1">
      <c r="A139" s="33"/>
      <c r="B139" s="166"/>
      <c r="C139" s="167" t="s">
        <v>271</v>
      </c>
      <c r="D139" s="167" t="s">
        <v>222</v>
      </c>
      <c r="E139" s="168" t="s">
        <v>2966</v>
      </c>
      <c r="F139" s="169" t="s">
        <v>2967</v>
      </c>
      <c r="G139" s="170" t="s">
        <v>592</v>
      </c>
      <c r="H139" s="171">
        <v>8</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2968</v>
      </c>
    </row>
    <row r="140" spans="1:65" s="2" customFormat="1" ht="21.6" customHeight="1">
      <c r="A140" s="33"/>
      <c r="B140" s="166"/>
      <c r="C140" s="167" t="s">
        <v>277</v>
      </c>
      <c r="D140" s="167" t="s">
        <v>222</v>
      </c>
      <c r="E140" s="168" t="s">
        <v>2969</v>
      </c>
      <c r="F140" s="169" t="s">
        <v>2970</v>
      </c>
      <c r="G140" s="170" t="s">
        <v>592</v>
      </c>
      <c r="H140" s="171">
        <v>8</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2971</v>
      </c>
    </row>
    <row r="141" spans="1:65" s="2" customFormat="1" ht="14.45" customHeight="1">
      <c r="A141" s="33"/>
      <c r="B141" s="166"/>
      <c r="C141" s="167" t="s">
        <v>282</v>
      </c>
      <c r="D141" s="167" t="s">
        <v>222</v>
      </c>
      <c r="E141" s="168" t="s">
        <v>2972</v>
      </c>
      <c r="F141" s="169" t="s">
        <v>2973</v>
      </c>
      <c r="G141" s="170" t="s">
        <v>592</v>
      </c>
      <c r="H141" s="171">
        <v>2</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2974</v>
      </c>
    </row>
    <row r="142" spans="1:65" s="2" customFormat="1" ht="14.45" customHeight="1">
      <c r="A142" s="33"/>
      <c r="B142" s="166"/>
      <c r="C142" s="167" t="s">
        <v>294</v>
      </c>
      <c r="D142" s="167" t="s">
        <v>222</v>
      </c>
      <c r="E142" s="168" t="s">
        <v>2975</v>
      </c>
      <c r="F142" s="169" t="s">
        <v>2976</v>
      </c>
      <c r="G142" s="170" t="s">
        <v>592</v>
      </c>
      <c r="H142" s="171">
        <v>2</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2977</v>
      </c>
    </row>
    <row r="143" spans="2:63" s="12" customFormat="1" ht="22.9" customHeight="1">
      <c r="B143" s="153"/>
      <c r="D143" s="154" t="s">
        <v>72</v>
      </c>
      <c r="E143" s="164" t="s">
        <v>748</v>
      </c>
      <c r="F143" s="164" t="s">
        <v>2978</v>
      </c>
      <c r="I143" s="156"/>
      <c r="J143" s="165">
        <f>BK143</f>
        <v>0</v>
      </c>
      <c r="L143" s="153"/>
      <c r="M143" s="158"/>
      <c r="N143" s="159"/>
      <c r="O143" s="159"/>
      <c r="P143" s="160">
        <f>SUM(P144:P152)</f>
        <v>0</v>
      </c>
      <c r="Q143" s="159"/>
      <c r="R143" s="160">
        <f>SUM(R144:R152)</f>
        <v>0</v>
      </c>
      <c r="S143" s="159"/>
      <c r="T143" s="161">
        <f>SUM(T144:T152)</f>
        <v>0</v>
      </c>
      <c r="AR143" s="154" t="s">
        <v>90</v>
      </c>
      <c r="AT143" s="162" t="s">
        <v>72</v>
      </c>
      <c r="AU143" s="162" t="s">
        <v>80</v>
      </c>
      <c r="AY143" s="154" t="s">
        <v>219</v>
      </c>
      <c r="BK143" s="163">
        <f>SUM(BK144:BK152)</f>
        <v>0</v>
      </c>
    </row>
    <row r="144" spans="1:65" s="2" customFormat="1" ht="108" customHeight="1">
      <c r="A144" s="33"/>
      <c r="B144" s="166"/>
      <c r="C144" s="167" t="s">
        <v>298</v>
      </c>
      <c r="D144" s="167" t="s">
        <v>222</v>
      </c>
      <c r="E144" s="168" t="s">
        <v>2979</v>
      </c>
      <c r="F144" s="169" t="s">
        <v>2980</v>
      </c>
      <c r="G144" s="170" t="s">
        <v>592</v>
      </c>
      <c r="H144" s="171">
        <v>1</v>
      </c>
      <c r="I144" s="172"/>
      <c r="J144" s="173">
        <f aca="true" t="shared" si="10" ref="J144:J152">ROUND(I144*H144,2)</f>
        <v>0</v>
      </c>
      <c r="K144" s="169" t="s">
        <v>1</v>
      </c>
      <c r="L144" s="34"/>
      <c r="M144" s="174" t="s">
        <v>1</v>
      </c>
      <c r="N144" s="175" t="s">
        <v>38</v>
      </c>
      <c r="O144" s="59"/>
      <c r="P144" s="176">
        <f aca="true" t="shared" si="11" ref="P144:P152">O144*H144</f>
        <v>0</v>
      </c>
      <c r="Q144" s="176">
        <v>0</v>
      </c>
      <c r="R144" s="176">
        <f aca="true" t="shared" si="12" ref="R144:R152">Q144*H144</f>
        <v>0</v>
      </c>
      <c r="S144" s="176">
        <v>0</v>
      </c>
      <c r="T144" s="177">
        <f aca="true" t="shared" si="13" ref="T144:T152">S144*H144</f>
        <v>0</v>
      </c>
      <c r="U144" s="33"/>
      <c r="V144" s="33"/>
      <c r="W144" s="33"/>
      <c r="X144" s="33"/>
      <c r="Y144" s="33"/>
      <c r="Z144" s="33"/>
      <c r="AA144" s="33"/>
      <c r="AB144" s="33"/>
      <c r="AC144" s="33"/>
      <c r="AD144" s="33"/>
      <c r="AE144" s="33"/>
      <c r="AR144" s="178" t="s">
        <v>125</v>
      </c>
      <c r="AT144" s="178" t="s">
        <v>222</v>
      </c>
      <c r="AU144" s="178" t="s">
        <v>82</v>
      </c>
      <c r="AY144" s="18" t="s">
        <v>219</v>
      </c>
      <c r="BE144" s="179">
        <f aca="true" t="shared" si="14" ref="BE144:BE152">IF(N144="základní",J144,0)</f>
        <v>0</v>
      </c>
      <c r="BF144" s="179">
        <f aca="true" t="shared" si="15" ref="BF144:BF152">IF(N144="snížená",J144,0)</f>
        <v>0</v>
      </c>
      <c r="BG144" s="179">
        <f aca="true" t="shared" si="16" ref="BG144:BG152">IF(N144="zákl. přenesená",J144,0)</f>
        <v>0</v>
      </c>
      <c r="BH144" s="179">
        <f aca="true" t="shared" si="17" ref="BH144:BH152">IF(N144="sníž. přenesená",J144,0)</f>
        <v>0</v>
      </c>
      <c r="BI144" s="179">
        <f aca="true" t="shared" si="18" ref="BI144:BI152">IF(N144="nulová",J144,0)</f>
        <v>0</v>
      </c>
      <c r="BJ144" s="18" t="s">
        <v>80</v>
      </c>
      <c r="BK144" s="179">
        <f aca="true" t="shared" si="19" ref="BK144:BK152">ROUND(I144*H144,2)</f>
        <v>0</v>
      </c>
      <c r="BL144" s="18" t="s">
        <v>125</v>
      </c>
      <c r="BM144" s="178" t="s">
        <v>2981</v>
      </c>
    </row>
    <row r="145" spans="1:65" s="2" customFormat="1" ht="32.45" customHeight="1">
      <c r="A145" s="33"/>
      <c r="B145" s="166"/>
      <c r="C145" s="167" t="s">
        <v>304</v>
      </c>
      <c r="D145" s="167" t="s">
        <v>222</v>
      </c>
      <c r="E145" s="168" t="s">
        <v>2982</v>
      </c>
      <c r="F145" s="169" t="s">
        <v>2983</v>
      </c>
      <c r="G145" s="170" t="s">
        <v>237</v>
      </c>
      <c r="H145" s="171">
        <v>116</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125</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125</v>
      </c>
      <c r="BM145" s="178" t="s">
        <v>2984</v>
      </c>
    </row>
    <row r="146" spans="1:65" s="2" customFormat="1" ht="21.6" customHeight="1">
      <c r="A146" s="33"/>
      <c r="B146" s="166"/>
      <c r="C146" s="167" t="s">
        <v>8</v>
      </c>
      <c r="D146" s="167" t="s">
        <v>222</v>
      </c>
      <c r="E146" s="168" t="s">
        <v>2985</v>
      </c>
      <c r="F146" s="169" t="s">
        <v>743</v>
      </c>
      <c r="G146" s="170" t="s">
        <v>237</v>
      </c>
      <c r="H146" s="171">
        <v>67</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125</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125</v>
      </c>
      <c r="BM146" s="178" t="s">
        <v>2986</v>
      </c>
    </row>
    <row r="147" spans="1:65" s="2" customFormat="1" ht="21.6" customHeight="1">
      <c r="A147" s="33"/>
      <c r="B147" s="166"/>
      <c r="C147" s="167" t="s">
        <v>318</v>
      </c>
      <c r="D147" s="167" t="s">
        <v>222</v>
      </c>
      <c r="E147" s="168" t="s">
        <v>2987</v>
      </c>
      <c r="F147" s="169" t="s">
        <v>2988</v>
      </c>
      <c r="G147" s="170" t="s">
        <v>592</v>
      </c>
      <c r="H147" s="171">
        <v>4</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125</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125</v>
      </c>
      <c r="BM147" s="178" t="s">
        <v>2989</v>
      </c>
    </row>
    <row r="148" spans="1:65" s="2" customFormat="1" ht="21.6" customHeight="1">
      <c r="A148" s="33"/>
      <c r="B148" s="166"/>
      <c r="C148" s="167" t="s">
        <v>322</v>
      </c>
      <c r="D148" s="167" t="s">
        <v>222</v>
      </c>
      <c r="E148" s="168" t="s">
        <v>2990</v>
      </c>
      <c r="F148" s="169" t="s">
        <v>2991</v>
      </c>
      <c r="G148" s="170" t="s">
        <v>592</v>
      </c>
      <c r="H148" s="171">
        <v>16</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125</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125</v>
      </c>
      <c r="BM148" s="178" t="s">
        <v>2992</v>
      </c>
    </row>
    <row r="149" spans="1:65" s="2" customFormat="1" ht="14.45" customHeight="1">
      <c r="A149" s="33"/>
      <c r="B149" s="166"/>
      <c r="C149" s="167" t="s">
        <v>334</v>
      </c>
      <c r="D149" s="167" t="s">
        <v>222</v>
      </c>
      <c r="E149" s="168" t="s">
        <v>2993</v>
      </c>
      <c r="F149" s="169" t="s">
        <v>2994</v>
      </c>
      <c r="G149" s="170" t="s">
        <v>592</v>
      </c>
      <c r="H149" s="171">
        <v>2</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125</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125</v>
      </c>
      <c r="BM149" s="178" t="s">
        <v>2995</v>
      </c>
    </row>
    <row r="150" spans="1:65" s="2" customFormat="1" ht="21.6" customHeight="1">
      <c r="A150" s="33"/>
      <c r="B150" s="166"/>
      <c r="C150" s="167" t="s">
        <v>339</v>
      </c>
      <c r="D150" s="167" t="s">
        <v>222</v>
      </c>
      <c r="E150" s="168" t="s">
        <v>2996</v>
      </c>
      <c r="F150" s="169" t="s">
        <v>2997</v>
      </c>
      <c r="G150" s="170" t="s">
        <v>592</v>
      </c>
      <c r="H150" s="171">
        <v>4</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125</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125</v>
      </c>
      <c r="BM150" s="178" t="s">
        <v>2998</v>
      </c>
    </row>
    <row r="151" spans="1:65" s="2" customFormat="1" ht="14.45" customHeight="1">
      <c r="A151" s="33"/>
      <c r="B151" s="166"/>
      <c r="C151" s="167" t="s">
        <v>344</v>
      </c>
      <c r="D151" s="167" t="s">
        <v>222</v>
      </c>
      <c r="E151" s="168" t="s">
        <v>2999</v>
      </c>
      <c r="F151" s="169" t="s">
        <v>3000</v>
      </c>
      <c r="G151" s="170" t="s">
        <v>592</v>
      </c>
      <c r="H151" s="171">
        <v>1</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125</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125</v>
      </c>
      <c r="BM151" s="178" t="s">
        <v>3001</v>
      </c>
    </row>
    <row r="152" spans="1:65" s="2" customFormat="1" ht="14.45" customHeight="1">
      <c r="A152" s="33"/>
      <c r="B152" s="166"/>
      <c r="C152" s="167" t="s">
        <v>7</v>
      </c>
      <c r="D152" s="167" t="s">
        <v>222</v>
      </c>
      <c r="E152" s="168" t="s">
        <v>3002</v>
      </c>
      <c r="F152" s="169" t="s">
        <v>3003</v>
      </c>
      <c r="G152" s="170" t="s">
        <v>592</v>
      </c>
      <c r="H152" s="171">
        <v>1</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125</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125</v>
      </c>
      <c r="BM152" s="178" t="s">
        <v>3004</v>
      </c>
    </row>
    <row r="153" spans="2:63" s="12" customFormat="1" ht="22.9" customHeight="1">
      <c r="B153" s="153"/>
      <c r="D153" s="154" t="s">
        <v>72</v>
      </c>
      <c r="E153" s="164" t="s">
        <v>1918</v>
      </c>
      <c r="F153" s="164" t="s">
        <v>3005</v>
      </c>
      <c r="I153" s="156"/>
      <c r="J153" s="165">
        <f>BK153</f>
        <v>0</v>
      </c>
      <c r="L153" s="153"/>
      <c r="M153" s="158"/>
      <c r="N153" s="159"/>
      <c r="O153" s="159"/>
      <c r="P153" s="160">
        <f>SUM(P154:P158)</f>
        <v>0</v>
      </c>
      <c r="Q153" s="159"/>
      <c r="R153" s="160">
        <f>SUM(R154:R158)</f>
        <v>0</v>
      </c>
      <c r="S153" s="159"/>
      <c r="T153" s="161">
        <f>SUM(T154:T158)</f>
        <v>0</v>
      </c>
      <c r="AR153" s="154" t="s">
        <v>90</v>
      </c>
      <c r="AT153" s="162" t="s">
        <v>72</v>
      </c>
      <c r="AU153" s="162" t="s">
        <v>80</v>
      </c>
      <c r="AY153" s="154" t="s">
        <v>219</v>
      </c>
      <c r="BK153" s="163">
        <f>SUM(BK154:BK158)</f>
        <v>0</v>
      </c>
    </row>
    <row r="154" spans="1:65" s="2" customFormat="1" ht="54" customHeight="1">
      <c r="A154" s="33"/>
      <c r="B154" s="166"/>
      <c r="C154" s="167" t="s">
        <v>358</v>
      </c>
      <c r="D154" s="167" t="s">
        <v>222</v>
      </c>
      <c r="E154" s="168" t="s">
        <v>3006</v>
      </c>
      <c r="F154" s="169" t="s">
        <v>3007</v>
      </c>
      <c r="G154" s="170" t="s">
        <v>592</v>
      </c>
      <c r="H154" s="171">
        <v>1</v>
      </c>
      <c r="I154" s="172"/>
      <c r="J154" s="173">
        <f>ROUND(I154*H154,2)</f>
        <v>0</v>
      </c>
      <c r="K154" s="169" t="s">
        <v>1</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3008</v>
      </c>
    </row>
    <row r="155" spans="1:65" s="2" customFormat="1" ht="32.45" customHeight="1">
      <c r="A155" s="33"/>
      <c r="B155" s="166"/>
      <c r="C155" s="167" t="s">
        <v>364</v>
      </c>
      <c r="D155" s="167" t="s">
        <v>222</v>
      </c>
      <c r="E155" s="168" t="s">
        <v>3009</v>
      </c>
      <c r="F155" s="169" t="s">
        <v>3010</v>
      </c>
      <c r="G155" s="170" t="s">
        <v>592</v>
      </c>
      <c r="H155" s="171">
        <v>4</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3011</v>
      </c>
    </row>
    <row r="156" spans="1:65" s="2" customFormat="1" ht="32.45" customHeight="1">
      <c r="A156" s="33"/>
      <c r="B156" s="166"/>
      <c r="C156" s="167" t="s">
        <v>368</v>
      </c>
      <c r="D156" s="167" t="s">
        <v>222</v>
      </c>
      <c r="E156" s="168" t="s">
        <v>3012</v>
      </c>
      <c r="F156" s="169" t="s">
        <v>3013</v>
      </c>
      <c r="G156" s="170" t="s">
        <v>592</v>
      </c>
      <c r="H156" s="171">
        <v>2</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3014</v>
      </c>
    </row>
    <row r="157" spans="1:65" s="2" customFormat="1" ht="14.45" customHeight="1">
      <c r="A157" s="33"/>
      <c r="B157" s="166"/>
      <c r="C157" s="167" t="s">
        <v>378</v>
      </c>
      <c r="D157" s="167" t="s">
        <v>222</v>
      </c>
      <c r="E157" s="168" t="s">
        <v>3015</v>
      </c>
      <c r="F157" s="169" t="s">
        <v>732</v>
      </c>
      <c r="G157" s="170" t="s">
        <v>592</v>
      </c>
      <c r="H157" s="171">
        <v>4</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125</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3016</v>
      </c>
    </row>
    <row r="158" spans="1:65" s="2" customFormat="1" ht="32.45" customHeight="1">
      <c r="A158" s="33"/>
      <c r="B158" s="166"/>
      <c r="C158" s="167" t="s">
        <v>382</v>
      </c>
      <c r="D158" s="167" t="s">
        <v>222</v>
      </c>
      <c r="E158" s="168" t="s">
        <v>3017</v>
      </c>
      <c r="F158" s="169" t="s">
        <v>3018</v>
      </c>
      <c r="G158" s="170" t="s">
        <v>361</v>
      </c>
      <c r="H158" s="171">
        <v>75</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3019</v>
      </c>
    </row>
    <row r="159" spans="2:63" s="12" customFormat="1" ht="22.9" customHeight="1">
      <c r="B159" s="153"/>
      <c r="D159" s="154" t="s">
        <v>72</v>
      </c>
      <c r="E159" s="164" t="s">
        <v>1922</v>
      </c>
      <c r="F159" s="164" t="s">
        <v>749</v>
      </c>
      <c r="I159" s="156"/>
      <c r="J159" s="165">
        <f>BK159</f>
        <v>0</v>
      </c>
      <c r="L159" s="153"/>
      <c r="M159" s="158"/>
      <c r="N159" s="159"/>
      <c r="O159" s="159"/>
      <c r="P159" s="160">
        <f>SUM(P160:P168)</f>
        <v>0</v>
      </c>
      <c r="Q159" s="159"/>
      <c r="R159" s="160">
        <f>SUM(R160:R168)</f>
        <v>0</v>
      </c>
      <c r="S159" s="159"/>
      <c r="T159" s="161">
        <f>SUM(T160:T168)</f>
        <v>0</v>
      </c>
      <c r="AR159" s="154" t="s">
        <v>90</v>
      </c>
      <c r="AT159" s="162" t="s">
        <v>72</v>
      </c>
      <c r="AU159" s="162" t="s">
        <v>80</v>
      </c>
      <c r="AY159" s="154" t="s">
        <v>219</v>
      </c>
      <c r="BK159" s="163">
        <f>SUM(BK160:BK168)</f>
        <v>0</v>
      </c>
    </row>
    <row r="160" spans="1:65" s="2" customFormat="1" ht="14.45" customHeight="1">
      <c r="A160" s="33"/>
      <c r="B160" s="166"/>
      <c r="C160" s="167" t="s">
        <v>386</v>
      </c>
      <c r="D160" s="167" t="s">
        <v>222</v>
      </c>
      <c r="E160" s="168" t="s">
        <v>3020</v>
      </c>
      <c r="F160" s="169" t="s">
        <v>750</v>
      </c>
      <c r="G160" s="170" t="s">
        <v>562</v>
      </c>
      <c r="H160" s="171">
        <v>32</v>
      </c>
      <c r="I160" s="172"/>
      <c r="J160" s="173">
        <f aca="true" t="shared" si="20" ref="J160:J168">ROUND(I160*H160,2)</f>
        <v>0</v>
      </c>
      <c r="K160" s="169" t="s">
        <v>1</v>
      </c>
      <c r="L160" s="34"/>
      <c r="M160" s="174" t="s">
        <v>1</v>
      </c>
      <c r="N160" s="175" t="s">
        <v>38</v>
      </c>
      <c r="O160" s="59"/>
      <c r="P160" s="176">
        <f aca="true" t="shared" si="21" ref="P160:P168">O160*H160</f>
        <v>0</v>
      </c>
      <c r="Q160" s="176">
        <v>0</v>
      </c>
      <c r="R160" s="176">
        <f aca="true" t="shared" si="22" ref="R160:R168">Q160*H160</f>
        <v>0</v>
      </c>
      <c r="S160" s="176">
        <v>0</v>
      </c>
      <c r="T160" s="177">
        <f aca="true" t="shared" si="23" ref="T160:T168">S160*H160</f>
        <v>0</v>
      </c>
      <c r="U160" s="33"/>
      <c r="V160" s="33"/>
      <c r="W160" s="33"/>
      <c r="X160" s="33"/>
      <c r="Y160" s="33"/>
      <c r="Z160" s="33"/>
      <c r="AA160" s="33"/>
      <c r="AB160" s="33"/>
      <c r="AC160" s="33"/>
      <c r="AD160" s="33"/>
      <c r="AE160" s="33"/>
      <c r="AR160" s="178" t="s">
        <v>446</v>
      </c>
      <c r="AT160" s="178" t="s">
        <v>222</v>
      </c>
      <c r="AU160" s="178" t="s">
        <v>82</v>
      </c>
      <c r="AY160" s="18" t="s">
        <v>219</v>
      </c>
      <c r="BE160" s="179">
        <f aca="true" t="shared" si="24" ref="BE160:BE168">IF(N160="základní",J160,0)</f>
        <v>0</v>
      </c>
      <c r="BF160" s="179">
        <f aca="true" t="shared" si="25" ref="BF160:BF168">IF(N160="snížená",J160,0)</f>
        <v>0</v>
      </c>
      <c r="BG160" s="179">
        <f aca="true" t="shared" si="26" ref="BG160:BG168">IF(N160="zákl. přenesená",J160,0)</f>
        <v>0</v>
      </c>
      <c r="BH160" s="179">
        <f aca="true" t="shared" si="27" ref="BH160:BH168">IF(N160="sníž. přenesená",J160,0)</f>
        <v>0</v>
      </c>
      <c r="BI160" s="179">
        <f aca="true" t="shared" si="28" ref="BI160:BI168">IF(N160="nulová",J160,0)</f>
        <v>0</v>
      </c>
      <c r="BJ160" s="18" t="s">
        <v>80</v>
      </c>
      <c r="BK160" s="179">
        <f aca="true" t="shared" si="29" ref="BK160:BK168">ROUND(I160*H160,2)</f>
        <v>0</v>
      </c>
      <c r="BL160" s="18" t="s">
        <v>446</v>
      </c>
      <c r="BM160" s="178" t="s">
        <v>421</v>
      </c>
    </row>
    <row r="161" spans="1:65" s="2" customFormat="1" ht="14.45" customHeight="1">
      <c r="A161" s="33"/>
      <c r="B161" s="166"/>
      <c r="C161" s="167" t="s">
        <v>391</v>
      </c>
      <c r="D161" s="167" t="s">
        <v>222</v>
      </c>
      <c r="E161" s="168" t="s">
        <v>3021</v>
      </c>
      <c r="F161" s="169" t="s">
        <v>752</v>
      </c>
      <c r="G161" s="170" t="s">
        <v>562</v>
      </c>
      <c r="H161" s="171">
        <v>12</v>
      </c>
      <c r="I161" s="172"/>
      <c r="J161" s="173">
        <f t="shared" si="20"/>
        <v>0</v>
      </c>
      <c r="K161" s="169" t="s">
        <v>1</v>
      </c>
      <c r="L161" s="34"/>
      <c r="M161" s="174" t="s">
        <v>1</v>
      </c>
      <c r="N161" s="175" t="s">
        <v>38</v>
      </c>
      <c r="O161" s="59"/>
      <c r="P161" s="176">
        <f t="shared" si="21"/>
        <v>0</v>
      </c>
      <c r="Q161" s="176">
        <v>0</v>
      </c>
      <c r="R161" s="176">
        <f t="shared" si="22"/>
        <v>0</v>
      </c>
      <c r="S161" s="176">
        <v>0</v>
      </c>
      <c r="T161" s="177">
        <f t="shared" si="23"/>
        <v>0</v>
      </c>
      <c r="U161" s="33"/>
      <c r="V161" s="33"/>
      <c r="W161" s="33"/>
      <c r="X161" s="33"/>
      <c r="Y161" s="33"/>
      <c r="Z161" s="33"/>
      <c r="AA161" s="33"/>
      <c r="AB161" s="33"/>
      <c r="AC161" s="33"/>
      <c r="AD161" s="33"/>
      <c r="AE161" s="33"/>
      <c r="AR161" s="178" t="s">
        <v>446</v>
      </c>
      <c r="AT161" s="178" t="s">
        <v>222</v>
      </c>
      <c r="AU161" s="178" t="s">
        <v>82</v>
      </c>
      <c r="AY161" s="18" t="s">
        <v>219</v>
      </c>
      <c r="BE161" s="179">
        <f t="shared" si="24"/>
        <v>0</v>
      </c>
      <c r="BF161" s="179">
        <f t="shared" si="25"/>
        <v>0</v>
      </c>
      <c r="BG161" s="179">
        <f t="shared" si="26"/>
        <v>0</v>
      </c>
      <c r="BH161" s="179">
        <f t="shared" si="27"/>
        <v>0</v>
      </c>
      <c r="BI161" s="179">
        <f t="shared" si="28"/>
        <v>0</v>
      </c>
      <c r="BJ161" s="18" t="s">
        <v>80</v>
      </c>
      <c r="BK161" s="179">
        <f t="shared" si="29"/>
        <v>0</v>
      </c>
      <c r="BL161" s="18" t="s">
        <v>446</v>
      </c>
      <c r="BM161" s="178" t="s">
        <v>431</v>
      </c>
    </row>
    <row r="162" spans="1:65" s="2" customFormat="1" ht="21.6" customHeight="1">
      <c r="A162" s="33"/>
      <c r="B162" s="166"/>
      <c r="C162" s="167" t="s">
        <v>397</v>
      </c>
      <c r="D162" s="167" t="s">
        <v>222</v>
      </c>
      <c r="E162" s="168" t="s">
        <v>3022</v>
      </c>
      <c r="F162" s="169" t="s">
        <v>754</v>
      </c>
      <c r="G162" s="170" t="s">
        <v>755</v>
      </c>
      <c r="H162" s="171">
        <v>300</v>
      </c>
      <c r="I162" s="172"/>
      <c r="J162" s="173">
        <f t="shared" si="20"/>
        <v>0</v>
      </c>
      <c r="K162" s="169" t="s">
        <v>1</v>
      </c>
      <c r="L162" s="34"/>
      <c r="M162" s="174" t="s">
        <v>1</v>
      </c>
      <c r="N162" s="175" t="s">
        <v>38</v>
      </c>
      <c r="O162" s="59"/>
      <c r="P162" s="176">
        <f t="shared" si="21"/>
        <v>0</v>
      </c>
      <c r="Q162" s="176">
        <v>0</v>
      </c>
      <c r="R162" s="176">
        <f t="shared" si="22"/>
        <v>0</v>
      </c>
      <c r="S162" s="176">
        <v>0</v>
      </c>
      <c r="T162" s="177">
        <f t="shared" si="23"/>
        <v>0</v>
      </c>
      <c r="U162" s="33"/>
      <c r="V162" s="33"/>
      <c r="W162" s="33"/>
      <c r="X162" s="33"/>
      <c r="Y162" s="33"/>
      <c r="Z162" s="33"/>
      <c r="AA162" s="33"/>
      <c r="AB162" s="33"/>
      <c r="AC162" s="33"/>
      <c r="AD162" s="33"/>
      <c r="AE162" s="33"/>
      <c r="AR162" s="178" t="s">
        <v>446</v>
      </c>
      <c r="AT162" s="178" t="s">
        <v>222</v>
      </c>
      <c r="AU162" s="178" t="s">
        <v>82</v>
      </c>
      <c r="AY162" s="18" t="s">
        <v>219</v>
      </c>
      <c r="BE162" s="179">
        <f t="shared" si="24"/>
        <v>0</v>
      </c>
      <c r="BF162" s="179">
        <f t="shared" si="25"/>
        <v>0</v>
      </c>
      <c r="BG162" s="179">
        <f t="shared" si="26"/>
        <v>0</v>
      </c>
      <c r="BH162" s="179">
        <f t="shared" si="27"/>
        <v>0</v>
      </c>
      <c r="BI162" s="179">
        <f t="shared" si="28"/>
        <v>0</v>
      </c>
      <c r="BJ162" s="18" t="s">
        <v>80</v>
      </c>
      <c r="BK162" s="179">
        <f t="shared" si="29"/>
        <v>0</v>
      </c>
      <c r="BL162" s="18" t="s">
        <v>446</v>
      </c>
      <c r="BM162" s="178" t="s">
        <v>410</v>
      </c>
    </row>
    <row r="163" spans="1:65" s="2" customFormat="1" ht="14.45" customHeight="1">
      <c r="A163" s="33"/>
      <c r="B163" s="166"/>
      <c r="C163" s="167" t="s">
        <v>461</v>
      </c>
      <c r="D163" s="167" t="s">
        <v>222</v>
      </c>
      <c r="E163" s="168" t="s">
        <v>3023</v>
      </c>
      <c r="F163" s="169" t="s">
        <v>3024</v>
      </c>
      <c r="G163" s="170" t="s">
        <v>237</v>
      </c>
      <c r="H163" s="171">
        <v>260</v>
      </c>
      <c r="I163" s="172"/>
      <c r="J163" s="173">
        <f t="shared" si="20"/>
        <v>0</v>
      </c>
      <c r="K163" s="169" t="s">
        <v>1</v>
      </c>
      <c r="L163" s="34"/>
      <c r="M163" s="174" t="s">
        <v>1</v>
      </c>
      <c r="N163" s="175" t="s">
        <v>38</v>
      </c>
      <c r="O163" s="59"/>
      <c r="P163" s="176">
        <f t="shared" si="21"/>
        <v>0</v>
      </c>
      <c r="Q163" s="176">
        <v>0</v>
      </c>
      <c r="R163" s="176">
        <f t="shared" si="22"/>
        <v>0</v>
      </c>
      <c r="S163" s="176">
        <v>0</v>
      </c>
      <c r="T163" s="177">
        <f t="shared" si="23"/>
        <v>0</v>
      </c>
      <c r="U163" s="33"/>
      <c r="V163" s="33"/>
      <c r="W163" s="33"/>
      <c r="X163" s="33"/>
      <c r="Y163" s="33"/>
      <c r="Z163" s="33"/>
      <c r="AA163" s="33"/>
      <c r="AB163" s="33"/>
      <c r="AC163" s="33"/>
      <c r="AD163" s="33"/>
      <c r="AE163" s="33"/>
      <c r="AR163" s="178" t="s">
        <v>446</v>
      </c>
      <c r="AT163" s="178" t="s">
        <v>222</v>
      </c>
      <c r="AU163" s="178" t="s">
        <v>82</v>
      </c>
      <c r="AY163" s="18" t="s">
        <v>219</v>
      </c>
      <c r="BE163" s="179">
        <f t="shared" si="24"/>
        <v>0</v>
      </c>
      <c r="BF163" s="179">
        <f t="shared" si="25"/>
        <v>0</v>
      </c>
      <c r="BG163" s="179">
        <f t="shared" si="26"/>
        <v>0</v>
      </c>
      <c r="BH163" s="179">
        <f t="shared" si="27"/>
        <v>0</v>
      </c>
      <c r="BI163" s="179">
        <f t="shared" si="28"/>
        <v>0</v>
      </c>
      <c r="BJ163" s="18" t="s">
        <v>80</v>
      </c>
      <c r="BK163" s="179">
        <f t="shared" si="29"/>
        <v>0</v>
      </c>
      <c r="BL163" s="18" t="s">
        <v>446</v>
      </c>
      <c r="BM163" s="178" t="s">
        <v>442</v>
      </c>
    </row>
    <row r="164" spans="1:65" s="2" customFormat="1" ht="14.45" customHeight="1">
      <c r="A164" s="33"/>
      <c r="B164" s="166"/>
      <c r="C164" s="167" t="s">
        <v>466</v>
      </c>
      <c r="D164" s="167" t="s">
        <v>222</v>
      </c>
      <c r="E164" s="168" t="s">
        <v>3025</v>
      </c>
      <c r="F164" s="169" t="s">
        <v>757</v>
      </c>
      <c r="G164" s="170" t="s">
        <v>562</v>
      </c>
      <c r="H164" s="171">
        <v>16</v>
      </c>
      <c r="I164" s="172"/>
      <c r="J164" s="173">
        <f t="shared" si="20"/>
        <v>0</v>
      </c>
      <c r="K164" s="169" t="s">
        <v>1</v>
      </c>
      <c r="L164" s="34"/>
      <c r="M164" s="174" t="s">
        <v>1</v>
      </c>
      <c r="N164" s="175" t="s">
        <v>38</v>
      </c>
      <c r="O164" s="59"/>
      <c r="P164" s="176">
        <f t="shared" si="21"/>
        <v>0</v>
      </c>
      <c r="Q164" s="176">
        <v>0</v>
      </c>
      <c r="R164" s="176">
        <f t="shared" si="22"/>
        <v>0</v>
      </c>
      <c r="S164" s="176">
        <v>0</v>
      </c>
      <c r="T164" s="177">
        <f t="shared" si="23"/>
        <v>0</v>
      </c>
      <c r="U164" s="33"/>
      <c r="V164" s="33"/>
      <c r="W164" s="33"/>
      <c r="X164" s="33"/>
      <c r="Y164" s="33"/>
      <c r="Z164" s="33"/>
      <c r="AA164" s="33"/>
      <c r="AB164" s="33"/>
      <c r="AC164" s="33"/>
      <c r="AD164" s="33"/>
      <c r="AE164" s="33"/>
      <c r="AR164" s="178" t="s">
        <v>446</v>
      </c>
      <c r="AT164" s="178" t="s">
        <v>222</v>
      </c>
      <c r="AU164" s="178" t="s">
        <v>82</v>
      </c>
      <c r="AY164" s="18" t="s">
        <v>219</v>
      </c>
      <c r="BE164" s="179">
        <f t="shared" si="24"/>
        <v>0</v>
      </c>
      <c r="BF164" s="179">
        <f t="shared" si="25"/>
        <v>0</v>
      </c>
      <c r="BG164" s="179">
        <f t="shared" si="26"/>
        <v>0</v>
      </c>
      <c r="BH164" s="179">
        <f t="shared" si="27"/>
        <v>0</v>
      </c>
      <c r="BI164" s="179">
        <f t="shared" si="28"/>
        <v>0</v>
      </c>
      <c r="BJ164" s="18" t="s">
        <v>80</v>
      </c>
      <c r="BK164" s="179">
        <f t="shared" si="29"/>
        <v>0</v>
      </c>
      <c r="BL164" s="18" t="s">
        <v>446</v>
      </c>
      <c r="BM164" s="178" t="s">
        <v>446</v>
      </c>
    </row>
    <row r="165" spans="1:65" s="2" customFormat="1" ht="14.45" customHeight="1">
      <c r="A165" s="33"/>
      <c r="B165" s="166"/>
      <c r="C165" s="167" t="s">
        <v>418</v>
      </c>
      <c r="D165" s="167" t="s">
        <v>222</v>
      </c>
      <c r="E165" s="168" t="s">
        <v>3026</v>
      </c>
      <c r="F165" s="169" t="s">
        <v>759</v>
      </c>
      <c r="G165" s="170" t="s">
        <v>562</v>
      </c>
      <c r="H165" s="171">
        <v>16</v>
      </c>
      <c r="I165" s="172"/>
      <c r="J165" s="173">
        <f t="shared" si="20"/>
        <v>0</v>
      </c>
      <c r="K165" s="169" t="s">
        <v>1</v>
      </c>
      <c r="L165" s="34"/>
      <c r="M165" s="174" t="s">
        <v>1</v>
      </c>
      <c r="N165" s="175" t="s">
        <v>38</v>
      </c>
      <c r="O165" s="59"/>
      <c r="P165" s="176">
        <f t="shared" si="21"/>
        <v>0</v>
      </c>
      <c r="Q165" s="176">
        <v>0</v>
      </c>
      <c r="R165" s="176">
        <f t="shared" si="22"/>
        <v>0</v>
      </c>
      <c r="S165" s="176">
        <v>0</v>
      </c>
      <c r="T165" s="177">
        <f t="shared" si="23"/>
        <v>0</v>
      </c>
      <c r="U165" s="33"/>
      <c r="V165" s="33"/>
      <c r="W165" s="33"/>
      <c r="X165" s="33"/>
      <c r="Y165" s="33"/>
      <c r="Z165" s="33"/>
      <c r="AA165" s="33"/>
      <c r="AB165" s="33"/>
      <c r="AC165" s="33"/>
      <c r="AD165" s="33"/>
      <c r="AE165" s="33"/>
      <c r="AR165" s="178" t="s">
        <v>446</v>
      </c>
      <c r="AT165" s="178" t="s">
        <v>222</v>
      </c>
      <c r="AU165" s="178" t="s">
        <v>82</v>
      </c>
      <c r="AY165" s="18" t="s">
        <v>219</v>
      </c>
      <c r="BE165" s="179">
        <f t="shared" si="24"/>
        <v>0</v>
      </c>
      <c r="BF165" s="179">
        <f t="shared" si="25"/>
        <v>0</v>
      </c>
      <c r="BG165" s="179">
        <f t="shared" si="26"/>
        <v>0</v>
      </c>
      <c r="BH165" s="179">
        <f t="shared" si="27"/>
        <v>0</v>
      </c>
      <c r="BI165" s="179">
        <f t="shared" si="28"/>
        <v>0</v>
      </c>
      <c r="BJ165" s="18" t="s">
        <v>80</v>
      </c>
      <c r="BK165" s="179">
        <f t="shared" si="29"/>
        <v>0</v>
      </c>
      <c r="BL165" s="18" t="s">
        <v>446</v>
      </c>
      <c r="BM165" s="178" t="s">
        <v>659</v>
      </c>
    </row>
    <row r="166" spans="1:65" s="2" customFormat="1" ht="14.45" customHeight="1">
      <c r="A166" s="33"/>
      <c r="B166" s="166"/>
      <c r="C166" s="167" t="s">
        <v>475</v>
      </c>
      <c r="D166" s="167" t="s">
        <v>222</v>
      </c>
      <c r="E166" s="168" t="s">
        <v>3027</v>
      </c>
      <c r="F166" s="169" t="s">
        <v>761</v>
      </c>
      <c r="G166" s="170" t="s">
        <v>562</v>
      </c>
      <c r="H166" s="171">
        <v>12</v>
      </c>
      <c r="I166" s="172"/>
      <c r="J166" s="173">
        <f t="shared" si="20"/>
        <v>0</v>
      </c>
      <c r="K166" s="169" t="s">
        <v>1</v>
      </c>
      <c r="L166" s="34"/>
      <c r="M166" s="174" t="s">
        <v>1</v>
      </c>
      <c r="N166" s="175" t="s">
        <v>38</v>
      </c>
      <c r="O166" s="59"/>
      <c r="P166" s="176">
        <f t="shared" si="21"/>
        <v>0</v>
      </c>
      <c r="Q166" s="176">
        <v>0</v>
      </c>
      <c r="R166" s="176">
        <f t="shared" si="22"/>
        <v>0</v>
      </c>
      <c r="S166" s="176">
        <v>0</v>
      </c>
      <c r="T166" s="177">
        <f t="shared" si="23"/>
        <v>0</v>
      </c>
      <c r="U166" s="33"/>
      <c r="V166" s="33"/>
      <c r="W166" s="33"/>
      <c r="X166" s="33"/>
      <c r="Y166" s="33"/>
      <c r="Z166" s="33"/>
      <c r="AA166" s="33"/>
      <c r="AB166" s="33"/>
      <c r="AC166" s="33"/>
      <c r="AD166" s="33"/>
      <c r="AE166" s="33"/>
      <c r="AR166" s="178" t="s">
        <v>446</v>
      </c>
      <c r="AT166" s="178" t="s">
        <v>222</v>
      </c>
      <c r="AU166" s="178" t="s">
        <v>82</v>
      </c>
      <c r="AY166" s="18" t="s">
        <v>219</v>
      </c>
      <c r="BE166" s="179">
        <f t="shared" si="24"/>
        <v>0</v>
      </c>
      <c r="BF166" s="179">
        <f t="shared" si="25"/>
        <v>0</v>
      </c>
      <c r="BG166" s="179">
        <f t="shared" si="26"/>
        <v>0</v>
      </c>
      <c r="BH166" s="179">
        <f t="shared" si="27"/>
        <v>0</v>
      </c>
      <c r="BI166" s="179">
        <f t="shared" si="28"/>
        <v>0</v>
      </c>
      <c r="BJ166" s="18" t="s">
        <v>80</v>
      </c>
      <c r="BK166" s="179">
        <f t="shared" si="29"/>
        <v>0</v>
      </c>
      <c r="BL166" s="18" t="s">
        <v>446</v>
      </c>
      <c r="BM166" s="178" t="s">
        <v>662</v>
      </c>
    </row>
    <row r="167" spans="1:65" s="2" customFormat="1" ht="21.6" customHeight="1">
      <c r="A167" s="33"/>
      <c r="B167" s="166"/>
      <c r="C167" s="167" t="s">
        <v>491</v>
      </c>
      <c r="D167" s="167" t="s">
        <v>222</v>
      </c>
      <c r="E167" s="168" t="s">
        <v>3028</v>
      </c>
      <c r="F167" s="169" t="s">
        <v>763</v>
      </c>
      <c r="G167" s="170" t="s">
        <v>562</v>
      </c>
      <c r="H167" s="171">
        <v>12</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446</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446</v>
      </c>
      <c r="BM167" s="178" t="s">
        <v>667</v>
      </c>
    </row>
    <row r="168" spans="1:65" s="2" customFormat="1" ht="14.45" customHeight="1">
      <c r="A168" s="33"/>
      <c r="B168" s="166"/>
      <c r="C168" s="167" t="s">
        <v>495</v>
      </c>
      <c r="D168" s="167" t="s">
        <v>222</v>
      </c>
      <c r="E168" s="168" t="s">
        <v>3029</v>
      </c>
      <c r="F168" s="169" t="s">
        <v>3030</v>
      </c>
      <c r="G168" s="170" t="s">
        <v>237</v>
      </c>
      <c r="H168" s="171">
        <v>38</v>
      </c>
      <c r="I168" s="172"/>
      <c r="J168" s="173">
        <f t="shared" si="20"/>
        <v>0</v>
      </c>
      <c r="K168" s="169" t="s">
        <v>1</v>
      </c>
      <c r="L168" s="34"/>
      <c r="M168" s="217" t="s">
        <v>1</v>
      </c>
      <c r="N168" s="218" t="s">
        <v>38</v>
      </c>
      <c r="O168" s="219"/>
      <c r="P168" s="220">
        <f t="shared" si="21"/>
        <v>0</v>
      </c>
      <c r="Q168" s="220">
        <v>0</v>
      </c>
      <c r="R168" s="220">
        <f t="shared" si="22"/>
        <v>0</v>
      </c>
      <c r="S168" s="220">
        <v>0</v>
      </c>
      <c r="T168" s="221">
        <f t="shared" si="23"/>
        <v>0</v>
      </c>
      <c r="U168" s="33"/>
      <c r="V168" s="33"/>
      <c r="W168" s="33"/>
      <c r="X168" s="33"/>
      <c r="Y168" s="33"/>
      <c r="Z168" s="33"/>
      <c r="AA168" s="33"/>
      <c r="AB168" s="33"/>
      <c r="AC168" s="33"/>
      <c r="AD168" s="33"/>
      <c r="AE168" s="33"/>
      <c r="AR168" s="178" t="s">
        <v>446</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446</v>
      </c>
      <c r="BM168" s="178" t="s">
        <v>3031</v>
      </c>
    </row>
    <row r="169" spans="1:31" s="2" customFormat="1" ht="6.95" customHeight="1">
      <c r="A169" s="33"/>
      <c r="B169" s="48"/>
      <c r="C169" s="49"/>
      <c r="D169" s="49"/>
      <c r="E169" s="49"/>
      <c r="F169" s="49"/>
      <c r="G169" s="49"/>
      <c r="H169" s="49"/>
      <c r="I169" s="126"/>
      <c r="J169" s="49"/>
      <c r="K169" s="49"/>
      <c r="L169" s="34"/>
      <c r="M169" s="33"/>
      <c r="O169" s="33"/>
      <c r="P169" s="33"/>
      <c r="Q169" s="33"/>
      <c r="R169" s="33"/>
      <c r="S169" s="33"/>
      <c r="T169" s="33"/>
      <c r="U169" s="33"/>
      <c r="V169" s="33"/>
      <c r="W169" s="33"/>
      <c r="X169" s="33"/>
      <c r="Y169" s="33"/>
      <c r="Z169" s="33"/>
      <c r="AA169" s="33"/>
      <c r="AB169" s="33"/>
      <c r="AC169" s="33"/>
      <c r="AD169" s="33"/>
      <c r="AE169" s="33"/>
    </row>
  </sheetData>
  <autoFilter ref="C128:K16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0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129</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2938</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3032</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ROUND(J133,2)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ROUND((SUM(BE133:BE203)),2)</f>
        <v>0</v>
      </c>
      <c r="G37" s="33"/>
      <c r="H37" s="33"/>
      <c r="I37" s="113">
        <v>0.21</v>
      </c>
      <c r="J37" s="112">
        <f>ROUND(((SUM(BE133:BE203))*I37),2)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ROUND((SUM(BF133:BF203)),2)</f>
        <v>0</v>
      </c>
      <c r="G38" s="33"/>
      <c r="H38" s="33"/>
      <c r="I38" s="113">
        <v>0.15</v>
      </c>
      <c r="J38" s="112">
        <f>ROUND(((SUM(BF133:BF203))*I38),2)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ROUND((SUM(BG133:BG203)),2)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ROUND((SUM(BH133:BH203)),2)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ROUND((SUM(BI133:BI203)),2)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2938</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002.8.2 - Chlazení</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J133</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2217</v>
      </c>
      <c r="E101" s="134"/>
      <c r="F101" s="134"/>
      <c r="G101" s="134"/>
      <c r="H101" s="134"/>
      <c r="I101" s="135"/>
      <c r="J101" s="136">
        <f>J134</f>
        <v>0</v>
      </c>
      <c r="L101" s="132"/>
    </row>
    <row r="102" spans="2:12" s="10" customFormat="1" ht="19.9" customHeight="1">
      <c r="B102" s="137"/>
      <c r="D102" s="138" t="s">
        <v>3033</v>
      </c>
      <c r="E102" s="139"/>
      <c r="F102" s="139"/>
      <c r="G102" s="139"/>
      <c r="H102" s="139"/>
      <c r="I102" s="140"/>
      <c r="J102" s="141">
        <f>J135</f>
        <v>0</v>
      </c>
      <c r="L102" s="137"/>
    </row>
    <row r="103" spans="2:12" s="10" customFormat="1" ht="19.9" customHeight="1">
      <c r="B103" s="137"/>
      <c r="D103" s="138" t="s">
        <v>3034</v>
      </c>
      <c r="E103" s="139"/>
      <c r="F103" s="139"/>
      <c r="G103" s="139"/>
      <c r="H103" s="139"/>
      <c r="I103" s="140"/>
      <c r="J103" s="141">
        <f>J138</f>
        <v>0</v>
      </c>
      <c r="L103" s="137"/>
    </row>
    <row r="104" spans="2:12" s="10" customFormat="1" ht="19.9" customHeight="1">
      <c r="B104" s="137"/>
      <c r="D104" s="138" t="s">
        <v>3035</v>
      </c>
      <c r="E104" s="139"/>
      <c r="F104" s="139"/>
      <c r="G104" s="139"/>
      <c r="H104" s="139"/>
      <c r="I104" s="140"/>
      <c r="J104" s="141">
        <f>J153</f>
        <v>0</v>
      </c>
      <c r="L104" s="137"/>
    </row>
    <row r="105" spans="2:12" s="10" customFormat="1" ht="19.9" customHeight="1">
      <c r="B105" s="137"/>
      <c r="D105" s="138" t="s">
        <v>3036</v>
      </c>
      <c r="E105" s="139"/>
      <c r="F105" s="139"/>
      <c r="G105" s="139"/>
      <c r="H105" s="139"/>
      <c r="I105" s="140"/>
      <c r="J105" s="141">
        <f>J165</f>
        <v>0</v>
      </c>
      <c r="L105" s="137"/>
    </row>
    <row r="106" spans="2:12" s="10" customFormat="1" ht="19.9" customHeight="1">
      <c r="B106" s="137"/>
      <c r="D106" s="138" t="s">
        <v>3037</v>
      </c>
      <c r="E106" s="139"/>
      <c r="F106" s="139"/>
      <c r="G106" s="139"/>
      <c r="H106" s="139"/>
      <c r="I106" s="140"/>
      <c r="J106" s="141">
        <f>J173</f>
        <v>0</v>
      </c>
      <c r="L106" s="137"/>
    </row>
    <row r="107" spans="2:12" s="10" customFormat="1" ht="19.9" customHeight="1">
      <c r="B107" s="137"/>
      <c r="D107" s="138" t="s">
        <v>3038</v>
      </c>
      <c r="E107" s="139"/>
      <c r="F107" s="139"/>
      <c r="G107" s="139"/>
      <c r="H107" s="139"/>
      <c r="I107" s="140"/>
      <c r="J107" s="141">
        <f>J188</f>
        <v>0</v>
      </c>
      <c r="L107" s="137"/>
    </row>
    <row r="108" spans="2:12" s="10" customFormat="1" ht="19.9" customHeight="1">
      <c r="B108" s="137"/>
      <c r="D108" s="138" t="s">
        <v>3039</v>
      </c>
      <c r="E108" s="139"/>
      <c r="F108" s="139"/>
      <c r="G108" s="139"/>
      <c r="H108" s="139"/>
      <c r="I108" s="140"/>
      <c r="J108" s="141">
        <f>J190</f>
        <v>0</v>
      </c>
      <c r="L108" s="137"/>
    </row>
    <row r="109" spans="2:12" s="10" customFormat="1" ht="19.9" customHeight="1">
      <c r="B109" s="137"/>
      <c r="D109" s="138" t="s">
        <v>3040</v>
      </c>
      <c r="E109" s="139"/>
      <c r="F109" s="139"/>
      <c r="G109" s="139"/>
      <c r="H109" s="139"/>
      <c r="I109" s="140"/>
      <c r="J109" s="141">
        <f>J201</f>
        <v>0</v>
      </c>
      <c r="L109" s="137"/>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5" customHeight="1">
      <c r="A119" s="33"/>
      <c r="B119" s="34"/>
      <c r="C119" s="33"/>
      <c r="D119" s="33"/>
      <c r="E119" s="280" t="str">
        <f>E7</f>
        <v>Rozšíření infrastruktury centra INTEMAC</v>
      </c>
      <c r="F119" s="281"/>
      <c r="G119" s="281"/>
      <c r="H119" s="281"/>
      <c r="I119" s="10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176</v>
      </c>
      <c r="I120" s="99"/>
      <c r="L120" s="21"/>
    </row>
    <row r="121" spans="2:12" s="1" customFormat="1" ht="14.45" customHeight="1">
      <c r="B121" s="21"/>
      <c r="E121" s="280" t="s">
        <v>177</v>
      </c>
      <c r="F121" s="243"/>
      <c r="G121" s="243"/>
      <c r="H121" s="243"/>
      <c r="I121" s="99"/>
      <c r="L121" s="21"/>
    </row>
    <row r="122" spans="2:12" s="1" customFormat="1" ht="12" customHeight="1">
      <c r="B122" s="21"/>
      <c r="C122" s="28" t="s">
        <v>178</v>
      </c>
      <c r="I122" s="99"/>
      <c r="L122" s="21"/>
    </row>
    <row r="123" spans="1:31" s="2" customFormat="1" ht="14.45" customHeight="1">
      <c r="A123" s="33"/>
      <c r="B123" s="34"/>
      <c r="C123" s="33"/>
      <c r="D123" s="33"/>
      <c r="E123" s="282" t="s">
        <v>764</v>
      </c>
      <c r="F123" s="283"/>
      <c r="G123" s="283"/>
      <c r="H123" s="283"/>
      <c r="I123" s="10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2938</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4.45" customHeight="1">
      <c r="A125" s="33"/>
      <c r="B125" s="34"/>
      <c r="C125" s="33"/>
      <c r="D125" s="33"/>
      <c r="E125" s="253" t="str">
        <f>E13</f>
        <v>002.8.2 - Chlazení</v>
      </c>
      <c r="F125" s="283"/>
      <c r="G125" s="283"/>
      <c r="H125" s="283"/>
      <c r="I125" s="10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 xml:space="preserve"> </v>
      </c>
      <c r="G127" s="33"/>
      <c r="H127" s="33"/>
      <c r="I127" s="104" t="s">
        <v>22</v>
      </c>
      <c r="J127" s="56" t="str">
        <f>IF(J16="","",J16)</f>
        <v>20. 10. 2018</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5.6" customHeight="1">
      <c r="A129" s="33"/>
      <c r="B129" s="34"/>
      <c r="C129" s="28" t="s">
        <v>24</v>
      </c>
      <c r="D129" s="33"/>
      <c r="E129" s="33"/>
      <c r="F129" s="26" t="str">
        <f>E19</f>
        <v xml:space="preserve"> </v>
      </c>
      <c r="G129" s="33"/>
      <c r="H129" s="33"/>
      <c r="I129" s="104" t="s">
        <v>29</v>
      </c>
      <c r="J129" s="31" t="str">
        <f>E25</f>
        <v xml:space="preserve"> </v>
      </c>
      <c r="K129" s="33"/>
      <c r="L129" s="43"/>
      <c r="S129" s="33"/>
      <c r="T129" s="33"/>
      <c r="U129" s="33"/>
      <c r="V129" s="33"/>
      <c r="W129" s="33"/>
      <c r="X129" s="33"/>
      <c r="Y129" s="33"/>
      <c r="Z129" s="33"/>
      <c r="AA129" s="33"/>
      <c r="AB129" s="33"/>
      <c r="AC129" s="33"/>
      <c r="AD129" s="33"/>
      <c r="AE129" s="33"/>
    </row>
    <row r="130" spans="1:31" s="2" customFormat="1" ht="15.6" customHeight="1">
      <c r="A130" s="33"/>
      <c r="B130" s="34"/>
      <c r="C130" s="28" t="s">
        <v>27</v>
      </c>
      <c r="D130" s="33"/>
      <c r="E130" s="33"/>
      <c r="F130" s="26" t="str">
        <f>IF(E22="","",E22)</f>
        <v>Vyplň údaj</v>
      </c>
      <c r="G130" s="33"/>
      <c r="H130" s="33"/>
      <c r="I130" s="104" t="s">
        <v>31</v>
      </c>
      <c r="J130" s="31" t="str">
        <f>E28</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11" customFormat="1" ht="29.25" customHeight="1">
      <c r="A132" s="142"/>
      <c r="B132" s="143"/>
      <c r="C132" s="144" t="s">
        <v>205</v>
      </c>
      <c r="D132" s="145" t="s">
        <v>58</v>
      </c>
      <c r="E132" s="145" t="s">
        <v>54</v>
      </c>
      <c r="F132" s="145" t="s">
        <v>55</v>
      </c>
      <c r="G132" s="145" t="s">
        <v>206</v>
      </c>
      <c r="H132" s="145" t="s">
        <v>207</v>
      </c>
      <c r="I132" s="146" t="s">
        <v>208</v>
      </c>
      <c r="J132" s="145" t="s">
        <v>184</v>
      </c>
      <c r="K132" s="147" t="s">
        <v>209</v>
      </c>
      <c r="L132" s="148"/>
      <c r="M132" s="63" t="s">
        <v>1</v>
      </c>
      <c r="N132" s="64" t="s">
        <v>37</v>
      </c>
      <c r="O132" s="64" t="s">
        <v>210</v>
      </c>
      <c r="P132" s="64" t="s">
        <v>211</v>
      </c>
      <c r="Q132" s="64" t="s">
        <v>212</v>
      </c>
      <c r="R132" s="64" t="s">
        <v>213</v>
      </c>
      <c r="S132" s="64" t="s">
        <v>214</v>
      </c>
      <c r="T132" s="65" t="s">
        <v>215</v>
      </c>
      <c r="U132" s="142"/>
      <c r="V132" s="142"/>
      <c r="W132" s="142"/>
      <c r="X132" s="142"/>
      <c r="Y132" s="142"/>
      <c r="Z132" s="142"/>
      <c r="AA132" s="142"/>
      <c r="AB132" s="142"/>
      <c r="AC132" s="142"/>
      <c r="AD132" s="142"/>
      <c r="AE132" s="142"/>
    </row>
    <row r="133" spans="1:63" s="2" customFormat="1" ht="22.9" customHeight="1">
      <c r="A133" s="33"/>
      <c r="B133" s="34"/>
      <c r="C133" s="70" t="s">
        <v>216</v>
      </c>
      <c r="D133" s="33"/>
      <c r="E133" s="33"/>
      <c r="F133" s="33"/>
      <c r="G133" s="33"/>
      <c r="H133" s="33"/>
      <c r="I133" s="103"/>
      <c r="J133" s="149">
        <f>BK133</f>
        <v>0</v>
      </c>
      <c r="K133" s="33"/>
      <c r="L133" s="34"/>
      <c r="M133" s="66"/>
      <c r="N133" s="57"/>
      <c r="O133" s="67"/>
      <c r="P133" s="150">
        <f>P134</f>
        <v>0</v>
      </c>
      <c r="Q133" s="67"/>
      <c r="R133" s="150">
        <f>R134</f>
        <v>0</v>
      </c>
      <c r="S133" s="67"/>
      <c r="T133" s="151">
        <f>T134</f>
        <v>0</v>
      </c>
      <c r="U133" s="33"/>
      <c r="V133" s="33"/>
      <c r="W133" s="33"/>
      <c r="X133" s="33"/>
      <c r="Y133" s="33"/>
      <c r="Z133" s="33"/>
      <c r="AA133" s="33"/>
      <c r="AB133" s="33"/>
      <c r="AC133" s="33"/>
      <c r="AD133" s="33"/>
      <c r="AE133" s="33"/>
      <c r="AT133" s="18" t="s">
        <v>72</v>
      </c>
      <c r="AU133" s="18" t="s">
        <v>186</v>
      </c>
      <c r="BK133" s="152">
        <f>BK134</f>
        <v>0</v>
      </c>
    </row>
    <row r="134" spans="2:63" s="12" customFormat="1" ht="25.9" customHeight="1">
      <c r="B134" s="153"/>
      <c r="D134" s="154" t="s">
        <v>72</v>
      </c>
      <c r="E134" s="155" t="s">
        <v>253</v>
      </c>
      <c r="F134" s="155" t="s">
        <v>2486</v>
      </c>
      <c r="I134" s="156"/>
      <c r="J134" s="157">
        <f>BK134</f>
        <v>0</v>
      </c>
      <c r="L134" s="153"/>
      <c r="M134" s="158"/>
      <c r="N134" s="159"/>
      <c r="O134" s="159"/>
      <c r="P134" s="160">
        <f>P135+P138+P153+P165+P173+P188+P190+P201</f>
        <v>0</v>
      </c>
      <c r="Q134" s="159"/>
      <c r="R134" s="160">
        <f>R135+R138+R153+R165+R173+R188+R190+R201</f>
        <v>0</v>
      </c>
      <c r="S134" s="159"/>
      <c r="T134" s="161">
        <f>T135+T138+T153+T165+T173+T188+T190+T201</f>
        <v>0</v>
      </c>
      <c r="AR134" s="154" t="s">
        <v>90</v>
      </c>
      <c r="AT134" s="162" t="s">
        <v>72</v>
      </c>
      <c r="AU134" s="162" t="s">
        <v>73</v>
      </c>
      <c r="AY134" s="154" t="s">
        <v>219</v>
      </c>
      <c r="BK134" s="163">
        <f>BK135+BK138+BK153+BK165+BK173+BK188+BK190+BK201</f>
        <v>0</v>
      </c>
    </row>
    <row r="135" spans="2:63" s="12" customFormat="1" ht="22.9" customHeight="1">
      <c r="B135" s="153"/>
      <c r="D135" s="154" t="s">
        <v>72</v>
      </c>
      <c r="E135" s="164" t="s">
        <v>1740</v>
      </c>
      <c r="F135" s="164" t="s">
        <v>3041</v>
      </c>
      <c r="I135" s="156"/>
      <c r="J135" s="165">
        <f>BK135</f>
        <v>0</v>
      </c>
      <c r="L135" s="153"/>
      <c r="M135" s="158"/>
      <c r="N135" s="159"/>
      <c r="O135" s="159"/>
      <c r="P135" s="160">
        <f>SUM(P136:P137)</f>
        <v>0</v>
      </c>
      <c r="Q135" s="159"/>
      <c r="R135" s="160">
        <f>SUM(R136:R137)</f>
        <v>0</v>
      </c>
      <c r="S135" s="159"/>
      <c r="T135" s="161">
        <f>SUM(T136:T137)</f>
        <v>0</v>
      </c>
      <c r="AR135" s="154" t="s">
        <v>80</v>
      </c>
      <c r="AT135" s="162" t="s">
        <v>72</v>
      </c>
      <c r="AU135" s="162" t="s">
        <v>80</v>
      </c>
      <c r="AY135" s="154" t="s">
        <v>219</v>
      </c>
      <c r="BK135" s="163">
        <f>SUM(BK136:BK137)</f>
        <v>0</v>
      </c>
    </row>
    <row r="136" spans="1:65" s="2" customFormat="1" ht="21.6" customHeight="1">
      <c r="A136" s="33"/>
      <c r="B136" s="166"/>
      <c r="C136" s="167" t="s">
        <v>80</v>
      </c>
      <c r="D136" s="167" t="s">
        <v>222</v>
      </c>
      <c r="E136" s="168" t="s">
        <v>3042</v>
      </c>
      <c r="F136" s="169" t="s">
        <v>3043</v>
      </c>
      <c r="G136" s="170" t="s">
        <v>225</v>
      </c>
      <c r="H136" s="171">
        <v>4</v>
      </c>
      <c r="I136" s="172"/>
      <c r="J136" s="173">
        <f>ROUND(I136*H136,2)</f>
        <v>0</v>
      </c>
      <c r="K136" s="169" t="s">
        <v>1</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82</v>
      </c>
    </row>
    <row r="137" spans="1:65" s="2" customFormat="1" ht="14.45" customHeight="1">
      <c r="A137" s="33"/>
      <c r="B137" s="166"/>
      <c r="C137" s="167" t="s">
        <v>82</v>
      </c>
      <c r="D137" s="167" t="s">
        <v>222</v>
      </c>
      <c r="E137" s="168" t="s">
        <v>3044</v>
      </c>
      <c r="F137" s="169" t="s">
        <v>3045</v>
      </c>
      <c r="G137" s="170" t="s">
        <v>361</v>
      </c>
      <c r="H137" s="171">
        <v>10</v>
      </c>
      <c r="I137" s="172"/>
      <c r="J137" s="173">
        <f>ROUND(I137*H137,2)</f>
        <v>0</v>
      </c>
      <c r="K137" s="169" t="s">
        <v>1</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125</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125</v>
      </c>
      <c r="BM137" s="178" t="s">
        <v>125</v>
      </c>
    </row>
    <row r="138" spans="2:63" s="12" customFormat="1" ht="22.9" customHeight="1">
      <c r="B138" s="153"/>
      <c r="D138" s="154" t="s">
        <v>72</v>
      </c>
      <c r="E138" s="164" t="s">
        <v>1745</v>
      </c>
      <c r="F138" s="164" t="s">
        <v>3046</v>
      </c>
      <c r="I138" s="156"/>
      <c r="J138" s="165">
        <f>BK138</f>
        <v>0</v>
      </c>
      <c r="L138" s="153"/>
      <c r="M138" s="158"/>
      <c r="N138" s="159"/>
      <c r="O138" s="159"/>
      <c r="P138" s="160">
        <f>SUM(P139:P152)</f>
        <v>0</v>
      </c>
      <c r="Q138" s="159"/>
      <c r="R138" s="160">
        <f>SUM(R139:R152)</f>
        <v>0</v>
      </c>
      <c r="S138" s="159"/>
      <c r="T138" s="161">
        <f>SUM(T139:T152)</f>
        <v>0</v>
      </c>
      <c r="AR138" s="154" t="s">
        <v>80</v>
      </c>
      <c r="AT138" s="162" t="s">
        <v>72</v>
      </c>
      <c r="AU138" s="162" t="s">
        <v>80</v>
      </c>
      <c r="AY138" s="154" t="s">
        <v>219</v>
      </c>
      <c r="BK138" s="163">
        <f>SUM(BK139:BK152)</f>
        <v>0</v>
      </c>
    </row>
    <row r="139" spans="1:65" s="2" customFormat="1" ht="21.6" customHeight="1">
      <c r="A139" s="33"/>
      <c r="B139" s="166"/>
      <c r="C139" s="167" t="s">
        <v>90</v>
      </c>
      <c r="D139" s="167" t="s">
        <v>222</v>
      </c>
      <c r="E139" s="168" t="s">
        <v>3047</v>
      </c>
      <c r="F139" s="169" t="s">
        <v>3048</v>
      </c>
      <c r="G139" s="170" t="s">
        <v>3049</v>
      </c>
      <c r="H139" s="171">
        <v>1315</v>
      </c>
      <c r="I139" s="172"/>
      <c r="J139" s="173">
        <f aca="true" t="shared" si="0" ref="J139:J152">ROUND(I139*H139,2)</f>
        <v>0</v>
      </c>
      <c r="K139" s="169" t="s">
        <v>1</v>
      </c>
      <c r="L139" s="34"/>
      <c r="M139" s="174" t="s">
        <v>1</v>
      </c>
      <c r="N139" s="175" t="s">
        <v>38</v>
      </c>
      <c r="O139" s="59"/>
      <c r="P139" s="176">
        <f aca="true" t="shared" si="1" ref="P139:P152">O139*H139</f>
        <v>0</v>
      </c>
      <c r="Q139" s="176">
        <v>0</v>
      </c>
      <c r="R139" s="176">
        <f aca="true" t="shared" si="2" ref="R139:R152">Q139*H139</f>
        <v>0</v>
      </c>
      <c r="S139" s="176">
        <v>0</v>
      </c>
      <c r="T139" s="177">
        <f aca="true" t="shared" si="3" ref="T139:T152">S139*H139</f>
        <v>0</v>
      </c>
      <c r="U139" s="33"/>
      <c r="V139" s="33"/>
      <c r="W139" s="33"/>
      <c r="X139" s="33"/>
      <c r="Y139" s="33"/>
      <c r="Z139" s="33"/>
      <c r="AA139" s="33"/>
      <c r="AB139" s="33"/>
      <c r="AC139" s="33"/>
      <c r="AD139" s="33"/>
      <c r="AE139" s="33"/>
      <c r="AR139" s="178" t="s">
        <v>125</v>
      </c>
      <c r="AT139" s="178" t="s">
        <v>222</v>
      </c>
      <c r="AU139" s="178" t="s">
        <v>82</v>
      </c>
      <c r="AY139" s="18" t="s">
        <v>219</v>
      </c>
      <c r="BE139" s="179">
        <f aca="true" t="shared" si="4" ref="BE139:BE152">IF(N139="základní",J139,0)</f>
        <v>0</v>
      </c>
      <c r="BF139" s="179">
        <f aca="true" t="shared" si="5" ref="BF139:BF152">IF(N139="snížená",J139,0)</f>
        <v>0</v>
      </c>
      <c r="BG139" s="179">
        <f aca="true" t="shared" si="6" ref="BG139:BG152">IF(N139="zákl. přenesená",J139,0)</f>
        <v>0</v>
      </c>
      <c r="BH139" s="179">
        <f aca="true" t="shared" si="7" ref="BH139:BH152">IF(N139="sníž. přenesená",J139,0)</f>
        <v>0</v>
      </c>
      <c r="BI139" s="179">
        <f aca="true" t="shared" si="8" ref="BI139:BI152">IF(N139="nulová",J139,0)</f>
        <v>0</v>
      </c>
      <c r="BJ139" s="18" t="s">
        <v>80</v>
      </c>
      <c r="BK139" s="179">
        <f aca="true" t="shared" si="9" ref="BK139:BK152">ROUND(I139*H139,2)</f>
        <v>0</v>
      </c>
      <c r="BL139" s="18" t="s">
        <v>125</v>
      </c>
      <c r="BM139" s="178" t="s">
        <v>252</v>
      </c>
    </row>
    <row r="140" spans="1:65" s="2" customFormat="1" ht="21.6" customHeight="1">
      <c r="A140" s="33"/>
      <c r="B140" s="166"/>
      <c r="C140" s="167" t="s">
        <v>125</v>
      </c>
      <c r="D140" s="167" t="s">
        <v>222</v>
      </c>
      <c r="E140" s="168" t="s">
        <v>3050</v>
      </c>
      <c r="F140" s="169" t="s">
        <v>3051</v>
      </c>
      <c r="G140" s="170" t="s">
        <v>3049</v>
      </c>
      <c r="H140" s="171">
        <v>395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256</v>
      </c>
    </row>
    <row r="141" spans="1:65" s="2" customFormat="1" ht="14.45" customHeight="1">
      <c r="A141" s="33"/>
      <c r="B141" s="166"/>
      <c r="C141" s="167" t="s">
        <v>246</v>
      </c>
      <c r="D141" s="167" t="s">
        <v>222</v>
      </c>
      <c r="E141" s="168" t="s">
        <v>3052</v>
      </c>
      <c r="F141" s="169" t="s">
        <v>3053</v>
      </c>
      <c r="G141" s="170" t="s">
        <v>225</v>
      </c>
      <c r="H141" s="171">
        <v>6</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277</v>
      </c>
    </row>
    <row r="142" spans="1:65" s="2" customFormat="1" ht="14.45" customHeight="1">
      <c r="A142" s="33"/>
      <c r="B142" s="166"/>
      <c r="C142" s="167" t="s">
        <v>252</v>
      </c>
      <c r="D142" s="167" t="s">
        <v>222</v>
      </c>
      <c r="E142" s="168" t="s">
        <v>3054</v>
      </c>
      <c r="F142" s="169" t="s">
        <v>3055</v>
      </c>
      <c r="G142" s="170" t="s">
        <v>654</v>
      </c>
      <c r="H142" s="171">
        <v>6</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294</v>
      </c>
    </row>
    <row r="143" spans="1:65" s="2" customFormat="1" ht="21.6" customHeight="1">
      <c r="A143" s="33"/>
      <c r="B143" s="166"/>
      <c r="C143" s="167" t="s">
        <v>260</v>
      </c>
      <c r="D143" s="167" t="s">
        <v>222</v>
      </c>
      <c r="E143" s="168" t="s">
        <v>3056</v>
      </c>
      <c r="F143" s="169" t="s">
        <v>3057</v>
      </c>
      <c r="G143" s="170" t="s">
        <v>654</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304</v>
      </c>
    </row>
    <row r="144" spans="1:65" s="2" customFormat="1" ht="14.45" customHeight="1">
      <c r="A144" s="33"/>
      <c r="B144" s="166"/>
      <c r="C144" s="167" t="s">
        <v>256</v>
      </c>
      <c r="D144" s="167" t="s">
        <v>222</v>
      </c>
      <c r="E144" s="168" t="s">
        <v>3058</v>
      </c>
      <c r="F144" s="169" t="s">
        <v>3059</v>
      </c>
      <c r="G144" s="170" t="s">
        <v>654</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318</v>
      </c>
    </row>
    <row r="145" spans="1:65" s="2" customFormat="1" ht="43.15" customHeight="1">
      <c r="A145" s="33"/>
      <c r="B145" s="166"/>
      <c r="C145" s="167" t="s">
        <v>271</v>
      </c>
      <c r="D145" s="167" t="s">
        <v>222</v>
      </c>
      <c r="E145" s="168" t="s">
        <v>3060</v>
      </c>
      <c r="F145" s="169" t="s">
        <v>3061</v>
      </c>
      <c r="G145" s="170" t="s">
        <v>225</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334</v>
      </c>
    </row>
    <row r="146" spans="1:65" s="2" customFormat="1" ht="21.6" customHeight="1">
      <c r="A146" s="33"/>
      <c r="B146" s="166"/>
      <c r="C146" s="167" t="s">
        <v>277</v>
      </c>
      <c r="D146" s="167" t="s">
        <v>222</v>
      </c>
      <c r="E146" s="168" t="s">
        <v>3062</v>
      </c>
      <c r="F146" s="169" t="s">
        <v>3063</v>
      </c>
      <c r="G146" s="170" t="s">
        <v>3064</v>
      </c>
      <c r="H146" s="171">
        <v>1</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125</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344</v>
      </c>
    </row>
    <row r="147" spans="1:65" s="2" customFormat="1" ht="14.45" customHeight="1">
      <c r="A147" s="33"/>
      <c r="B147" s="166"/>
      <c r="C147" s="167" t="s">
        <v>282</v>
      </c>
      <c r="D147" s="167" t="s">
        <v>222</v>
      </c>
      <c r="E147" s="168" t="s">
        <v>3065</v>
      </c>
      <c r="F147" s="169" t="s">
        <v>3066</v>
      </c>
      <c r="G147" s="170" t="s">
        <v>361</v>
      </c>
      <c r="H147" s="171">
        <v>10</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125</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125</v>
      </c>
      <c r="BM147" s="178" t="s">
        <v>358</v>
      </c>
    </row>
    <row r="148" spans="1:65" s="2" customFormat="1" ht="14.45" customHeight="1">
      <c r="A148" s="33"/>
      <c r="B148" s="166"/>
      <c r="C148" s="167" t="s">
        <v>294</v>
      </c>
      <c r="D148" s="167" t="s">
        <v>222</v>
      </c>
      <c r="E148" s="168" t="s">
        <v>3067</v>
      </c>
      <c r="F148" s="169" t="s">
        <v>3068</v>
      </c>
      <c r="G148" s="170" t="s">
        <v>225</v>
      </c>
      <c r="H148" s="171">
        <v>1</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125</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125</v>
      </c>
      <c r="BM148" s="178" t="s">
        <v>368</v>
      </c>
    </row>
    <row r="149" spans="1:65" s="2" customFormat="1" ht="21.6" customHeight="1">
      <c r="A149" s="33"/>
      <c r="B149" s="166"/>
      <c r="C149" s="167" t="s">
        <v>298</v>
      </c>
      <c r="D149" s="167" t="s">
        <v>222</v>
      </c>
      <c r="E149" s="168" t="s">
        <v>3069</v>
      </c>
      <c r="F149" s="169" t="s">
        <v>3070</v>
      </c>
      <c r="G149" s="170" t="s">
        <v>225</v>
      </c>
      <c r="H149" s="171">
        <v>3</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125</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125</v>
      </c>
      <c r="BM149" s="178" t="s">
        <v>382</v>
      </c>
    </row>
    <row r="150" spans="1:65" s="2" customFormat="1" ht="21.6" customHeight="1">
      <c r="A150" s="33"/>
      <c r="B150" s="166"/>
      <c r="C150" s="167" t="s">
        <v>304</v>
      </c>
      <c r="D150" s="167" t="s">
        <v>222</v>
      </c>
      <c r="E150" s="168" t="s">
        <v>3071</v>
      </c>
      <c r="F150" s="169" t="s">
        <v>3072</v>
      </c>
      <c r="G150" s="170" t="s">
        <v>225</v>
      </c>
      <c r="H150" s="171">
        <v>2</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125</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125</v>
      </c>
      <c r="BM150" s="178" t="s">
        <v>391</v>
      </c>
    </row>
    <row r="151" spans="1:65" s="2" customFormat="1" ht="14.45" customHeight="1">
      <c r="A151" s="33"/>
      <c r="B151" s="166"/>
      <c r="C151" s="167" t="s">
        <v>8</v>
      </c>
      <c r="D151" s="167" t="s">
        <v>222</v>
      </c>
      <c r="E151" s="168" t="s">
        <v>3073</v>
      </c>
      <c r="F151" s="169" t="s">
        <v>2676</v>
      </c>
      <c r="G151" s="170" t="s">
        <v>3074</v>
      </c>
      <c r="H151" s="230"/>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125</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125</v>
      </c>
      <c r="BM151" s="178" t="s">
        <v>461</v>
      </c>
    </row>
    <row r="152" spans="1:65" s="2" customFormat="1" ht="14.45" customHeight="1">
      <c r="A152" s="33"/>
      <c r="B152" s="166"/>
      <c r="C152" s="167" t="s">
        <v>318</v>
      </c>
      <c r="D152" s="167" t="s">
        <v>222</v>
      </c>
      <c r="E152" s="168" t="s">
        <v>3075</v>
      </c>
      <c r="F152" s="169" t="s">
        <v>3076</v>
      </c>
      <c r="G152" s="170" t="s">
        <v>3074</v>
      </c>
      <c r="H152" s="230"/>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125</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125</v>
      </c>
      <c r="BM152" s="178" t="s">
        <v>418</v>
      </c>
    </row>
    <row r="153" spans="2:63" s="12" customFormat="1" ht="22.9" customHeight="1">
      <c r="B153" s="153"/>
      <c r="D153" s="154" t="s">
        <v>72</v>
      </c>
      <c r="E153" s="164" t="s">
        <v>1750</v>
      </c>
      <c r="F153" s="164" t="s">
        <v>3077</v>
      </c>
      <c r="I153" s="156"/>
      <c r="J153" s="165">
        <f>BK153</f>
        <v>0</v>
      </c>
      <c r="L153" s="153"/>
      <c r="M153" s="158"/>
      <c r="N153" s="159"/>
      <c r="O153" s="159"/>
      <c r="P153" s="160">
        <f>SUM(P154:P164)</f>
        <v>0</v>
      </c>
      <c r="Q153" s="159"/>
      <c r="R153" s="160">
        <f>SUM(R154:R164)</f>
        <v>0</v>
      </c>
      <c r="S153" s="159"/>
      <c r="T153" s="161">
        <f>SUM(T154:T164)</f>
        <v>0</v>
      </c>
      <c r="AR153" s="154" t="s">
        <v>80</v>
      </c>
      <c r="AT153" s="162" t="s">
        <v>72</v>
      </c>
      <c r="AU153" s="162" t="s">
        <v>80</v>
      </c>
      <c r="AY153" s="154" t="s">
        <v>219</v>
      </c>
      <c r="BK153" s="163">
        <f>SUM(BK154:BK164)</f>
        <v>0</v>
      </c>
    </row>
    <row r="154" spans="1:65" s="2" customFormat="1" ht="21.6" customHeight="1">
      <c r="A154" s="33"/>
      <c r="B154" s="166"/>
      <c r="C154" s="167" t="s">
        <v>322</v>
      </c>
      <c r="D154" s="167" t="s">
        <v>222</v>
      </c>
      <c r="E154" s="168" t="s">
        <v>3078</v>
      </c>
      <c r="F154" s="169" t="s">
        <v>3079</v>
      </c>
      <c r="G154" s="170" t="s">
        <v>225</v>
      </c>
      <c r="H154" s="171">
        <v>5</v>
      </c>
      <c r="I154" s="172"/>
      <c r="J154" s="173">
        <f aca="true" t="shared" si="10" ref="J154:J164">ROUND(I154*H154,2)</f>
        <v>0</v>
      </c>
      <c r="K154" s="169" t="s">
        <v>1</v>
      </c>
      <c r="L154" s="34"/>
      <c r="M154" s="174" t="s">
        <v>1</v>
      </c>
      <c r="N154" s="175" t="s">
        <v>38</v>
      </c>
      <c r="O154" s="59"/>
      <c r="P154" s="176">
        <f aca="true" t="shared" si="11" ref="P154:P164">O154*H154</f>
        <v>0</v>
      </c>
      <c r="Q154" s="176">
        <v>0</v>
      </c>
      <c r="R154" s="176">
        <f aca="true" t="shared" si="12" ref="R154:R164">Q154*H154</f>
        <v>0</v>
      </c>
      <c r="S154" s="176">
        <v>0</v>
      </c>
      <c r="T154" s="177">
        <f aca="true" t="shared" si="13" ref="T154:T164">S154*H154</f>
        <v>0</v>
      </c>
      <c r="U154" s="33"/>
      <c r="V154" s="33"/>
      <c r="W154" s="33"/>
      <c r="X154" s="33"/>
      <c r="Y154" s="33"/>
      <c r="Z154" s="33"/>
      <c r="AA154" s="33"/>
      <c r="AB154" s="33"/>
      <c r="AC154" s="33"/>
      <c r="AD154" s="33"/>
      <c r="AE154" s="33"/>
      <c r="AR154" s="178" t="s">
        <v>125</v>
      </c>
      <c r="AT154" s="178" t="s">
        <v>222</v>
      </c>
      <c r="AU154" s="178" t="s">
        <v>82</v>
      </c>
      <c r="AY154" s="18" t="s">
        <v>219</v>
      </c>
      <c r="BE154" s="179">
        <f aca="true" t="shared" si="14" ref="BE154:BE164">IF(N154="základní",J154,0)</f>
        <v>0</v>
      </c>
      <c r="BF154" s="179">
        <f aca="true" t="shared" si="15" ref="BF154:BF164">IF(N154="snížená",J154,0)</f>
        <v>0</v>
      </c>
      <c r="BG154" s="179">
        <f aca="true" t="shared" si="16" ref="BG154:BG164">IF(N154="zákl. přenesená",J154,0)</f>
        <v>0</v>
      </c>
      <c r="BH154" s="179">
        <f aca="true" t="shared" si="17" ref="BH154:BH164">IF(N154="sníž. přenesená",J154,0)</f>
        <v>0</v>
      </c>
      <c r="BI154" s="179">
        <f aca="true" t="shared" si="18" ref="BI154:BI164">IF(N154="nulová",J154,0)</f>
        <v>0</v>
      </c>
      <c r="BJ154" s="18" t="s">
        <v>80</v>
      </c>
      <c r="BK154" s="179">
        <f aca="true" t="shared" si="19" ref="BK154:BK164">ROUND(I154*H154,2)</f>
        <v>0</v>
      </c>
      <c r="BL154" s="18" t="s">
        <v>125</v>
      </c>
      <c r="BM154" s="178" t="s">
        <v>491</v>
      </c>
    </row>
    <row r="155" spans="1:65" s="2" customFormat="1" ht="14.45" customHeight="1">
      <c r="A155" s="33"/>
      <c r="B155" s="166"/>
      <c r="C155" s="167" t="s">
        <v>334</v>
      </c>
      <c r="D155" s="167" t="s">
        <v>222</v>
      </c>
      <c r="E155" s="168" t="s">
        <v>3080</v>
      </c>
      <c r="F155" s="169" t="s">
        <v>3081</v>
      </c>
      <c r="G155" s="170" t="s">
        <v>361</v>
      </c>
      <c r="H155" s="171">
        <v>16</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125</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125</v>
      </c>
      <c r="BM155" s="178" t="s">
        <v>499</v>
      </c>
    </row>
    <row r="156" spans="1:65" s="2" customFormat="1" ht="14.45" customHeight="1">
      <c r="A156" s="33"/>
      <c r="B156" s="166"/>
      <c r="C156" s="167" t="s">
        <v>339</v>
      </c>
      <c r="D156" s="167" t="s">
        <v>222</v>
      </c>
      <c r="E156" s="168" t="s">
        <v>3082</v>
      </c>
      <c r="F156" s="169" t="s">
        <v>3083</v>
      </c>
      <c r="G156" s="170" t="s">
        <v>361</v>
      </c>
      <c r="H156" s="171">
        <v>2</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125</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125</v>
      </c>
      <c r="BM156" s="178" t="s">
        <v>507</v>
      </c>
    </row>
    <row r="157" spans="1:65" s="2" customFormat="1" ht="14.45" customHeight="1">
      <c r="A157" s="33"/>
      <c r="B157" s="166"/>
      <c r="C157" s="167" t="s">
        <v>344</v>
      </c>
      <c r="D157" s="167" t="s">
        <v>222</v>
      </c>
      <c r="E157" s="168" t="s">
        <v>3084</v>
      </c>
      <c r="F157" s="169" t="s">
        <v>3085</v>
      </c>
      <c r="G157" s="170" t="s">
        <v>361</v>
      </c>
      <c r="H157" s="171">
        <v>6</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125</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125</v>
      </c>
      <c r="BM157" s="178" t="s">
        <v>522</v>
      </c>
    </row>
    <row r="158" spans="1:65" s="2" customFormat="1" ht="14.45" customHeight="1">
      <c r="A158" s="33"/>
      <c r="B158" s="166"/>
      <c r="C158" s="167" t="s">
        <v>7</v>
      </c>
      <c r="D158" s="167" t="s">
        <v>222</v>
      </c>
      <c r="E158" s="168" t="s">
        <v>3086</v>
      </c>
      <c r="F158" s="169" t="s">
        <v>3087</v>
      </c>
      <c r="G158" s="170" t="s">
        <v>361</v>
      </c>
      <c r="H158" s="171">
        <v>57</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125</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125</v>
      </c>
      <c r="BM158" s="178" t="s">
        <v>536</v>
      </c>
    </row>
    <row r="159" spans="1:65" s="2" customFormat="1" ht="21.6" customHeight="1">
      <c r="A159" s="33"/>
      <c r="B159" s="166"/>
      <c r="C159" s="167" t="s">
        <v>358</v>
      </c>
      <c r="D159" s="167" t="s">
        <v>222</v>
      </c>
      <c r="E159" s="168" t="s">
        <v>3088</v>
      </c>
      <c r="F159" s="169" t="s">
        <v>3089</v>
      </c>
      <c r="G159" s="170" t="s">
        <v>361</v>
      </c>
      <c r="H159" s="171">
        <v>81</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125</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125</v>
      </c>
      <c r="BM159" s="178" t="s">
        <v>548</v>
      </c>
    </row>
    <row r="160" spans="1:65" s="2" customFormat="1" ht="21.6" customHeight="1">
      <c r="A160" s="33"/>
      <c r="B160" s="166"/>
      <c r="C160" s="167" t="s">
        <v>364</v>
      </c>
      <c r="D160" s="167" t="s">
        <v>222</v>
      </c>
      <c r="E160" s="168" t="s">
        <v>3090</v>
      </c>
      <c r="F160" s="169" t="s">
        <v>3091</v>
      </c>
      <c r="G160" s="170" t="s">
        <v>3092</v>
      </c>
      <c r="H160" s="171">
        <v>2</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125</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559</v>
      </c>
    </row>
    <row r="161" spans="1:65" s="2" customFormat="1" ht="14.45" customHeight="1">
      <c r="A161" s="33"/>
      <c r="B161" s="166"/>
      <c r="C161" s="167" t="s">
        <v>368</v>
      </c>
      <c r="D161" s="167" t="s">
        <v>222</v>
      </c>
      <c r="E161" s="168" t="s">
        <v>3093</v>
      </c>
      <c r="F161" s="169" t="s">
        <v>3094</v>
      </c>
      <c r="G161" s="170" t="s">
        <v>3092</v>
      </c>
      <c r="H161" s="171">
        <v>10</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125</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354</v>
      </c>
    </row>
    <row r="162" spans="1:65" s="2" customFormat="1" ht="14.45" customHeight="1">
      <c r="A162" s="33"/>
      <c r="B162" s="166"/>
      <c r="C162" s="167" t="s">
        <v>378</v>
      </c>
      <c r="D162" s="167" t="s">
        <v>222</v>
      </c>
      <c r="E162" s="168" t="s">
        <v>3095</v>
      </c>
      <c r="F162" s="169" t="s">
        <v>3096</v>
      </c>
      <c r="G162" s="170" t="s">
        <v>3092</v>
      </c>
      <c r="H162" s="171">
        <v>30</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518</v>
      </c>
    </row>
    <row r="163" spans="1:65" s="2" customFormat="1" ht="14.45" customHeight="1">
      <c r="A163" s="33"/>
      <c r="B163" s="166"/>
      <c r="C163" s="167" t="s">
        <v>382</v>
      </c>
      <c r="D163" s="167" t="s">
        <v>222</v>
      </c>
      <c r="E163" s="168" t="s">
        <v>3097</v>
      </c>
      <c r="F163" s="169" t="s">
        <v>3098</v>
      </c>
      <c r="G163" s="170" t="s">
        <v>3074</v>
      </c>
      <c r="H163" s="230"/>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485</v>
      </c>
    </row>
    <row r="164" spans="1:65" s="2" customFormat="1" ht="14.45" customHeight="1">
      <c r="A164" s="33"/>
      <c r="B164" s="166"/>
      <c r="C164" s="167" t="s">
        <v>386</v>
      </c>
      <c r="D164" s="167" t="s">
        <v>222</v>
      </c>
      <c r="E164" s="168" t="s">
        <v>3099</v>
      </c>
      <c r="F164" s="169" t="s">
        <v>3100</v>
      </c>
      <c r="G164" s="170" t="s">
        <v>3074</v>
      </c>
      <c r="H164" s="230"/>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287</v>
      </c>
    </row>
    <row r="165" spans="2:63" s="12" customFormat="1" ht="22.9" customHeight="1">
      <c r="B165" s="153"/>
      <c r="D165" s="154" t="s">
        <v>72</v>
      </c>
      <c r="E165" s="164" t="s">
        <v>1756</v>
      </c>
      <c r="F165" s="164" t="s">
        <v>3101</v>
      </c>
      <c r="I165" s="156"/>
      <c r="J165" s="165">
        <f>BK165</f>
        <v>0</v>
      </c>
      <c r="L165" s="153"/>
      <c r="M165" s="158"/>
      <c r="N165" s="159"/>
      <c r="O165" s="159"/>
      <c r="P165" s="160">
        <f>SUM(P166:P172)</f>
        <v>0</v>
      </c>
      <c r="Q165" s="159"/>
      <c r="R165" s="160">
        <f>SUM(R166:R172)</f>
        <v>0</v>
      </c>
      <c r="S165" s="159"/>
      <c r="T165" s="161">
        <f>SUM(T166:T172)</f>
        <v>0</v>
      </c>
      <c r="AR165" s="154" t="s">
        <v>80</v>
      </c>
      <c r="AT165" s="162" t="s">
        <v>72</v>
      </c>
      <c r="AU165" s="162" t="s">
        <v>80</v>
      </c>
      <c r="AY165" s="154" t="s">
        <v>219</v>
      </c>
      <c r="BK165" s="163">
        <f>SUM(BK166:BK172)</f>
        <v>0</v>
      </c>
    </row>
    <row r="166" spans="1:65" s="2" customFormat="1" ht="14.45" customHeight="1">
      <c r="A166" s="33"/>
      <c r="B166" s="166"/>
      <c r="C166" s="167" t="s">
        <v>391</v>
      </c>
      <c r="D166" s="167" t="s">
        <v>222</v>
      </c>
      <c r="E166" s="168" t="s">
        <v>3102</v>
      </c>
      <c r="F166" s="169" t="s">
        <v>3103</v>
      </c>
      <c r="G166" s="170" t="s">
        <v>3104</v>
      </c>
      <c r="H166" s="171">
        <v>3</v>
      </c>
      <c r="I166" s="172"/>
      <c r="J166" s="173">
        <f aca="true" t="shared" si="20" ref="J166:J172">ROUND(I166*H166,2)</f>
        <v>0</v>
      </c>
      <c r="K166" s="169" t="s">
        <v>1</v>
      </c>
      <c r="L166" s="34"/>
      <c r="M166" s="174" t="s">
        <v>1</v>
      </c>
      <c r="N166" s="175" t="s">
        <v>38</v>
      </c>
      <c r="O166" s="59"/>
      <c r="P166" s="176">
        <f aca="true" t="shared" si="21" ref="P166:P172">O166*H166</f>
        <v>0</v>
      </c>
      <c r="Q166" s="176">
        <v>0</v>
      </c>
      <c r="R166" s="176">
        <f aca="true" t="shared" si="22" ref="R166:R172">Q166*H166</f>
        <v>0</v>
      </c>
      <c r="S166" s="176">
        <v>0</v>
      </c>
      <c r="T166" s="177">
        <f aca="true" t="shared" si="23" ref="T166:T172">S166*H166</f>
        <v>0</v>
      </c>
      <c r="U166" s="33"/>
      <c r="V166" s="33"/>
      <c r="W166" s="33"/>
      <c r="X166" s="33"/>
      <c r="Y166" s="33"/>
      <c r="Z166" s="33"/>
      <c r="AA166" s="33"/>
      <c r="AB166" s="33"/>
      <c r="AC166" s="33"/>
      <c r="AD166" s="33"/>
      <c r="AE166" s="33"/>
      <c r="AR166" s="178" t="s">
        <v>125</v>
      </c>
      <c r="AT166" s="178" t="s">
        <v>222</v>
      </c>
      <c r="AU166" s="178" t="s">
        <v>82</v>
      </c>
      <c r="AY166" s="18" t="s">
        <v>219</v>
      </c>
      <c r="BE166" s="179">
        <f aca="true" t="shared" si="24" ref="BE166:BE172">IF(N166="základní",J166,0)</f>
        <v>0</v>
      </c>
      <c r="BF166" s="179">
        <f aca="true" t="shared" si="25" ref="BF166:BF172">IF(N166="snížená",J166,0)</f>
        <v>0</v>
      </c>
      <c r="BG166" s="179">
        <f aca="true" t="shared" si="26" ref="BG166:BG172">IF(N166="zákl. přenesená",J166,0)</f>
        <v>0</v>
      </c>
      <c r="BH166" s="179">
        <f aca="true" t="shared" si="27" ref="BH166:BH172">IF(N166="sníž. přenesená",J166,0)</f>
        <v>0</v>
      </c>
      <c r="BI166" s="179">
        <f aca="true" t="shared" si="28" ref="BI166:BI172">IF(N166="nulová",J166,0)</f>
        <v>0</v>
      </c>
      <c r="BJ166" s="18" t="s">
        <v>80</v>
      </c>
      <c r="BK166" s="179">
        <f aca="true" t="shared" si="29" ref="BK166:BK172">ROUND(I166*H166,2)</f>
        <v>0</v>
      </c>
      <c r="BL166" s="18" t="s">
        <v>125</v>
      </c>
      <c r="BM166" s="178" t="s">
        <v>421</v>
      </c>
    </row>
    <row r="167" spans="1:65" s="2" customFormat="1" ht="14.45" customHeight="1">
      <c r="A167" s="33"/>
      <c r="B167" s="166"/>
      <c r="C167" s="167" t="s">
        <v>397</v>
      </c>
      <c r="D167" s="167" t="s">
        <v>222</v>
      </c>
      <c r="E167" s="168" t="s">
        <v>3105</v>
      </c>
      <c r="F167" s="169" t="s">
        <v>3106</v>
      </c>
      <c r="G167" s="170" t="s">
        <v>225</v>
      </c>
      <c r="H167" s="171">
        <v>7</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125</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125</v>
      </c>
      <c r="BM167" s="178" t="s">
        <v>431</v>
      </c>
    </row>
    <row r="168" spans="1:65" s="2" customFormat="1" ht="14.45" customHeight="1">
      <c r="A168" s="33"/>
      <c r="B168" s="166"/>
      <c r="C168" s="167" t="s">
        <v>461</v>
      </c>
      <c r="D168" s="167" t="s">
        <v>222</v>
      </c>
      <c r="E168" s="168" t="s">
        <v>3107</v>
      </c>
      <c r="F168" s="169" t="s">
        <v>3108</v>
      </c>
      <c r="G168" s="170" t="s">
        <v>225</v>
      </c>
      <c r="H168" s="171">
        <v>3</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125</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125</v>
      </c>
      <c r="BM168" s="178" t="s">
        <v>410</v>
      </c>
    </row>
    <row r="169" spans="1:65" s="2" customFormat="1" ht="21.6" customHeight="1">
      <c r="A169" s="33"/>
      <c r="B169" s="166"/>
      <c r="C169" s="167" t="s">
        <v>466</v>
      </c>
      <c r="D169" s="167" t="s">
        <v>222</v>
      </c>
      <c r="E169" s="168" t="s">
        <v>3109</v>
      </c>
      <c r="F169" s="169" t="s">
        <v>3110</v>
      </c>
      <c r="G169" s="170" t="s">
        <v>225</v>
      </c>
      <c r="H169" s="171">
        <v>1</v>
      </c>
      <c r="I169" s="172"/>
      <c r="J169" s="173">
        <f t="shared" si="20"/>
        <v>0</v>
      </c>
      <c r="K169" s="169" t="s">
        <v>1</v>
      </c>
      <c r="L169" s="34"/>
      <c r="M169" s="174" t="s">
        <v>1</v>
      </c>
      <c r="N169" s="175" t="s">
        <v>38</v>
      </c>
      <c r="O169" s="59"/>
      <c r="P169" s="176">
        <f t="shared" si="21"/>
        <v>0</v>
      </c>
      <c r="Q169" s="176">
        <v>0</v>
      </c>
      <c r="R169" s="176">
        <f t="shared" si="22"/>
        <v>0</v>
      </c>
      <c r="S169" s="176">
        <v>0</v>
      </c>
      <c r="T169" s="177">
        <f t="shared" si="23"/>
        <v>0</v>
      </c>
      <c r="U169" s="33"/>
      <c r="V169" s="33"/>
      <c r="W169" s="33"/>
      <c r="X169" s="33"/>
      <c r="Y169" s="33"/>
      <c r="Z169" s="33"/>
      <c r="AA169" s="33"/>
      <c r="AB169" s="33"/>
      <c r="AC169" s="33"/>
      <c r="AD169" s="33"/>
      <c r="AE169" s="33"/>
      <c r="AR169" s="178" t="s">
        <v>125</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125</v>
      </c>
      <c r="BM169" s="178" t="s">
        <v>442</v>
      </c>
    </row>
    <row r="170" spans="1:65" s="2" customFormat="1" ht="21.6" customHeight="1">
      <c r="A170" s="33"/>
      <c r="B170" s="166"/>
      <c r="C170" s="167" t="s">
        <v>418</v>
      </c>
      <c r="D170" s="167" t="s">
        <v>222</v>
      </c>
      <c r="E170" s="168" t="s">
        <v>3111</v>
      </c>
      <c r="F170" s="169" t="s">
        <v>3112</v>
      </c>
      <c r="G170" s="170" t="s">
        <v>225</v>
      </c>
      <c r="H170" s="171">
        <v>4</v>
      </c>
      <c r="I170" s="172"/>
      <c r="J170" s="173">
        <f t="shared" si="20"/>
        <v>0</v>
      </c>
      <c r="K170" s="169" t="s">
        <v>1</v>
      </c>
      <c r="L170" s="34"/>
      <c r="M170" s="174" t="s">
        <v>1</v>
      </c>
      <c r="N170" s="175" t="s">
        <v>38</v>
      </c>
      <c r="O170" s="59"/>
      <c r="P170" s="176">
        <f t="shared" si="21"/>
        <v>0</v>
      </c>
      <c r="Q170" s="176">
        <v>0</v>
      </c>
      <c r="R170" s="176">
        <f t="shared" si="22"/>
        <v>0</v>
      </c>
      <c r="S170" s="176">
        <v>0</v>
      </c>
      <c r="T170" s="177">
        <f t="shared" si="23"/>
        <v>0</v>
      </c>
      <c r="U170" s="33"/>
      <c r="V170" s="33"/>
      <c r="W170" s="33"/>
      <c r="X170" s="33"/>
      <c r="Y170" s="33"/>
      <c r="Z170" s="33"/>
      <c r="AA170" s="33"/>
      <c r="AB170" s="33"/>
      <c r="AC170" s="33"/>
      <c r="AD170" s="33"/>
      <c r="AE170" s="33"/>
      <c r="AR170" s="178" t="s">
        <v>125</v>
      </c>
      <c r="AT170" s="178" t="s">
        <v>222</v>
      </c>
      <c r="AU170" s="178" t="s">
        <v>82</v>
      </c>
      <c r="AY170" s="18" t="s">
        <v>219</v>
      </c>
      <c r="BE170" s="179">
        <f t="shared" si="24"/>
        <v>0</v>
      </c>
      <c r="BF170" s="179">
        <f t="shared" si="25"/>
        <v>0</v>
      </c>
      <c r="BG170" s="179">
        <f t="shared" si="26"/>
        <v>0</v>
      </c>
      <c r="BH170" s="179">
        <f t="shared" si="27"/>
        <v>0</v>
      </c>
      <c r="BI170" s="179">
        <f t="shared" si="28"/>
        <v>0</v>
      </c>
      <c r="BJ170" s="18" t="s">
        <v>80</v>
      </c>
      <c r="BK170" s="179">
        <f t="shared" si="29"/>
        <v>0</v>
      </c>
      <c r="BL170" s="18" t="s">
        <v>125</v>
      </c>
      <c r="BM170" s="178" t="s">
        <v>446</v>
      </c>
    </row>
    <row r="171" spans="1:65" s="2" customFormat="1" ht="21.6" customHeight="1">
      <c r="A171" s="33"/>
      <c r="B171" s="166"/>
      <c r="C171" s="167" t="s">
        <v>475</v>
      </c>
      <c r="D171" s="167" t="s">
        <v>222</v>
      </c>
      <c r="E171" s="168" t="s">
        <v>3113</v>
      </c>
      <c r="F171" s="169" t="s">
        <v>3114</v>
      </c>
      <c r="G171" s="170" t="s">
        <v>225</v>
      </c>
      <c r="H171" s="171">
        <v>1</v>
      </c>
      <c r="I171" s="172"/>
      <c r="J171" s="173">
        <f t="shared" si="20"/>
        <v>0</v>
      </c>
      <c r="K171" s="169" t="s">
        <v>1</v>
      </c>
      <c r="L171" s="34"/>
      <c r="M171" s="174" t="s">
        <v>1</v>
      </c>
      <c r="N171" s="175" t="s">
        <v>38</v>
      </c>
      <c r="O171" s="59"/>
      <c r="P171" s="176">
        <f t="shared" si="21"/>
        <v>0</v>
      </c>
      <c r="Q171" s="176">
        <v>0</v>
      </c>
      <c r="R171" s="176">
        <f t="shared" si="22"/>
        <v>0</v>
      </c>
      <c r="S171" s="176">
        <v>0</v>
      </c>
      <c r="T171" s="177">
        <f t="shared" si="23"/>
        <v>0</v>
      </c>
      <c r="U171" s="33"/>
      <c r="V171" s="33"/>
      <c r="W171" s="33"/>
      <c r="X171" s="33"/>
      <c r="Y171" s="33"/>
      <c r="Z171" s="33"/>
      <c r="AA171" s="33"/>
      <c r="AB171" s="33"/>
      <c r="AC171" s="33"/>
      <c r="AD171" s="33"/>
      <c r="AE171" s="33"/>
      <c r="AR171" s="178" t="s">
        <v>125</v>
      </c>
      <c r="AT171" s="178" t="s">
        <v>222</v>
      </c>
      <c r="AU171" s="178" t="s">
        <v>82</v>
      </c>
      <c r="AY171" s="18" t="s">
        <v>219</v>
      </c>
      <c r="BE171" s="179">
        <f t="shared" si="24"/>
        <v>0</v>
      </c>
      <c r="BF171" s="179">
        <f t="shared" si="25"/>
        <v>0</v>
      </c>
      <c r="BG171" s="179">
        <f t="shared" si="26"/>
        <v>0</v>
      </c>
      <c r="BH171" s="179">
        <f t="shared" si="27"/>
        <v>0</v>
      </c>
      <c r="BI171" s="179">
        <f t="shared" si="28"/>
        <v>0</v>
      </c>
      <c r="BJ171" s="18" t="s">
        <v>80</v>
      </c>
      <c r="BK171" s="179">
        <f t="shared" si="29"/>
        <v>0</v>
      </c>
      <c r="BL171" s="18" t="s">
        <v>125</v>
      </c>
      <c r="BM171" s="178" t="s">
        <v>659</v>
      </c>
    </row>
    <row r="172" spans="1:65" s="2" customFormat="1" ht="21.6" customHeight="1">
      <c r="A172" s="33"/>
      <c r="B172" s="166"/>
      <c r="C172" s="167" t="s">
        <v>491</v>
      </c>
      <c r="D172" s="167" t="s">
        <v>222</v>
      </c>
      <c r="E172" s="168" t="s">
        <v>3115</v>
      </c>
      <c r="F172" s="169" t="s">
        <v>3116</v>
      </c>
      <c r="G172" s="170" t="s">
        <v>225</v>
      </c>
      <c r="H172" s="171">
        <v>1</v>
      </c>
      <c r="I172" s="172"/>
      <c r="J172" s="173">
        <f t="shared" si="20"/>
        <v>0</v>
      </c>
      <c r="K172" s="169" t="s">
        <v>1</v>
      </c>
      <c r="L172" s="34"/>
      <c r="M172" s="174" t="s">
        <v>1</v>
      </c>
      <c r="N172" s="175" t="s">
        <v>38</v>
      </c>
      <c r="O172" s="59"/>
      <c r="P172" s="176">
        <f t="shared" si="21"/>
        <v>0</v>
      </c>
      <c r="Q172" s="176">
        <v>0</v>
      </c>
      <c r="R172" s="176">
        <f t="shared" si="22"/>
        <v>0</v>
      </c>
      <c r="S172" s="176">
        <v>0</v>
      </c>
      <c r="T172" s="177">
        <f t="shared" si="23"/>
        <v>0</v>
      </c>
      <c r="U172" s="33"/>
      <c r="V172" s="33"/>
      <c r="W172" s="33"/>
      <c r="X172" s="33"/>
      <c r="Y172" s="33"/>
      <c r="Z172" s="33"/>
      <c r="AA172" s="33"/>
      <c r="AB172" s="33"/>
      <c r="AC172" s="33"/>
      <c r="AD172" s="33"/>
      <c r="AE172" s="33"/>
      <c r="AR172" s="178" t="s">
        <v>125</v>
      </c>
      <c r="AT172" s="178" t="s">
        <v>222</v>
      </c>
      <c r="AU172" s="178" t="s">
        <v>82</v>
      </c>
      <c r="AY172" s="18" t="s">
        <v>219</v>
      </c>
      <c r="BE172" s="179">
        <f t="shared" si="24"/>
        <v>0</v>
      </c>
      <c r="BF172" s="179">
        <f t="shared" si="25"/>
        <v>0</v>
      </c>
      <c r="BG172" s="179">
        <f t="shared" si="26"/>
        <v>0</v>
      </c>
      <c r="BH172" s="179">
        <f t="shared" si="27"/>
        <v>0</v>
      </c>
      <c r="BI172" s="179">
        <f t="shared" si="28"/>
        <v>0</v>
      </c>
      <c r="BJ172" s="18" t="s">
        <v>80</v>
      </c>
      <c r="BK172" s="179">
        <f t="shared" si="29"/>
        <v>0</v>
      </c>
      <c r="BL172" s="18" t="s">
        <v>125</v>
      </c>
      <c r="BM172" s="178" t="s">
        <v>662</v>
      </c>
    </row>
    <row r="173" spans="2:63" s="12" customFormat="1" ht="22.9" customHeight="1">
      <c r="B173" s="153"/>
      <c r="D173" s="154" t="s">
        <v>72</v>
      </c>
      <c r="E173" s="164" t="s">
        <v>1761</v>
      </c>
      <c r="F173" s="164" t="s">
        <v>3117</v>
      </c>
      <c r="I173" s="156"/>
      <c r="J173" s="165">
        <f>BK173</f>
        <v>0</v>
      </c>
      <c r="L173" s="153"/>
      <c r="M173" s="158"/>
      <c r="N173" s="159"/>
      <c r="O173" s="159"/>
      <c r="P173" s="160">
        <f>SUM(P174:P187)</f>
        <v>0</v>
      </c>
      <c r="Q173" s="159"/>
      <c r="R173" s="160">
        <f>SUM(R174:R187)</f>
        <v>0</v>
      </c>
      <c r="S173" s="159"/>
      <c r="T173" s="161">
        <f>SUM(T174:T187)</f>
        <v>0</v>
      </c>
      <c r="AR173" s="154" t="s">
        <v>80</v>
      </c>
      <c r="AT173" s="162" t="s">
        <v>72</v>
      </c>
      <c r="AU173" s="162" t="s">
        <v>80</v>
      </c>
      <c r="AY173" s="154" t="s">
        <v>219</v>
      </c>
      <c r="BK173" s="163">
        <f>SUM(BK174:BK187)</f>
        <v>0</v>
      </c>
    </row>
    <row r="174" spans="1:65" s="2" customFormat="1" ht="14.45" customHeight="1">
      <c r="A174" s="33"/>
      <c r="B174" s="166"/>
      <c r="C174" s="167" t="s">
        <v>495</v>
      </c>
      <c r="D174" s="167" t="s">
        <v>222</v>
      </c>
      <c r="E174" s="168" t="s">
        <v>3118</v>
      </c>
      <c r="F174" s="169" t="s">
        <v>3119</v>
      </c>
      <c r="G174" s="170" t="s">
        <v>225</v>
      </c>
      <c r="H174" s="171">
        <v>1</v>
      </c>
      <c r="I174" s="172"/>
      <c r="J174" s="173">
        <f aca="true" t="shared" si="30" ref="J174:J187">ROUND(I174*H174,2)</f>
        <v>0</v>
      </c>
      <c r="K174" s="169" t="s">
        <v>1</v>
      </c>
      <c r="L174" s="34"/>
      <c r="M174" s="174" t="s">
        <v>1</v>
      </c>
      <c r="N174" s="175" t="s">
        <v>38</v>
      </c>
      <c r="O174" s="59"/>
      <c r="P174" s="176">
        <f aca="true" t="shared" si="31" ref="P174:P187">O174*H174</f>
        <v>0</v>
      </c>
      <c r="Q174" s="176">
        <v>0</v>
      </c>
      <c r="R174" s="176">
        <f aca="true" t="shared" si="32" ref="R174:R187">Q174*H174</f>
        <v>0</v>
      </c>
      <c r="S174" s="176">
        <v>0</v>
      </c>
      <c r="T174" s="177">
        <f aca="true" t="shared" si="33" ref="T174:T187">S174*H174</f>
        <v>0</v>
      </c>
      <c r="U174" s="33"/>
      <c r="V174" s="33"/>
      <c r="W174" s="33"/>
      <c r="X174" s="33"/>
      <c r="Y174" s="33"/>
      <c r="Z174" s="33"/>
      <c r="AA174" s="33"/>
      <c r="AB174" s="33"/>
      <c r="AC174" s="33"/>
      <c r="AD174" s="33"/>
      <c r="AE174" s="33"/>
      <c r="AR174" s="178" t="s">
        <v>125</v>
      </c>
      <c r="AT174" s="178" t="s">
        <v>222</v>
      </c>
      <c r="AU174" s="178" t="s">
        <v>82</v>
      </c>
      <c r="AY174" s="18" t="s">
        <v>219</v>
      </c>
      <c r="BE174" s="179">
        <f aca="true" t="shared" si="34" ref="BE174:BE187">IF(N174="základní",J174,0)</f>
        <v>0</v>
      </c>
      <c r="BF174" s="179">
        <f aca="true" t="shared" si="35" ref="BF174:BF187">IF(N174="snížená",J174,0)</f>
        <v>0</v>
      </c>
      <c r="BG174" s="179">
        <f aca="true" t="shared" si="36" ref="BG174:BG187">IF(N174="zákl. přenesená",J174,0)</f>
        <v>0</v>
      </c>
      <c r="BH174" s="179">
        <f aca="true" t="shared" si="37" ref="BH174:BH187">IF(N174="sníž. přenesená",J174,0)</f>
        <v>0</v>
      </c>
      <c r="BI174" s="179">
        <f aca="true" t="shared" si="38" ref="BI174:BI187">IF(N174="nulová",J174,0)</f>
        <v>0</v>
      </c>
      <c r="BJ174" s="18" t="s">
        <v>80</v>
      </c>
      <c r="BK174" s="179">
        <f aca="true" t="shared" si="39" ref="BK174:BK187">ROUND(I174*H174,2)</f>
        <v>0</v>
      </c>
      <c r="BL174" s="18" t="s">
        <v>125</v>
      </c>
      <c r="BM174" s="178" t="s">
        <v>667</v>
      </c>
    </row>
    <row r="175" spans="1:65" s="2" customFormat="1" ht="14.45" customHeight="1">
      <c r="A175" s="33"/>
      <c r="B175" s="166"/>
      <c r="C175" s="167" t="s">
        <v>499</v>
      </c>
      <c r="D175" s="167" t="s">
        <v>222</v>
      </c>
      <c r="E175" s="168" t="s">
        <v>3120</v>
      </c>
      <c r="F175" s="169" t="s">
        <v>3121</v>
      </c>
      <c r="G175" s="170" t="s">
        <v>225</v>
      </c>
      <c r="H175" s="171">
        <v>1</v>
      </c>
      <c r="I175" s="172"/>
      <c r="J175" s="173">
        <f t="shared" si="30"/>
        <v>0</v>
      </c>
      <c r="K175" s="169" t="s">
        <v>1</v>
      </c>
      <c r="L175" s="34"/>
      <c r="M175" s="174" t="s">
        <v>1</v>
      </c>
      <c r="N175" s="175" t="s">
        <v>38</v>
      </c>
      <c r="O175" s="59"/>
      <c r="P175" s="176">
        <f t="shared" si="31"/>
        <v>0</v>
      </c>
      <c r="Q175" s="176">
        <v>0</v>
      </c>
      <c r="R175" s="176">
        <f t="shared" si="32"/>
        <v>0</v>
      </c>
      <c r="S175" s="176">
        <v>0</v>
      </c>
      <c r="T175" s="177">
        <f t="shared" si="33"/>
        <v>0</v>
      </c>
      <c r="U175" s="33"/>
      <c r="V175" s="33"/>
      <c r="W175" s="33"/>
      <c r="X175" s="33"/>
      <c r="Y175" s="33"/>
      <c r="Z175" s="33"/>
      <c r="AA175" s="33"/>
      <c r="AB175" s="33"/>
      <c r="AC175" s="33"/>
      <c r="AD175" s="33"/>
      <c r="AE175" s="33"/>
      <c r="AR175" s="178" t="s">
        <v>125</v>
      </c>
      <c r="AT175" s="178" t="s">
        <v>222</v>
      </c>
      <c r="AU175" s="178" t="s">
        <v>82</v>
      </c>
      <c r="AY175" s="18" t="s">
        <v>219</v>
      </c>
      <c r="BE175" s="179">
        <f t="shared" si="34"/>
        <v>0</v>
      </c>
      <c r="BF175" s="179">
        <f t="shared" si="35"/>
        <v>0</v>
      </c>
      <c r="BG175" s="179">
        <f t="shared" si="36"/>
        <v>0</v>
      </c>
      <c r="BH175" s="179">
        <f t="shared" si="37"/>
        <v>0</v>
      </c>
      <c r="BI175" s="179">
        <f t="shared" si="38"/>
        <v>0</v>
      </c>
      <c r="BJ175" s="18" t="s">
        <v>80</v>
      </c>
      <c r="BK175" s="179">
        <f t="shared" si="39"/>
        <v>0</v>
      </c>
      <c r="BL175" s="18" t="s">
        <v>125</v>
      </c>
      <c r="BM175" s="178" t="s">
        <v>670</v>
      </c>
    </row>
    <row r="176" spans="1:65" s="2" customFormat="1" ht="14.45" customHeight="1">
      <c r="A176" s="33"/>
      <c r="B176" s="166"/>
      <c r="C176" s="167" t="s">
        <v>503</v>
      </c>
      <c r="D176" s="167" t="s">
        <v>222</v>
      </c>
      <c r="E176" s="168" t="s">
        <v>3122</v>
      </c>
      <c r="F176" s="169" t="s">
        <v>3123</v>
      </c>
      <c r="G176" s="170" t="s">
        <v>225</v>
      </c>
      <c r="H176" s="171">
        <v>5</v>
      </c>
      <c r="I176" s="172"/>
      <c r="J176" s="173">
        <f t="shared" si="30"/>
        <v>0</v>
      </c>
      <c r="K176" s="169" t="s">
        <v>1</v>
      </c>
      <c r="L176" s="34"/>
      <c r="M176" s="174" t="s">
        <v>1</v>
      </c>
      <c r="N176" s="175" t="s">
        <v>38</v>
      </c>
      <c r="O176" s="59"/>
      <c r="P176" s="176">
        <f t="shared" si="31"/>
        <v>0</v>
      </c>
      <c r="Q176" s="176">
        <v>0</v>
      </c>
      <c r="R176" s="176">
        <f t="shared" si="32"/>
        <v>0</v>
      </c>
      <c r="S176" s="176">
        <v>0</v>
      </c>
      <c r="T176" s="177">
        <f t="shared" si="33"/>
        <v>0</v>
      </c>
      <c r="U176" s="33"/>
      <c r="V176" s="33"/>
      <c r="W176" s="33"/>
      <c r="X176" s="33"/>
      <c r="Y176" s="33"/>
      <c r="Z176" s="33"/>
      <c r="AA176" s="33"/>
      <c r="AB176" s="33"/>
      <c r="AC176" s="33"/>
      <c r="AD176" s="33"/>
      <c r="AE176" s="33"/>
      <c r="AR176" s="178" t="s">
        <v>125</v>
      </c>
      <c r="AT176" s="178" t="s">
        <v>222</v>
      </c>
      <c r="AU176" s="178" t="s">
        <v>82</v>
      </c>
      <c r="AY176" s="18" t="s">
        <v>219</v>
      </c>
      <c r="BE176" s="179">
        <f t="shared" si="34"/>
        <v>0</v>
      </c>
      <c r="BF176" s="179">
        <f t="shared" si="35"/>
        <v>0</v>
      </c>
      <c r="BG176" s="179">
        <f t="shared" si="36"/>
        <v>0</v>
      </c>
      <c r="BH176" s="179">
        <f t="shared" si="37"/>
        <v>0</v>
      </c>
      <c r="BI176" s="179">
        <f t="shared" si="38"/>
        <v>0</v>
      </c>
      <c r="BJ176" s="18" t="s">
        <v>80</v>
      </c>
      <c r="BK176" s="179">
        <f t="shared" si="39"/>
        <v>0</v>
      </c>
      <c r="BL176" s="18" t="s">
        <v>125</v>
      </c>
      <c r="BM176" s="178" t="s">
        <v>673</v>
      </c>
    </row>
    <row r="177" spans="1:65" s="2" customFormat="1" ht="14.45" customHeight="1">
      <c r="A177" s="33"/>
      <c r="B177" s="166"/>
      <c r="C177" s="167" t="s">
        <v>507</v>
      </c>
      <c r="D177" s="167" t="s">
        <v>222</v>
      </c>
      <c r="E177" s="168" t="s">
        <v>3124</v>
      </c>
      <c r="F177" s="169" t="s">
        <v>3125</v>
      </c>
      <c r="G177" s="170" t="s">
        <v>225</v>
      </c>
      <c r="H177" s="171">
        <v>1</v>
      </c>
      <c r="I177" s="172"/>
      <c r="J177" s="173">
        <f t="shared" si="30"/>
        <v>0</v>
      </c>
      <c r="K177" s="169" t="s">
        <v>1</v>
      </c>
      <c r="L177" s="34"/>
      <c r="M177" s="174" t="s">
        <v>1</v>
      </c>
      <c r="N177" s="175" t="s">
        <v>38</v>
      </c>
      <c r="O177" s="59"/>
      <c r="P177" s="176">
        <f t="shared" si="31"/>
        <v>0</v>
      </c>
      <c r="Q177" s="176">
        <v>0</v>
      </c>
      <c r="R177" s="176">
        <f t="shared" si="32"/>
        <v>0</v>
      </c>
      <c r="S177" s="176">
        <v>0</v>
      </c>
      <c r="T177" s="177">
        <f t="shared" si="33"/>
        <v>0</v>
      </c>
      <c r="U177" s="33"/>
      <c r="V177" s="33"/>
      <c r="W177" s="33"/>
      <c r="X177" s="33"/>
      <c r="Y177" s="33"/>
      <c r="Z177" s="33"/>
      <c r="AA177" s="33"/>
      <c r="AB177" s="33"/>
      <c r="AC177" s="33"/>
      <c r="AD177" s="33"/>
      <c r="AE177" s="33"/>
      <c r="AR177" s="178" t="s">
        <v>125</v>
      </c>
      <c r="AT177" s="178" t="s">
        <v>222</v>
      </c>
      <c r="AU177" s="178" t="s">
        <v>82</v>
      </c>
      <c r="AY177" s="18" t="s">
        <v>219</v>
      </c>
      <c r="BE177" s="179">
        <f t="shared" si="34"/>
        <v>0</v>
      </c>
      <c r="BF177" s="179">
        <f t="shared" si="35"/>
        <v>0</v>
      </c>
      <c r="BG177" s="179">
        <f t="shared" si="36"/>
        <v>0</v>
      </c>
      <c r="BH177" s="179">
        <f t="shared" si="37"/>
        <v>0</v>
      </c>
      <c r="BI177" s="179">
        <f t="shared" si="38"/>
        <v>0</v>
      </c>
      <c r="BJ177" s="18" t="s">
        <v>80</v>
      </c>
      <c r="BK177" s="179">
        <f t="shared" si="39"/>
        <v>0</v>
      </c>
      <c r="BL177" s="18" t="s">
        <v>125</v>
      </c>
      <c r="BM177" s="178" t="s">
        <v>676</v>
      </c>
    </row>
    <row r="178" spans="1:65" s="2" customFormat="1" ht="14.45" customHeight="1">
      <c r="A178" s="33"/>
      <c r="B178" s="166"/>
      <c r="C178" s="167" t="s">
        <v>511</v>
      </c>
      <c r="D178" s="167" t="s">
        <v>222</v>
      </c>
      <c r="E178" s="168" t="s">
        <v>3126</v>
      </c>
      <c r="F178" s="169" t="s">
        <v>3127</v>
      </c>
      <c r="G178" s="170" t="s">
        <v>225</v>
      </c>
      <c r="H178" s="171">
        <v>5</v>
      </c>
      <c r="I178" s="172"/>
      <c r="J178" s="173">
        <f t="shared" si="30"/>
        <v>0</v>
      </c>
      <c r="K178" s="169" t="s">
        <v>1</v>
      </c>
      <c r="L178" s="34"/>
      <c r="M178" s="174" t="s">
        <v>1</v>
      </c>
      <c r="N178" s="175" t="s">
        <v>38</v>
      </c>
      <c r="O178" s="59"/>
      <c r="P178" s="176">
        <f t="shared" si="31"/>
        <v>0</v>
      </c>
      <c r="Q178" s="176">
        <v>0</v>
      </c>
      <c r="R178" s="176">
        <f t="shared" si="32"/>
        <v>0</v>
      </c>
      <c r="S178" s="176">
        <v>0</v>
      </c>
      <c r="T178" s="177">
        <f t="shared" si="33"/>
        <v>0</v>
      </c>
      <c r="U178" s="33"/>
      <c r="V178" s="33"/>
      <c r="W178" s="33"/>
      <c r="X178" s="33"/>
      <c r="Y178" s="33"/>
      <c r="Z178" s="33"/>
      <c r="AA178" s="33"/>
      <c r="AB178" s="33"/>
      <c r="AC178" s="33"/>
      <c r="AD178" s="33"/>
      <c r="AE178" s="33"/>
      <c r="AR178" s="178" t="s">
        <v>125</v>
      </c>
      <c r="AT178" s="178" t="s">
        <v>222</v>
      </c>
      <c r="AU178" s="178" t="s">
        <v>82</v>
      </c>
      <c r="AY178" s="18" t="s">
        <v>219</v>
      </c>
      <c r="BE178" s="179">
        <f t="shared" si="34"/>
        <v>0</v>
      </c>
      <c r="BF178" s="179">
        <f t="shared" si="35"/>
        <v>0</v>
      </c>
      <c r="BG178" s="179">
        <f t="shared" si="36"/>
        <v>0</v>
      </c>
      <c r="BH178" s="179">
        <f t="shared" si="37"/>
        <v>0</v>
      </c>
      <c r="BI178" s="179">
        <f t="shared" si="38"/>
        <v>0</v>
      </c>
      <c r="BJ178" s="18" t="s">
        <v>80</v>
      </c>
      <c r="BK178" s="179">
        <f t="shared" si="39"/>
        <v>0</v>
      </c>
      <c r="BL178" s="18" t="s">
        <v>125</v>
      </c>
      <c r="BM178" s="178" t="s">
        <v>680</v>
      </c>
    </row>
    <row r="179" spans="1:65" s="2" customFormat="1" ht="14.45" customHeight="1">
      <c r="A179" s="33"/>
      <c r="B179" s="166"/>
      <c r="C179" s="167" t="s">
        <v>522</v>
      </c>
      <c r="D179" s="167" t="s">
        <v>222</v>
      </c>
      <c r="E179" s="168" t="s">
        <v>3128</v>
      </c>
      <c r="F179" s="169" t="s">
        <v>3129</v>
      </c>
      <c r="G179" s="170" t="s">
        <v>225</v>
      </c>
      <c r="H179" s="171">
        <v>5</v>
      </c>
      <c r="I179" s="172"/>
      <c r="J179" s="173">
        <f t="shared" si="30"/>
        <v>0</v>
      </c>
      <c r="K179" s="169" t="s">
        <v>1</v>
      </c>
      <c r="L179" s="34"/>
      <c r="M179" s="174" t="s">
        <v>1</v>
      </c>
      <c r="N179" s="175" t="s">
        <v>38</v>
      </c>
      <c r="O179" s="59"/>
      <c r="P179" s="176">
        <f t="shared" si="31"/>
        <v>0</v>
      </c>
      <c r="Q179" s="176">
        <v>0</v>
      </c>
      <c r="R179" s="176">
        <f t="shared" si="32"/>
        <v>0</v>
      </c>
      <c r="S179" s="176">
        <v>0</v>
      </c>
      <c r="T179" s="177">
        <f t="shared" si="33"/>
        <v>0</v>
      </c>
      <c r="U179" s="33"/>
      <c r="V179" s="33"/>
      <c r="W179" s="33"/>
      <c r="X179" s="33"/>
      <c r="Y179" s="33"/>
      <c r="Z179" s="33"/>
      <c r="AA179" s="33"/>
      <c r="AB179" s="33"/>
      <c r="AC179" s="33"/>
      <c r="AD179" s="33"/>
      <c r="AE179" s="33"/>
      <c r="AR179" s="178" t="s">
        <v>125</v>
      </c>
      <c r="AT179" s="178" t="s">
        <v>222</v>
      </c>
      <c r="AU179" s="178" t="s">
        <v>82</v>
      </c>
      <c r="AY179" s="18" t="s">
        <v>219</v>
      </c>
      <c r="BE179" s="179">
        <f t="shared" si="34"/>
        <v>0</v>
      </c>
      <c r="BF179" s="179">
        <f t="shared" si="35"/>
        <v>0</v>
      </c>
      <c r="BG179" s="179">
        <f t="shared" si="36"/>
        <v>0</v>
      </c>
      <c r="BH179" s="179">
        <f t="shared" si="37"/>
        <v>0</v>
      </c>
      <c r="BI179" s="179">
        <f t="shared" si="38"/>
        <v>0</v>
      </c>
      <c r="BJ179" s="18" t="s">
        <v>80</v>
      </c>
      <c r="BK179" s="179">
        <f t="shared" si="39"/>
        <v>0</v>
      </c>
      <c r="BL179" s="18" t="s">
        <v>125</v>
      </c>
      <c r="BM179" s="178" t="s">
        <v>1169</v>
      </c>
    </row>
    <row r="180" spans="1:65" s="2" customFormat="1" ht="14.45" customHeight="1">
      <c r="A180" s="33"/>
      <c r="B180" s="166"/>
      <c r="C180" s="167" t="s">
        <v>527</v>
      </c>
      <c r="D180" s="167" t="s">
        <v>222</v>
      </c>
      <c r="E180" s="168" t="s">
        <v>3130</v>
      </c>
      <c r="F180" s="169" t="s">
        <v>3131</v>
      </c>
      <c r="G180" s="170" t="s">
        <v>225</v>
      </c>
      <c r="H180" s="171">
        <v>3</v>
      </c>
      <c r="I180" s="172"/>
      <c r="J180" s="173">
        <f t="shared" si="30"/>
        <v>0</v>
      </c>
      <c r="K180" s="169" t="s">
        <v>1</v>
      </c>
      <c r="L180" s="34"/>
      <c r="M180" s="174" t="s">
        <v>1</v>
      </c>
      <c r="N180" s="175" t="s">
        <v>38</v>
      </c>
      <c r="O180" s="59"/>
      <c r="P180" s="176">
        <f t="shared" si="31"/>
        <v>0</v>
      </c>
      <c r="Q180" s="176">
        <v>0</v>
      </c>
      <c r="R180" s="176">
        <f t="shared" si="32"/>
        <v>0</v>
      </c>
      <c r="S180" s="176">
        <v>0</v>
      </c>
      <c r="T180" s="177">
        <f t="shared" si="33"/>
        <v>0</v>
      </c>
      <c r="U180" s="33"/>
      <c r="V180" s="33"/>
      <c r="W180" s="33"/>
      <c r="X180" s="33"/>
      <c r="Y180" s="33"/>
      <c r="Z180" s="33"/>
      <c r="AA180" s="33"/>
      <c r="AB180" s="33"/>
      <c r="AC180" s="33"/>
      <c r="AD180" s="33"/>
      <c r="AE180" s="33"/>
      <c r="AR180" s="178" t="s">
        <v>125</v>
      </c>
      <c r="AT180" s="178" t="s">
        <v>222</v>
      </c>
      <c r="AU180" s="178" t="s">
        <v>82</v>
      </c>
      <c r="AY180" s="18" t="s">
        <v>219</v>
      </c>
      <c r="BE180" s="179">
        <f t="shared" si="34"/>
        <v>0</v>
      </c>
      <c r="BF180" s="179">
        <f t="shared" si="35"/>
        <v>0</v>
      </c>
      <c r="BG180" s="179">
        <f t="shared" si="36"/>
        <v>0</v>
      </c>
      <c r="BH180" s="179">
        <f t="shared" si="37"/>
        <v>0</v>
      </c>
      <c r="BI180" s="179">
        <f t="shared" si="38"/>
        <v>0</v>
      </c>
      <c r="BJ180" s="18" t="s">
        <v>80</v>
      </c>
      <c r="BK180" s="179">
        <f t="shared" si="39"/>
        <v>0</v>
      </c>
      <c r="BL180" s="18" t="s">
        <v>125</v>
      </c>
      <c r="BM180" s="178" t="s">
        <v>687</v>
      </c>
    </row>
    <row r="181" spans="1:65" s="2" customFormat="1" ht="14.45" customHeight="1">
      <c r="A181" s="33"/>
      <c r="B181" s="166"/>
      <c r="C181" s="167" t="s">
        <v>536</v>
      </c>
      <c r="D181" s="167" t="s">
        <v>222</v>
      </c>
      <c r="E181" s="168" t="s">
        <v>3132</v>
      </c>
      <c r="F181" s="169" t="s">
        <v>3133</v>
      </c>
      <c r="G181" s="170" t="s">
        <v>225</v>
      </c>
      <c r="H181" s="171">
        <v>3</v>
      </c>
      <c r="I181" s="172"/>
      <c r="J181" s="173">
        <f t="shared" si="30"/>
        <v>0</v>
      </c>
      <c r="K181" s="169" t="s">
        <v>1</v>
      </c>
      <c r="L181" s="34"/>
      <c r="M181" s="174" t="s">
        <v>1</v>
      </c>
      <c r="N181" s="175" t="s">
        <v>38</v>
      </c>
      <c r="O181" s="59"/>
      <c r="P181" s="176">
        <f t="shared" si="31"/>
        <v>0</v>
      </c>
      <c r="Q181" s="176">
        <v>0</v>
      </c>
      <c r="R181" s="176">
        <f t="shared" si="32"/>
        <v>0</v>
      </c>
      <c r="S181" s="176">
        <v>0</v>
      </c>
      <c r="T181" s="177">
        <f t="shared" si="33"/>
        <v>0</v>
      </c>
      <c r="U181" s="33"/>
      <c r="V181" s="33"/>
      <c r="W181" s="33"/>
      <c r="X181" s="33"/>
      <c r="Y181" s="33"/>
      <c r="Z181" s="33"/>
      <c r="AA181" s="33"/>
      <c r="AB181" s="33"/>
      <c r="AC181" s="33"/>
      <c r="AD181" s="33"/>
      <c r="AE181" s="33"/>
      <c r="AR181" s="178" t="s">
        <v>125</v>
      </c>
      <c r="AT181" s="178" t="s">
        <v>222</v>
      </c>
      <c r="AU181" s="178" t="s">
        <v>82</v>
      </c>
      <c r="AY181" s="18" t="s">
        <v>219</v>
      </c>
      <c r="BE181" s="179">
        <f t="shared" si="34"/>
        <v>0</v>
      </c>
      <c r="BF181" s="179">
        <f t="shared" si="35"/>
        <v>0</v>
      </c>
      <c r="BG181" s="179">
        <f t="shared" si="36"/>
        <v>0</v>
      </c>
      <c r="BH181" s="179">
        <f t="shared" si="37"/>
        <v>0</v>
      </c>
      <c r="BI181" s="179">
        <f t="shared" si="38"/>
        <v>0</v>
      </c>
      <c r="BJ181" s="18" t="s">
        <v>80</v>
      </c>
      <c r="BK181" s="179">
        <f t="shared" si="39"/>
        <v>0</v>
      </c>
      <c r="BL181" s="18" t="s">
        <v>125</v>
      </c>
      <c r="BM181" s="178" t="s">
        <v>693</v>
      </c>
    </row>
    <row r="182" spans="1:65" s="2" customFormat="1" ht="14.45" customHeight="1">
      <c r="A182" s="33"/>
      <c r="B182" s="166"/>
      <c r="C182" s="167" t="s">
        <v>543</v>
      </c>
      <c r="D182" s="167" t="s">
        <v>222</v>
      </c>
      <c r="E182" s="168" t="s">
        <v>3134</v>
      </c>
      <c r="F182" s="169" t="s">
        <v>3135</v>
      </c>
      <c r="G182" s="170" t="s">
        <v>225</v>
      </c>
      <c r="H182" s="171">
        <v>8</v>
      </c>
      <c r="I182" s="172"/>
      <c r="J182" s="173">
        <f t="shared" si="30"/>
        <v>0</v>
      </c>
      <c r="K182" s="169" t="s">
        <v>1</v>
      </c>
      <c r="L182" s="34"/>
      <c r="M182" s="174" t="s">
        <v>1</v>
      </c>
      <c r="N182" s="175" t="s">
        <v>38</v>
      </c>
      <c r="O182" s="59"/>
      <c r="P182" s="176">
        <f t="shared" si="31"/>
        <v>0</v>
      </c>
      <c r="Q182" s="176">
        <v>0</v>
      </c>
      <c r="R182" s="176">
        <f t="shared" si="32"/>
        <v>0</v>
      </c>
      <c r="S182" s="176">
        <v>0</v>
      </c>
      <c r="T182" s="177">
        <f t="shared" si="33"/>
        <v>0</v>
      </c>
      <c r="U182" s="33"/>
      <c r="V182" s="33"/>
      <c r="W182" s="33"/>
      <c r="X182" s="33"/>
      <c r="Y182" s="33"/>
      <c r="Z182" s="33"/>
      <c r="AA182" s="33"/>
      <c r="AB182" s="33"/>
      <c r="AC182" s="33"/>
      <c r="AD182" s="33"/>
      <c r="AE182" s="33"/>
      <c r="AR182" s="178" t="s">
        <v>125</v>
      </c>
      <c r="AT182" s="178" t="s">
        <v>222</v>
      </c>
      <c r="AU182" s="178" t="s">
        <v>82</v>
      </c>
      <c r="AY182" s="18" t="s">
        <v>219</v>
      </c>
      <c r="BE182" s="179">
        <f t="shared" si="34"/>
        <v>0</v>
      </c>
      <c r="BF182" s="179">
        <f t="shared" si="35"/>
        <v>0</v>
      </c>
      <c r="BG182" s="179">
        <f t="shared" si="36"/>
        <v>0</v>
      </c>
      <c r="BH182" s="179">
        <f t="shared" si="37"/>
        <v>0</v>
      </c>
      <c r="BI182" s="179">
        <f t="shared" si="38"/>
        <v>0</v>
      </c>
      <c r="BJ182" s="18" t="s">
        <v>80</v>
      </c>
      <c r="BK182" s="179">
        <f t="shared" si="39"/>
        <v>0</v>
      </c>
      <c r="BL182" s="18" t="s">
        <v>125</v>
      </c>
      <c r="BM182" s="178" t="s">
        <v>699</v>
      </c>
    </row>
    <row r="183" spans="1:65" s="2" customFormat="1" ht="14.45" customHeight="1">
      <c r="A183" s="33"/>
      <c r="B183" s="166"/>
      <c r="C183" s="167" t="s">
        <v>548</v>
      </c>
      <c r="D183" s="167" t="s">
        <v>222</v>
      </c>
      <c r="E183" s="168" t="s">
        <v>3136</v>
      </c>
      <c r="F183" s="169" t="s">
        <v>3137</v>
      </c>
      <c r="G183" s="170" t="s">
        <v>225</v>
      </c>
      <c r="H183" s="171">
        <v>8</v>
      </c>
      <c r="I183" s="172"/>
      <c r="J183" s="173">
        <f t="shared" si="30"/>
        <v>0</v>
      </c>
      <c r="K183" s="169" t="s">
        <v>1</v>
      </c>
      <c r="L183" s="34"/>
      <c r="M183" s="174" t="s">
        <v>1</v>
      </c>
      <c r="N183" s="175" t="s">
        <v>38</v>
      </c>
      <c r="O183" s="59"/>
      <c r="P183" s="176">
        <f t="shared" si="31"/>
        <v>0</v>
      </c>
      <c r="Q183" s="176">
        <v>0</v>
      </c>
      <c r="R183" s="176">
        <f t="shared" si="32"/>
        <v>0</v>
      </c>
      <c r="S183" s="176">
        <v>0</v>
      </c>
      <c r="T183" s="177">
        <f t="shared" si="33"/>
        <v>0</v>
      </c>
      <c r="U183" s="33"/>
      <c r="V183" s="33"/>
      <c r="W183" s="33"/>
      <c r="X183" s="33"/>
      <c r="Y183" s="33"/>
      <c r="Z183" s="33"/>
      <c r="AA183" s="33"/>
      <c r="AB183" s="33"/>
      <c r="AC183" s="33"/>
      <c r="AD183" s="33"/>
      <c r="AE183" s="33"/>
      <c r="AR183" s="178" t="s">
        <v>125</v>
      </c>
      <c r="AT183" s="178" t="s">
        <v>222</v>
      </c>
      <c r="AU183" s="178" t="s">
        <v>82</v>
      </c>
      <c r="AY183" s="18" t="s">
        <v>219</v>
      </c>
      <c r="BE183" s="179">
        <f t="shared" si="34"/>
        <v>0</v>
      </c>
      <c r="BF183" s="179">
        <f t="shared" si="35"/>
        <v>0</v>
      </c>
      <c r="BG183" s="179">
        <f t="shared" si="36"/>
        <v>0</v>
      </c>
      <c r="BH183" s="179">
        <f t="shared" si="37"/>
        <v>0</v>
      </c>
      <c r="BI183" s="179">
        <f t="shared" si="38"/>
        <v>0</v>
      </c>
      <c r="BJ183" s="18" t="s">
        <v>80</v>
      </c>
      <c r="BK183" s="179">
        <f t="shared" si="39"/>
        <v>0</v>
      </c>
      <c r="BL183" s="18" t="s">
        <v>125</v>
      </c>
      <c r="BM183" s="178" t="s">
        <v>705</v>
      </c>
    </row>
    <row r="184" spans="1:65" s="2" customFormat="1" ht="21.6" customHeight="1">
      <c r="A184" s="33"/>
      <c r="B184" s="166"/>
      <c r="C184" s="167" t="s">
        <v>553</v>
      </c>
      <c r="D184" s="167" t="s">
        <v>222</v>
      </c>
      <c r="E184" s="168" t="s">
        <v>3138</v>
      </c>
      <c r="F184" s="169" t="s">
        <v>3139</v>
      </c>
      <c r="G184" s="170" t="s">
        <v>225</v>
      </c>
      <c r="H184" s="171">
        <v>15</v>
      </c>
      <c r="I184" s="172"/>
      <c r="J184" s="173">
        <f t="shared" si="30"/>
        <v>0</v>
      </c>
      <c r="K184" s="169" t="s">
        <v>1</v>
      </c>
      <c r="L184" s="34"/>
      <c r="M184" s="174" t="s">
        <v>1</v>
      </c>
      <c r="N184" s="175" t="s">
        <v>38</v>
      </c>
      <c r="O184" s="59"/>
      <c r="P184" s="176">
        <f t="shared" si="31"/>
        <v>0</v>
      </c>
      <c r="Q184" s="176">
        <v>0</v>
      </c>
      <c r="R184" s="176">
        <f t="shared" si="32"/>
        <v>0</v>
      </c>
      <c r="S184" s="176">
        <v>0</v>
      </c>
      <c r="T184" s="177">
        <f t="shared" si="33"/>
        <v>0</v>
      </c>
      <c r="U184" s="33"/>
      <c r="V184" s="33"/>
      <c r="W184" s="33"/>
      <c r="X184" s="33"/>
      <c r="Y184" s="33"/>
      <c r="Z184" s="33"/>
      <c r="AA184" s="33"/>
      <c r="AB184" s="33"/>
      <c r="AC184" s="33"/>
      <c r="AD184" s="33"/>
      <c r="AE184" s="33"/>
      <c r="AR184" s="178" t="s">
        <v>125</v>
      </c>
      <c r="AT184" s="178" t="s">
        <v>222</v>
      </c>
      <c r="AU184" s="178" t="s">
        <v>82</v>
      </c>
      <c r="AY184" s="18" t="s">
        <v>219</v>
      </c>
      <c r="BE184" s="179">
        <f t="shared" si="34"/>
        <v>0</v>
      </c>
      <c r="BF184" s="179">
        <f t="shared" si="35"/>
        <v>0</v>
      </c>
      <c r="BG184" s="179">
        <f t="shared" si="36"/>
        <v>0</v>
      </c>
      <c r="BH184" s="179">
        <f t="shared" si="37"/>
        <v>0</v>
      </c>
      <c r="BI184" s="179">
        <f t="shared" si="38"/>
        <v>0</v>
      </c>
      <c r="BJ184" s="18" t="s">
        <v>80</v>
      </c>
      <c r="BK184" s="179">
        <f t="shared" si="39"/>
        <v>0</v>
      </c>
      <c r="BL184" s="18" t="s">
        <v>125</v>
      </c>
      <c r="BM184" s="178" t="s">
        <v>711</v>
      </c>
    </row>
    <row r="185" spans="1:65" s="2" customFormat="1" ht="14.45" customHeight="1">
      <c r="A185" s="33"/>
      <c r="B185" s="166"/>
      <c r="C185" s="167" t="s">
        <v>559</v>
      </c>
      <c r="D185" s="167" t="s">
        <v>222</v>
      </c>
      <c r="E185" s="168" t="s">
        <v>3140</v>
      </c>
      <c r="F185" s="169" t="s">
        <v>3141</v>
      </c>
      <c r="G185" s="170" t="s">
        <v>225</v>
      </c>
      <c r="H185" s="171">
        <v>15</v>
      </c>
      <c r="I185" s="172"/>
      <c r="J185" s="173">
        <f t="shared" si="30"/>
        <v>0</v>
      </c>
      <c r="K185" s="169" t="s">
        <v>1</v>
      </c>
      <c r="L185" s="34"/>
      <c r="M185" s="174" t="s">
        <v>1</v>
      </c>
      <c r="N185" s="175" t="s">
        <v>38</v>
      </c>
      <c r="O185" s="59"/>
      <c r="P185" s="176">
        <f t="shared" si="31"/>
        <v>0</v>
      </c>
      <c r="Q185" s="176">
        <v>0</v>
      </c>
      <c r="R185" s="176">
        <f t="shared" si="32"/>
        <v>0</v>
      </c>
      <c r="S185" s="176">
        <v>0</v>
      </c>
      <c r="T185" s="177">
        <f t="shared" si="33"/>
        <v>0</v>
      </c>
      <c r="U185" s="33"/>
      <c r="V185" s="33"/>
      <c r="W185" s="33"/>
      <c r="X185" s="33"/>
      <c r="Y185" s="33"/>
      <c r="Z185" s="33"/>
      <c r="AA185" s="33"/>
      <c r="AB185" s="33"/>
      <c r="AC185" s="33"/>
      <c r="AD185" s="33"/>
      <c r="AE185" s="33"/>
      <c r="AR185" s="178" t="s">
        <v>125</v>
      </c>
      <c r="AT185" s="178" t="s">
        <v>222</v>
      </c>
      <c r="AU185" s="178" t="s">
        <v>82</v>
      </c>
      <c r="AY185" s="18" t="s">
        <v>219</v>
      </c>
      <c r="BE185" s="179">
        <f t="shared" si="34"/>
        <v>0</v>
      </c>
      <c r="BF185" s="179">
        <f t="shared" si="35"/>
        <v>0</v>
      </c>
      <c r="BG185" s="179">
        <f t="shared" si="36"/>
        <v>0</v>
      </c>
      <c r="BH185" s="179">
        <f t="shared" si="37"/>
        <v>0</v>
      </c>
      <c r="BI185" s="179">
        <f t="shared" si="38"/>
        <v>0</v>
      </c>
      <c r="BJ185" s="18" t="s">
        <v>80</v>
      </c>
      <c r="BK185" s="179">
        <f t="shared" si="39"/>
        <v>0</v>
      </c>
      <c r="BL185" s="18" t="s">
        <v>125</v>
      </c>
      <c r="BM185" s="178" t="s">
        <v>1229</v>
      </c>
    </row>
    <row r="186" spans="1:65" s="2" customFormat="1" ht="14.45" customHeight="1">
      <c r="A186" s="33"/>
      <c r="B186" s="166"/>
      <c r="C186" s="167" t="s">
        <v>530</v>
      </c>
      <c r="D186" s="167" t="s">
        <v>222</v>
      </c>
      <c r="E186" s="168" t="s">
        <v>3142</v>
      </c>
      <c r="F186" s="169" t="s">
        <v>3143</v>
      </c>
      <c r="G186" s="170" t="s">
        <v>3074</v>
      </c>
      <c r="H186" s="230"/>
      <c r="I186" s="172"/>
      <c r="J186" s="173">
        <f t="shared" si="30"/>
        <v>0</v>
      </c>
      <c r="K186" s="169" t="s">
        <v>1</v>
      </c>
      <c r="L186" s="34"/>
      <c r="M186" s="174" t="s">
        <v>1</v>
      </c>
      <c r="N186" s="175" t="s">
        <v>38</v>
      </c>
      <c r="O186" s="59"/>
      <c r="P186" s="176">
        <f t="shared" si="31"/>
        <v>0</v>
      </c>
      <c r="Q186" s="176">
        <v>0</v>
      </c>
      <c r="R186" s="176">
        <f t="shared" si="32"/>
        <v>0</v>
      </c>
      <c r="S186" s="176">
        <v>0</v>
      </c>
      <c r="T186" s="177">
        <f t="shared" si="33"/>
        <v>0</v>
      </c>
      <c r="U186" s="33"/>
      <c r="V186" s="33"/>
      <c r="W186" s="33"/>
      <c r="X186" s="33"/>
      <c r="Y186" s="33"/>
      <c r="Z186" s="33"/>
      <c r="AA186" s="33"/>
      <c r="AB186" s="33"/>
      <c r="AC186" s="33"/>
      <c r="AD186" s="33"/>
      <c r="AE186" s="33"/>
      <c r="AR186" s="178" t="s">
        <v>125</v>
      </c>
      <c r="AT186" s="178" t="s">
        <v>222</v>
      </c>
      <c r="AU186" s="178" t="s">
        <v>82</v>
      </c>
      <c r="AY186" s="18" t="s">
        <v>219</v>
      </c>
      <c r="BE186" s="179">
        <f t="shared" si="34"/>
        <v>0</v>
      </c>
      <c r="BF186" s="179">
        <f t="shared" si="35"/>
        <v>0</v>
      </c>
      <c r="BG186" s="179">
        <f t="shared" si="36"/>
        <v>0</v>
      </c>
      <c r="BH186" s="179">
        <f t="shared" si="37"/>
        <v>0</v>
      </c>
      <c r="BI186" s="179">
        <f t="shared" si="38"/>
        <v>0</v>
      </c>
      <c r="BJ186" s="18" t="s">
        <v>80</v>
      </c>
      <c r="BK186" s="179">
        <f t="shared" si="39"/>
        <v>0</v>
      </c>
      <c r="BL186" s="18" t="s">
        <v>125</v>
      </c>
      <c r="BM186" s="178" t="s">
        <v>577</v>
      </c>
    </row>
    <row r="187" spans="1:65" s="2" customFormat="1" ht="14.45" customHeight="1">
      <c r="A187" s="33"/>
      <c r="B187" s="166"/>
      <c r="C187" s="167" t="s">
        <v>354</v>
      </c>
      <c r="D187" s="167" t="s">
        <v>222</v>
      </c>
      <c r="E187" s="168" t="s">
        <v>3144</v>
      </c>
      <c r="F187" s="169" t="s">
        <v>3145</v>
      </c>
      <c r="G187" s="170" t="s">
        <v>3074</v>
      </c>
      <c r="H187" s="230"/>
      <c r="I187" s="172"/>
      <c r="J187" s="173">
        <f t="shared" si="30"/>
        <v>0</v>
      </c>
      <c r="K187" s="169" t="s">
        <v>1</v>
      </c>
      <c r="L187" s="34"/>
      <c r="M187" s="174" t="s">
        <v>1</v>
      </c>
      <c r="N187" s="175" t="s">
        <v>38</v>
      </c>
      <c r="O187" s="59"/>
      <c r="P187" s="176">
        <f t="shared" si="31"/>
        <v>0</v>
      </c>
      <c r="Q187" s="176">
        <v>0</v>
      </c>
      <c r="R187" s="176">
        <f t="shared" si="32"/>
        <v>0</v>
      </c>
      <c r="S187" s="176">
        <v>0</v>
      </c>
      <c r="T187" s="177">
        <f t="shared" si="33"/>
        <v>0</v>
      </c>
      <c r="U187" s="33"/>
      <c r="V187" s="33"/>
      <c r="W187" s="33"/>
      <c r="X187" s="33"/>
      <c r="Y187" s="33"/>
      <c r="Z187" s="33"/>
      <c r="AA187" s="33"/>
      <c r="AB187" s="33"/>
      <c r="AC187" s="33"/>
      <c r="AD187" s="33"/>
      <c r="AE187" s="33"/>
      <c r="AR187" s="178" t="s">
        <v>125</v>
      </c>
      <c r="AT187" s="178" t="s">
        <v>222</v>
      </c>
      <c r="AU187" s="178" t="s">
        <v>82</v>
      </c>
      <c r="AY187" s="18" t="s">
        <v>219</v>
      </c>
      <c r="BE187" s="179">
        <f t="shared" si="34"/>
        <v>0</v>
      </c>
      <c r="BF187" s="179">
        <f t="shared" si="35"/>
        <v>0</v>
      </c>
      <c r="BG187" s="179">
        <f t="shared" si="36"/>
        <v>0</v>
      </c>
      <c r="BH187" s="179">
        <f t="shared" si="37"/>
        <v>0</v>
      </c>
      <c r="BI187" s="179">
        <f t="shared" si="38"/>
        <v>0</v>
      </c>
      <c r="BJ187" s="18" t="s">
        <v>80</v>
      </c>
      <c r="BK187" s="179">
        <f t="shared" si="39"/>
        <v>0</v>
      </c>
      <c r="BL187" s="18" t="s">
        <v>125</v>
      </c>
      <c r="BM187" s="178" t="s">
        <v>1248</v>
      </c>
    </row>
    <row r="188" spans="2:63" s="12" customFormat="1" ht="22.9" customHeight="1">
      <c r="B188" s="153"/>
      <c r="D188" s="154" t="s">
        <v>72</v>
      </c>
      <c r="E188" s="164" t="s">
        <v>719</v>
      </c>
      <c r="F188" s="164" t="s">
        <v>3146</v>
      </c>
      <c r="I188" s="156"/>
      <c r="J188" s="165">
        <f>BK188</f>
        <v>0</v>
      </c>
      <c r="L188" s="153"/>
      <c r="M188" s="158"/>
      <c r="N188" s="159"/>
      <c r="O188" s="159"/>
      <c r="P188" s="160">
        <f>P189</f>
        <v>0</v>
      </c>
      <c r="Q188" s="159"/>
      <c r="R188" s="160">
        <f>R189</f>
        <v>0</v>
      </c>
      <c r="S188" s="159"/>
      <c r="T188" s="161">
        <f>T189</f>
        <v>0</v>
      </c>
      <c r="AR188" s="154" t="s">
        <v>80</v>
      </c>
      <c r="AT188" s="162" t="s">
        <v>72</v>
      </c>
      <c r="AU188" s="162" t="s">
        <v>80</v>
      </c>
      <c r="AY188" s="154" t="s">
        <v>219</v>
      </c>
      <c r="BK188" s="163">
        <f>BK189</f>
        <v>0</v>
      </c>
    </row>
    <row r="189" spans="1:65" s="2" customFormat="1" ht="14.45" customHeight="1">
      <c r="A189" s="33"/>
      <c r="B189" s="166"/>
      <c r="C189" s="167" t="s">
        <v>515</v>
      </c>
      <c r="D189" s="167" t="s">
        <v>222</v>
      </c>
      <c r="E189" s="168" t="s">
        <v>3147</v>
      </c>
      <c r="F189" s="169" t="s">
        <v>3148</v>
      </c>
      <c r="G189" s="170" t="s">
        <v>361</v>
      </c>
      <c r="H189" s="171">
        <v>81</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125</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125</v>
      </c>
      <c r="BM189" s="178" t="s">
        <v>1256</v>
      </c>
    </row>
    <row r="190" spans="2:63" s="12" customFormat="1" ht="22.9" customHeight="1">
      <c r="B190" s="153"/>
      <c r="D190" s="154" t="s">
        <v>72</v>
      </c>
      <c r="E190" s="164" t="s">
        <v>1766</v>
      </c>
      <c r="F190" s="164" t="s">
        <v>3149</v>
      </c>
      <c r="I190" s="156"/>
      <c r="J190" s="165">
        <f>BK190</f>
        <v>0</v>
      </c>
      <c r="L190" s="153"/>
      <c r="M190" s="158"/>
      <c r="N190" s="159"/>
      <c r="O190" s="159"/>
      <c r="P190" s="160">
        <f>SUM(P191:P200)</f>
        <v>0</v>
      </c>
      <c r="Q190" s="159"/>
      <c r="R190" s="160">
        <f>SUM(R191:R200)</f>
        <v>0</v>
      </c>
      <c r="S190" s="159"/>
      <c r="T190" s="161">
        <f>SUM(T191:T200)</f>
        <v>0</v>
      </c>
      <c r="AR190" s="154" t="s">
        <v>80</v>
      </c>
      <c r="AT190" s="162" t="s">
        <v>72</v>
      </c>
      <c r="AU190" s="162" t="s">
        <v>80</v>
      </c>
      <c r="AY190" s="154" t="s">
        <v>219</v>
      </c>
      <c r="BK190" s="163">
        <f>SUM(BK191:BK200)</f>
        <v>0</v>
      </c>
    </row>
    <row r="191" spans="1:65" s="2" customFormat="1" ht="32.45" customHeight="1">
      <c r="A191" s="33"/>
      <c r="B191" s="166"/>
      <c r="C191" s="167" t="s">
        <v>518</v>
      </c>
      <c r="D191" s="167" t="s">
        <v>222</v>
      </c>
      <c r="E191" s="168" t="s">
        <v>3150</v>
      </c>
      <c r="F191" s="169" t="s">
        <v>3151</v>
      </c>
      <c r="G191" s="170" t="s">
        <v>2956</v>
      </c>
      <c r="H191" s="171">
        <v>4</v>
      </c>
      <c r="I191" s="172"/>
      <c r="J191" s="173">
        <f aca="true" t="shared" si="40" ref="J191:J200">ROUND(I191*H191,2)</f>
        <v>0</v>
      </c>
      <c r="K191" s="169" t="s">
        <v>1</v>
      </c>
      <c r="L191" s="34"/>
      <c r="M191" s="174" t="s">
        <v>1</v>
      </c>
      <c r="N191" s="175" t="s">
        <v>38</v>
      </c>
      <c r="O191" s="59"/>
      <c r="P191" s="176">
        <f aca="true" t="shared" si="41" ref="P191:P200">O191*H191</f>
        <v>0</v>
      </c>
      <c r="Q191" s="176">
        <v>0</v>
      </c>
      <c r="R191" s="176">
        <f aca="true" t="shared" si="42" ref="R191:R200">Q191*H191</f>
        <v>0</v>
      </c>
      <c r="S191" s="176">
        <v>0</v>
      </c>
      <c r="T191" s="177">
        <f aca="true" t="shared" si="43" ref="T191:T200">S191*H191</f>
        <v>0</v>
      </c>
      <c r="U191" s="33"/>
      <c r="V191" s="33"/>
      <c r="W191" s="33"/>
      <c r="X191" s="33"/>
      <c r="Y191" s="33"/>
      <c r="Z191" s="33"/>
      <c r="AA191" s="33"/>
      <c r="AB191" s="33"/>
      <c r="AC191" s="33"/>
      <c r="AD191" s="33"/>
      <c r="AE191" s="33"/>
      <c r="AR191" s="178" t="s">
        <v>125</v>
      </c>
      <c r="AT191" s="178" t="s">
        <v>222</v>
      </c>
      <c r="AU191" s="178" t="s">
        <v>82</v>
      </c>
      <c r="AY191" s="18" t="s">
        <v>219</v>
      </c>
      <c r="BE191" s="179">
        <f aca="true" t="shared" si="44" ref="BE191:BE200">IF(N191="základní",J191,0)</f>
        <v>0</v>
      </c>
      <c r="BF191" s="179">
        <f aca="true" t="shared" si="45" ref="BF191:BF200">IF(N191="snížená",J191,0)</f>
        <v>0</v>
      </c>
      <c r="BG191" s="179">
        <f aca="true" t="shared" si="46" ref="BG191:BG200">IF(N191="zákl. přenesená",J191,0)</f>
        <v>0</v>
      </c>
      <c r="BH191" s="179">
        <f aca="true" t="shared" si="47" ref="BH191:BH200">IF(N191="sníž. přenesená",J191,0)</f>
        <v>0</v>
      </c>
      <c r="BI191" s="179">
        <f aca="true" t="shared" si="48" ref="BI191:BI200">IF(N191="nulová",J191,0)</f>
        <v>0</v>
      </c>
      <c r="BJ191" s="18" t="s">
        <v>80</v>
      </c>
      <c r="BK191" s="179">
        <f aca="true" t="shared" si="49" ref="BK191:BK200">ROUND(I191*H191,2)</f>
        <v>0</v>
      </c>
      <c r="BL191" s="18" t="s">
        <v>125</v>
      </c>
      <c r="BM191" s="178" t="s">
        <v>1267</v>
      </c>
    </row>
    <row r="192" spans="1:65" s="2" customFormat="1" ht="32.45" customHeight="1">
      <c r="A192" s="33"/>
      <c r="B192" s="166"/>
      <c r="C192" s="167" t="s">
        <v>481</v>
      </c>
      <c r="D192" s="167" t="s">
        <v>222</v>
      </c>
      <c r="E192" s="168" t="s">
        <v>3152</v>
      </c>
      <c r="F192" s="169" t="s">
        <v>3153</v>
      </c>
      <c r="G192" s="170" t="s">
        <v>2956</v>
      </c>
      <c r="H192" s="171">
        <v>6</v>
      </c>
      <c r="I192" s="172"/>
      <c r="J192" s="173">
        <f t="shared" si="40"/>
        <v>0</v>
      </c>
      <c r="K192" s="169" t="s">
        <v>1</v>
      </c>
      <c r="L192" s="34"/>
      <c r="M192" s="174" t="s">
        <v>1</v>
      </c>
      <c r="N192" s="175" t="s">
        <v>38</v>
      </c>
      <c r="O192" s="59"/>
      <c r="P192" s="176">
        <f t="shared" si="41"/>
        <v>0</v>
      </c>
      <c r="Q192" s="176">
        <v>0</v>
      </c>
      <c r="R192" s="176">
        <f t="shared" si="42"/>
        <v>0</v>
      </c>
      <c r="S192" s="176">
        <v>0</v>
      </c>
      <c r="T192" s="177">
        <f t="shared" si="43"/>
        <v>0</v>
      </c>
      <c r="U192" s="33"/>
      <c r="V192" s="33"/>
      <c r="W192" s="33"/>
      <c r="X192" s="33"/>
      <c r="Y192" s="33"/>
      <c r="Z192" s="33"/>
      <c r="AA192" s="33"/>
      <c r="AB192" s="33"/>
      <c r="AC192" s="33"/>
      <c r="AD192" s="33"/>
      <c r="AE192" s="33"/>
      <c r="AR192" s="178" t="s">
        <v>125</v>
      </c>
      <c r="AT192" s="178" t="s">
        <v>222</v>
      </c>
      <c r="AU192" s="178" t="s">
        <v>82</v>
      </c>
      <c r="AY192" s="18" t="s">
        <v>219</v>
      </c>
      <c r="BE192" s="179">
        <f t="shared" si="44"/>
        <v>0</v>
      </c>
      <c r="BF192" s="179">
        <f t="shared" si="45"/>
        <v>0</v>
      </c>
      <c r="BG192" s="179">
        <f t="shared" si="46"/>
        <v>0</v>
      </c>
      <c r="BH192" s="179">
        <f t="shared" si="47"/>
        <v>0</v>
      </c>
      <c r="BI192" s="179">
        <f t="shared" si="48"/>
        <v>0</v>
      </c>
      <c r="BJ192" s="18" t="s">
        <v>80</v>
      </c>
      <c r="BK192" s="179">
        <f t="shared" si="49"/>
        <v>0</v>
      </c>
      <c r="BL192" s="18" t="s">
        <v>125</v>
      </c>
      <c r="BM192" s="178" t="s">
        <v>169</v>
      </c>
    </row>
    <row r="193" spans="1:65" s="2" customFormat="1" ht="32.45" customHeight="1">
      <c r="A193" s="33"/>
      <c r="B193" s="166"/>
      <c r="C193" s="167" t="s">
        <v>485</v>
      </c>
      <c r="D193" s="167" t="s">
        <v>222</v>
      </c>
      <c r="E193" s="168" t="s">
        <v>3154</v>
      </c>
      <c r="F193" s="169" t="s">
        <v>3155</v>
      </c>
      <c r="G193" s="170" t="s">
        <v>2956</v>
      </c>
      <c r="H193" s="171">
        <v>3</v>
      </c>
      <c r="I193" s="172"/>
      <c r="J193" s="173">
        <f t="shared" si="40"/>
        <v>0</v>
      </c>
      <c r="K193" s="169" t="s">
        <v>1</v>
      </c>
      <c r="L193" s="34"/>
      <c r="M193" s="174" t="s">
        <v>1</v>
      </c>
      <c r="N193" s="175" t="s">
        <v>38</v>
      </c>
      <c r="O193" s="59"/>
      <c r="P193" s="176">
        <f t="shared" si="41"/>
        <v>0</v>
      </c>
      <c r="Q193" s="176">
        <v>0</v>
      </c>
      <c r="R193" s="176">
        <f t="shared" si="42"/>
        <v>0</v>
      </c>
      <c r="S193" s="176">
        <v>0</v>
      </c>
      <c r="T193" s="177">
        <f t="shared" si="43"/>
        <v>0</v>
      </c>
      <c r="U193" s="33"/>
      <c r="V193" s="33"/>
      <c r="W193" s="33"/>
      <c r="X193" s="33"/>
      <c r="Y193" s="33"/>
      <c r="Z193" s="33"/>
      <c r="AA193" s="33"/>
      <c r="AB193" s="33"/>
      <c r="AC193" s="33"/>
      <c r="AD193" s="33"/>
      <c r="AE193" s="33"/>
      <c r="AR193" s="178" t="s">
        <v>125</v>
      </c>
      <c r="AT193" s="178" t="s">
        <v>222</v>
      </c>
      <c r="AU193" s="178" t="s">
        <v>82</v>
      </c>
      <c r="AY193" s="18" t="s">
        <v>219</v>
      </c>
      <c r="BE193" s="179">
        <f t="shared" si="44"/>
        <v>0</v>
      </c>
      <c r="BF193" s="179">
        <f t="shared" si="45"/>
        <v>0</v>
      </c>
      <c r="BG193" s="179">
        <f t="shared" si="46"/>
        <v>0</v>
      </c>
      <c r="BH193" s="179">
        <f t="shared" si="47"/>
        <v>0</v>
      </c>
      <c r="BI193" s="179">
        <f t="shared" si="48"/>
        <v>0</v>
      </c>
      <c r="BJ193" s="18" t="s">
        <v>80</v>
      </c>
      <c r="BK193" s="179">
        <f t="shared" si="49"/>
        <v>0</v>
      </c>
      <c r="BL193" s="18" t="s">
        <v>125</v>
      </c>
      <c r="BM193" s="178" t="s">
        <v>1282</v>
      </c>
    </row>
    <row r="194" spans="1:65" s="2" customFormat="1" ht="32.45" customHeight="1">
      <c r="A194" s="33"/>
      <c r="B194" s="166"/>
      <c r="C194" s="167" t="s">
        <v>327</v>
      </c>
      <c r="D194" s="167" t="s">
        <v>222</v>
      </c>
      <c r="E194" s="168" t="s">
        <v>3156</v>
      </c>
      <c r="F194" s="169" t="s">
        <v>3157</v>
      </c>
      <c r="G194" s="170" t="s">
        <v>2956</v>
      </c>
      <c r="H194" s="171">
        <v>68</v>
      </c>
      <c r="I194" s="172"/>
      <c r="J194" s="173">
        <f t="shared" si="40"/>
        <v>0</v>
      </c>
      <c r="K194" s="169" t="s">
        <v>1</v>
      </c>
      <c r="L194" s="34"/>
      <c r="M194" s="174" t="s">
        <v>1</v>
      </c>
      <c r="N194" s="175" t="s">
        <v>38</v>
      </c>
      <c r="O194" s="59"/>
      <c r="P194" s="176">
        <f t="shared" si="41"/>
        <v>0</v>
      </c>
      <c r="Q194" s="176">
        <v>0</v>
      </c>
      <c r="R194" s="176">
        <f t="shared" si="42"/>
        <v>0</v>
      </c>
      <c r="S194" s="176">
        <v>0</v>
      </c>
      <c r="T194" s="177">
        <f t="shared" si="43"/>
        <v>0</v>
      </c>
      <c r="U194" s="33"/>
      <c r="V194" s="33"/>
      <c r="W194" s="33"/>
      <c r="X194" s="33"/>
      <c r="Y194" s="33"/>
      <c r="Z194" s="33"/>
      <c r="AA194" s="33"/>
      <c r="AB194" s="33"/>
      <c r="AC194" s="33"/>
      <c r="AD194" s="33"/>
      <c r="AE194" s="33"/>
      <c r="AR194" s="178" t="s">
        <v>125</v>
      </c>
      <c r="AT194" s="178" t="s">
        <v>222</v>
      </c>
      <c r="AU194" s="178" t="s">
        <v>82</v>
      </c>
      <c r="AY194" s="18" t="s">
        <v>219</v>
      </c>
      <c r="BE194" s="179">
        <f t="shared" si="44"/>
        <v>0</v>
      </c>
      <c r="BF194" s="179">
        <f t="shared" si="45"/>
        <v>0</v>
      </c>
      <c r="BG194" s="179">
        <f t="shared" si="46"/>
        <v>0</v>
      </c>
      <c r="BH194" s="179">
        <f t="shared" si="47"/>
        <v>0</v>
      </c>
      <c r="BI194" s="179">
        <f t="shared" si="48"/>
        <v>0</v>
      </c>
      <c r="BJ194" s="18" t="s">
        <v>80</v>
      </c>
      <c r="BK194" s="179">
        <f t="shared" si="49"/>
        <v>0</v>
      </c>
      <c r="BL194" s="18" t="s">
        <v>125</v>
      </c>
      <c r="BM194" s="178" t="s">
        <v>1293</v>
      </c>
    </row>
    <row r="195" spans="1:65" s="2" customFormat="1" ht="14.45" customHeight="1">
      <c r="A195" s="33"/>
      <c r="B195" s="166"/>
      <c r="C195" s="167" t="s">
        <v>287</v>
      </c>
      <c r="D195" s="167" t="s">
        <v>222</v>
      </c>
      <c r="E195" s="168" t="s">
        <v>3158</v>
      </c>
      <c r="F195" s="169" t="s">
        <v>3159</v>
      </c>
      <c r="G195" s="170" t="s">
        <v>562</v>
      </c>
      <c r="H195" s="171">
        <v>8.5</v>
      </c>
      <c r="I195" s="172"/>
      <c r="J195" s="173">
        <f t="shared" si="40"/>
        <v>0</v>
      </c>
      <c r="K195" s="169" t="s">
        <v>1</v>
      </c>
      <c r="L195" s="34"/>
      <c r="M195" s="174" t="s">
        <v>1</v>
      </c>
      <c r="N195" s="175" t="s">
        <v>38</v>
      </c>
      <c r="O195" s="59"/>
      <c r="P195" s="176">
        <f t="shared" si="41"/>
        <v>0</v>
      </c>
      <c r="Q195" s="176">
        <v>0</v>
      </c>
      <c r="R195" s="176">
        <f t="shared" si="42"/>
        <v>0</v>
      </c>
      <c r="S195" s="176">
        <v>0</v>
      </c>
      <c r="T195" s="177">
        <f t="shared" si="43"/>
        <v>0</v>
      </c>
      <c r="U195" s="33"/>
      <c r="V195" s="33"/>
      <c r="W195" s="33"/>
      <c r="X195" s="33"/>
      <c r="Y195" s="33"/>
      <c r="Z195" s="33"/>
      <c r="AA195" s="33"/>
      <c r="AB195" s="33"/>
      <c r="AC195" s="33"/>
      <c r="AD195" s="33"/>
      <c r="AE195" s="33"/>
      <c r="AR195" s="178" t="s">
        <v>125</v>
      </c>
      <c r="AT195" s="178" t="s">
        <v>222</v>
      </c>
      <c r="AU195" s="178" t="s">
        <v>82</v>
      </c>
      <c r="AY195" s="18" t="s">
        <v>219</v>
      </c>
      <c r="BE195" s="179">
        <f t="shared" si="44"/>
        <v>0</v>
      </c>
      <c r="BF195" s="179">
        <f t="shared" si="45"/>
        <v>0</v>
      </c>
      <c r="BG195" s="179">
        <f t="shared" si="46"/>
        <v>0</v>
      </c>
      <c r="BH195" s="179">
        <f t="shared" si="47"/>
        <v>0</v>
      </c>
      <c r="BI195" s="179">
        <f t="shared" si="48"/>
        <v>0</v>
      </c>
      <c r="BJ195" s="18" t="s">
        <v>80</v>
      </c>
      <c r="BK195" s="179">
        <f t="shared" si="49"/>
        <v>0</v>
      </c>
      <c r="BL195" s="18" t="s">
        <v>125</v>
      </c>
      <c r="BM195" s="178" t="s">
        <v>1303</v>
      </c>
    </row>
    <row r="196" spans="1:65" s="2" customFormat="1" ht="21.6" customHeight="1">
      <c r="A196" s="33"/>
      <c r="B196" s="166"/>
      <c r="C196" s="167" t="s">
        <v>405</v>
      </c>
      <c r="D196" s="167" t="s">
        <v>222</v>
      </c>
      <c r="E196" s="168" t="s">
        <v>3160</v>
      </c>
      <c r="F196" s="169" t="s">
        <v>3161</v>
      </c>
      <c r="G196" s="170" t="s">
        <v>237</v>
      </c>
      <c r="H196" s="171">
        <v>7.6</v>
      </c>
      <c r="I196" s="172"/>
      <c r="J196" s="173">
        <f t="shared" si="40"/>
        <v>0</v>
      </c>
      <c r="K196" s="169" t="s">
        <v>1</v>
      </c>
      <c r="L196" s="34"/>
      <c r="M196" s="174" t="s">
        <v>1</v>
      </c>
      <c r="N196" s="175" t="s">
        <v>38</v>
      </c>
      <c r="O196" s="59"/>
      <c r="P196" s="176">
        <f t="shared" si="41"/>
        <v>0</v>
      </c>
      <c r="Q196" s="176">
        <v>0</v>
      </c>
      <c r="R196" s="176">
        <f t="shared" si="42"/>
        <v>0</v>
      </c>
      <c r="S196" s="176">
        <v>0</v>
      </c>
      <c r="T196" s="177">
        <f t="shared" si="43"/>
        <v>0</v>
      </c>
      <c r="U196" s="33"/>
      <c r="V196" s="33"/>
      <c r="W196" s="33"/>
      <c r="X196" s="33"/>
      <c r="Y196" s="33"/>
      <c r="Z196" s="33"/>
      <c r="AA196" s="33"/>
      <c r="AB196" s="33"/>
      <c r="AC196" s="33"/>
      <c r="AD196" s="33"/>
      <c r="AE196" s="33"/>
      <c r="AR196" s="178" t="s">
        <v>125</v>
      </c>
      <c r="AT196" s="178" t="s">
        <v>222</v>
      </c>
      <c r="AU196" s="178" t="s">
        <v>82</v>
      </c>
      <c r="AY196" s="18" t="s">
        <v>219</v>
      </c>
      <c r="BE196" s="179">
        <f t="shared" si="44"/>
        <v>0</v>
      </c>
      <c r="BF196" s="179">
        <f t="shared" si="45"/>
        <v>0</v>
      </c>
      <c r="BG196" s="179">
        <f t="shared" si="46"/>
        <v>0</v>
      </c>
      <c r="BH196" s="179">
        <f t="shared" si="47"/>
        <v>0</v>
      </c>
      <c r="BI196" s="179">
        <f t="shared" si="48"/>
        <v>0</v>
      </c>
      <c r="BJ196" s="18" t="s">
        <v>80</v>
      </c>
      <c r="BK196" s="179">
        <f t="shared" si="49"/>
        <v>0</v>
      </c>
      <c r="BL196" s="18" t="s">
        <v>125</v>
      </c>
      <c r="BM196" s="178" t="s">
        <v>1314</v>
      </c>
    </row>
    <row r="197" spans="1:65" s="2" customFormat="1" ht="21.6" customHeight="1">
      <c r="A197" s="33"/>
      <c r="B197" s="166"/>
      <c r="C197" s="167" t="s">
        <v>421</v>
      </c>
      <c r="D197" s="167" t="s">
        <v>222</v>
      </c>
      <c r="E197" s="168" t="s">
        <v>3162</v>
      </c>
      <c r="F197" s="169" t="s">
        <v>3163</v>
      </c>
      <c r="G197" s="170" t="s">
        <v>225</v>
      </c>
      <c r="H197" s="171">
        <v>1</v>
      </c>
      <c r="I197" s="172"/>
      <c r="J197" s="173">
        <f t="shared" si="40"/>
        <v>0</v>
      </c>
      <c r="K197" s="169" t="s">
        <v>1</v>
      </c>
      <c r="L197" s="34"/>
      <c r="M197" s="174" t="s">
        <v>1</v>
      </c>
      <c r="N197" s="175" t="s">
        <v>38</v>
      </c>
      <c r="O197" s="59"/>
      <c r="P197" s="176">
        <f t="shared" si="41"/>
        <v>0</v>
      </c>
      <c r="Q197" s="176">
        <v>0</v>
      </c>
      <c r="R197" s="176">
        <f t="shared" si="42"/>
        <v>0</v>
      </c>
      <c r="S197" s="176">
        <v>0</v>
      </c>
      <c r="T197" s="177">
        <f t="shared" si="43"/>
        <v>0</v>
      </c>
      <c r="U197" s="33"/>
      <c r="V197" s="33"/>
      <c r="W197" s="33"/>
      <c r="X197" s="33"/>
      <c r="Y197" s="33"/>
      <c r="Z197" s="33"/>
      <c r="AA197" s="33"/>
      <c r="AB197" s="33"/>
      <c r="AC197" s="33"/>
      <c r="AD197" s="33"/>
      <c r="AE197" s="33"/>
      <c r="AR197" s="178" t="s">
        <v>125</v>
      </c>
      <c r="AT197" s="178" t="s">
        <v>222</v>
      </c>
      <c r="AU197" s="178" t="s">
        <v>82</v>
      </c>
      <c r="AY197" s="18" t="s">
        <v>219</v>
      </c>
      <c r="BE197" s="179">
        <f t="shared" si="44"/>
        <v>0</v>
      </c>
      <c r="BF197" s="179">
        <f t="shared" si="45"/>
        <v>0</v>
      </c>
      <c r="BG197" s="179">
        <f t="shared" si="46"/>
        <v>0</v>
      </c>
      <c r="BH197" s="179">
        <f t="shared" si="47"/>
        <v>0</v>
      </c>
      <c r="BI197" s="179">
        <f t="shared" si="48"/>
        <v>0</v>
      </c>
      <c r="BJ197" s="18" t="s">
        <v>80</v>
      </c>
      <c r="BK197" s="179">
        <f t="shared" si="49"/>
        <v>0</v>
      </c>
      <c r="BL197" s="18" t="s">
        <v>125</v>
      </c>
      <c r="BM197" s="178" t="s">
        <v>1322</v>
      </c>
    </row>
    <row r="198" spans="1:65" s="2" customFormat="1" ht="14.45" customHeight="1">
      <c r="A198" s="33"/>
      <c r="B198" s="166"/>
      <c r="C198" s="167" t="s">
        <v>426</v>
      </c>
      <c r="D198" s="167" t="s">
        <v>222</v>
      </c>
      <c r="E198" s="168" t="s">
        <v>3164</v>
      </c>
      <c r="F198" s="169" t="s">
        <v>3165</v>
      </c>
      <c r="G198" s="170" t="s">
        <v>225</v>
      </c>
      <c r="H198" s="171">
        <v>1</v>
      </c>
      <c r="I198" s="172"/>
      <c r="J198" s="173">
        <f t="shared" si="40"/>
        <v>0</v>
      </c>
      <c r="K198" s="169" t="s">
        <v>1</v>
      </c>
      <c r="L198" s="34"/>
      <c r="M198" s="174" t="s">
        <v>1</v>
      </c>
      <c r="N198" s="175" t="s">
        <v>38</v>
      </c>
      <c r="O198" s="59"/>
      <c r="P198" s="176">
        <f t="shared" si="41"/>
        <v>0</v>
      </c>
      <c r="Q198" s="176">
        <v>0</v>
      </c>
      <c r="R198" s="176">
        <f t="shared" si="42"/>
        <v>0</v>
      </c>
      <c r="S198" s="176">
        <v>0</v>
      </c>
      <c r="T198" s="177">
        <f t="shared" si="43"/>
        <v>0</v>
      </c>
      <c r="U198" s="33"/>
      <c r="V198" s="33"/>
      <c r="W198" s="33"/>
      <c r="X198" s="33"/>
      <c r="Y198" s="33"/>
      <c r="Z198" s="33"/>
      <c r="AA198" s="33"/>
      <c r="AB198" s="33"/>
      <c r="AC198" s="33"/>
      <c r="AD198" s="33"/>
      <c r="AE198" s="33"/>
      <c r="AR198" s="178" t="s">
        <v>125</v>
      </c>
      <c r="AT198" s="178" t="s">
        <v>222</v>
      </c>
      <c r="AU198" s="178" t="s">
        <v>82</v>
      </c>
      <c r="AY198" s="18" t="s">
        <v>219</v>
      </c>
      <c r="BE198" s="179">
        <f t="shared" si="44"/>
        <v>0</v>
      </c>
      <c r="BF198" s="179">
        <f t="shared" si="45"/>
        <v>0</v>
      </c>
      <c r="BG198" s="179">
        <f t="shared" si="46"/>
        <v>0</v>
      </c>
      <c r="BH198" s="179">
        <f t="shared" si="47"/>
        <v>0</v>
      </c>
      <c r="BI198" s="179">
        <f t="shared" si="48"/>
        <v>0</v>
      </c>
      <c r="BJ198" s="18" t="s">
        <v>80</v>
      </c>
      <c r="BK198" s="179">
        <f t="shared" si="49"/>
        <v>0</v>
      </c>
      <c r="BL198" s="18" t="s">
        <v>125</v>
      </c>
      <c r="BM198" s="178" t="s">
        <v>1335</v>
      </c>
    </row>
    <row r="199" spans="1:65" s="2" customFormat="1" ht="21.6" customHeight="1">
      <c r="A199" s="33"/>
      <c r="B199" s="166"/>
      <c r="C199" s="167" t="s">
        <v>431</v>
      </c>
      <c r="D199" s="167" t="s">
        <v>222</v>
      </c>
      <c r="E199" s="168" t="s">
        <v>3166</v>
      </c>
      <c r="F199" s="169" t="s">
        <v>3167</v>
      </c>
      <c r="G199" s="170" t="s">
        <v>3074</v>
      </c>
      <c r="H199" s="230"/>
      <c r="I199" s="172"/>
      <c r="J199" s="173">
        <f t="shared" si="40"/>
        <v>0</v>
      </c>
      <c r="K199" s="169" t="s">
        <v>1</v>
      </c>
      <c r="L199" s="34"/>
      <c r="M199" s="174" t="s">
        <v>1</v>
      </c>
      <c r="N199" s="175" t="s">
        <v>38</v>
      </c>
      <c r="O199" s="59"/>
      <c r="P199" s="176">
        <f t="shared" si="41"/>
        <v>0</v>
      </c>
      <c r="Q199" s="176">
        <v>0</v>
      </c>
      <c r="R199" s="176">
        <f t="shared" si="42"/>
        <v>0</v>
      </c>
      <c r="S199" s="176">
        <v>0</v>
      </c>
      <c r="T199" s="177">
        <f t="shared" si="43"/>
        <v>0</v>
      </c>
      <c r="U199" s="33"/>
      <c r="V199" s="33"/>
      <c r="W199" s="33"/>
      <c r="X199" s="33"/>
      <c r="Y199" s="33"/>
      <c r="Z199" s="33"/>
      <c r="AA199" s="33"/>
      <c r="AB199" s="33"/>
      <c r="AC199" s="33"/>
      <c r="AD199" s="33"/>
      <c r="AE199" s="33"/>
      <c r="AR199" s="178" t="s">
        <v>125</v>
      </c>
      <c r="AT199" s="178" t="s">
        <v>222</v>
      </c>
      <c r="AU199" s="178" t="s">
        <v>82</v>
      </c>
      <c r="AY199" s="18" t="s">
        <v>219</v>
      </c>
      <c r="BE199" s="179">
        <f t="shared" si="44"/>
        <v>0</v>
      </c>
      <c r="BF199" s="179">
        <f t="shared" si="45"/>
        <v>0</v>
      </c>
      <c r="BG199" s="179">
        <f t="shared" si="46"/>
        <v>0</v>
      </c>
      <c r="BH199" s="179">
        <f t="shared" si="47"/>
        <v>0</v>
      </c>
      <c r="BI199" s="179">
        <f t="shared" si="48"/>
        <v>0</v>
      </c>
      <c r="BJ199" s="18" t="s">
        <v>80</v>
      </c>
      <c r="BK199" s="179">
        <f t="shared" si="49"/>
        <v>0</v>
      </c>
      <c r="BL199" s="18" t="s">
        <v>125</v>
      </c>
      <c r="BM199" s="178" t="s">
        <v>1345</v>
      </c>
    </row>
    <row r="200" spans="1:65" s="2" customFormat="1" ht="21.6" customHeight="1">
      <c r="A200" s="33"/>
      <c r="B200" s="166"/>
      <c r="C200" s="167" t="s">
        <v>436</v>
      </c>
      <c r="D200" s="167" t="s">
        <v>222</v>
      </c>
      <c r="E200" s="168" t="s">
        <v>3168</v>
      </c>
      <c r="F200" s="169" t="s">
        <v>3169</v>
      </c>
      <c r="G200" s="170" t="s">
        <v>3074</v>
      </c>
      <c r="H200" s="230"/>
      <c r="I200" s="172"/>
      <c r="J200" s="173">
        <f t="shared" si="40"/>
        <v>0</v>
      </c>
      <c r="K200" s="169" t="s">
        <v>1</v>
      </c>
      <c r="L200" s="34"/>
      <c r="M200" s="174" t="s">
        <v>1</v>
      </c>
      <c r="N200" s="175" t="s">
        <v>38</v>
      </c>
      <c r="O200" s="59"/>
      <c r="P200" s="176">
        <f t="shared" si="41"/>
        <v>0</v>
      </c>
      <c r="Q200" s="176">
        <v>0</v>
      </c>
      <c r="R200" s="176">
        <f t="shared" si="42"/>
        <v>0</v>
      </c>
      <c r="S200" s="176">
        <v>0</v>
      </c>
      <c r="T200" s="177">
        <f t="shared" si="43"/>
        <v>0</v>
      </c>
      <c r="U200" s="33"/>
      <c r="V200" s="33"/>
      <c r="W200" s="33"/>
      <c r="X200" s="33"/>
      <c r="Y200" s="33"/>
      <c r="Z200" s="33"/>
      <c r="AA200" s="33"/>
      <c r="AB200" s="33"/>
      <c r="AC200" s="33"/>
      <c r="AD200" s="33"/>
      <c r="AE200" s="33"/>
      <c r="AR200" s="178" t="s">
        <v>125</v>
      </c>
      <c r="AT200" s="178" t="s">
        <v>222</v>
      </c>
      <c r="AU200" s="178" t="s">
        <v>82</v>
      </c>
      <c r="AY200" s="18" t="s">
        <v>219</v>
      </c>
      <c r="BE200" s="179">
        <f t="shared" si="44"/>
        <v>0</v>
      </c>
      <c r="BF200" s="179">
        <f t="shared" si="45"/>
        <v>0</v>
      </c>
      <c r="BG200" s="179">
        <f t="shared" si="46"/>
        <v>0</v>
      </c>
      <c r="BH200" s="179">
        <f t="shared" si="47"/>
        <v>0</v>
      </c>
      <c r="BI200" s="179">
        <f t="shared" si="48"/>
        <v>0</v>
      </c>
      <c r="BJ200" s="18" t="s">
        <v>80</v>
      </c>
      <c r="BK200" s="179">
        <f t="shared" si="49"/>
        <v>0</v>
      </c>
      <c r="BL200" s="18" t="s">
        <v>125</v>
      </c>
      <c r="BM200" s="178" t="s">
        <v>1355</v>
      </c>
    </row>
    <row r="201" spans="2:63" s="12" customFormat="1" ht="22.9" customHeight="1">
      <c r="B201" s="153"/>
      <c r="D201" s="154" t="s">
        <v>72</v>
      </c>
      <c r="E201" s="164" t="s">
        <v>1771</v>
      </c>
      <c r="F201" s="164" t="s">
        <v>3170</v>
      </c>
      <c r="I201" s="156"/>
      <c r="J201" s="165">
        <f>BK201</f>
        <v>0</v>
      </c>
      <c r="L201" s="153"/>
      <c r="M201" s="158"/>
      <c r="N201" s="159"/>
      <c r="O201" s="159"/>
      <c r="P201" s="160">
        <f>SUM(P202:P203)</f>
        <v>0</v>
      </c>
      <c r="Q201" s="159"/>
      <c r="R201" s="160">
        <f>SUM(R202:R203)</f>
        <v>0</v>
      </c>
      <c r="S201" s="159"/>
      <c r="T201" s="161">
        <f>SUM(T202:T203)</f>
        <v>0</v>
      </c>
      <c r="AR201" s="154" t="s">
        <v>80</v>
      </c>
      <c r="AT201" s="162" t="s">
        <v>72</v>
      </c>
      <c r="AU201" s="162" t="s">
        <v>80</v>
      </c>
      <c r="AY201" s="154" t="s">
        <v>219</v>
      </c>
      <c r="BK201" s="163">
        <f>SUM(BK202:BK203)</f>
        <v>0</v>
      </c>
    </row>
    <row r="202" spans="1:65" s="2" customFormat="1" ht="21.6" customHeight="1">
      <c r="A202" s="33"/>
      <c r="B202" s="166"/>
      <c r="C202" s="167" t="s">
        <v>410</v>
      </c>
      <c r="D202" s="167" t="s">
        <v>222</v>
      </c>
      <c r="E202" s="168" t="s">
        <v>3171</v>
      </c>
      <c r="F202" s="169" t="s">
        <v>3172</v>
      </c>
      <c r="G202" s="170" t="s">
        <v>562</v>
      </c>
      <c r="H202" s="171">
        <v>24</v>
      </c>
      <c r="I202" s="172"/>
      <c r="J202" s="173">
        <f>ROUND(I202*H202,2)</f>
        <v>0</v>
      </c>
      <c r="K202" s="169" t="s">
        <v>1</v>
      </c>
      <c r="L202" s="34"/>
      <c r="M202" s="174" t="s">
        <v>1</v>
      </c>
      <c r="N202" s="175" t="s">
        <v>38</v>
      </c>
      <c r="O202" s="59"/>
      <c r="P202" s="176">
        <f>O202*H202</f>
        <v>0</v>
      </c>
      <c r="Q202" s="176">
        <v>0</v>
      </c>
      <c r="R202" s="176">
        <f>Q202*H202</f>
        <v>0</v>
      </c>
      <c r="S202" s="176">
        <v>0</v>
      </c>
      <c r="T202" s="177">
        <f>S202*H202</f>
        <v>0</v>
      </c>
      <c r="U202" s="33"/>
      <c r="V202" s="33"/>
      <c r="W202" s="33"/>
      <c r="X202" s="33"/>
      <c r="Y202" s="33"/>
      <c r="Z202" s="33"/>
      <c r="AA202" s="33"/>
      <c r="AB202" s="33"/>
      <c r="AC202" s="33"/>
      <c r="AD202" s="33"/>
      <c r="AE202" s="33"/>
      <c r="AR202" s="178" t="s">
        <v>125</v>
      </c>
      <c r="AT202" s="178" t="s">
        <v>222</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1365</v>
      </c>
    </row>
    <row r="203" spans="1:65" s="2" customFormat="1" ht="21.6" customHeight="1">
      <c r="A203" s="33"/>
      <c r="B203" s="166"/>
      <c r="C203" s="167" t="s">
        <v>415</v>
      </c>
      <c r="D203" s="167" t="s">
        <v>222</v>
      </c>
      <c r="E203" s="168" t="s">
        <v>3173</v>
      </c>
      <c r="F203" s="169" t="s">
        <v>3174</v>
      </c>
      <c r="G203" s="170" t="s">
        <v>562</v>
      </c>
      <c r="H203" s="171">
        <v>17</v>
      </c>
      <c r="I203" s="172"/>
      <c r="J203" s="173">
        <f>ROUND(I203*H203,2)</f>
        <v>0</v>
      </c>
      <c r="K203" s="169" t="s">
        <v>1</v>
      </c>
      <c r="L203" s="34"/>
      <c r="M203" s="217" t="s">
        <v>1</v>
      </c>
      <c r="N203" s="218" t="s">
        <v>38</v>
      </c>
      <c r="O203" s="219"/>
      <c r="P203" s="220">
        <f>O203*H203</f>
        <v>0</v>
      </c>
      <c r="Q203" s="220">
        <v>0</v>
      </c>
      <c r="R203" s="220">
        <f>Q203*H203</f>
        <v>0</v>
      </c>
      <c r="S203" s="220">
        <v>0</v>
      </c>
      <c r="T203" s="221">
        <f>S203*H203</f>
        <v>0</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1375</v>
      </c>
    </row>
    <row r="204" spans="1:31" s="2" customFormat="1" ht="6.95" customHeight="1">
      <c r="A204" s="33"/>
      <c r="B204" s="48"/>
      <c r="C204" s="49"/>
      <c r="D204" s="49"/>
      <c r="E204" s="49"/>
      <c r="F204" s="49"/>
      <c r="G204" s="49"/>
      <c r="H204" s="49"/>
      <c r="I204" s="126"/>
      <c r="J204" s="49"/>
      <c r="K204" s="49"/>
      <c r="L204" s="34"/>
      <c r="M204" s="33"/>
      <c r="O204" s="33"/>
      <c r="P204" s="33"/>
      <c r="Q204" s="33"/>
      <c r="R204" s="33"/>
      <c r="S204" s="33"/>
      <c r="T204" s="33"/>
      <c r="U204" s="33"/>
      <c r="V204" s="33"/>
      <c r="W204" s="33"/>
      <c r="X204" s="33"/>
      <c r="Y204" s="33"/>
      <c r="Z204" s="33"/>
      <c r="AA204" s="33"/>
      <c r="AB204" s="33"/>
      <c r="AC204" s="33"/>
      <c r="AD204" s="33"/>
      <c r="AE204" s="33"/>
    </row>
  </sheetData>
  <autoFilter ref="C132:K203"/>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229"/>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132</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3175</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ROUND(J138,2)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ROUND((SUM(BE138:BE228)),2)</f>
        <v>0</v>
      </c>
      <c r="G37" s="33"/>
      <c r="H37" s="33"/>
      <c r="I37" s="113">
        <v>0.21</v>
      </c>
      <c r="J37" s="112">
        <f>ROUND(((SUM(BE138:BE228))*I37),2)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ROUND((SUM(BF138:BF228)),2)</f>
        <v>0</v>
      </c>
      <c r="G38" s="33"/>
      <c r="H38" s="33"/>
      <c r="I38" s="113">
        <v>0.15</v>
      </c>
      <c r="J38" s="112">
        <f>ROUND(((SUM(BF138:BF228))*I38),2)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ROUND((SUM(BG138:BG228)),2)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ROUND((SUM(BH138:BH228)),2)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ROUND((SUM(BI138:BI228)),2)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002.7 - MaR</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J138</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3176</v>
      </c>
      <c r="E101" s="134"/>
      <c r="F101" s="134"/>
      <c r="G101" s="134"/>
      <c r="H101" s="134"/>
      <c r="I101" s="135"/>
      <c r="J101" s="136">
        <f>J139</f>
        <v>0</v>
      </c>
      <c r="L101" s="132"/>
    </row>
    <row r="102" spans="2:12" s="10" customFormat="1" ht="19.9" customHeight="1">
      <c r="B102" s="137"/>
      <c r="D102" s="138" t="s">
        <v>3177</v>
      </c>
      <c r="E102" s="139"/>
      <c r="F102" s="139"/>
      <c r="G102" s="139"/>
      <c r="H102" s="139"/>
      <c r="I102" s="140"/>
      <c r="J102" s="141">
        <f>J140</f>
        <v>0</v>
      </c>
      <c r="L102" s="137"/>
    </row>
    <row r="103" spans="2:12" s="10" customFormat="1" ht="19.9" customHeight="1">
      <c r="B103" s="137"/>
      <c r="D103" s="138" t="s">
        <v>3178</v>
      </c>
      <c r="E103" s="139"/>
      <c r="F103" s="139"/>
      <c r="G103" s="139"/>
      <c r="H103" s="139"/>
      <c r="I103" s="140"/>
      <c r="J103" s="141">
        <f>J142</f>
        <v>0</v>
      </c>
      <c r="L103" s="137"/>
    </row>
    <row r="104" spans="2:12" s="10" customFormat="1" ht="19.9" customHeight="1">
      <c r="B104" s="137"/>
      <c r="D104" s="138" t="s">
        <v>3179</v>
      </c>
      <c r="E104" s="139"/>
      <c r="F104" s="139"/>
      <c r="G104" s="139"/>
      <c r="H104" s="139"/>
      <c r="I104" s="140"/>
      <c r="J104" s="141">
        <f>J144</f>
        <v>0</v>
      </c>
      <c r="L104" s="137"/>
    </row>
    <row r="105" spans="2:12" s="10" customFormat="1" ht="19.9" customHeight="1">
      <c r="B105" s="137"/>
      <c r="D105" s="138" t="s">
        <v>3180</v>
      </c>
      <c r="E105" s="139"/>
      <c r="F105" s="139"/>
      <c r="G105" s="139"/>
      <c r="H105" s="139"/>
      <c r="I105" s="140"/>
      <c r="J105" s="141">
        <f>J146</f>
        <v>0</v>
      </c>
      <c r="L105" s="137"/>
    </row>
    <row r="106" spans="2:12" s="10" customFormat="1" ht="19.9" customHeight="1">
      <c r="B106" s="137"/>
      <c r="D106" s="138" t="s">
        <v>3181</v>
      </c>
      <c r="E106" s="139"/>
      <c r="F106" s="139"/>
      <c r="G106" s="139"/>
      <c r="H106" s="139"/>
      <c r="I106" s="140"/>
      <c r="J106" s="141">
        <f>J149</f>
        <v>0</v>
      </c>
      <c r="L106" s="137"/>
    </row>
    <row r="107" spans="2:12" s="10" customFormat="1" ht="19.9" customHeight="1">
      <c r="B107" s="137"/>
      <c r="D107" s="138" t="s">
        <v>3182</v>
      </c>
      <c r="E107" s="139"/>
      <c r="F107" s="139"/>
      <c r="G107" s="139"/>
      <c r="H107" s="139"/>
      <c r="I107" s="140"/>
      <c r="J107" s="141">
        <f>J153</f>
        <v>0</v>
      </c>
      <c r="L107" s="137"/>
    </row>
    <row r="108" spans="2:12" s="10" customFormat="1" ht="19.9" customHeight="1">
      <c r="B108" s="137"/>
      <c r="D108" s="138" t="s">
        <v>3183</v>
      </c>
      <c r="E108" s="139"/>
      <c r="F108" s="139"/>
      <c r="G108" s="139"/>
      <c r="H108" s="139"/>
      <c r="I108" s="140"/>
      <c r="J108" s="141">
        <f>J162</f>
        <v>0</v>
      </c>
      <c r="L108" s="137"/>
    </row>
    <row r="109" spans="2:12" s="10" customFormat="1" ht="19.9" customHeight="1">
      <c r="B109" s="137"/>
      <c r="D109" s="138" t="s">
        <v>3184</v>
      </c>
      <c r="E109" s="139"/>
      <c r="F109" s="139"/>
      <c r="G109" s="139"/>
      <c r="H109" s="139"/>
      <c r="I109" s="140"/>
      <c r="J109" s="141">
        <f>J175</f>
        <v>0</v>
      </c>
      <c r="L109" s="137"/>
    </row>
    <row r="110" spans="2:12" s="10" customFormat="1" ht="19.9" customHeight="1">
      <c r="B110" s="137"/>
      <c r="D110" s="138" t="s">
        <v>3185</v>
      </c>
      <c r="E110" s="139"/>
      <c r="F110" s="139"/>
      <c r="G110" s="139"/>
      <c r="H110" s="139"/>
      <c r="I110" s="140"/>
      <c r="J110" s="141">
        <f>J177</f>
        <v>0</v>
      </c>
      <c r="L110" s="137"/>
    </row>
    <row r="111" spans="2:12" s="10" customFormat="1" ht="19.9" customHeight="1">
      <c r="B111" s="137"/>
      <c r="D111" s="138" t="s">
        <v>3184</v>
      </c>
      <c r="E111" s="139"/>
      <c r="F111" s="139"/>
      <c r="G111" s="139"/>
      <c r="H111" s="139"/>
      <c r="I111" s="140"/>
      <c r="J111" s="141">
        <f>J179</f>
        <v>0</v>
      </c>
      <c r="L111" s="137"/>
    </row>
    <row r="112" spans="2:12" s="10" customFormat="1" ht="19.9" customHeight="1">
      <c r="B112" s="137"/>
      <c r="D112" s="138" t="s">
        <v>3186</v>
      </c>
      <c r="E112" s="139"/>
      <c r="F112" s="139"/>
      <c r="G112" s="139"/>
      <c r="H112" s="139"/>
      <c r="I112" s="140"/>
      <c r="J112" s="141">
        <f>J181</f>
        <v>0</v>
      </c>
      <c r="L112" s="137"/>
    </row>
    <row r="113" spans="2:12" s="10" customFormat="1" ht="19.9" customHeight="1">
      <c r="B113" s="137"/>
      <c r="D113" s="138" t="s">
        <v>3187</v>
      </c>
      <c r="E113" s="139"/>
      <c r="F113" s="139"/>
      <c r="G113" s="139"/>
      <c r="H113" s="139"/>
      <c r="I113" s="140"/>
      <c r="J113" s="141">
        <f>J197</f>
        <v>0</v>
      </c>
      <c r="L113" s="137"/>
    </row>
    <row r="114" spans="2:12" s="10" customFormat="1" ht="19.9" customHeight="1">
      <c r="B114" s="137"/>
      <c r="D114" s="138" t="s">
        <v>3188</v>
      </c>
      <c r="E114" s="139"/>
      <c r="F114" s="139"/>
      <c r="G114" s="139"/>
      <c r="H114" s="139"/>
      <c r="I114" s="140"/>
      <c r="J114" s="141">
        <f>J219</f>
        <v>0</v>
      </c>
      <c r="L114" s="137"/>
    </row>
    <row r="115" spans="1:31" s="2" customFormat="1" ht="21.75"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6.95" customHeight="1">
      <c r="A116" s="33"/>
      <c r="B116" s="48"/>
      <c r="C116" s="49"/>
      <c r="D116" s="49"/>
      <c r="E116" s="49"/>
      <c r="F116" s="49"/>
      <c r="G116" s="49"/>
      <c r="H116" s="49"/>
      <c r="I116" s="126"/>
      <c r="J116" s="49"/>
      <c r="K116" s="49"/>
      <c r="L116" s="43"/>
      <c r="S116" s="33"/>
      <c r="T116" s="33"/>
      <c r="U116" s="33"/>
      <c r="V116" s="33"/>
      <c r="W116" s="33"/>
      <c r="X116" s="33"/>
      <c r="Y116" s="33"/>
      <c r="Z116" s="33"/>
      <c r="AA116" s="33"/>
      <c r="AB116" s="33"/>
      <c r="AC116" s="33"/>
      <c r="AD116" s="33"/>
      <c r="AE116" s="33"/>
    </row>
    <row r="120" spans="1:31" s="2" customFormat="1" ht="6.95" customHeight="1">
      <c r="A120" s="33"/>
      <c r="B120" s="50"/>
      <c r="C120" s="51"/>
      <c r="D120" s="51"/>
      <c r="E120" s="51"/>
      <c r="F120" s="51"/>
      <c r="G120" s="51"/>
      <c r="H120" s="51"/>
      <c r="I120" s="127"/>
      <c r="J120" s="51"/>
      <c r="K120" s="51"/>
      <c r="L120" s="43"/>
      <c r="S120" s="33"/>
      <c r="T120" s="33"/>
      <c r="U120" s="33"/>
      <c r="V120" s="33"/>
      <c r="W120" s="33"/>
      <c r="X120" s="33"/>
      <c r="Y120" s="33"/>
      <c r="Z120" s="33"/>
      <c r="AA120" s="33"/>
      <c r="AB120" s="33"/>
      <c r="AC120" s="33"/>
      <c r="AD120" s="33"/>
      <c r="AE120" s="33"/>
    </row>
    <row r="121" spans="1:31" s="2" customFormat="1" ht="24.95" customHeight="1">
      <c r="A121" s="33"/>
      <c r="B121" s="34"/>
      <c r="C121" s="22" t="s">
        <v>204</v>
      </c>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16</v>
      </c>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4.45" customHeight="1">
      <c r="A124" s="33"/>
      <c r="B124" s="34"/>
      <c r="C124" s="33"/>
      <c r="D124" s="33"/>
      <c r="E124" s="280" t="str">
        <f>E7</f>
        <v>Rozšíření infrastruktury centra INTEMAC</v>
      </c>
      <c r="F124" s="281"/>
      <c r="G124" s="281"/>
      <c r="H124" s="281"/>
      <c r="I124" s="103"/>
      <c r="J124" s="33"/>
      <c r="K124" s="33"/>
      <c r="L124" s="43"/>
      <c r="S124" s="33"/>
      <c r="T124" s="33"/>
      <c r="U124" s="33"/>
      <c r="V124" s="33"/>
      <c r="W124" s="33"/>
      <c r="X124" s="33"/>
      <c r="Y124" s="33"/>
      <c r="Z124" s="33"/>
      <c r="AA124" s="33"/>
      <c r="AB124" s="33"/>
      <c r="AC124" s="33"/>
      <c r="AD124" s="33"/>
      <c r="AE124" s="33"/>
    </row>
    <row r="125" spans="2:12" s="1" customFormat="1" ht="12" customHeight="1">
      <c r="B125" s="21"/>
      <c r="C125" s="28" t="s">
        <v>176</v>
      </c>
      <c r="I125" s="99"/>
      <c r="L125" s="21"/>
    </row>
    <row r="126" spans="2:12" s="1" customFormat="1" ht="14.45" customHeight="1">
      <c r="B126" s="21"/>
      <c r="E126" s="280" t="s">
        <v>177</v>
      </c>
      <c r="F126" s="243"/>
      <c r="G126" s="243"/>
      <c r="H126" s="243"/>
      <c r="I126" s="99"/>
      <c r="L126" s="21"/>
    </row>
    <row r="127" spans="2:12" s="1" customFormat="1" ht="12" customHeight="1">
      <c r="B127" s="21"/>
      <c r="C127" s="28" t="s">
        <v>178</v>
      </c>
      <c r="I127" s="99"/>
      <c r="L127" s="21"/>
    </row>
    <row r="128" spans="1:31" s="2" customFormat="1" ht="14.45" customHeight="1">
      <c r="A128" s="33"/>
      <c r="B128" s="34"/>
      <c r="C128" s="33"/>
      <c r="D128" s="33"/>
      <c r="E128" s="282" t="s">
        <v>764</v>
      </c>
      <c r="F128" s="283"/>
      <c r="G128" s="283"/>
      <c r="H128" s="283"/>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180</v>
      </c>
      <c r="D129" s="33"/>
      <c r="E129" s="33"/>
      <c r="F129" s="33"/>
      <c r="G129" s="33"/>
      <c r="H129" s="33"/>
      <c r="I129" s="103"/>
      <c r="J129" s="33"/>
      <c r="K129" s="33"/>
      <c r="L129" s="43"/>
      <c r="S129" s="33"/>
      <c r="T129" s="33"/>
      <c r="U129" s="33"/>
      <c r="V129" s="33"/>
      <c r="W129" s="33"/>
      <c r="X129" s="33"/>
      <c r="Y129" s="33"/>
      <c r="Z129" s="33"/>
      <c r="AA129" s="33"/>
      <c r="AB129" s="33"/>
      <c r="AC129" s="33"/>
      <c r="AD129" s="33"/>
      <c r="AE129" s="33"/>
    </row>
    <row r="130" spans="1:31" s="2" customFormat="1" ht="14.45" customHeight="1">
      <c r="A130" s="33"/>
      <c r="B130" s="34"/>
      <c r="C130" s="33"/>
      <c r="D130" s="33"/>
      <c r="E130" s="253" t="str">
        <f>E13</f>
        <v>002.7 - MaR</v>
      </c>
      <c r="F130" s="283"/>
      <c r="G130" s="283"/>
      <c r="H130" s="283"/>
      <c r="I130" s="103"/>
      <c r="J130" s="33"/>
      <c r="K130" s="33"/>
      <c r="L130" s="43"/>
      <c r="S130" s="33"/>
      <c r="T130" s="33"/>
      <c r="U130" s="33"/>
      <c r="V130" s="33"/>
      <c r="W130" s="33"/>
      <c r="X130" s="33"/>
      <c r="Y130" s="33"/>
      <c r="Z130" s="33"/>
      <c r="AA130" s="33"/>
      <c r="AB130" s="33"/>
      <c r="AC130" s="33"/>
      <c r="AD130" s="33"/>
      <c r="AE130" s="33"/>
    </row>
    <row r="131" spans="1:31" s="2" customFormat="1" ht="6.95"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2" customFormat="1" ht="12" customHeight="1">
      <c r="A132" s="33"/>
      <c r="B132" s="34"/>
      <c r="C132" s="28" t="s">
        <v>20</v>
      </c>
      <c r="D132" s="33"/>
      <c r="E132" s="33"/>
      <c r="F132" s="26" t="str">
        <f>F16</f>
        <v xml:space="preserve"> </v>
      </c>
      <c r="G132" s="33"/>
      <c r="H132" s="33"/>
      <c r="I132" s="104" t="s">
        <v>22</v>
      </c>
      <c r="J132" s="56" t="str">
        <f>IF(J16="","",J16)</f>
        <v>20. 10. 2018</v>
      </c>
      <c r="K132" s="33"/>
      <c r="L132" s="43"/>
      <c r="S132" s="33"/>
      <c r="T132" s="33"/>
      <c r="U132" s="33"/>
      <c r="V132" s="33"/>
      <c r="W132" s="33"/>
      <c r="X132" s="33"/>
      <c r="Y132" s="33"/>
      <c r="Z132" s="33"/>
      <c r="AA132" s="33"/>
      <c r="AB132" s="33"/>
      <c r="AC132" s="33"/>
      <c r="AD132" s="33"/>
      <c r="AE132" s="33"/>
    </row>
    <row r="133" spans="1:31" s="2" customFormat="1" ht="6.95"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2" customFormat="1" ht="15.6" customHeight="1">
      <c r="A134" s="33"/>
      <c r="B134" s="34"/>
      <c r="C134" s="28" t="s">
        <v>24</v>
      </c>
      <c r="D134" s="33"/>
      <c r="E134" s="33"/>
      <c r="F134" s="26" t="str">
        <f>E19</f>
        <v xml:space="preserve"> </v>
      </c>
      <c r="G134" s="33"/>
      <c r="H134" s="33"/>
      <c r="I134" s="104" t="s">
        <v>29</v>
      </c>
      <c r="J134" s="31" t="str">
        <f>E25</f>
        <v xml:space="preserve"> </v>
      </c>
      <c r="K134" s="33"/>
      <c r="L134" s="43"/>
      <c r="S134" s="33"/>
      <c r="T134" s="33"/>
      <c r="U134" s="33"/>
      <c r="V134" s="33"/>
      <c r="W134" s="33"/>
      <c r="X134" s="33"/>
      <c r="Y134" s="33"/>
      <c r="Z134" s="33"/>
      <c r="AA134" s="33"/>
      <c r="AB134" s="33"/>
      <c r="AC134" s="33"/>
      <c r="AD134" s="33"/>
      <c r="AE134" s="33"/>
    </row>
    <row r="135" spans="1:31" s="2" customFormat="1" ht="15.6" customHeight="1">
      <c r="A135" s="33"/>
      <c r="B135" s="34"/>
      <c r="C135" s="28" t="s">
        <v>27</v>
      </c>
      <c r="D135" s="33"/>
      <c r="E135" s="33"/>
      <c r="F135" s="26" t="str">
        <f>IF(E22="","",E22)</f>
        <v>Vyplň údaj</v>
      </c>
      <c r="G135" s="33"/>
      <c r="H135" s="33"/>
      <c r="I135" s="104" t="s">
        <v>31</v>
      </c>
      <c r="J135" s="31" t="str">
        <f>E28</f>
        <v xml:space="preserve"> </v>
      </c>
      <c r="K135" s="33"/>
      <c r="L135" s="43"/>
      <c r="S135" s="33"/>
      <c r="T135" s="33"/>
      <c r="U135" s="33"/>
      <c r="V135" s="33"/>
      <c r="W135" s="33"/>
      <c r="X135" s="33"/>
      <c r="Y135" s="33"/>
      <c r="Z135" s="33"/>
      <c r="AA135" s="33"/>
      <c r="AB135" s="33"/>
      <c r="AC135" s="33"/>
      <c r="AD135" s="33"/>
      <c r="AE135" s="33"/>
    </row>
    <row r="136" spans="1:31" s="2" customFormat="1" ht="10.35" customHeight="1">
      <c r="A136" s="33"/>
      <c r="B136" s="34"/>
      <c r="C136" s="33"/>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11" customFormat="1" ht="29.25" customHeight="1">
      <c r="A137" s="142"/>
      <c r="B137" s="143"/>
      <c r="C137" s="144" t="s">
        <v>205</v>
      </c>
      <c r="D137" s="145" t="s">
        <v>58</v>
      </c>
      <c r="E137" s="145" t="s">
        <v>54</v>
      </c>
      <c r="F137" s="145" t="s">
        <v>55</v>
      </c>
      <c r="G137" s="145" t="s">
        <v>206</v>
      </c>
      <c r="H137" s="145" t="s">
        <v>207</v>
      </c>
      <c r="I137" s="146" t="s">
        <v>208</v>
      </c>
      <c r="J137" s="145" t="s">
        <v>184</v>
      </c>
      <c r="K137" s="147" t="s">
        <v>209</v>
      </c>
      <c r="L137" s="148"/>
      <c r="M137" s="63" t="s">
        <v>1</v>
      </c>
      <c r="N137" s="64" t="s">
        <v>37</v>
      </c>
      <c r="O137" s="64" t="s">
        <v>210</v>
      </c>
      <c r="P137" s="64" t="s">
        <v>211</v>
      </c>
      <c r="Q137" s="64" t="s">
        <v>212</v>
      </c>
      <c r="R137" s="64" t="s">
        <v>213</v>
      </c>
      <c r="S137" s="64" t="s">
        <v>214</v>
      </c>
      <c r="T137" s="65" t="s">
        <v>215</v>
      </c>
      <c r="U137" s="142"/>
      <c r="V137" s="142"/>
      <c r="W137" s="142"/>
      <c r="X137" s="142"/>
      <c r="Y137" s="142"/>
      <c r="Z137" s="142"/>
      <c r="AA137" s="142"/>
      <c r="AB137" s="142"/>
      <c r="AC137" s="142"/>
      <c r="AD137" s="142"/>
      <c r="AE137" s="142"/>
    </row>
    <row r="138" spans="1:63" s="2" customFormat="1" ht="22.9" customHeight="1">
      <c r="A138" s="33"/>
      <c r="B138" s="34"/>
      <c r="C138" s="70" t="s">
        <v>216</v>
      </c>
      <c r="D138" s="33"/>
      <c r="E138" s="33"/>
      <c r="F138" s="33"/>
      <c r="G138" s="33"/>
      <c r="H138" s="33"/>
      <c r="I138" s="103"/>
      <c r="J138" s="149">
        <f>BK138</f>
        <v>0</v>
      </c>
      <c r="K138" s="33"/>
      <c r="L138" s="34"/>
      <c r="M138" s="66"/>
      <c r="N138" s="57"/>
      <c r="O138" s="67"/>
      <c r="P138" s="150">
        <f>P139</f>
        <v>0</v>
      </c>
      <c r="Q138" s="67"/>
      <c r="R138" s="150">
        <f>R139</f>
        <v>0</v>
      </c>
      <c r="S138" s="67"/>
      <c r="T138" s="151">
        <f>T139</f>
        <v>0</v>
      </c>
      <c r="U138" s="33"/>
      <c r="V138" s="33"/>
      <c r="W138" s="33"/>
      <c r="X138" s="33"/>
      <c r="Y138" s="33"/>
      <c r="Z138" s="33"/>
      <c r="AA138" s="33"/>
      <c r="AB138" s="33"/>
      <c r="AC138" s="33"/>
      <c r="AD138" s="33"/>
      <c r="AE138" s="33"/>
      <c r="AT138" s="18" t="s">
        <v>72</v>
      </c>
      <c r="AU138" s="18" t="s">
        <v>186</v>
      </c>
      <c r="BK138" s="152">
        <f>BK139</f>
        <v>0</v>
      </c>
    </row>
    <row r="139" spans="2:63" s="12" customFormat="1" ht="25.9" customHeight="1">
      <c r="B139" s="153"/>
      <c r="D139" s="154" t="s">
        <v>72</v>
      </c>
      <c r="E139" s="155" t="s">
        <v>378</v>
      </c>
      <c r="F139" s="155" t="s">
        <v>131</v>
      </c>
      <c r="I139" s="156"/>
      <c r="J139" s="157">
        <f>BK139</f>
        <v>0</v>
      </c>
      <c r="L139" s="153"/>
      <c r="M139" s="158"/>
      <c r="N139" s="159"/>
      <c r="O139" s="159"/>
      <c r="P139" s="160">
        <f>P140+P142+P144+P146+P149+P153+P162+P175+P177+P179+P181+P197+P219</f>
        <v>0</v>
      </c>
      <c r="Q139" s="159"/>
      <c r="R139" s="160">
        <f>R140+R142+R144+R146+R149+R153+R162+R175+R177+R179+R181+R197+R219</f>
        <v>0</v>
      </c>
      <c r="S139" s="159"/>
      <c r="T139" s="161">
        <f>T140+T142+T144+T146+T149+T153+T162+T175+T177+T179+T181+T197+T219</f>
        <v>0</v>
      </c>
      <c r="AR139" s="154" t="s">
        <v>90</v>
      </c>
      <c r="AT139" s="162" t="s">
        <v>72</v>
      </c>
      <c r="AU139" s="162" t="s">
        <v>73</v>
      </c>
      <c r="AY139" s="154" t="s">
        <v>219</v>
      </c>
      <c r="BK139" s="163">
        <f>BK140+BK142+BK144+BK146+BK149+BK153+BK162+BK175+BK177+BK179+BK181+BK197+BK219</f>
        <v>0</v>
      </c>
    </row>
    <row r="140" spans="2:63" s="12" customFormat="1" ht="22.9" customHeight="1">
      <c r="B140" s="153"/>
      <c r="D140" s="154" t="s">
        <v>72</v>
      </c>
      <c r="E140" s="164" t="s">
        <v>3189</v>
      </c>
      <c r="F140" s="164" t="s">
        <v>3190</v>
      </c>
      <c r="I140" s="156"/>
      <c r="J140" s="165">
        <f>BK140</f>
        <v>0</v>
      </c>
      <c r="L140" s="153"/>
      <c r="M140" s="158"/>
      <c r="N140" s="159"/>
      <c r="O140" s="159"/>
      <c r="P140" s="160">
        <f>P141</f>
        <v>0</v>
      </c>
      <c r="Q140" s="159"/>
      <c r="R140" s="160">
        <f>R141</f>
        <v>0</v>
      </c>
      <c r="S140" s="159"/>
      <c r="T140" s="161">
        <f>T141</f>
        <v>0</v>
      </c>
      <c r="AR140" s="154" t="s">
        <v>90</v>
      </c>
      <c r="AT140" s="162" t="s">
        <v>72</v>
      </c>
      <c r="AU140" s="162" t="s">
        <v>80</v>
      </c>
      <c r="AY140" s="154" t="s">
        <v>219</v>
      </c>
      <c r="BK140" s="163">
        <f>BK141</f>
        <v>0</v>
      </c>
    </row>
    <row r="141" spans="1:65" s="2" customFormat="1" ht="86.45" customHeight="1">
      <c r="A141" s="33"/>
      <c r="B141" s="166"/>
      <c r="C141" s="167" t="s">
        <v>80</v>
      </c>
      <c r="D141" s="167" t="s">
        <v>222</v>
      </c>
      <c r="E141" s="168" t="s">
        <v>3191</v>
      </c>
      <c r="F141" s="169" t="s">
        <v>3192</v>
      </c>
      <c r="G141" s="170" t="s">
        <v>225</v>
      </c>
      <c r="H141" s="171">
        <v>1</v>
      </c>
      <c r="I141" s="172"/>
      <c r="J141" s="173">
        <f>ROUND(I141*H141,2)</f>
        <v>0</v>
      </c>
      <c r="K141" s="169" t="s">
        <v>1</v>
      </c>
      <c r="L141" s="34"/>
      <c r="M141" s="174" t="s">
        <v>1</v>
      </c>
      <c r="N141" s="175" t="s">
        <v>38</v>
      </c>
      <c r="O141" s="59"/>
      <c r="P141" s="176">
        <f>O141*H141</f>
        <v>0</v>
      </c>
      <c r="Q141" s="176">
        <v>0</v>
      </c>
      <c r="R141" s="176">
        <f>Q141*H141</f>
        <v>0</v>
      </c>
      <c r="S141" s="176">
        <v>0</v>
      </c>
      <c r="T141" s="177">
        <f>S141*H141</f>
        <v>0</v>
      </c>
      <c r="U141" s="33"/>
      <c r="V141" s="33"/>
      <c r="W141" s="33"/>
      <c r="X141" s="33"/>
      <c r="Y141" s="33"/>
      <c r="Z141" s="33"/>
      <c r="AA141" s="33"/>
      <c r="AB141" s="33"/>
      <c r="AC141" s="33"/>
      <c r="AD141" s="33"/>
      <c r="AE141" s="33"/>
      <c r="AR141" s="178" t="s">
        <v>446</v>
      </c>
      <c r="AT141" s="178" t="s">
        <v>222</v>
      </c>
      <c r="AU141" s="178" t="s">
        <v>82</v>
      </c>
      <c r="AY141" s="18" t="s">
        <v>219</v>
      </c>
      <c r="BE141" s="179">
        <f>IF(N141="základní",J141,0)</f>
        <v>0</v>
      </c>
      <c r="BF141" s="179">
        <f>IF(N141="snížená",J141,0)</f>
        <v>0</v>
      </c>
      <c r="BG141" s="179">
        <f>IF(N141="zákl. přenesená",J141,0)</f>
        <v>0</v>
      </c>
      <c r="BH141" s="179">
        <f>IF(N141="sníž. přenesená",J141,0)</f>
        <v>0</v>
      </c>
      <c r="BI141" s="179">
        <f>IF(N141="nulová",J141,0)</f>
        <v>0</v>
      </c>
      <c r="BJ141" s="18" t="s">
        <v>80</v>
      </c>
      <c r="BK141" s="179">
        <f>ROUND(I141*H141,2)</f>
        <v>0</v>
      </c>
      <c r="BL141" s="18" t="s">
        <v>446</v>
      </c>
      <c r="BM141" s="178" t="s">
        <v>82</v>
      </c>
    </row>
    <row r="142" spans="2:63" s="12" customFormat="1" ht="22.9" customHeight="1">
      <c r="B142" s="153"/>
      <c r="D142" s="154" t="s">
        <v>72</v>
      </c>
      <c r="E142" s="164" t="s">
        <v>3193</v>
      </c>
      <c r="F142" s="164" t="s">
        <v>3194</v>
      </c>
      <c r="I142" s="156"/>
      <c r="J142" s="165">
        <f>BK142</f>
        <v>0</v>
      </c>
      <c r="L142" s="153"/>
      <c r="M142" s="158"/>
      <c r="N142" s="159"/>
      <c r="O142" s="159"/>
      <c r="P142" s="160">
        <f>P143</f>
        <v>0</v>
      </c>
      <c r="Q142" s="159"/>
      <c r="R142" s="160">
        <f>R143</f>
        <v>0</v>
      </c>
      <c r="S142" s="159"/>
      <c r="T142" s="161">
        <f>T143</f>
        <v>0</v>
      </c>
      <c r="AR142" s="154" t="s">
        <v>90</v>
      </c>
      <c r="AT142" s="162" t="s">
        <v>72</v>
      </c>
      <c r="AU142" s="162" t="s">
        <v>80</v>
      </c>
      <c r="AY142" s="154" t="s">
        <v>219</v>
      </c>
      <c r="BK142" s="163">
        <f>BK143</f>
        <v>0</v>
      </c>
    </row>
    <row r="143" spans="1:65" s="2" customFormat="1" ht="75.6" customHeight="1">
      <c r="A143" s="33"/>
      <c r="B143" s="166"/>
      <c r="C143" s="167" t="s">
        <v>82</v>
      </c>
      <c r="D143" s="167" t="s">
        <v>222</v>
      </c>
      <c r="E143" s="168" t="s">
        <v>3195</v>
      </c>
      <c r="F143" s="169" t="s">
        <v>3196</v>
      </c>
      <c r="G143" s="170" t="s">
        <v>225</v>
      </c>
      <c r="H143" s="171">
        <v>1</v>
      </c>
      <c r="I143" s="172"/>
      <c r="J143" s="173">
        <f>ROUND(I143*H143,2)</f>
        <v>0</v>
      </c>
      <c r="K143" s="169" t="s">
        <v>1</v>
      </c>
      <c r="L143" s="34"/>
      <c r="M143" s="174" t="s">
        <v>1</v>
      </c>
      <c r="N143" s="175" t="s">
        <v>38</v>
      </c>
      <c r="O143" s="59"/>
      <c r="P143" s="176">
        <f>O143*H143</f>
        <v>0</v>
      </c>
      <c r="Q143" s="176">
        <v>0</v>
      </c>
      <c r="R143" s="176">
        <f>Q143*H143</f>
        <v>0</v>
      </c>
      <c r="S143" s="176">
        <v>0</v>
      </c>
      <c r="T143" s="177">
        <f>S143*H143</f>
        <v>0</v>
      </c>
      <c r="U143" s="33"/>
      <c r="V143" s="33"/>
      <c r="W143" s="33"/>
      <c r="X143" s="33"/>
      <c r="Y143" s="33"/>
      <c r="Z143" s="33"/>
      <c r="AA143" s="33"/>
      <c r="AB143" s="33"/>
      <c r="AC143" s="33"/>
      <c r="AD143" s="33"/>
      <c r="AE143" s="33"/>
      <c r="AR143" s="178" t="s">
        <v>446</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446</v>
      </c>
      <c r="BM143" s="178" t="s">
        <v>125</v>
      </c>
    </row>
    <row r="144" spans="2:63" s="12" customFormat="1" ht="22.9" customHeight="1">
      <c r="B144" s="153"/>
      <c r="D144" s="154" t="s">
        <v>72</v>
      </c>
      <c r="E144" s="164" t="s">
        <v>3197</v>
      </c>
      <c r="F144" s="164" t="s">
        <v>3198</v>
      </c>
      <c r="I144" s="156"/>
      <c r="J144" s="165">
        <f>BK144</f>
        <v>0</v>
      </c>
      <c r="L144" s="153"/>
      <c r="M144" s="158"/>
      <c r="N144" s="159"/>
      <c r="O144" s="159"/>
      <c r="P144" s="160">
        <f>P145</f>
        <v>0</v>
      </c>
      <c r="Q144" s="159"/>
      <c r="R144" s="160">
        <f>R145</f>
        <v>0</v>
      </c>
      <c r="S144" s="159"/>
      <c r="T144" s="161">
        <f>T145</f>
        <v>0</v>
      </c>
      <c r="AR144" s="154" t="s">
        <v>90</v>
      </c>
      <c r="AT144" s="162" t="s">
        <v>72</v>
      </c>
      <c r="AU144" s="162" t="s">
        <v>80</v>
      </c>
      <c r="AY144" s="154" t="s">
        <v>219</v>
      </c>
      <c r="BK144" s="163">
        <f>BK145</f>
        <v>0</v>
      </c>
    </row>
    <row r="145" spans="1:65" s="2" customFormat="1" ht="75.6" customHeight="1">
      <c r="A145" s="33"/>
      <c r="B145" s="166"/>
      <c r="C145" s="167" t="s">
        <v>90</v>
      </c>
      <c r="D145" s="167" t="s">
        <v>222</v>
      </c>
      <c r="E145" s="168" t="s">
        <v>3199</v>
      </c>
      <c r="F145" s="169" t="s">
        <v>3200</v>
      </c>
      <c r="G145" s="170" t="s">
        <v>225</v>
      </c>
      <c r="H145" s="171">
        <v>1</v>
      </c>
      <c r="I145" s="172"/>
      <c r="J145" s="173">
        <f>ROUND(I145*H145,2)</f>
        <v>0</v>
      </c>
      <c r="K145" s="169" t="s">
        <v>1</v>
      </c>
      <c r="L145" s="34"/>
      <c r="M145" s="174" t="s">
        <v>1</v>
      </c>
      <c r="N145" s="175" t="s">
        <v>38</v>
      </c>
      <c r="O145" s="59"/>
      <c r="P145" s="176">
        <f>O145*H145</f>
        <v>0</v>
      </c>
      <c r="Q145" s="176">
        <v>0</v>
      </c>
      <c r="R145" s="176">
        <f>Q145*H145</f>
        <v>0</v>
      </c>
      <c r="S145" s="176">
        <v>0</v>
      </c>
      <c r="T145" s="177">
        <f>S145*H145</f>
        <v>0</v>
      </c>
      <c r="U145" s="33"/>
      <c r="V145" s="33"/>
      <c r="W145" s="33"/>
      <c r="X145" s="33"/>
      <c r="Y145" s="33"/>
      <c r="Z145" s="33"/>
      <c r="AA145" s="33"/>
      <c r="AB145" s="33"/>
      <c r="AC145" s="33"/>
      <c r="AD145" s="33"/>
      <c r="AE145" s="33"/>
      <c r="AR145" s="178" t="s">
        <v>446</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446</v>
      </c>
      <c r="BM145" s="178" t="s">
        <v>252</v>
      </c>
    </row>
    <row r="146" spans="2:63" s="12" customFormat="1" ht="22.9" customHeight="1">
      <c r="B146" s="153"/>
      <c r="D146" s="154" t="s">
        <v>72</v>
      </c>
      <c r="E146" s="164" t="s">
        <v>3201</v>
      </c>
      <c r="F146" s="164" t="s">
        <v>3202</v>
      </c>
      <c r="I146" s="156"/>
      <c r="J146" s="165">
        <f>BK146</f>
        <v>0</v>
      </c>
      <c r="L146" s="153"/>
      <c r="M146" s="158"/>
      <c r="N146" s="159"/>
      <c r="O146" s="159"/>
      <c r="P146" s="160">
        <f>SUM(P147:P148)</f>
        <v>0</v>
      </c>
      <c r="Q146" s="159"/>
      <c r="R146" s="160">
        <f>SUM(R147:R148)</f>
        <v>0</v>
      </c>
      <c r="S146" s="159"/>
      <c r="T146" s="161">
        <f>SUM(T147:T148)</f>
        <v>0</v>
      </c>
      <c r="AR146" s="154" t="s">
        <v>90</v>
      </c>
      <c r="AT146" s="162" t="s">
        <v>72</v>
      </c>
      <c r="AU146" s="162" t="s">
        <v>80</v>
      </c>
      <c r="AY146" s="154" t="s">
        <v>219</v>
      </c>
      <c r="BK146" s="163">
        <f>SUM(BK147:BK148)</f>
        <v>0</v>
      </c>
    </row>
    <row r="147" spans="1:65" s="2" customFormat="1" ht="14.45" customHeight="1">
      <c r="A147" s="33"/>
      <c r="B147" s="166"/>
      <c r="C147" s="167" t="s">
        <v>125</v>
      </c>
      <c r="D147" s="167" t="s">
        <v>222</v>
      </c>
      <c r="E147" s="168" t="s">
        <v>3203</v>
      </c>
      <c r="F147" s="169" t="s">
        <v>3204</v>
      </c>
      <c r="G147" s="170" t="s">
        <v>225</v>
      </c>
      <c r="H147" s="171">
        <v>1</v>
      </c>
      <c r="I147" s="172"/>
      <c r="J147" s="173">
        <f>ROUND(I147*H147,2)</f>
        <v>0</v>
      </c>
      <c r="K147" s="169" t="s">
        <v>1</v>
      </c>
      <c r="L147" s="34"/>
      <c r="M147" s="174" t="s">
        <v>1</v>
      </c>
      <c r="N147" s="175" t="s">
        <v>38</v>
      </c>
      <c r="O147" s="59"/>
      <c r="P147" s="176">
        <f>O147*H147</f>
        <v>0</v>
      </c>
      <c r="Q147" s="176">
        <v>0</v>
      </c>
      <c r="R147" s="176">
        <f>Q147*H147</f>
        <v>0</v>
      </c>
      <c r="S147" s="176">
        <v>0</v>
      </c>
      <c r="T147" s="177">
        <f>S147*H147</f>
        <v>0</v>
      </c>
      <c r="U147" s="33"/>
      <c r="V147" s="33"/>
      <c r="W147" s="33"/>
      <c r="X147" s="33"/>
      <c r="Y147" s="33"/>
      <c r="Z147" s="33"/>
      <c r="AA147" s="33"/>
      <c r="AB147" s="33"/>
      <c r="AC147" s="33"/>
      <c r="AD147" s="33"/>
      <c r="AE147" s="33"/>
      <c r="AR147" s="178" t="s">
        <v>446</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446</v>
      </c>
      <c r="BM147" s="178" t="s">
        <v>256</v>
      </c>
    </row>
    <row r="148" spans="1:65" s="2" customFormat="1" ht="14.45" customHeight="1">
      <c r="A148" s="33"/>
      <c r="B148" s="166"/>
      <c r="C148" s="167" t="s">
        <v>246</v>
      </c>
      <c r="D148" s="167" t="s">
        <v>222</v>
      </c>
      <c r="E148" s="168" t="s">
        <v>3205</v>
      </c>
      <c r="F148" s="169" t="s">
        <v>3206</v>
      </c>
      <c r="G148" s="170" t="s">
        <v>225</v>
      </c>
      <c r="H148" s="171">
        <v>6</v>
      </c>
      <c r="I148" s="172"/>
      <c r="J148" s="173">
        <f>ROUND(I148*H148,2)</f>
        <v>0</v>
      </c>
      <c r="K148" s="169" t="s">
        <v>1</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446</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446</v>
      </c>
      <c r="BM148" s="178" t="s">
        <v>3207</v>
      </c>
    </row>
    <row r="149" spans="2:63" s="12" customFormat="1" ht="22.9" customHeight="1">
      <c r="B149" s="153"/>
      <c r="D149" s="154" t="s">
        <v>72</v>
      </c>
      <c r="E149" s="164" t="s">
        <v>3208</v>
      </c>
      <c r="F149" s="164" t="s">
        <v>3209</v>
      </c>
      <c r="I149" s="156"/>
      <c r="J149" s="165">
        <f>BK149</f>
        <v>0</v>
      </c>
      <c r="L149" s="153"/>
      <c r="M149" s="158"/>
      <c r="N149" s="159"/>
      <c r="O149" s="159"/>
      <c r="P149" s="160">
        <f>SUM(P150:P152)</f>
        <v>0</v>
      </c>
      <c r="Q149" s="159"/>
      <c r="R149" s="160">
        <f>SUM(R150:R152)</f>
        <v>0</v>
      </c>
      <c r="S149" s="159"/>
      <c r="T149" s="161">
        <f>SUM(T150:T152)</f>
        <v>0</v>
      </c>
      <c r="AR149" s="154" t="s">
        <v>90</v>
      </c>
      <c r="AT149" s="162" t="s">
        <v>72</v>
      </c>
      <c r="AU149" s="162" t="s">
        <v>80</v>
      </c>
      <c r="AY149" s="154" t="s">
        <v>219</v>
      </c>
      <c r="BK149" s="163">
        <f>SUM(BK150:BK152)</f>
        <v>0</v>
      </c>
    </row>
    <row r="150" spans="1:65" s="2" customFormat="1" ht="21.6" customHeight="1">
      <c r="A150" s="33"/>
      <c r="B150" s="166"/>
      <c r="C150" s="167" t="s">
        <v>252</v>
      </c>
      <c r="D150" s="167" t="s">
        <v>222</v>
      </c>
      <c r="E150" s="168" t="s">
        <v>3210</v>
      </c>
      <c r="F150" s="169" t="s">
        <v>3211</v>
      </c>
      <c r="G150" s="170" t="s">
        <v>225</v>
      </c>
      <c r="H150" s="171">
        <v>8</v>
      </c>
      <c r="I150" s="172"/>
      <c r="J150" s="173">
        <f>ROUND(I150*H150,2)</f>
        <v>0</v>
      </c>
      <c r="K150" s="169" t="s">
        <v>1</v>
      </c>
      <c r="L150" s="34"/>
      <c r="M150" s="174" t="s">
        <v>1</v>
      </c>
      <c r="N150" s="175" t="s">
        <v>38</v>
      </c>
      <c r="O150" s="59"/>
      <c r="P150" s="176">
        <f>O150*H150</f>
        <v>0</v>
      </c>
      <c r="Q150" s="176">
        <v>0</v>
      </c>
      <c r="R150" s="176">
        <f>Q150*H150</f>
        <v>0</v>
      </c>
      <c r="S150" s="176">
        <v>0</v>
      </c>
      <c r="T150" s="177">
        <f>S150*H150</f>
        <v>0</v>
      </c>
      <c r="U150" s="33"/>
      <c r="V150" s="33"/>
      <c r="W150" s="33"/>
      <c r="X150" s="33"/>
      <c r="Y150" s="33"/>
      <c r="Z150" s="33"/>
      <c r="AA150" s="33"/>
      <c r="AB150" s="33"/>
      <c r="AC150" s="33"/>
      <c r="AD150" s="33"/>
      <c r="AE150" s="33"/>
      <c r="AR150" s="178" t="s">
        <v>446</v>
      </c>
      <c r="AT150" s="178" t="s">
        <v>222</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446</v>
      </c>
      <c r="BM150" s="178" t="s">
        <v>277</v>
      </c>
    </row>
    <row r="151" spans="1:65" s="2" customFormat="1" ht="21.6" customHeight="1">
      <c r="A151" s="33"/>
      <c r="B151" s="166"/>
      <c r="C151" s="167" t="s">
        <v>260</v>
      </c>
      <c r="D151" s="167" t="s">
        <v>222</v>
      </c>
      <c r="E151" s="168" t="s">
        <v>3212</v>
      </c>
      <c r="F151" s="169" t="s">
        <v>3213</v>
      </c>
      <c r="G151" s="170" t="s">
        <v>225</v>
      </c>
      <c r="H151" s="171">
        <v>2</v>
      </c>
      <c r="I151" s="172"/>
      <c r="J151" s="173">
        <f>ROUND(I151*H151,2)</f>
        <v>0</v>
      </c>
      <c r="K151" s="169" t="s">
        <v>1</v>
      </c>
      <c r="L151" s="34"/>
      <c r="M151" s="174" t="s">
        <v>1</v>
      </c>
      <c r="N151" s="175" t="s">
        <v>38</v>
      </c>
      <c r="O151" s="59"/>
      <c r="P151" s="176">
        <f>O151*H151</f>
        <v>0</v>
      </c>
      <c r="Q151" s="176">
        <v>0</v>
      </c>
      <c r="R151" s="176">
        <f>Q151*H151</f>
        <v>0</v>
      </c>
      <c r="S151" s="176">
        <v>0</v>
      </c>
      <c r="T151" s="177">
        <f>S151*H151</f>
        <v>0</v>
      </c>
      <c r="U151" s="33"/>
      <c r="V151" s="33"/>
      <c r="W151" s="33"/>
      <c r="X151" s="33"/>
      <c r="Y151" s="33"/>
      <c r="Z151" s="33"/>
      <c r="AA151" s="33"/>
      <c r="AB151" s="33"/>
      <c r="AC151" s="33"/>
      <c r="AD151" s="33"/>
      <c r="AE151" s="33"/>
      <c r="AR151" s="178" t="s">
        <v>446</v>
      </c>
      <c r="AT151" s="178" t="s">
        <v>222</v>
      </c>
      <c r="AU151" s="178" t="s">
        <v>82</v>
      </c>
      <c r="AY151" s="18" t="s">
        <v>219</v>
      </c>
      <c r="BE151" s="179">
        <f>IF(N151="základní",J151,0)</f>
        <v>0</v>
      </c>
      <c r="BF151" s="179">
        <f>IF(N151="snížená",J151,0)</f>
        <v>0</v>
      </c>
      <c r="BG151" s="179">
        <f>IF(N151="zákl. přenesená",J151,0)</f>
        <v>0</v>
      </c>
      <c r="BH151" s="179">
        <f>IF(N151="sníž. přenesená",J151,0)</f>
        <v>0</v>
      </c>
      <c r="BI151" s="179">
        <f>IF(N151="nulová",J151,0)</f>
        <v>0</v>
      </c>
      <c r="BJ151" s="18" t="s">
        <v>80</v>
      </c>
      <c r="BK151" s="179">
        <f>ROUND(I151*H151,2)</f>
        <v>0</v>
      </c>
      <c r="BL151" s="18" t="s">
        <v>446</v>
      </c>
      <c r="BM151" s="178" t="s">
        <v>294</v>
      </c>
    </row>
    <row r="152" spans="1:65" s="2" customFormat="1" ht="21.6" customHeight="1">
      <c r="A152" s="33"/>
      <c r="B152" s="166"/>
      <c r="C152" s="167" t="s">
        <v>256</v>
      </c>
      <c r="D152" s="167" t="s">
        <v>222</v>
      </c>
      <c r="E152" s="168" t="s">
        <v>3214</v>
      </c>
      <c r="F152" s="169" t="s">
        <v>3215</v>
      </c>
      <c r="G152" s="170" t="s">
        <v>225</v>
      </c>
      <c r="H152" s="171">
        <v>3</v>
      </c>
      <c r="I152" s="172"/>
      <c r="J152" s="173">
        <f>ROUND(I152*H152,2)</f>
        <v>0</v>
      </c>
      <c r="K152" s="169" t="s">
        <v>1</v>
      </c>
      <c r="L152" s="34"/>
      <c r="M152" s="174" t="s">
        <v>1</v>
      </c>
      <c r="N152" s="175" t="s">
        <v>38</v>
      </c>
      <c r="O152" s="59"/>
      <c r="P152" s="176">
        <f>O152*H152</f>
        <v>0</v>
      </c>
      <c r="Q152" s="176">
        <v>0</v>
      </c>
      <c r="R152" s="176">
        <f>Q152*H152</f>
        <v>0</v>
      </c>
      <c r="S152" s="176">
        <v>0</v>
      </c>
      <c r="T152" s="177">
        <f>S152*H152</f>
        <v>0</v>
      </c>
      <c r="U152" s="33"/>
      <c r="V152" s="33"/>
      <c r="W152" s="33"/>
      <c r="X152" s="33"/>
      <c r="Y152" s="33"/>
      <c r="Z152" s="33"/>
      <c r="AA152" s="33"/>
      <c r="AB152" s="33"/>
      <c r="AC152" s="33"/>
      <c r="AD152" s="33"/>
      <c r="AE152" s="33"/>
      <c r="AR152" s="178" t="s">
        <v>446</v>
      </c>
      <c r="AT152" s="178" t="s">
        <v>222</v>
      </c>
      <c r="AU152" s="178" t="s">
        <v>82</v>
      </c>
      <c r="AY152" s="18" t="s">
        <v>219</v>
      </c>
      <c r="BE152" s="179">
        <f>IF(N152="základní",J152,0)</f>
        <v>0</v>
      </c>
      <c r="BF152" s="179">
        <f>IF(N152="snížená",J152,0)</f>
        <v>0</v>
      </c>
      <c r="BG152" s="179">
        <f>IF(N152="zákl. přenesená",J152,0)</f>
        <v>0</v>
      </c>
      <c r="BH152" s="179">
        <f>IF(N152="sníž. přenesená",J152,0)</f>
        <v>0</v>
      </c>
      <c r="BI152" s="179">
        <f>IF(N152="nulová",J152,0)</f>
        <v>0</v>
      </c>
      <c r="BJ152" s="18" t="s">
        <v>80</v>
      </c>
      <c r="BK152" s="179">
        <f>ROUND(I152*H152,2)</f>
        <v>0</v>
      </c>
      <c r="BL152" s="18" t="s">
        <v>446</v>
      </c>
      <c r="BM152" s="178" t="s">
        <v>304</v>
      </c>
    </row>
    <row r="153" spans="2:63" s="12" customFormat="1" ht="22.9" customHeight="1">
      <c r="B153" s="153"/>
      <c r="D153" s="154" t="s">
        <v>72</v>
      </c>
      <c r="E153" s="164" t="s">
        <v>3216</v>
      </c>
      <c r="F153" s="164" t="s">
        <v>3217</v>
      </c>
      <c r="I153" s="156"/>
      <c r="J153" s="165">
        <f>BK153</f>
        <v>0</v>
      </c>
      <c r="L153" s="153"/>
      <c r="M153" s="158"/>
      <c r="N153" s="159"/>
      <c r="O153" s="159"/>
      <c r="P153" s="160">
        <f>SUM(P154:P161)</f>
        <v>0</v>
      </c>
      <c r="Q153" s="159"/>
      <c r="R153" s="160">
        <f>SUM(R154:R161)</f>
        <v>0</v>
      </c>
      <c r="S153" s="159"/>
      <c r="T153" s="161">
        <f>SUM(T154:T161)</f>
        <v>0</v>
      </c>
      <c r="AR153" s="154" t="s">
        <v>90</v>
      </c>
      <c r="AT153" s="162" t="s">
        <v>72</v>
      </c>
      <c r="AU153" s="162" t="s">
        <v>80</v>
      </c>
      <c r="AY153" s="154" t="s">
        <v>219</v>
      </c>
      <c r="BK153" s="163">
        <f>SUM(BK154:BK161)</f>
        <v>0</v>
      </c>
    </row>
    <row r="154" spans="1:65" s="2" customFormat="1" ht="21.6" customHeight="1">
      <c r="A154" s="33"/>
      <c r="B154" s="166"/>
      <c r="C154" s="167" t="s">
        <v>271</v>
      </c>
      <c r="D154" s="167" t="s">
        <v>222</v>
      </c>
      <c r="E154" s="168" t="s">
        <v>3218</v>
      </c>
      <c r="F154" s="169" t="s">
        <v>3211</v>
      </c>
      <c r="G154" s="170" t="s">
        <v>225</v>
      </c>
      <c r="H154" s="171">
        <v>2</v>
      </c>
      <c r="I154" s="172"/>
      <c r="J154" s="173">
        <f aca="true" t="shared" si="0" ref="J154:J161">ROUND(I154*H154,2)</f>
        <v>0</v>
      </c>
      <c r="K154" s="169" t="s">
        <v>1</v>
      </c>
      <c r="L154" s="34"/>
      <c r="M154" s="174" t="s">
        <v>1</v>
      </c>
      <c r="N154" s="175" t="s">
        <v>38</v>
      </c>
      <c r="O154" s="59"/>
      <c r="P154" s="176">
        <f aca="true" t="shared" si="1" ref="P154:P161">O154*H154</f>
        <v>0</v>
      </c>
      <c r="Q154" s="176">
        <v>0</v>
      </c>
      <c r="R154" s="176">
        <f aca="true" t="shared" si="2" ref="R154:R161">Q154*H154</f>
        <v>0</v>
      </c>
      <c r="S154" s="176">
        <v>0</v>
      </c>
      <c r="T154" s="177">
        <f aca="true" t="shared" si="3" ref="T154:T161">S154*H154</f>
        <v>0</v>
      </c>
      <c r="U154" s="33"/>
      <c r="V154" s="33"/>
      <c r="W154" s="33"/>
      <c r="X154" s="33"/>
      <c r="Y154" s="33"/>
      <c r="Z154" s="33"/>
      <c r="AA154" s="33"/>
      <c r="AB154" s="33"/>
      <c r="AC154" s="33"/>
      <c r="AD154" s="33"/>
      <c r="AE154" s="33"/>
      <c r="AR154" s="178" t="s">
        <v>446</v>
      </c>
      <c r="AT154" s="178" t="s">
        <v>222</v>
      </c>
      <c r="AU154" s="178" t="s">
        <v>82</v>
      </c>
      <c r="AY154" s="18" t="s">
        <v>219</v>
      </c>
      <c r="BE154" s="179">
        <f aca="true" t="shared" si="4" ref="BE154:BE161">IF(N154="základní",J154,0)</f>
        <v>0</v>
      </c>
      <c r="BF154" s="179">
        <f aca="true" t="shared" si="5" ref="BF154:BF161">IF(N154="snížená",J154,0)</f>
        <v>0</v>
      </c>
      <c r="BG154" s="179">
        <f aca="true" t="shared" si="6" ref="BG154:BG161">IF(N154="zákl. přenesená",J154,0)</f>
        <v>0</v>
      </c>
      <c r="BH154" s="179">
        <f aca="true" t="shared" si="7" ref="BH154:BH161">IF(N154="sníž. přenesená",J154,0)</f>
        <v>0</v>
      </c>
      <c r="BI154" s="179">
        <f aca="true" t="shared" si="8" ref="BI154:BI161">IF(N154="nulová",J154,0)</f>
        <v>0</v>
      </c>
      <c r="BJ154" s="18" t="s">
        <v>80</v>
      </c>
      <c r="BK154" s="179">
        <f aca="true" t="shared" si="9" ref="BK154:BK161">ROUND(I154*H154,2)</f>
        <v>0</v>
      </c>
      <c r="BL154" s="18" t="s">
        <v>446</v>
      </c>
      <c r="BM154" s="178" t="s">
        <v>318</v>
      </c>
    </row>
    <row r="155" spans="1:65" s="2" customFormat="1" ht="21.6" customHeight="1">
      <c r="A155" s="33"/>
      <c r="B155" s="166"/>
      <c r="C155" s="167" t="s">
        <v>277</v>
      </c>
      <c r="D155" s="167" t="s">
        <v>222</v>
      </c>
      <c r="E155" s="168" t="s">
        <v>3219</v>
      </c>
      <c r="F155" s="169" t="s">
        <v>3213</v>
      </c>
      <c r="G155" s="170" t="s">
        <v>225</v>
      </c>
      <c r="H155" s="171">
        <v>4</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446</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446</v>
      </c>
      <c r="BM155" s="178" t="s">
        <v>334</v>
      </c>
    </row>
    <row r="156" spans="1:65" s="2" customFormat="1" ht="21.6" customHeight="1">
      <c r="A156" s="33"/>
      <c r="B156" s="166"/>
      <c r="C156" s="167" t="s">
        <v>282</v>
      </c>
      <c r="D156" s="167" t="s">
        <v>222</v>
      </c>
      <c r="E156" s="168" t="s">
        <v>3220</v>
      </c>
      <c r="F156" s="169" t="s">
        <v>3221</v>
      </c>
      <c r="G156" s="170" t="s">
        <v>225</v>
      </c>
      <c r="H156" s="171">
        <v>1</v>
      </c>
      <c r="I156" s="172"/>
      <c r="J156" s="173">
        <f t="shared" si="0"/>
        <v>0</v>
      </c>
      <c r="K156" s="169" t="s">
        <v>1</v>
      </c>
      <c r="L156" s="34"/>
      <c r="M156" s="174" t="s">
        <v>1</v>
      </c>
      <c r="N156" s="175" t="s">
        <v>38</v>
      </c>
      <c r="O156" s="59"/>
      <c r="P156" s="176">
        <f t="shared" si="1"/>
        <v>0</v>
      </c>
      <c r="Q156" s="176">
        <v>0</v>
      </c>
      <c r="R156" s="176">
        <f t="shared" si="2"/>
        <v>0</v>
      </c>
      <c r="S156" s="176">
        <v>0</v>
      </c>
      <c r="T156" s="177">
        <f t="shared" si="3"/>
        <v>0</v>
      </c>
      <c r="U156" s="33"/>
      <c r="V156" s="33"/>
      <c r="W156" s="33"/>
      <c r="X156" s="33"/>
      <c r="Y156" s="33"/>
      <c r="Z156" s="33"/>
      <c r="AA156" s="33"/>
      <c r="AB156" s="33"/>
      <c r="AC156" s="33"/>
      <c r="AD156" s="33"/>
      <c r="AE156" s="33"/>
      <c r="AR156" s="178" t="s">
        <v>446</v>
      </c>
      <c r="AT156" s="178" t="s">
        <v>222</v>
      </c>
      <c r="AU156" s="178" t="s">
        <v>82</v>
      </c>
      <c r="AY156" s="18" t="s">
        <v>219</v>
      </c>
      <c r="BE156" s="179">
        <f t="shared" si="4"/>
        <v>0</v>
      </c>
      <c r="BF156" s="179">
        <f t="shared" si="5"/>
        <v>0</v>
      </c>
      <c r="BG156" s="179">
        <f t="shared" si="6"/>
        <v>0</v>
      </c>
      <c r="BH156" s="179">
        <f t="shared" si="7"/>
        <v>0</v>
      </c>
      <c r="BI156" s="179">
        <f t="shared" si="8"/>
        <v>0</v>
      </c>
      <c r="BJ156" s="18" t="s">
        <v>80</v>
      </c>
      <c r="BK156" s="179">
        <f t="shared" si="9"/>
        <v>0</v>
      </c>
      <c r="BL156" s="18" t="s">
        <v>446</v>
      </c>
      <c r="BM156" s="178" t="s">
        <v>344</v>
      </c>
    </row>
    <row r="157" spans="1:65" s="2" customFormat="1" ht="21.6" customHeight="1">
      <c r="A157" s="33"/>
      <c r="B157" s="166"/>
      <c r="C157" s="167" t="s">
        <v>294</v>
      </c>
      <c r="D157" s="167" t="s">
        <v>222</v>
      </c>
      <c r="E157" s="168" t="s">
        <v>3222</v>
      </c>
      <c r="F157" s="169" t="s">
        <v>3223</v>
      </c>
      <c r="G157" s="170" t="s">
        <v>225</v>
      </c>
      <c r="H157" s="171">
        <v>2</v>
      </c>
      <c r="I157" s="172"/>
      <c r="J157" s="173">
        <f t="shared" si="0"/>
        <v>0</v>
      </c>
      <c r="K157" s="169" t="s">
        <v>1</v>
      </c>
      <c r="L157" s="34"/>
      <c r="M157" s="174" t="s">
        <v>1</v>
      </c>
      <c r="N157" s="175" t="s">
        <v>38</v>
      </c>
      <c r="O157" s="59"/>
      <c r="P157" s="176">
        <f t="shared" si="1"/>
        <v>0</v>
      </c>
      <c r="Q157" s="176">
        <v>0</v>
      </c>
      <c r="R157" s="176">
        <f t="shared" si="2"/>
        <v>0</v>
      </c>
      <c r="S157" s="176">
        <v>0</v>
      </c>
      <c r="T157" s="177">
        <f t="shared" si="3"/>
        <v>0</v>
      </c>
      <c r="U157" s="33"/>
      <c r="V157" s="33"/>
      <c r="W157" s="33"/>
      <c r="X157" s="33"/>
      <c r="Y157" s="33"/>
      <c r="Z157" s="33"/>
      <c r="AA157" s="33"/>
      <c r="AB157" s="33"/>
      <c r="AC157" s="33"/>
      <c r="AD157" s="33"/>
      <c r="AE157" s="33"/>
      <c r="AR157" s="178" t="s">
        <v>446</v>
      </c>
      <c r="AT157" s="178" t="s">
        <v>222</v>
      </c>
      <c r="AU157" s="178" t="s">
        <v>82</v>
      </c>
      <c r="AY157" s="18" t="s">
        <v>219</v>
      </c>
      <c r="BE157" s="179">
        <f t="shared" si="4"/>
        <v>0</v>
      </c>
      <c r="BF157" s="179">
        <f t="shared" si="5"/>
        <v>0</v>
      </c>
      <c r="BG157" s="179">
        <f t="shared" si="6"/>
        <v>0</v>
      </c>
      <c r="BH157" s="179">
        <f t="shared" si="7"/>
        <v>0</v>
      </c>
      <c r="BI157" s="179">
        <f t="shared" si="8"/>
        <v>0</v>
      </c>
      <c r="BJ157" s="18" t="s">
        <v>80</v>
      </c>
      <c r="BK157" s="179">
        <f t="shared" si="9"/>
        <v>0</v>
      </c>
      <c r="BL157" s="18" t="s">
        <v>446</v>
      </c>
      <c r="BM157" s="178" t="s">
        <v>358</v>
      </c>
    </row>
    <row r="158" spans="1:65" s="2" customFormat="1" ht="14.45" customHeight="1">
      <c r="A158" s="33"/>
      <c r="B158" s="166"/>
      <c r="C158" s="167" t="s">
        <v>298</v>
      </c>
      <c r="D158" s="167" t="s">
        <v>222</v>
      </c>
      <c r="E158" s="168" t="s">
        <v>3224</v>
      </c>
      <c r="F158" s="169" t="s">
        <v>3225</v>
      </c>
      <c r="G158" s="170" t="s">
        <v>225</v>
      </c>
      <c r="H158" s="171">
        <v>1</v>
      </c>
      <c r="I158" s="172"/>
      <c r="J158" s="173">
        <f t="shared" si="0"/>
        <v>0</v>
      </c>
      <c r="K158" s="169" t="s">
        <v>1</v>
      </c>
      <c r="L158" s="34"/>
      <c r="M158" s="174" t="s">
        <v>1</v>
      </c>
      <c r="N158" s="175" t="s">
        <v>38</v>
      </c>
      <c r="O158" s="59"/>
      <c r="P158" s="176">
        <f t="shared" si="1"/>
        <v>0</v>
      </c>
      <c r="Q158" s="176">
        <v>0</v>
      </c>
      <c r="R158" s="176">
        <f t="shared" si="2"/>
        <v>0</v>
      </c>
      <c r="S158" s="176">
        <v>0</v>
      </c>
      <c r="T158" s="177">
        <f t="shared" si="3"/>
        <v>0</v>
      </c>
      <c r="U158" s="33"/>
      <c r="V158" s="33"/>
      <c r="W158" s="33"/>
      <c r="X158" s="33"/>
      <c r="Y158" s="33"/>
      <c r="Z158" s="33"/>
      <c r="AA158" s="33"/>
      <c r="AB158" s="33"/>
      <c r="AC158" s="33"/>
      <c r="AD158" s="33"/>
      <c r="AE158" s="33"/>
      <c r="AR158" s="178" t="s">
        <v>446</v>
      </c>
      <c r="AT158" s="178" t="s">
        <v>222</v>
      </c>
      <c r="AU158" s="178" t="s">
        <v>82</v>
      </c>
      <c r="AY158" s="18" t="s">
        <v>219</v>
      </c>
      <c r="BE158" s="179">
        <f t="shared" si="4"/>
        <v>0</v>
      </c>
      <c r="BF158" s="179">
        <f t="shared" si="5"/>
        <v>0</v>
      </c>
      <c r="BG158" s="179">
        <f t="shared" si="6"/>
        <v>0</v>
      </c>
      <c r="BH158" s="179">
        <f t="shared" si="7"/>
        <v>0</v>
      </c>
      <c r="BI158" s="179">
        <f t="shared" si="8"/>
        <v>0</v>
      </c>
      <c r="BJ158" s="18" t="s">
        <v>80</v>
      </c>
      <c r="BK158" s="179">
        <f t="shared" si="9"/>
        <v>0</v>
      </c>
      <c r="BL158" s="18" t="s">
        <v>446</v>
      </c>
      <c r="BM158" s="178" t="s">
        <v>368</v>
      </c>
    </row>
    <row r="159" spans="1:65" s="2" customFormat="1" ht="14.45" customHeight="1">
      <c r="A159" s="33"/>
      <c r="B159" s="166"/>
      <c r="C159" s="167" t="s">
        <v>304</v>
      </c>
      <c r="D159" s="167" t="s">
        <v>222</v>
      </c>
      <c r="E159" s="168" t="s">
        <v>3226</v>
      </c>
      <c r="F159" s="169" t="s">
        <v>3227</v>
      </c>
      <c r="G159" s="170" t="s">
        <v>225</v>
      </c>
      <c r="H159" s="171">
        <v>1</v>
      </c>
      <c r="I159" s="172"/>
      <c r="J159" s="173">
        <f t="shared" si="0"/>
        <v>0</v>
      </c>
      <c r="K159" s="169" t="s">
        <v>1</v>
      </c>
      <c r="L159" s="34"/>
      <c r="M159" s="174" t="s">
        <v>1</v>
      </c>
      <c r="N159" s="175" t="s">
        <v>38</v>
      </c>
      <c r="O159" s="59"/>
      <c r="P159" s="176">
        <f t="shared" si="1"/>
        <v>0</v>
      </c>
      <c r="Q159" s="176">
        <v>0</v>
      </c>
      <c r="R159" s="176">
        <f t="shared" si="2"/>
        <v>0</v>
      </c>
      <c r="S159" s="176">
        <v>0</v>
      </c>
      <c r="T159" s="177">
        <f t="shared" si="3"/>
        <v>0</v>
      </c>
      <c r="U159" s="33"/>
      <c r="V159" s="33"/>
      <c r="W159" s="33"/>
      <c r="X159" s="33"/>
      <c r="Y159" s="33"/>
      <c r="Z159" s="33"/>
      <c r="AA159" s="33"/>
      <c r="AB159" s="33"/>
      <c r="AC159" s="33"/>
      <c r="AD159" s="33"/>
      <c r="AE159" s="33"/>
      <c r="AR159" s="178" t="s">
        <v>446</v>
      </c>
      <c r="AT159" s="178" t="s">
        <v>222</v>
      </c>
      <c r="AU159" s="178" t="s">
        <v>82</v>
      </c>
      <c r="AY159" s="18" t="s">
        <v>219</v>
      </c>
      <c r="BE159" s="179">
        <f t="shared" si="4"/>
        <v>0</v>
      </c>
      <c r="BF159" s="179">
        <f t="shared" si="5"/>
        <v>0</v>
      </c>
      <c r="BG159" s="179">
        <f t="shared" si="6"/>
        <v>0</v>
      </c>
      <c r="BH159" s="179">
        <f t="shared" si="7"/>
        <v>0</v>
      </c>
      <c r="BI159" s="179">
        <f t="shared" si="8"/>
        <v>0</v>
      </c>
      <c r="BJ159" s="18" t="s">
        <v>80</v>
      </c>
      <c r="BK159" s="179">
        <f t="shared" si="9"/>
        <v>0</v>
      </c>
      <c r="BL159" s="18" t="s">
        <v>446</v>
      </c>
      <c r="BM159" s="178" t="s">
        <v>382</v>
      </c>
    </row>
    <row r="160" spans="1:65" s="2" customFormat="1" ht="14.45" customHeight="1">
      <c r="A160" s="33"/>
      <c r="B160" s="166"/>
      <c r="C160" s="167" t="s">
        <v>8</v>
      </c>
      <c r="D160" s="167" t="s">
        <v>222</v>
      </c>
      <c r="E160" s="168" t="s">
        <v>3228</v>
      </c>
      <c r="F160" s="169" t="s">
        <v>3229</v>
      </c>
      <c r="G160" s="170" t="s">
        <v>225</v>
      </c>
      <c r="H160" s="171">
        <v>6</v>
      </c>
      <c r="I160" s="172"/>
      <c r="J160" s="173">
        <f t="shared" si="0"/>
        <v>0</v>
      </c>
      <c r="K160" s="169" t="s">
        <v>1</v>
      </c>
      <c r="L160" s="34"/>
      <c r="M160" s="174" t="s">
        <v>1</v>
      </c>
      <c r="N160" s="175" t="s">
        <v>38</v>
      </c>
      <c r="O160" s="59"/>
      <c r="P160" s="176">
        <f t="shared" si="1"/>
        <v>0</v>
      </c>
      <c r="Q160" s="176">
        <v>0</v>
      </c>
      <c r="R160" s="176">
        <f t="shared" si="2"/>
        <v>0</v>
      </c>
      <c r="S160" s="176">
        <v>0</v>
      </c>
      <c r="T160" s="177">
        <f t="shared" si="3"/>
        <v>0</v>
      </c>
      <c r="U160" s="33"/>
      <c r="V160" s="33"/>
      <c r="W160" s="33"/>
      <c r="X160" s="33"/>
      <c r="Y160" s="33"/>
      <c r="Z160" s="33"/>
      <c r="AA160" s="33"/>
      <c r="AB160" s="33"/>
      <c r="AC160" s="33"/>
      <c r="AD160" s="33"/>
      <c r="AE160" s="33"/>
      <c r="AR160" s="178" t="s">
        <v>446</v>
      </c>
      <c r="AT160" s="178" t="s">
        <v>222</v>
      </c>
      <c r="AU160" s="178" t="s">
        <v>82</v>
      </c>
      <c r="AY160" s="18" t="s">
        <v>219</v>
      </c>
      <c r="BE160" s="179">
        <f t="shared" si="4"/>
        <v>0</v>
      </c>
      <c r="BF160" s="179">
        <f t="shared" si="5"/>
        <v>0</v>
      </c>
      <c r="BG160" s="179">
        <f t="shared" si="6"/>
        <v>0</v>
      </c>
      <c r="BH160" s="179">
        <f t="shared" si="7"/>
        <v>0</v>
      </c>
      <c r="BI160" s="179">
        <f t="shared" si="8"/>
        <v>0</v>
      </c>
      <c r="BJ160" s="18" t="s">
        <v>80</v>
      </c>
      <c r="BK160" s="179">
        <f t="shared" si="9"/>
        <v>0</v>
      </c>
      <c r="BL160" s="18" t="s">
        <v>446</v>
      </c>
      <c r="BM160" s="178" t="s">
        <v>391</v>
      </c>
    </row>
    <row r="161" spans="1:65" s="2" customFormat="1" ht="14.45" customHeight="1">
      <c r="A161" s="33"/>
      <c r="B161" s="166"/>
      <c r="C161" s="167" t="s">
        <v>318</v>
      </c>
      <c r="D161" s="167" t="s">
        <v>222</v>
      </c>
      <c r="E161" s="168" t="s">
        <v>3230</v>
      </c>
      <c r="F161" s="169" t="s">
        <v>3231</v>
      </c>
      <c r="G161" s="170" t="s">
        <v>225</v>
      </c>
      <c r="H161" s="171">
        <v>20</v>
      </c>
      <c r="I161" s="172"/>
      <c r="J161" s="173">
        <f t="shared" si="0"/>
        <v>0</v>
      </c>
      <c r="K161" s="169" t="s">
        <v>1</v>
      </c>
      <c r="L161" s="34"/>
      <c r="M161" s="174" t="s">
        <v>1</v>
      </c>
      <c r="N161" s="175" t="s">
        <v>38</v>
      </c>
      <c r="O161" s="59"/>
      <c r="P161" s="176">
        <f t="shared" si="1"/>
        <v>0</v>
      </c>
      <c r="Q161" s="176">
        <v>0</v>
      </c>
      <c r="R161" s="176">
        <f t="shared" si="2"/>
        <v>0</v>
      </c>
      <c r="S161" s="176">
        <v>0</v>
      </c>
      <c r="T161" s="177">
        <f t="shared" si="3"/>
        <v>0</v>
      </c>
      <c r="U161" s="33"/>
      <c r="V161" s="33"/>
      <c r="W161" s="33"/>
      <c r="X161" s="33"/>
      <c r="Y161" s="33"/>
      <c r="Z161" s="33"/>
      <c r="AA161" s="33"/>
      <c r="AB161" s="33"/>
      <c r="AC161" s="33"/>
      <c r="AD161" s="33"/>
      <c r="AE161" s="33"/>
      <c r="AR161" s="178" t="s">
        <v>446</v>
      </c>
      <c r="AT161" s="178" t="s">
        <v>222</v>
      </c>
      <c r="AU161" s="178" t="s">
        <v>82</v>
      </c>
      <c r="AY161" s="18" t="s">
        <v>219</v>
      </c>
      <c r="BE161" s="179">
        <f t="shared" si="4"/>
        <v>0</v>
      </c>
      <c r="BF161" s="179">
        <f t="shared" si="5"/>
        <v>0</v>
      </c>
      <c r="BG161" s="179">
        <f t="shared" si="6"/>
        <v>0</v>
      </c>
      <c r="BH161" s="179">
        <f t="shared" si="7"/>
        <v>0</v>
      </c>
      <c r="BI161" s="179">
        <f t="shared" si="8"/>
        <v>0</v>
      </c>
      <c r="BJ161" s="18" t="s">
        <v>80</v>
      </c>
      <c r="BK161" s="179">
        <f t="shared" si="9"/>
        <v>0</v>
      </c>
      <c r="BL161" s="18" t="s">
        <v>446</v>
      </c>
      <c r="BM161" s="178" t="s">
        <v>461</v>
      </c>
    </row>
    <row r="162" spans="2:63" s="12" customFormat="1" ht="22.9" customHeight="1">
      <c r="B162" s="153"/>
      <c r="D162" s="154" t="s">
        <v>72</v>
      </c>
      <c r="E162" s="164" t="s">
        <v>3232</v>
      </c>
      <c r="F162" s="164" t="s">
        <v>3233</v>
      </c>
      <c r="I162" s="156"/>
      <c r="J162" s="165">
        <f>BK162</f>
        <v>0</v>
      </c>
      <c r="L162" s="153"/>
      <c r="M162" s="158"/>
      <c r="N162" s="159"/>
      <c r="O162" s="159"/>
      <c r="P162" s="160">
        <f>SUM(P163:P174)</f>
        <v>0</v>
      </c>
      <c r="Q162" s="159"/>
      <c r="R162" s="160">
        <f>SUM(R163:R174)</f>
        <v>0</v>
      </c>
      <c r="S162" s="159"/>
      <c r="T162" s="161">
        <f>SUM(T163:T174)</f>
        <v>0</v>
      </c>
      <c r="AR162" s="154" t="s">
        <v>90</v>
      </c>
      <c r="AT162" s="162" t="s">
        <v>72</v>
      </c>
      <c r="AU162" s="162" t="s">
        <v>80</v>
      </c>
      <c r="AY162" s="154" t="s">
        <v>219</v>
      </c>
      <c r="BK162" s="163">
        <f>SUM(BK163:BK174)</f>
        <v>0</v>
      </c>
    </row>
    <row r="163" spans="1:65" s="2" customFormat="1" ht="21.6" customHeight="1">
      <c r="A163" s="33"/>
      <c r="B163" s="166"/>
      <c r="C163" s="167" t="s">
        <v>322</v>
      </c>
      <c r="D163" s="167" t="s">
        <v>222</v>
      </c>
      <c r="E163" s="168" t="s">
        <v>3234</v>
      </c>
      <c r="F163" s="169" t="s">
        <v>3211</v>
      </c>
      <c r="G163" s="170" t="s">
        <v>225</v>
      </c>
      <c r="H163" s="171">
        <v>8</v>
      </c>
      <c r="I163" s="172"/>
      <c r="J163" s="173">
        <f aca="true" t="shared" si="10" ref="J163:J174">ROUND(I163*H163,2)</f>
        <v>0</v>
      </c>
      <c r="K163" s="169" t="s">
        <v>1</v>
      </c>
      <c r="L163" s="34"/>
      <c r="M163" s="174" t="s">
        <v>1</v>
      </c>
      <c r="N163" s="175" t="s">
        <v>38</v>
      </c>
      <c r="O163" s="59"/>
      <c r="P163" s="176">
        <f aca="true" t="shared" si="11" ref="P163:P174">O163*H163</f>
        <v>0</v>
      </c>
      <c r="Q163" s="176">
        <v>0</v>
      </c>
      <c r="R163" s="176">
        <f aca="true" t="shared" si="12" ref="R163:R174">Q163*H163</f>
        <v>0</v>
      </c>
      <c r="S163" s="176">
        <v>0</v>
      </c>
      <c r="T163" s="177">
        <f aca="true" t="shared" si="13" ref="T163:T174">S163*H163</f>
        <v>0</v>
      </c>
      <c r="U163" s="33"/>
      <c r="V163" s="33"/>
      <c r="W163" s="33"/>
      <c r="X163" s="33"/>
      <c r="Y163" s="33"/>
      <c r="Z163" s="33"/>
      <c r="AA163" s="33"/>
      <c r="AB163" s="33"/>
      <c r="AC163" s="33"/>
      <c r="AD163" s="33"/>
      <c r="AE163" s="33"/>
      <c r="AR163" s="178" t="s">
        <v>446</v>
      </c>
      <c r="AT163" s="178" t="s">
        <v>222</v>
      </c>
      <c r="AU163" s="178" t="s">
        <v>82</v>
      </c>
      <c r="AY163" s="18" t="s">
        <v>219</v>
      </c>
      <c r="BE163" s="179">
        <f aca="true" t="shared" si="14" ref="BE163:BE174">IF(N163="základní",J163,0)</f>
        <v>0</v>
      </c>
      <c r="BF163" s="179">
        <f aca="true" t="shared" si="15" ref="BF163:BF174">IF(N163="snížená",J163,0)</f>
        <v>0</v>
      </c>
      <c r="BG163" s="179">
        <f aca="true" t="shared" si="16" ref="BG163:BG174">IF(N163="zákl. přenesená",J163,0)</f>
        <v>0</v>
      </c>
      <c r="BH163" s="179">
        <f aca="true" t="shared" si="17" ref="BH163:BH174">IF(N163="sníž. přenesená",J163,0)</f>
        <v>0</v>
      </c>
      <c r="BI163" s="179">
        <f aca="true" t="shared" si="18" ref="BI163:BI174">IF(N163="nulová",J163,0)</f>
        <v>0</v>
      </c>
      <c r="BJ163" s="18" t="s">
        <v>80</v>
      </c>
      <c r="BK163" s="179">
        <f aca="true" t="shared" si="19" ref="BK163:BK174">ROUND(I163*H163,2)</f>
        <v>0</v>
      </c>
      <c r="BL163" s="18" t="s">
        <v>446</v>
      </c>
      <c r="BM163" s="178" t="s">
        <v>418</v>
      </c>
    </row>
    <row r="164" spans="1:65" s="2" customFormat="1" ht="21.6" customHeight="1">
      <c r="A164" s="33"/>
      <c r="B164" s="166"/>
      <c r="C164" s="167" t="s">
        <v>334</v>
      </c>
      <c r="D164" s="167" t="s">
        <v>222</v>
      </c>
      <c r="E164" s="168" t="s">
        <v>3235</v>
      </c>
      <c r="F164" s="169" t="s">
        <v>3236</v>
      </c>
      <c r="G164" s="170" t="s">
        <v>225</v>
      </c>
      <c r="H164" s="171">
        <v>9</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446</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446</v>
      </c>
      <c r="BM164" s="178" t="s">
        <v>491</v>
      </c>
    </row>
    <row r="165" spans="1:65" s="2" customFormat="1" ht="21.6" customHeight="1">
      <c r="A165" s="33"/>
      <c r="B165" s="166"/>
      <c r="C165" s="167" t="s">
        <v>339</v>
      </c>
      <c r="D165" s="167" t="s">
        <v>222</v>
      </c>
      <c r="E165" s="168" t="s">
        <v>3237</v>
      </c>
      <c r="F165" s="169" t="s">
        <v>3215</v>
      </c>
      <c r="G165" s="170" t="s">
        <v>225</v>
      </c>
      <c r="H165" s="171">
        <v>2</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446</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446</v>
      </c>
      <c r="BM165" s="178" t="s">
        <v>499</v>
      </c>
    </row>
    <row r="166" spans="1:65" s="2" customFormat="1" ht="14.45" customHeight="1">
      <c r="A166" s="33"/>
      <c r="B166" s="166"/>
      <c r="C166" s="167" t="s">
        <v>344</v>
      </c>
      <c r="D166" s="167" t="s">
        <v>222</v>
      </c>
      <c r="E166" s="168" t="s">
        <v>3238</v>
      </c>
      <c r="F166" s="169" t="s">
        <v>3239</v>
      </c>
      <c r="G166" s="170" t="s">
        <v>225</v>
      </c>
      <c r="H166" s="171">
        <v>8</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446</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446</v>
      </c>
      <c r="BM166" s="178" t="s">
        <v>507</v>
      </c>
    </row>
    <row r="167" spans="1:65" s="2" customFormat="1" ht="14.45" customHeight="1">
      <c r="A167" s="33"/>
      <c r="B167" s="166"/>
      <c r="C167" s="167" t="s">
        <v>7</v>
      </c>
      <c r="D167" s="167" t="s">
        <v>222</v>
      </c>
      <c r="E167" s="168" t="s">
        <v>3240</v>
      </c>
      <c r="F167" s="169" t="s">
        <v>3241</v>
      </c>
      <c r="G167" s="170" t="s">
        <v>225</v>
      </c>
      <c r="H167" s="171">
        <v>2</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446</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446</v>
      </c>
      <c r="BM167" s="178" t="s">
        <v>522</v>
      </c>
    </row>
    <row r="168" spans="1:65" s="2" customFormat="1" ht="21.6" customHeight="1">
      <c r="A168" s="33"/>
      <c r="B168" s="166"/>
      <c r="C168" s="167" t="s">
        <v>358</v>
      </c>
      <c r="D168" s="167" t="s">
        <v>222</v>
      </c>
      <c r="E168" s="168" t="s">
        <v>3242</v>
      </c>
      <c r="F168" s="169" t="s">
        <v>3243</v>
      </c>
      <c r="G168" s="170" t="s">
        <v>225</v>
      </c>
      <c r="H168" s="171">
        <v>4</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446</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446</v>
      </c>
      <c r="BM168" s="178" t="s">
        <v>536</v>
      </c>
    </row>
    <row r="169" spans="1:65" s="2" customFormat="1" ht="14.45" customHeight="1">
      <c r="A169" s="33"/>
      <c r="B169" s="166"/>
      <c r="C169" s="167" t="s">
        <v>364</v>
      </c>
      <c r="D169" s="167" t="s">
        <v>222</v>
      </c>
      <c r="E169" s="168" t="s">
        <v>3244</v>
      </c>
      <c r="F169" s="169" t="s">
        <v>3245</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446</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446</v>
      </c>
      <c r="BM169" s="178" t="s">
        <v>548</v>
      </c>
    </row>
    <row r="170" spans="1:65" s="2" customFormat="1" ht="21.6" customHeight="1">
      <c r="A170" s="33"/>
      <c r="B170" s="166"/>
      <c r="C170" s="167" t="s">
        <v>368</v>
      </c>
      <c r="D170" s="167" t="s">
        <v>222</v>
      </c>
      <c r="E170" s="168" t="s">
        <v>3246</v>
      </c>
      <c r="F170" s="169" t="s">
        <v>3221</v>
      </c>
      <c r="G170" s="170" t="s">
        <v>225</v>
      </c>
      <c r="H170" s="171">
        <v>2</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446</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446</v>
      </c>
      <c r="BM170" s="178" t="s">
        <v>3247</v>
      </c>
    </row>
    <row r="171" spans="1:65" s="2" customFormat="1" ht="14.45" customHeight="1">
      <c r="A171" s="33"/>
      <c r="B171" s="166"/>
      <c r="C171" s="167" t="s">
        <v>378</v>
      </c>
      <c r="D171" s="167" t="s">
        <v>222</v>
      </c>
      <c r="E171" s="168" t="s">
        <v>3248</v>
      </c>
      <c r="F171" s="169" t="s">
        <v>3227</v>
      </c>
      <c r="G171" s="170" t="s">
        <v>225</v>
      </c>
      <c r="H171" s="171">
        <v>1</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446</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446</v>
      </c>
      <c r="BM171" s="178" t="s">
        <v>3249</v>
      </c>
    </row>
    <row r="172" spans="1:65" s="2" customFormat="1" ht="21.6" customHeight="1">
      <c r="A172" s="33"/>
      <c r="B172" s="166"/>
      <c r="C172" s="167" t="s">
        <v>382</v>
      </c>
      <c r="D172" s="167" t="s">
        <v>222</v>
      </c>
      <c r="E172" s="168" t="s">
        <v>3250</v>
      </c>
      <c r="F172" s="169" t="s">
        <v>3251</v>
      </c>
      <c r="G172" s="170" t="s">
        <v>225</v>
      </c>
      <c r="H172" s="171">
        <v>1</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446</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446</v>
      </c>
      <c r="BM172" s="178" t="s">
        <v>3252</v>
      </c>
    </row>
    <row r="173" spans="1:65" s="2" customFormat="1" ht="21.6" customHeight="1">
      <c r="A173" s="33"/>
      <c r="B173" s="166"/>
      <c r="C173" s="167" t="s">
        <v>386</v>
      </c>
      <c r="D173" s="167" t="s">
        <v>222</v>
      </c>
      <c r="E173" s="168" t="s">
        <v>3253</v>
      </c>
      <c r="F173" s="169" t="s">
        <v>3223</v>
      </c>
      <c r="G173" s="170" t="s">
        <v>225</v>
      </c>
      <c r="H173" s="171">
        <v>1</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446</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446</v>
      </c>
      <c r="BM173" s="178" t="s">
        <v>3254</v>
      </c>
    </row>
    <row r="174" spans="1:65" s="2" customFormat="1" ht="21.6" customHeight="1">
      <c r="A174" s="33"/>
      <c r="B174" s="166"/>
      <c r="C174" s="167" t="s">
        <v>391</v>
      </c>
      <c r="D174" s="167" t="s">
        <v>222</v>
      </c>
      <c r="E174" s="168" t="s">
        <v>3255</v>
      </c>
      <c r="F174" s="169" t="s">
        <v>3256</v>
      </c>
      <c r="G174" s="170" t="s">
        <v>225</v>
      </c>
      <c r="H174" s="171">
        <v>2</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446</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446</v>
      </c>
      <c r="BM174" s="178" t="s">
        <v>3257</v>
      </c>
    </row>
    <row r="175" spans="2:63" s="12" customFormat="1" ht="22.9" customHeight="1">
      <c r="B175" s="153"/>
      <c r="D175" s="154" t="s">
        <v>72</v>
      </c>
      <c r="E175" s="164" t="s">
        <v>3258</v>
      </c>
      <c r="F175" s="164" t="s">
        <v>3259</v>
      </c>
      <c r="I175" s="156"/>
      <c r="J175" s="165">
        <f>BK175</f>
        <v>0</v>
      </c>
      <c r="L175" s="153"/>
      <c r="M175" s="158"/>
      <c r="N175" s="159"/>
      <c r="O175" s="159"/>
      <c r="P175" s="160">
        <f>P176</f>
        <v>0</v>
      </c>
      <c r="Q175" s="159"/>
      <c r="R175" s="160">
        <f>R176</f>
        <v>0</v>
      </c>
      <c r="S175" s="159"/>
      <c r="T175" s="161">
        <f>T176</f>
        <v>0</v>
      </c>
      <c r="AR175" s="154" t="s">
        <v>90</v>
      </c>
      <c r="AT175" s="162" t="s">
        <v>72</v>
      </c>
      <c r="AU175" s="162" t="s">
        <v>80</v>
      </c>
      <c r="AY175" s="154" t="s">
        <v>219</v>
      </c>
      <c r="BK175" s="163">
        <f>BK176</f>
        <v>0</v>
      </c>
    </row>
    <row r="176" spans="1:65" s="2" customFormat="1" ht="54" customHeight="1">
      <c r="A176" s="33"/>
      <c r="B176" s="166"/>
      <c r="C176" s="167" t="s">
        <v>397</v>
      </c>
      <c r="D176" s="167" t="s">
        <v>222</v>
      </c>
      <c r="E176" s="168" t="s">
        <v>3260</v>
      </c>
      <c r="F176" s="169" t="s">
        <v>3261</v>
      </c>
      <c r="G176" s="170" t="s">
        <v>592</v>
      </c>
      <c r="H176" s="171">
        <v>1</v>
      </c>
      <c r="I176" s="172"/>
      <c r="J176" s="173">
        <f>ROUND(I176*H176,2)</f>
        <v>0</v>
      </c>
      <c r="K176" s="169" t="s">
        <v>1</v>
      </c>
      <c r="L176" s="34"/>
      <c r="M176" s="174" t="s">
        <v>1</v>
      </c>
      <c r="N176" s="175" t="s">
        <v>38</v>
      </c>
      <c r="O176" s="59"/>
      <c r="P176" s="176">
        <f>O176*H176</f>
        <v>0</v>
      </c>
      <c r="Q176" s="176">
        <v>0</v>
      </c>
      <c r="R176" s="176">
        <f>Q176*H176</f>
        <v>0</v>
      </c>
      <c r="S176" s="176">
        <v>0</v>
      </c>
      <c r="T176" s="177">
        <f>S176*H176</f>
        <v>0</v>
      </c>
      <c r="U176" s="33"/>
      <c r="V176" s="33"/>
      <c r="W176" s="33"/>
      <c r="X176" s="33"/>
      <c r="Y176" s="33"/>
      <c r="Z176" s="33"/>
      <c r="AA176" s="33"/>
      <c r="AB176" s="33"/>
      <c r="AC176" s="33"/>
      <c r="AD176" s="33"/>
      <c r="AE176" s="33"/>
      <c r="AR176" s="178" t="s">
        <v>446</v>
      </c>
      <c r="AT176" s="178" t="s">
        <v>222</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446</v>
      </c>
      <c r="BM176" s="178" t="s">
        <v>354</v>
      </c>
    </row>
    <row r="177" spans="2:63" s="12" customFormat="1" ht="22.9" customHeight="1">
      <c r="B177" s="153"/>
      <c r="D177" s="154" t="s">
        <v>72</v>
      </c>
      <c r="E177" s="164" t="s">
        <v>3262</v>
      </c>
      <c r="F177" s="164" t="s">
        <v>3263</v>
      </c>
      <c r="I177" s="156"/>
      <c r="J177" s="165">
        <f>BK177</f>
        <v>0</v>
      </c>
      <c r="L177" s="153"/>
      <c r="M177" s="158"/>
      <c r="N177" s="159"/>
      <c r="O177" s="159"/>
      <c r="P177" s="160">
        <f>P178</f>
        <v>0</v>
      </c>
      <c r="Q177" s="159"/>
      <c r="R177" s="160">
        <f>R178</f>
        <v>0</v>
      </c>
      <c r="S177" s="159"/>
      <c r="T177" s="161">
        <f>T178</f>
        <v>0</v>
      </c>
      <c r="AR177" s="154" t="s">
        <v>90</v>
      </c>
      <c r="AT177" s="162" t="s">
        <v>72</v>
      </c>
      <c r="AU177" s="162" t="s">
        <v>80</v>
      </c>
      <c r="AY177" s="154" t="s">
        <v>219</v>
      </c>
      <c r="BK177" s="163">
        <f>BK178</f>
        <v>0</v>
      </c>
    </row>
    <row r="178" spans="1:65" s="2" customFormat="1" ht="54" customHeight="1">
      <c r="A178" s="33"/>
      <c r="B178" s="166"/>
      <c r="C178" s="167" t="s">
        <v>461</v>
      </c>
      <c r="D178" s="167" t="s">
        <v>222</v>
      </c>
      <c r="E178" s="168" t="s">
        <v>3264</v>
      </c>
      <c r="F178" s="169" t="s">
        <v>3265</v>
      </c>
      <c r="G178" s="170" t="s">
        <v>592</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446</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446</v>
      </c>
      <c r="BM178" s="178" t="s">
        <v>518</v>
      </c>
    </row>
    <row r="179" spans="2:63" s="12" customFormat="1" ht="22.9" customHeight="1">
      <c r="B179" s="153"/>
      <c r="D179" s="154" t="s">
        <v>72</v>
      </c>
      <c r="E179" s="164" t="s">
        <v>3258</v>
      </c>
      <c r="F179" s="164" t="s">
        <v>3259</v>
      </c>
      <c r="I179" s="156"/>
      <c r="J179" s="165">
        <f>BK179</f>
        <v>0</v>
      </c>
      <c r="L179" s="153"/>
      <c r="M179" s="158"/>
      <c r="N179" s="159"/>
      <c r="O179" s="159"/>
      <c r="P179" s="160">
        <f>P180</f>
        <v>0</v>
      </c>
      <c r="Q179" s="159"/>
      <c r="R179" s="160">
        <f>R180</f>
        <v>0</v>
      </c>
      <c r="S179" s="159"/>
      <c r="T179" s="161">
        <f>T180</f>
        <v>0</v>
      </c>
      <c r="AR179" s="154" t="s">
        <v>90</v>
      </c>
      <c r="AT179" s="162" t="s">
        <v>72</v>
      </c>
      <c r="AU179" s="162" t="s">
        <v>80</v>
      </c>
      <c r="AY179" s="154" t="s">
        <v>219</v>
      </c>
      <c r="BK179" s="163">
        <f>BK180</f>
        <v>0</v>
      </c>
    </row>
    <row r="180" spans="1:65" s="2" customFormat="1" ht="54" customHeight="1">
      <c r="A180" s="33"/>
      <c r="B180" s="166"/>
      <c r="C180" s="167" t="s">
        <v>466</v>
      </c>
      <c r="D180" s="167" t="s">
        <v>222</v>
      </c>
      <c r="E180" s="168" t="s">
        <v>3266</v>
      </c>
      <c r="F180" s="169" t="s">
        <v>3267</v>
      </c>
      <c r="G180" s="170" t="s">
        <v>592</v>
      </c>
      <c r="H180" s="171">
        <v>1</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446</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446</v>
      </c>
      <c r="BM180" s="178" t="s">
        <v>485</v>
      </c>
    </row>
    <row r="181" spans="2:63" s="12" customFormat="1" ht="22.9" customHeight="1">
      <c r="B181" s="153"/>
      <c r="D181" s="154" t="s">
        <v>72</v>
      </c>
      <c r="E181" s="164" t="s">
        <v>3268</v>
      </c>
      <c r="F181" s="164" t="s">
        <v>3269</v>
      </c>
      <c r="I181" s="156"/>
      <c r="J181" s="165">
        <f>BK181</f>
        <v>0</v>
      </c>
      <c r="L181" s="153"/>
      <c r="M181" s="158"/>
      <c r="N181" s="159"/>
      <c r="O181" s="159"/>
      <c r="P181" s="160">
        <f>SUM(P182:P196)</f>
        <v>0</v>
      </c>
      <c r="Q181" s="159"/>
      <c r="R181" s="160">
        <f>SUM(R182:R196)</f>
        <v>0</v>
      </c>
      <c r="S181" s="159"/>
      <c r="T181" s="161">
        <f>SUM(T182:T196)</f>
        <v>0</v>
      </c>
      <c r="AR181" s="154" t="s">
        <v>90</v>
      </c>
      <c r="AT181" s="162" t="s">
        <v>72</v>
      </c>
      <c r="AU181" s="162" t="s">
        <v>80</v>
      </c>
      <c r="AY181" s="154" t="s">
        <v>219</v>
      </c>
      <c r="BK181" s="163">
        <f>SUM(BK182:BK196)</f>
        <v>0</v>
      </c>
    </row>
    <row r="182" spans="1:65" s="2" customFormat="1" ht="21.6" customHeight="1">
      <c r="A182" s="33"/>
      <c r="B182" s="166"/>
      <c r="C182" s="167" t="s">
        <v>418</v>
      </c>
      <c r="D182" s="167" t="s">
        <v>222</v>
      </c>
      <c r="E182" s="168" t="s">
        <v>3270</v>
      </c>
      <c r="F182" s="169" t="s">
        <v>3271</v>
      </c>
      <c r="G182" s="170" t="s">
        <v>361</v>
      </c>
      <c r="H182" s="171">
        <v>60</v>
      </c>
      <c r="I182" s="172"/>
      <c r="J182" s="173">
        <f aca="true" t="shared" si="20" ref="J182:J196">ROUND(I182*H182,2)</f>
        <v>0</v>
      </c>
      <c r="K182" s="169" t="s">
        <v>1</v>
      </c>
      <c r="L182" s="34"/>
      <c r="M182" s="174" t="s">
        <v>1</v>
      </c>
      <c r="N182" s="175" t="s">
        <v>38</v>
      </c>
      <c r="O182" s="59"/>
      <c r="P182" s="176">
        <f aca="true" t="shared" si="21" ref="P182:P196">O182*H182</f>
        <v>0</v>
      </c>
      <c r="Q182" s="176">
        <v>0</v>
      </c>
      <c r="R182" s="176">
        <f aca="true" t="shared" si="22" ref="R182:R196">Q182*H182</f>
        <v>0</v>
      </c>
      <c r="S182" s="176">
        <v>0</v>
      </c>
      <c r="T182" s="177">
        <f aca="true" t="shared" si="23" ref="T182:T196">S182*H182</f>
        <v>0</v>
      </c>
      <c r="U182" s="33"/>
      <c r="V182" s="33"/>
      <c r="W182" s="33"/>
      <c r="X182" s="33"/>
      <c r="Y182" s="33"/>
      <c r="Z182" s="33"/>
      <c r="AA182" s="33"/>
      <c r="AB182" s="33"/>
      <c r="AC182" s="33"/>
      <c r="AD182" s="33"/>
      <c r="AE182" s="33"/>
      <c r="AR182" s="178" t="s">
        <v>446</v>
      </c>
      <c r="AT182" s="178" t="s">
        <v>222</v>
      </c>
      <c r="AU182" s="178" t="s">
        <v>82</v>
      </c>
      <c r="AY182" s="18" t="s">
        <v>219</v>
      </c>
      <c r="BE182" s="179">
        <f aca="true" t="shared" si="24" ref="BE182:BE196">IF(N182="základní",J182,0)</f>
        <v>0</v>
      </c>
      <c r="BF182" s="179">
        <f aca="true" t="shared" si="25" ref="BF182:BF196">IF(N182="snížená",J182,0)</f>
        <v>0</v>
      </c>
      <c r="BG182" s="179">
        <f aca="true" t="shared" si="26" ref="BG182:BG196">IF(N182="zákl. přenesená",J182,0)</f>
        <v>0</v>
      </c>
      <c r="BH182" s="179">
        <f aca="true" t="shared" si="27" ref="BH182:BH196">IF(N182="sníž. přenesená",J182,0)</f>
        <v>0</v>
      </c>
      <c r="BI182" s="179">
        <f aca="true" t="shared" si="28" ref="BI182:BI196">IF(N182="nulová",J182,0)</f>
        <v>0</v>
      </c>
      <c r="BJ182" s="18" t="s">
        <v>80</v>
      </c>
      <c r="BK182" s="179">
        <f aca="true" t="shared" si="29" ref="BK182:BK196">ROUND(I182*H182,2)</f>
        <v>0</v>
      </c>
      <c r="BL182" s="18" t="s">
        <v>446</v>
      </c>
      <c r="BM182" s="178" t="s">
        <v>287</v>
      </c>
    </row>
    <row r="183" spans="1:65" s="2" customFormat="1" ht="14.45" customHeight="1">
      <c r="A183" s="33"/>
      <c r="B183" s="166"/>
      <c r="C183" s="167" t="s">
        <v>475</v>
      </c>
      <c r="D183" s="167" t="s">
        <v>222</v>
      </c>
      <c r="E183" s="168" t="s">
        <v>3272</v>
      </c>
      <c r="F183" s="169" t="s">
        <v>3273</v>
      </c>
      <c r="G183" s="170" t="s">
        <v>361</v>
      </c>
      <c r="H183" s="171">
        <v>100</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446</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446</v>
      </c>
      <c r="BM183" s="178" t="s">
        <v>421</v>
      </c>
    </row>
    <row r="184" spans="1:65" s="2" customFormat="1" ht="14.45" customHeight="1">
      <c r="A184" s="33"/>
      <c r="B184" s="166"/>
      <c r="C184" s="167" t="s">
        <v>491</v>
      </c>
      <c r="D184" s="167" t="s">
        <v>222</v>
      </c>
      <c r="E184" s="168" t="s">
        <v>3274</v>
      </c>
      <c r="F184" s="169" t="s">
        <v>3275</v>
      </c>
      <c r="G184" s="170" t="s">
        <v>361</v>
      </c>
      <c r="H184" s="171">
        <v>120</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446</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446</v>
      </c>
      <c r="BM184" s="178" t="s">
        <v>431</v>
      </c>
    </row>
    <row r="185" spans="1:65" s="2" customFormat="1" ht="14.45" customHeight="1">
      <c r="A185" s="33"/>
      <c r="B185" s="166"/>
      <c r="C185" s="167" t="s">
        <v>495</v>
      </c>
      <c r="D185" s="167" t="s">
        <v>222</v>
      </c>
      <c r="E185" s="168" t="s">
        <v>3276</v>
      </c>
      <c r="F185" s="169" t="s">
        <v>3277</v>
      </c>
      <c r="G185" s="170" t="s">
        <v>361</v>
      </c>
      <c r="H185" s="171">
        <v>60</v>
      </c>
      <c r="I185" s="172"/>
      <c r="J185" s="173">
        <f t="shared" si="20"/>
        <v>0</v>
      </c>
      <c r="K185" s="169" t="s">
        <v>1</v>
      </c>
      <c r="L185" s="34"/>
      <c r="M185" s="174" t="s">
        <v>1</v>
      </c>
      <c r="N185" s="175" t="s">
        <v>38</v>
      </c>
      <c r="O185" s="59"/>
      <c r="P185" s="176">
        <f t="shared" si="21"/>
        <v>0</v>
      </c>
      <c r="Q185" s="176">
        <v>0</v>
      </c>
      <c r="R185" s="176">
        <f t="shared" si="22"/>
        <v>0</v>
      </c>
      <c r="S185" s="176">
        <v>0</v>
      </c>
      <c r="T185" s="177">
        <f t="shared" si="23"/>
        <v>0</v>
      </c>
      <c r="U185" s="33"/>
      <c r="V185" s="33"/>
      <c r="W185" s="33"/>
      <c r="X185" s="33"/>
      <c r="Y185" s="33"/>
      <c r="Z185" s="33"/>
      <c r="AA185" s="33"/>
      <c r="AB185" s="33"/>
      <c r="AC185" s="33"/>
      <c r="AD185" s="33"/>
      <c r="AE185" s="33"/>
      <c r="AR185" s="178" t="s">
        <v>446</v>
      </c>
      <c r="AT185" s="178" t="s">
        <v>222</v>
      </c>
      <c r="AU185" s="178" t="s">
        <v>82</v>
      </c>
      <c r="AY185" s="18" t="s">
        <v>219</v>
      </c>
      <c r="BE185" s="179">
        <f t="shared" si="24"/>
        <v>0</v>
      </c>
      <c r="BF185" s="179">
        <f t="shared" si="25"/>
        <v>0</v>
      </c>
      <c r="BG185" s="179">
        <f t="shared" si="26"/>
        <v>0</v>
      </c>
      <c r="BH185" s="179">
        <f t="shared" si="27"/>
        <v>0</v>
      </c>
      <c r="BI185" s="179">
        <f t="shared" si="28"/>
        <v>0</v>
      </c>
      <c r="BJ185" s="18" t="s">
        <v>80</v>
      </c>
      <c r="BK185" s="179">
        <f t="shared" si="29"/>
        <v>0</v>
      </c>
      <c r="BL185" s="18" t="s">
        <v>446</v>
      </c>
      <c r="BM185" s="178" t="s">
        <v>410</v>
      </c>
    </row>
    <row r="186" spans="1:65" s="2" customFormat="1" ht="21.6" customHeight="1">
      <c r="A186" s="33"/>
      <c r="B186" s="166"/>
      <c r="C186" s="167" t="s">
        <v>499</v>
      </c>
      <c r="D186" s="167" t="s">
        <v>222</v>
      </c>
      <c r="E186" s="168" t="s">
        <v>3278</v>
      </c>
      <c r="F186" s="169" t="s">
        <v>3279</v>
      </c>
      <c r="G186" s="170" t="s">
        <v>592</v>
      </c>
      <c r="H186" s="171">
        <v>1</v>
      </c>
      <c r="I186" s="172"/>
      <c r="J186" s="173">
        <f t="shared" si="20"/>
        <v>0</v>
      </c>
      <c r="K186" s="169" t="s">
        <v>1</v>
      </c>
      <c r="L186" s="34"/>
      <c r="M186" s="174" t="s">
        <v>1</v>
      </c>
      <c r="N186" s="175" t="s">
        <v>38</v>
      </c>
      <c r="O186" s="59"/>
      <c r="P186" s="176">
        <f t="shared" si="21"/>
        <v>0</v>
      </c>
      <c r="Q186" s="176">
        <v>0</v>
      </c>
      <c r="R186" s="176">
        <f t="shared" si="22"/>
        <v>0</v>
      </c>
      <c r="S186" s="176">
        <v>0</v>
      </c>
      <c r="T186" s="177">
        <f t="shared" si="23"/>
        <v>0</v>
      </c>
      <c r="U186" s="33"/>
      <c r="V186" s="33"/>
      <c r="W186" s="33"/>
      <c r="X186" s="33"/>
      <c r="Y186" s="33"/>
      <c r="Z186" s="33"/>
      <c r="AA186" s="33"/>
      <c r="AB186" s="33"/>
      <c r="AC186" s="33"/>
      <c r="AD186" s="33"/>
      <c r="AE186" s="33"/>
      <c r="AR186" s="178" t="s">
        <v>446</v>
      </c>
      <c r="AT186" s="178" t="s">
        <v>222</v>
      </c>
      <c r="AU186" s="178" t="s">
        <v>82</v>
      </c>
      <c r="AY186" s="18" t="s">
        <v>219</v>
      </c>
      <c r="BE186" s="179">
        <f t="shared" si="24"/>
        <v>0</v>
      </c>
      <c r="BF186" s="179">
        <f t="shared" si="25"/>
        <v>0</v>
      </c>
      <c r="BG186" s="179">
        <f t="shared" si="26"/>
        <v>0</v>
      </c>
      <c r="BH186" s="179">
        <f t="shared" si="27"/>
        <v>0</v>
      </c>
      <c r="BI186" s="179">
        <f t="shared" si="28"/>
        <v>0</v>
      </c>
      <c r="BJ186" s="18" t="s">
        <v>80</v>
      </c>
      <c r="BK186" s="179">
        <f t="shared" si="29"/>
        <v>0</v>
      </c>
      <c r="BL186" s="18" t="s">
        <v>446</v>
      </c>
      <c r="BM186" s="178" t="s">
        <v>442</v>
      </c>
    </row>
    <row r="187" spans="1:65" s="2" customFormat="1" ht="14.45" customHeight="1">
      <c r="A187" s="33"/>
      <c r="B187" s="166"/>
      <c r="C187" s="167" t="s">
        <v>503</v>
      </c>
      <c r="D187" s="167" t="s">
        <v>222</v>
      </c>
      <c r="E187" s="168" t="s">
        <v>3280</v>
      </c>
      <c r="F187" s="169" t="s">
        <v>3281</v>
      </c>
      <c r="G187" s="170" t="s">
        <v>361</v>
      </c>
      <c r="H187" s="171">
        <v>560</v>
      </c>
      <c r="I187" s="172"/>
      <c r="J187" s="173">
        <f t="shared" si="20"/>
        <v>0</v>
      </c>
      <c r="K187" s="169" t="s">
        <v>1</v>
      </c>
      <c r="L187" s="34"/>
      <c r="M187" s="174" t="s">
        <v>1</v>
      </c>
      <c r="N187" s="175" t="s">
        <v>38</v>
      </c>
      <c r="O187" s="59"/>
      <c r="P187" s="176">
        <f t="shared" si="21"/>
        <v>0</v>
      </c>
      <c r="Q187" s="176">
        <v>0</v>
      </c>
      <c r="R187" s="176">
        <f t="shared" si="22"/>
        <v>0</v>
      </c>
      <c r="S187" s="176">
        <v>0</v>
      </c>
      <c r="T187" s="177">
        <f t="shared" si="23"/>
        <v>0</v>
      </c>
      <c r="U187" s="33"/>
      <c r="V187" s="33"/>
      <c r="W187" s="33"/>
      <c r="X187" s="33"/>
      <c r="Y187" s="33"/>
      <c r="Z187" s="33"/>
      <c r="AA187" s="33"/>
      <c r="AB187" s="33"/>
      <c r="AC187" s="33"/>
      <c r="AD187" s="33"/>
      <c r="AE187" s="33"/>
      <c r="AR187" s="178" t="s">
        <v>446</v>
      </c>
      <c r="AT187" s="178" t="s">
        <v>222</v>
      </c>
      <c r="AU187" s="178" t="s">
        <v>82</v>
      </c>
      <c r="AY187" s="18" t="s">
        <v>219</v>
      </c>
      <c r="BE187" s="179">
        <f t="shared" si="24"/>
        <v>0</v>
      </c>
      <c r="BF187" s="179">
        <f t="shared" si="25"/>
        <v>0</v>
      </c>
      <c r="BG187" s="179">
        <f t="shared" si="26"/>
        <v>0</v>
      </c>
      <c r="BH187" s="179">
        <f t="shared" si="27"/>
        <v>0</v>
      </c>
      <c r="BI187" s="179">
        <f t="shared" si="28"/>
        <v>0</v>
      </c>
      <c r="BJ187" s="18" t="s">
        <v>80</v>
      </c>
      <c r="BK187" s="179">
        <f t="shared" si="29"/>
        <v>0</v>
      </c>
      <c r="BL187" s="18" t="s">
        <v>446</v>
      </c>
      <c r="BM187" s="178" t="s">
        <v>446</v>
      </c>
    </row>
    <row r="188" spans="1:65" s="2" customFormat="1" ht="14.45" customHeight="1">
      <c r="A188" s="33"/>
      <c r="B188" s="166"/>
      <c r="C188" s="167" t="s">
        <v>507</v>
      </c>
      <c r="D188" s="167" t="s">
        <v>222</v>
      </c>
      <c r="E188" s="168" t="s">
        <v>3282</v>
      </c>
      <c r="F188" s="169" t="s">
        <v>3283</v>
      </c>
      <c r="G188" s="170" t="s">
        <v>361</v>
      </c>
      <c r="H188" s="171">
        <v>990</v>
      </c>
      <c r="I188" s="172"/>
      <c r="J188" s="173">
        <f t="shared" si="20"/>
        <v>0</v>
      </c>
      <c r="K188" s="169" t="s">
        <v>1</v>
      </c>
      <c r="L188" s="34"/>
      <c r="M188" s="174" t="s">
        <v>1</v>
      </c>
      <c r="N188" s="175" t="s">
        <v>38</v>
      </c>
      <c r="O188" s="59"/>
      <c r="P188" s="176">
        <f t="shared" si="21"/>
        <v>0</v>
      </c>
      <c r="Q188" s="176">
        <v>0</v>
      </c>
      <c r="R188" s="176">
        <f t="shared" si="22"/>
        <v>0</v>
      </c>
      <c r="S188" s="176">
        <v>0</v>
      </c>
      <c r="T188" s="177">
        <f t="shared" si="23"/>
        <v>0</v>
      </c>
      <c r="U188" s="33"/>
      <c r="V188" s="33"/>
      <c r="W188" s="33"/>
      <c r="X188" s="33"/>
      <c r="Y188" s="33"/>
      <c r="Z188" s="33"/>
      <c r="AA188" s="33"/>
      <c r="AB188" s="33"/>
      <c r="AC188" s="33"/>
      <c r="AD188" s="33"/>
      <c r="AE188" s="33"/>
      <c r="AR188" s="178" t="s">
        <v>446</v>
      </c>
      <c r="AT188" s="178" t="s">
        <v>222</v>
      </c>
      <c r="AU188" s="178" t="s">
        <v>82</v>
      </c>
      <c r="AY188" s="18" t="s">
        <v>219</v>
      </c>
      <c r="BE188" s="179">
        <f t="shared" si="24"/>
        <v>0</v>
      </c>
      <c r="BF188" s="179">
        <f t="shared" si="25"/>
        <v>0</v>
      </c>
      <c r="BG188" s="179">
        <f t="shared" si="26"/>
        <v>0</v>
      </c>
      <c r="BH188" s="179">
        <f t="shared" si="27"/>
        <v>0</v>
      </c>
      <c r="BI188" s="179">
        <f t="shared" si="28"/>
        <v>0</v>
      </c>
      <c r="BJ188" s="18" t="s">
        <v>80</v>
      </c>
      <c r="BK188" s="179">
        <f t="shared" si="29"/>
        <v>0</v>
      </c>
      <c r="BL188" s="18" t="s">
        <v>446</v>
      </c>
      <c r="BM188" s="178" t="s">
        <v>659</v>
      </c>
    </row>
    <row r="189" spans="1:65" s="2" customFormat="1" ht="14.45" customHeight="1">
      <c r="A189" s="33"/>
      <c r="B189" s="166"/>
      <c r="C189" s="167" t="s">
        <v>511</v>
      </c>
      <c r="D189" s="167" t="s">
        <v>222</v>
      </c>
      <c r="E189" s="168" t="s">
        <v>3284</v>
      </c>
      <c r="F189" s="169" t="s">
        <v>3285</v>
      </c>
      <c r="G189" s="170" t="s">
        <v>361</v>
      </c>
      <c r="H189" s="171">
        <v>985</v>
      </c>
      <c r="I189" s="172"/>
      <c r="J189" s="173">
        <f t="shared" si="20"/>
        <v>0</v>
      </c>
      <c r="K189" s="169" t="s">
        <v>1</v>
      </c>
      <c r="L189" s="34"/>
      <c r="M189" s="174" t="s">
        <v>1</v>
      </c>
      <c r="N189" s="175" t="s">
        <v>38</v>
      </c>
      <c r="O189" s="59"/>
      <c r="P189" s="176">
        <f t="shared" si="21"/>
        <v>0</v>
      </c>
      <c r="Q189" s="176">
        <v>0</v>
      </c>
      <c r="R189" s="176">
        <f t="shared" si="22"/>
        <v>0</v>
      </c>
      <c r="S189" s="176">
        <v>0</v>
      </c>
      <c r="T189" s="177">
        <f t="shared" si="23"/>
        <v>0</v>
      </c>
      <c r="U189" s="33"/>
      <c r="V189" s="33"/>
      <c r="W189" s="33"/>
      <c r="X189" s="33"/>
      <c r="Y189" s="33"/>
      <c r="Z189" s="33"/>
      <c r="AA189" s="33"/>
      <c r="AB189" s="33"/>
      <c r="AC189" s="33"/>
      <c r="AD189" s="33"/>
      <c r="AE189" s="33"/>
      <c r="AR189" s="178" t="s">
        <v>446</v>
      </c>
      <c r="AT189" s="178" t="s">
        <v>222</v>
      </c>
      <c r="AU189" s="178" t="s">
        <v>82</v>
      </c>
      <c r="AY189" s="18" t="s">
        <v>219</v>
      </c>
      <c r="BE189" s="179">
        <f t="shared" si="24"/>
        <v>0</v>
      </c>
      <c r="BF189" s="179">
        <f t="shared" si="25"/>
        <v>0</v>
      </c>
      <c r="BG189" s="179">
        <f t="shared" si="26"/>
        <v>0</v>
      </c>
      <c r="BH189" s="179">
        <f t="shared" si="27"/>
        <v>0</v>
      </c>
      <c r="BI189" s="179">
        <f t="shared" si="28"/>
        <v>0</v>
      </c>
      <c r="BJ189" s="18" t="s">
        <v>80</v>
      </c>
      <c r="BK189" s="179">
        <f t="shared" si="29"/>
        <v>0</v>
      </c>
      <c r="BL189" s="18" t="s">
        <v>446</v>
      </c>
      <c r="BM189" s="178" t="s">
        <v>662</v>
      </c>
    </row>
    <row r="190" spans="1:65" s="2" customFormat="1" ht="14.45" customHeight="1">
      <c r="A190" s="33"/>
      <c r="B190" s="166"/>
      <c r="C190" s="167" t="s">
        <v>522</v>
      </c>
      <c r="D190" s="167" t="s">
        <v>222</v>
      </c>
      <c r="E190" s="168" t="s">
        <v>3286</v>
      </c>
      <c r="F190" s="169" t="s">
        <v>3287</v>
      </c>
      <c r="G190" s="170" t="s">
        <v>361</v>
      </c>
      <c r="H190" s="171">
        <v>300</v>
      </c>
      <c r="I190" s="172"/>
      <c r="J190" s="173">
        <f t="shared" si="20"/>
        <v>0</v>
      </c>
      <c r="K190" s="169" t="s">
        <v>1</v>
      </c>
      <c r="L190" s="34"/>
      <c r="M190" s="174" t="s">
        <v>1</v>
      </c>
      <c r="N190" s="175" t="s">
        <v>38</v>
      </c>
      <c r="O190" s="59"/>
      <c r="P190" s="176">
        <f t="shared" si="21"/>
        <v>0</v>
      </c>
      <c r="Q190" s="176">
        <v>0</v>
      </c>
      <c r="R190" s="176">
        <f t="shared" si="22"/>
        <v>0</v>
      </c>
      <c r="S190" s="176">
        <v>0</v>
      </c>
      <c r="T190" s="177">
        <f t="shared" si="23"/>
        <v>0</v>
      </c>
      <c r="U190" s="33"/>
      <c r="V190" s="33"/>
      <c r="W190" s="33"/>
      <c r="X190" s="33"/>
      <c r="Y190" s="33"/>
      <c r="Z190" s="33"/>
      <c r="AA190" s="33"/>
      <c r="AB190" s="33"/>
      <c r="AC190" s="33"/>
      <c r="AD190" s="33"/>
      <c r="AE190" s="33"/>
      <c r="AR190" s="178" t="s">
        <v>446</v>
      </c>
      <c r="AT190" s="178" t="s">
        <v>222</v>
      </c>
      <c r="AU190" s="178" t="s">
        <v>82</v>
      </c>
      <c r="AY190" s="18" t="s">
        <v>219</v>
      </c>
      <c r="BE190" s="179">
        <f t="shared" si="24"/>
        <v>0</v>
      </c>
      <c r="BF190" s="179">
        <f t="shared" si="25"/>
        <v>0</v>
      </c>
      <c r="BG190" s="179">
        <f t="shared" si="26"/>
        <v>0</v>
      </c>
      <c r="BH190" s="179">
        <f t="shared" si="27"/>
        <v>0</v>
      </c>
      <c r="BI190" s="179">
        <f t="shared" si="28"/>
        <v>0</v>
      </c>
      <c r="BJ190" s="18" t="s">
        <v>80</v>
      </c>
      <c r="BK190" s="179">
        <f t="shared" si="29"/>
        <v>0</v>
      </c>
      <c r="BL190" s="18" t="s">
        <v>446</v>
      </c>
      <c r="BM190" s="178" t="s">
        <v>667</v>
      </c>
    </row>
    <row r="191" spans="1:65" s="2" customFormat="1" ht="14.45" customHeight="1">
      <c r="A191" s="33"/>
      <c r="B191" s="166"/>
      <c r="C191" s="167" t="s">
        <v>527</v>
      </c>
      <c r="D191" s="167" t="s">
        <v>222</v>
      </c>
      <c r="E191" s="168" t="s">
        <v>3288</v>
      </c>
      <c r="F191" s="169" t="s">
        <v>3289</v>
      </c>
      <c r="G191" s="170" t="s">
        <v>361</v>
      </c>
      <c r="H191" s="171">
        <v>790</v>
      </c>
      <c r="I191" s="172"/>
      <c r="J191" s="173">
        <f t="shared" si="20"/>
        <v>0</v>
      </c>
      <c r="K191" s="169" t="s">
        <v>1</v>
      </c>
      <c r="L191" s="34"/>
      <c r="M191" s="174" t="s">
        <v>1</v>
      </c>
      <c r="N191" s="175" t="s">
        <v>38</v>
      </c>
      <c r="O191" s="59"/>
      <c r="P191" s="176">
        <f t="shared" si="21"/>
        <v>0</v>
      </c>
      <c r="Q191" s="176">
        <v>0</v>
      </c>
      <c r="R191" s="176">
        <f t="shared" si="22"/>
        <v>0</v>
      </c>
      <c r="S191" s="176">
        <v>0</v>
      </c>
      <c r="T191" s="177">
        <f t="shared" si="23"/>
        <v>0</v>
      </c>
      <c r="U191" s="33"/>
      <c r="V191" s="33"/>
      <c r="W191" s="33"/>
      <c r="X191" s="33"/>
      <c r="Y191" s="33"/>
      <c r="Z191" s="33"/>
      <c r="AA191" s="33"/>
      <c r="AB191" s="33"/>
      <c r="AC191" s="33"/>
      <c r="AD191" s="33"/>
      <c r="AE191" s="33"/>
      <c r="AR191" s="178" t="s">
        <v>446</v>
      </c>
      <c r="AT191" s="178" t="s">
        <v>222</v>
      </c>
      <c r="AU191" s="178" t="s">
        <v>82</v>
      </c>
      <c r="AY191" s="18" t="s">
        <v>219</v>
      </c>
      <c r="BE191" s="179">
        <f t="shared" si="24"/>
        <v>0</v>
      </c>
      <c r="BF191" s="179">
        <f t="shared" si="25"/>
        <v>0</v>
      </c>
      <c r="BG191" s="179">
        <f t="shared" si="26"/>
        <v>0</v>
      </c>
      <c r="BH191" s="179">
        <f t="shared" si="27"/>
        <v>0</v>
      </c>
      <c r="BI191" s="179">
        <f t="shared" si="28"/>
        <v>0</v>
      </c>
      <c r="BJ191" s="18" t="s">
        <v>80</v>
      </c>
      <c r="BK191" s="179">
        <f t="shared" si="29"/>
        <v>0</v>
      </c>
      <c r="BL191" s="18" t="s">
        <v>446</v>
      </c>
      <c r="BM191" s="178" t="s">
        <v>670</v>
      </c>
    </row>
    <row r="192" spans="1:65" s="2" customFormat="1" ht="14.45" customHeight="1">
      <c r="A192" s="33"/>
      <c r="B192" s="166"/>
      <c r="C192" s="167" t="s">
        <v>536</v>
      </c>
      <c r="D192" s="167" t="s">
        <v>222</v>
      </c>
      <c r="E192" s="168" t="s">
        <v>3290</v>
      </c>
      <c r="F192" s="169" t="s">
        <v>3291</v>
      </c>
      <c r="G192" s="170" t="s">
        <v>361</v>
      </c>
      <c r="H192" s="171">
        <v>350</v>
      </c>
      <c r="I192" s="172"/>
      <c r="J192" s="173">
        <f t="shared" si="20"/>
        <v>0</v>
      </c>
      <c r="K192" s="169" t="s">
        <v>1</v>
      </c>
      <c r="L192" s="34"/>
      <c r="M192" s="174" t="s">
        <v>1</v>
      </c>
      <c r="N192" s="175" t="s">
        <v>38</v>
      </c>
      <c r="O192" s="59"/>
      <c r="P192" s="176">
        <f t="shared" si="21"/>
        <v>0</v>
      </c>
      <c r="Q192" s="176">
        <v>0</v>
      </c>
      <c r="R192" s="176">
        <f t="shared" si="22"/>
        <v>0</v>
      </c>
      <c r="S192" s="176">
        <v>0</v>
      </c>
      <c r="T192" s="177">
        <f t="shared" si="23"/>
        <v>0</v>
      </c>
      <c r="U192" s="33"/>
      <c r="V192" s="33"/>
      <c r="W192" s="33"/>
      <c r="X192" s="33"/>
      <c r="Y192" s="33"/>
      <c r="Z192" s="33"/>
      <c r="AA192" s="33"/>
      <c r="AB192" s="33"/>
      <c r="AC192" s="33"/>
      <c r="AD192" s="33"/>
      <c r="AE192" s="33"/>
      <c r="AR192" s="178" t="s">
        <v>446</v>
      </c>
      <c r="AT192" s="178" t="s">
        <v>222</v>
      </c>
      <c r="AU192" s="178" t="s">
        <v>82</v>
      </c>
      <c r="AY192" s="18" t="s">
        <v>219</v>
      </c>
      <c r="BE192" s="179">
        <f t="shared" si="24"/>
        <v>0</v>
      </c>
      <c r="BF192" s="179">
        <f t="shared" si="25"/>
        <v>0</v>
      </c>
      <c r="BG192" s="179">
        <f t="shared" si="26"/>
        <v>0</v>
      </c>
      <c r="BH192" s="179">
        <f t="shared" si="27"/>
        <v>0</v>
      </c>
      <c r="BI192" s="179">
        <f t="shared" si="28"/>
        <v>0</v>
      </c>
      <c r="BJ192" s="18" t="s">
        <v>80</v>
      </c>
      <c r="BK192" s="179">
        <f t="shared" si="29"/>
        <v>0</v>
      </c>
      <c r="BL192" s="18" t="s">
        <v>446</v>
      </c>
      <c r="BM192" s="178" t="s">
        <v>673</v>
      </c>
    </row>
    <row r="193" spans="1:65" s="2" customFormat="1" ht="14.45" customHeight="1">
      <c r="A193" s="33"/>
      <c r="B193" s="166"/>
      <c r="C193" s="167" t="s">
        <v>543</v>
      </c>
      <c r="D193" s="167" t="s">
        <v>222</v>
      </c>
      <c r="E193" s="168" t="s">
        <v>3292</v>
      </c>
      <c r="F193" s="169" t="s">
        <v>3293</v>
      </c>
      <c r="G193" s="170" t="s">
        <v>361</v>
      </c>
      <c r="H193" s="171">
        <v>55</v>
      </c>
      <c r="I193" s="172"/>
      <c r="J193" s="173">
        <f t="shared" si="20"/>
        <v>0</v>
      </c>
      <c r="K193" s="169" t="s">
        <v>1</v>
      </c>
      <c r="L193" s="34"/>
      <c r="M193" s="174" t="s">
        <v>1</v>
      </c>
      <c r="N193" s="175" t="s">
        <v>38</v>
      </c>
      <c r="O193" s="59"/>
      <c r="P193" s="176">
        <f t="shared" si="21"/>
        <v>0</v>
      </c>
      <c r="Q193" s="176">
        <v>0</v>
      </c>
      <c r="R193" s="176">
        <f t="shared" si="22"/>
        <v>0</v>
      </c>
      <c r="S193" s="176">
        <v>0</v>
      </c>
      <c r="T193" s="177">
        <f t="shared" si="23"/>
        <v>0</v>
      </c>
      <c r="U193" s="33"/>
      <c r="V193" s="33"/>
      <c r="W193" s="33"/>
      <c r="X193" s="33"/>
      <c r="Y193" s="33"/>
      <c r="Z193" s="33"/>
      <c r="AA193" s="33"/>
      <c r="AB193" s="33"/>
      <c r="AC193" s="33"/>
      <c r="AD193" s="33"/>
      <c r="AE193" s="33"/>
      <c r="AR193" s="178" t="s">
        <v>446</v>
      </c>
      <c r="AT193" s="178" t="s">
        <v>222</v>
      </c>
      <c r="AU193" s="178" t="s">
        <v>82</v>
      </c>
      <c r="AY193" s="18" t="s">
        <v>219</v>
      </c>
      <c r="BE193" s="179">
        <f t="shared" si="24"/>
        <v>0</v>
      </c>
      <c r="BF193" s="179">
        <f t="shared" si="25"/>
        <v>0</v>
      </c>
      <c r="BG193" s="179">
        <f t="shared" si="26"/>
        <v>0</v>
      </c>
      <c r="BH193" s="179">
        <f t="shared" si="27"/>
        <v>0</v>
      </c>
      <c r="BI193" s="179">
        <f t="shared" si="28"/>
        <v>0</v>
      </c>
      <c r="BJ193" s="18" t="s">
        <v>80</v>
      </c>
      <c r="BK193" s="179">
        <f t="shared" si="29"/>
        <v>0</v>
      </c>
      <c r="BL193" s="18" t="s">
        <v>446</v>
      </c>
      <c r="BM193" s="178" t="s">
        <v>676</v>
      </c>
    </row>
    <row r="194" spans="1:65" s="2" customFormat="1" ht="14.45" customHeight="1">
      <c r="A194" s="33"/>
      <c r="B194" s="166"/>
      <c r="C194" s="167" t="s">
        <v>548</v>
      </c>
      <c r="D194" s="167" t="s">
        <v>222</v>
      </c>
      <c r="E194" s="168" t="s">
        <v>3294</v>
      </c>
      <c r="F194" s="169" t="s">
        <v>3295</v>
      </c>
      <c r="G194" s="170" t="s">
        <v>361</v>
      </c>
      <c r="H194" s="171">
        <v>70</v>
      </c>
      <c r="I194" s="172"/>
      <c r="J194" s="173">
        <f t="shared" si="20"/>
        <v>0</v>
      </c>
      <c r="K194" s="169" t="s">
        <v>1</v>
      </c>
      <c r="L194" s="34"/>
      <c r="M194" s="174" t="s">
        <v>1</v>
      </c>
      <c r="N194" s="175" t="s">
        <v>38</v>
      </c>
      <c r="O194" s="59"/>
      <c r="P194" s="176">
        <f t="shared" si="21"/>
        <v>0</v>
      </c>
      <c r="Q194" s="176">
        <v>0</v>
      </c>
      <c r="R194" s="176">
        <f t="shared" si="22"/>
        <v>0</v>
      </c>
      <c r="S194" s="176">
        <v>0</v>
      </c>
      <c r="T194" s="177">
        <f t="shared" si="23"/>
        <v>0</v>
      </c>
      <c r="U194" s="33"/>
      <c r="V194" s="33"/>
      <c r="W194" s="33"/>
      <c r="X194" s="33"/>
      <c r="Y194" s="33"/>
      <c r="Z194" s="33"/>
      <c r="AA194" s="33"/>
      <c r="AB194" s="33"/>
      <c r="AC194" s="33"/>
      <c r="AD194" s="33"/>
      <c r="AE194" s="33"/>
      <c r="AR194" s="178" t="s">
        <v>446</v>
      </c>
      <c r="AT194" s="178" t="s">
        <v>222</v>
      </c>
      <c r="AU194" s="178" t="s">
        <v>82</v>
      </c>
      <c r="AY194" s="18" t="s">
        <v>219</v>
      </c>
      <c r="BE194" s="179">
        <f t="shared" si="24"/>
        <v>0</v>
      </c>
      <c r="BF194" s="179">
        <f t="shared" si="25"/>
        <v>0</v>
      </c>
      <c r="BG194" s="179">
        <f t="shared" si="26"/>
        <v>0</v>
      </c>
      <c r="BH194" s="179">
        <f t="shared" si="27"/>
        <v>0</v>
      </c>
      <c r="BI194" s="179">
        <f t="shared" si="28"/>
        <v>0</v>
      </c>
      <c r="BJ194" s="18" t="s">
        <v>80</v>
      </c>
      <c r="BK194" s="179">
        <f t="shared" si="29"/>
        <v>0</v>
      </c>
      <c r="BL194" s="18" t="s">
        <v>446</v>
      </c>
      <c r="BM194" s="178" t="s">
        <v>680</v>
      </c>
    </row>
    <row r="195" spans="1:65" s="2" customFormat="1" ht="14.45" customHeight="1">
      <c r="A195" s="33"/>
      <c r="B195" s="166"/>
      <c r="C195" s="167" t="s">
        <v>553</v>
      </c>
      <c r="D195" s="167" t="s">
        <v>222</v>
      </c>
      <c r="E195" s="168" t="s">
        <v>3296</v>
      </c>
      <c r="F195" s="169" t="s">
        <v>3297</v>
      </c>
      <c r="G195" s="170" t="s">
        <v>361</v>
      </c>
      <c r="H195" s="171">
        <v>80</v>
      </c>
      <c r="I195" s="172"/>
      <c r="J195" s="173">
        <f t="shared" si="20"/>
        <v>0</v>
      </c>
      <c r="K195" s="169" t="s">
        <v>1</v>
      </c>
      <c r="L195" s="34"/>
      <c r="M195" s="174" t="s">
        <v>1</v>
      </c>
      <c r="N195" s="175" t="s">
        <v>38</v>
      </c>
      <c r="O195" s="59"/>
      <c r="P195" s="176">
        <f t="shared" si="21"/>
        <v>0</v>
      </c>
      <c r="Q195" s="176">
        <v>0</v>
      </c>
      <c r="R195" s="176">
        <f t="shared" si="22"/>
        <v>0</v>
      </c>
      <c r="S195" s="176">
        <v>0</v>
      </c>
      <c r="T195" s="177">
        <f t="shared" si="23"/>
        <v>0</v>
      </c>
      <c r="U195" s="33"/>
      <c r="V195" s="33"/>
      <c r="W195" s="33"/>
      <c r="X195" s="33"/>
      <c r="Y195" s="33"/>
      <c r="Z195" s="33"/>
      <c r="AA195" s="33"/>
      <c r="AB195" s="33"/>
      <c r="AC195" s="33"/>
      <c r="AD195" s="33"/>
      <c r="AE195" s="33"/>
      <c r="AR195" s="178" t="s">
        <v>446</v>
      </c>
      <c r="AT195" s="178" t="s">
        <v>222</v>
      </c>
      <c r="AU195" s="178" t="s">
        <v>82</v>
      </c>
      <c r="AY195" s="18" t="s">
        <v>219</v>
      </c>
      <c r="BE195" s="179">
        <f t="shared" si="24"/>
        <v>0</v>
      </c>
      <c r="BF195" s="179">
        <f t="shared" si="25"/>
        <v>0</v>
      </c>
      <c r="BG195" s="179">
        <f t="shared" si="26"/>
        <v>0</v>
      </c>
      <c r="BH195" s="179">
        <f t="shared" si="27"/>
        <v>0</v>
      </c>
      <c r="BI195" s="179">
        <f t="shared" si="28"/>
        <v>0</v>
      </c>
      <c r="BJ195" s="18" t="s">
        <v>80</v>
      </c>
      <c r="BK195" s="179">
        <f t="shared" si="29"/>
        <v>0</v>
      </c>
      <c r="BL195" s="18" t="s">
        <v>446</v>
      </c>
      <c r="BM195" s="178" t="s">
        <v>1169</v>
      </c>
    </row>
    <row r="196" spans="1:65" s="2" customFormat="1" ht="14.45" customHeight="1">
      <c r="A196" s="33"/>
      <c r="B196" s="166"/>
      <c r="C196" s="167" t="s">
        <v>559</v>
      </c>
      <c r="D196" s="167" t="s">
        <v>222</v>
      </c>
      <c r="E196" s="168" t="s">
        <v>3298</v>
      </c>
      <c r="F196" s="169" t="s">
        <v>3299</v>
      </c>
      <c r="G196" s="170" t="s">
        <v>361</v>
      </c>
      <c r="H196" s="171">
        <v>20</v>
      </c>
      <c r="I196" s="172"/>
      <c r="J196" s="173">
        <f t="shared" si="20"/>
        <v>0</v>
      </c>
      <c r="K196" s="169" t="s">
        <v>1</v>
      </c>
      <c r="L196" s="34"/>
      <c r="M196" s="174" t="s">
        <v>1</v>
      </c>
      <c r="N196" s="175" t="s">
        <v>38</v>
      </c>
      <c r="O196" s="59"/>
      <c r="P196" s="176">
        <f t="shared" si="21"/>
        <v>0</v>
      </c>
      <c r="Q196" s="176">
        <v>0</v>
      </c>
      <c r="R196" s="176">
        <f t="shared" si="22"/>
        <v>0</v>
      </c>
      <c r="S196" s="176">
        <v>0</v>
      </c>
      <c r="T196" s="177">
        <f t="shared" si="23"/>
        <v>0</v>
      </c>
      <c r="U196" s="33"/>
      <c r="V196" s="33"/>
      <c r="W196" s="33"/>
      <c r="X196" s="33"/>
      <c r="Y196" s="33"/>
      <c r="Z196" s="33"/>
      <c r="AA196" s="33"/>
      <c r="AB196" s="33"/>
      <c r="AC196" s="33"/>
      <c r="AD196" s="33"/>
      <c r="AE196" s="33"/>
      <c r="AR196" s="178" t="s">
        <v>446</v>
      </c>
      <c r="AT196" s="178" t="s">
        <v>222</v>
      </c>
      <c r="AU196" s="178" t="s">
        <v>82</v>
      </c>
      <c r="AY196" s="18" t="s">
        <v>219</v>
      </c>
      <c r="BE196" s="179">
        <f t="shared" si="24"/>
        <v>0</v>
      </c>
      <c r="BF196" s="179">
        <f t="shared" si="25"/>
        <v>0</v>
      </c>
      <c r="BG196" s="179">
        <f t="shared" si="26"/>
        <v>0</v>
      </c>
      <c r="BH196" s="179">
        <f t="shared" si="27"/>
        <v>0</v>
      </c>
      <c r="BI196" s="179">
        <f t="shared" si="28"/>
        <v>0</v>
      </c>
      <c r="BJ196" s="18" t="s">
        <v>80</v>
      </c>
      <c r="BK196" s="179">
        <f t="shared" si="29"/>
        <v>0</v>
      </c>
      <c r="BL196" s="18" t="s">
        <v>446</v>
      </c>
      <c r="BM196" s="178" t="s">
        <v>687</v>
      </c>
    </row>
    <row r="197" spans="2:63" s="12" customFormat="1" ht="22.9" customHeight="1">
      <c r="B197" s="153"/>
      <c r="D197" s="154" t="s">
        <v>72</v>
      </c>
      <c r="E197" s="164" t="s">
        <v>3300</v>
      </c>
      <c r="F197" s="164" t="s">
        <v>3301</v>
      </c>
      <c r="I197" s="156"/>
      <c r="J197" s="165">
        <f>BK197</f>
        <v>0</v>
      </c>
      <c r="L197" s="153"/>
      <c r="M197" s="158"/>
      <c r="N197" s="159"/>
      <c r="O197" s="159"/>
      <c r="P197" s="160">
        <f>SUM(P198:P218)</f>
        <v>0</v>
      </c>
      <c r="Q197" s="159"/>
      <c r="R197" s="160">
        <f>SUM(R198:R218)</f>
        <v>0</v>
      </c>
      <c r="S197" s="159"/>
      <c r="T197" s="161">
        <f>SUM(T198:T218)</f>
        <v>0</v>
      </c>
      <c r="AR197" s="154" t="s">
        <v>90</v>
      </c>
      <c r="AT197" s="162" t="s">
        <v>72</v>
      </c>
      <c r="AU197" s="162" t="s">
        <v>80</v>
      </c>
      <c r="AY197" s="154" t="s">
        <v>219</v>
      </c>
      <c r="BK197" s="163">
        <f>SUM(BK198:BK218)</f>
        <v>0</v>
      </c>
    </row>
    <row r="198" spans="1:65" s="2" customFormat="1" ht="14.45" customHeight="1">
      <c r="A198" s="33"/>
      <c r="B198" s="166"/>
      <c r="C198" s="167" t="s">
        <v>530</v>
      </c>
      <c r="D198" s="167" t="s">
        <v>222</v>
      </c>
      <c r="E198" s="168" t="s">
        <v>3302</v>
      </c>
      <c r="F198" s="169" t="s">
        <v>3303</v>
      </c>
      <c r="G198" s="170" t="s">
        <v>361</v>
      </c>
      <c r="H198" s="171">
        <v>60</v>
      </c>
      <c r="I198" s="172"/>
      <c r="J198" s="173">
        <f aca="true" t="shared" si="30" ref="J198:J218">ROUND(I198*H198,2)</f>
        <v>0</v>
      </c>
      <c r="K198" s="169" t="s">
        <v>1</v>
      </c>
      <c r="L198" s="34"/>
      <c r="M198" s="174" t="s">
        <v>1</v>
      </c>
      <c r="N198" s="175" t="s">
        <v>38</v>
      </c>
      <c r="O198" s="59"/>
      <c r="P198" s="176">
        <f aca="true" t="shared" si="31" ref="P198:P218">O198*H198</f>
        <v>0</v>
      </c>
      <c r="Q198" s="176">
        <v>0</v>
      </c>
      <c r="R198" s="176">
        <f aca="true" t="shared" si="32" ref="R198:R218">Q198*H198</f>
        <v>0</v>
      </c>
      <c r="S198" s="176">
        <v>0</v>
      </c>
      <c r="T198" s="177">
        <f aca="true" t="shared" si="33" ref="T198:T218">S198*H198</f>
        <v>0</v>
      </c>
      <c r="U198" s="33"/>
      <c r="V198" s="33"/>
      <c r="W198" s="33"/>
      <c r="X198" s="33"/>
      <c r="Y198" s="33"/>
      <c r="Z198" s="33"/>
      <c r="AA198" s="33"/>
      <c r="AB198" s="33"/>
      <c r="AC198" s="33"/>
      <c r="AD198" s="33"/>
      <c r="AE198" s="33"/>
      <c r="AR198" s="178" t="s">
        <v>446</v>
      </c>
      <c r="AT198" s="178" t="s">
        <v>222</v>
      </c>
      <c r="AU198" s="178" t="s">
        <v>82</v>
      </c>
      <c r="AY198" s="18" t="s">
        <v>219</v>
      </c>
      <c r="BE198" s="179">
        <f aca="true" t="shared" si="34" ref="BE198:BE218">IF(N198="základní",J198,0)</f>
        <v>0</v>
      </c>
      <c r="BF198" s="179">
        <f aca="true" t="shared" si="35" ref="BF198:BF218">IF(N198="snížená",J198,0)</f>
        <v>0</v>
      </c>
      <c r="BG198" s="179">
        <f aca="true" t="shared" si="36" ref="BG198:BG218">IF(N198="zákl. přenesená",J198,0)</f>
        <v>0</v>
      </c>
      <c r="BH198" s="179">
        <f aca="true" t="shared" si="37" ref="BH198:BH218">IF(N198="sníž. přenesená",J198,0)</f>
        <v>0</v>
      </c>
      <c r="BI198" s="179">
        <f aca="true" t="shared" si="38" ref="BI198:BI218">IF(N198="nulová",J198,0)</f>
        <v>0</v>
      </c>
      <c r="BJ198" s="18" t="s">
        <v>80</v>
      </c>
      <c r="BK198" s="179">
        <f aca="true" t="shared" si="39" ref="BK198:BK218">ROUND(I198*H198,2)</f>
        <v>0</v>
      </c>
      <c r="BL198" s="18" t="s">
        <v>446</v>
      </c>
      <c r="BM198" s="178" t="s">
        <v>693</v>
      </c>
    </row>
    <row r="199" spans="1:65" s="2" customFormat="1" ht="14.45" customHeight="1">
      <c r="A199" s="33"/>
      <c r="B199" s="166"/>
      <c r="C199" s="167" t="s">
        <v>354</v>
      </c>
      <c r="D199" s="167" t="s">
        <v>222</v>
      </c>
      <c r="E199" s="168" t="s">
        <v>3304</v>
      </c>
      <c r="F199" s="169" t="s">
        <v>3305</v>
      </c>
      <c r="G199" s="170" t="s">
        <v>361</v>
      </c>
      <c r="H199" s="171">
        <v>2835</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446</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446</v>
      </c>
      <c r="BM199" s="178" t="s">
        <v>699</v>
      </c>
    </row>
    <row r="200" spans="1:65" s="2" customFormat="1" ht="14.45" customHeight="1">
      <c r="A200" s="33"/>
      <c r="B200" s="166"/>
      <c r="C200" s="167" t="s">
        <v>515</v>
      </c>
      <c r="D200" s="167" t="s">
        <v>222</v>
      </c>
      <c r="E200" s="168" t="s">
        <v>3306</v>
      </c>
      <c r="F200" s="169" t="s">
        <v>3307</v>
      </c>
      <c r="G200" s="170" t="s">
        <v>361</v>
      </c>
      <c r="H200" s="171">
        <v>1365</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446</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446</v>
      </c>
      <c r="BM200" s="178" t="s">
        <v>705</v>
      </c>
    </row>
    <row r="201" spans="1:65" s="2" customFormat="1" ht="14.45" customHeight="1">
      <c r="A201" s="33"/>
      <c r="B201" s="166"/>
      <c r="C201" s="167" t="s">
        <v>518</v>
      </c>
      <c r="D201" s="167" t="s">
        <v>222</v>
      </c>
      <c r="E201" s="168" t="s">
        <v>3308</v>
      </c>
      <c r="F201" s="169" t="s">
        <v>3309</v>
      </c>
      <c r="G201" s="170" t="s">
        <v>592</v>
      </c>
      <c r="H201" s="171">
        <v>2</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446</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446</v>
      </c>
      <c r="BM201" s="178" t="s">
        <v>711</v>
      </c>
    </row>
    <row r="202" spans="1:65" s="2" customFormat="1" ht="14.45" customHeight="1">
      <c r="A202" s="33"/>
      <c r="B202" s="166"/>
      <c r="C202" s="167" t="s">
        <v>481</v>
      </c>
      <c r="D202" s="167" t="s">
        <v>222</v>
      </c>
      <c r="E202" s="168" t="s">
        <v>3310</v>
      </c>
      <c r="F202" s="169" t="s">
        <v>3311</v>
      </c>
      <c r="G202" s="170" t="s">
        <v>592</v>
      </c>
      <c r="H202" s="171">
        <v>1</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446</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446</v>
      </c>
      <c r="BM202" s="178" t="s">
        <v>1229</v>
      </c>
    </row>
    <row r="203" spans="1:65" s="2" customFormat="1" ht="14.45" customHeight="1">
      <c r="A203" s="33"/>
      <c r="B203" s="166"/>
      <c r="C203" s="167" t="s">
        <v>485</v>
      </c>
      <c r="D203" s="167" t="s">
        <v>222</v>
      </c>
      <c r="E203" s="168" t="s">
        <v>3312</v>
      </c>
      <c r="F203" s="169" t="s">
        <v>3313</v>
      </c>
      <c r="G203" s="170" t="s">
        <v>361</v>
      </c>
      <c r="H203" s="171">
        <v>120</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446</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446</v>
      </c>
      <c r="BM203" s="178" t="s">
        <v>577</v>
      </c>
    </row>
    <row r="204" spans="1:65" s="2" customFormat="1" ht="14.45" customHeight="1">
      <c r="A204" s="33"/>
      <c r="B204" s="166"/>
      <c r="C204" s="167" t="s">
        <v>327</v>
      </c>
      <c r="D204" s="167" t="s">
        <v>222</v>
      </c>
      <c r="E204" s="168" t="s">
        <v>3314</v>
      </c>
      <c r="F204" s="169" t="s">
        <v>3315</v>
      </c>
      <c r="G204" s="170" t="s">
        <v>361</v>
      </c>
      <c r="H204" s="171">
        <v>160</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446</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446</v>
      </c>
      <c r="BM204" s="178" t="s">
        <v>1248</v>
      </c>
    </row>
    <row r="205" spans="1:65" s="2" customFormat="1" ht="14.45" customHeight="1">
      <c r="A205" s="33"/>
      <c r="B205" s="166"/>
      <c r="C205" s="167" t="s">
        <v>287</v>
      </c>
      <c r="D205" s="167" t="s">
        <v>222</v>
      </c>
      <c r="E205" s="168" t="s">
        <v>3316</v>
      </c>
      <c r="F205" s="169" t="s">
        <v>3317</v>
      </c>
      <c r="G205" s="170" t="s">
        <v>592</v>
      </c>
      <c r="H205" s="171">
        <v>46</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446</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446</v>
      </c>
      <c r="BM205" s="178" t="s">
        <v>1256</v>
      </c>
    </row>
    <row r="206" spans="1:65" s="2" customFormat="1" ht="14.45" customHeight="1">
      <c r="A206" s="33"/>
      <c r="B206" s="166"/>
      <c r="C206" s="167" t="s">
        <v>405</v>
      </c>
      <c r="D206" s="167" t="s">
        <v>222</v>
      </c>
      <c r="E206" s="168" t="s">
        <v>3318</v>
      </c>
      <c r="F206" s="169" t="s">
        <v>3319</v>
      </c>
      <c r="G206" s="170" t="s">
        <v>592</v>
      </c>
      <c r="H206" s="171">
        <v>2</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446</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446</v>
      </c>
      <c r="BM206" s="178" t="s">
        <v>1267</v>
      </c>
    </row>
    <row r="207" spans="1:65" s="2" customFormat="1" ht="14.45" customHeight="1">
      <c r="A207" s="33"/>
      <c r="B207" s="166"/>
      <c r="C207" s="167" t="s">
        <v>421</v>
      </c>
      <c r="D207" s="167" t="s">
        <v>222</v>
      </c>
      <c r="E207" s="168" t="s">
        <v>3320</v>
      </c>
      <c r="F207" s="169" t="s">
        <v>3321</v>
      </c>
      <c r="G207" s="170" t="s">
        <v>592</v>
      </c>
      <c r="H207" s="171">
        <v>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446</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446</v>
      </c>
      <c r="BM207" s="178" t="s">
        <v>169</v>
      </c>
    </row>
    <row r="208" spans="1:65" s="2" customFormat="1" ht="14.45" customHeight="1">
      <c r="A208" s="33"/>
      <c r="B208" s="166"/>
      <c r="C208" s="167" t="s">
        <v>426</v>
      </c>
      <c r="D208" s="167" t="s">
        <v>222</v>
      </c>
      <c r="E208" s="168" t="s">
        <v>3322</v>
      </c>
      <c r="F208" s="169" t="s">
        <v>3323</v>
      </c>
      <c r="G208" s="170" t="s">
        <v>592</v>
      </c>
      <c r="H208" s="171">
        <v>4</v>
      </c>
      <c r="I208" s="172"/>
      <c r="J208" s="173">
        <f t="shared" si="30"/>
        <v>0</v>
      </c>
      <c r="K208" s="169" t="s">
        <v>1</v>
      </c>
      <c r="L208" s="34"/>
      <c r="M208" s="174" t="s">
        <v>1</v>
      </c>
      <c r="N208" s="175"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446</v>
      </c>
      <c r="AT208" s="178" t="s">
        <v>222</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446</v>
      </c>
      <c r="BM208" s="178" t="s">
        <v>1282</v>
      </c>
    </row>
    <row r="209" spans="1:65" s="2" customFormat="1" ht="14.45" customHeight="1">
      <c r="A209" s="33"/>
      <c r="B209" s="166"/>
      <c r="C209" s="167" t="s">
        <v>431</v>
      </c>
      <c r="D209" s="167" t="s">
        <v>222</v>
      </c>
      <c r="E209" s="168" t="s">
        <v>3324</v>
      </c>
      <c r="F209" s="169" t="s">
        <v>3325</v>
      </c>
      <c r="G209" s="170" t="s">
        <v>592</v>
      </c>
      <c r="H209" s="171">
        <v>1</v>
      </c>
      <c r="I209" s="172"/>
      <c r="J209" s="173">
        <f t="shared" si="30"/>
        <v>0</v>
      </c>
      <c r="K209" s="169" t="s">
        <v>1</v>
      </c>
      <c r="L209" s="34"/>
      <c r="M209" s="174" t="s">
        <v>1</v>
      </c>
      <c r="N209" s="175"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446</v>
      </c>
      <c r="AT209" s="178" t="s">
        <v>222</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446</v>
      </c>
      <c r="BM209" s="178" t="s">
        <v>1293</v>
      </c>
    </row>
    <row r="210" spans="1:65" s="2" customFormat="1" ht="14.45" customHeight="1">
      <c r="A210" s="33"/>
      <c r="B210" s="166"/>
      <c r="C210" s="167" t="s">
        <v>436</v>
      </c>
      <c r="D210" s="167" t="s">
        <v>222</v>
      </c>
      <c r="E210" s="168" t="s">
        <v>3326</v>
      </c>
      <c r="F210" s="169" t="s">
        <v>3327</v>
      </c>
      <c r="G210" s="170" t="s">
        <v>592</v>
      </c>
      <c r="H210" s="171">
        <v>1</v>
      </c>
      <c r="I210" s="172"/>
      <c r="J210" s="173">
        <f t="shared" si="30"/>
        <v>0</v>
      </c>
      <c r="K210" s="169" t="s">
        <v>1</v>
      </c>
      <c r="L210" s="34"/>
      <c r="M210" s="174" t="s">
        <v>1</v>
      </c>
      <c r="N210" s="175"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446</v>
      </c>
      <c r="AT210" s="178" t="s">
        <v>222</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446</v>
      </c>
      <c r="BM210" s="178" t="s">
        <v>1303</v>
      </c>
    </row>
    <row r="211" spans="1:65" s="2" customFormat="1" ht="14.45" customHeight="1">
      <c r="A211" s="33"/>
      <c r="B211" s="166"/>
      <c r="C211" s="167" t="s">
        <v>410</v>
      </c>
      <c r="D211" s="167" t="s">
        <v>222</v>
      </c>
      <c r="E211" s="168" t="s">
        <v>3328</v>
      </c>
      <c r="F211" s="169" t="s">
        <v>3329</v>
      </c>
      <c r="G211" s="170" t="s">
        <v>592</v>
      </c>
      <c r="H211" s="171">
        <v>4</v>
      </c>
      <c r="I211" s="172"/>
      <c r="J211" s="173">
        <f t="shared" si="30"/>
        <v>0</v>
      </c>
      <c r="K211" s="169" t="s">
        <v>1</v>
      </c>
      <c r="L211" s="34"/>
      <c r="M211" s="174" t="s">
        <v>1</v>
      </c>
      <c r="N211" s="175"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446</v>
      </c>
      <c r="AT211" s="178" t="s">
        <v>222</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446</v>
      </c>
      <c r="BM211" s="178" t="s">
        <v>1314</v>
      </c>
    </row>
    <row r="212" spans="1:65" s="2" customFormat="1" ht="14.45" customHeight="1">
      <c r="A212" s="33"/>
      <c r="B212" s="166"/>
      <c r="C212" s="167" t="s">
        <v>415</v>
      </c>
      <c r="D212" s="167" t="s">
        <v>222</v>
      </c>
      <c r="E212" s="168" t="s">
        <v>3330</v>
      </c>
      <c r="F212" s="169" t="s">
        <v>3331</v>
      </c>
      <c r="G212" s="170" t="s">
        <v>592</v>
      </c>
      <c r="H212" s="171">
        <v>3</v>
      </c>
      <c r="I212" s="172"/>
      <c r="J212" s="173">
        <f t="shared" si="30"/>
        <v>0</v>
      </c>
      <c r="K212" s="169" t="s">
        <v>1</v>
      </c>
      <c r="L212" s="34"/>
      <c r="M212" s="174" t="s">
        <v>1</v>
      </c>
      <c r="N212" s="175"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446</v>
      </c>
      <c r="AT212" s="178" t="s">
        <v>222</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446</v>
      </c>
      <c r="BM212" s="178" t="s">
        <v>1322</v>
      </c>
    </row>
    <row r="213" spans="1:65" s="2" customFormat="1" ht="14.45" customHeight="1">
      <c r="A213" s="33"/>
      <c r="B213" s="166"/>
      <c r="C213" s="167" t="s">
        <v>442</v>
      </c>
      <c r="D213" s="167" t="s">
        <v>222</v>
      </c>
      <c r="E213" s="168" t="s">
        <v>3332</v>
      </c>
      <c r="F213" s="169" t="s">
        <v>3333</v>
      </c>
      <c r="G213" s="170" t="s">
        <v>592</v>
      </c>
      <c r="H213" s="171">
        <v>2</v>
      </c>
      <c r="I213" s="172"/>
      <c r="J213" s="173">
        <f t="shared" si="30"/>
        <v>0</v>
      </c>
      <c r="K213" s="169" t="s">
        <v>1</v>
      </c>
      <c r="L213" s="34"/>
      <c r="M213" s="174" t="s">
        <v>1</v>
      </c>
      <c r="N213" s="175" t="s">
        <v>38</v>
      </c>
      <c r="O213" s="59"/>
      <c r="P213" s="176">
        <f t="shared" si="31"/>
        <v>0</v>
      </c>
      <c r="Q213" s="176">
        <v>0</v>
      </c>
      <c r="R213" s="176">
        <f t="shared" si="32"/>
        <v>0</v>
      </c>
      <c r="S213" s="176">
        <v>0</v>
      </c>
      <c r="T213" s="177">
        <f t="shared" si="33"/>
        <v>0</v>
      </c>
      <c r="U213" s="33"/>
      <c r="V213" s="33"/>
      <c r="W213" s="33"/>
      <c r="X213" s="33"/>
      <c r="Y213" s="33"/>
      <c r="Z213" s="33"/>
      <c r="AA213" s="33"/>
      <c r="AB213" s="33"/>
      <c r="AC213" s="33"/>
      <c r="AD213" s="33"/>
      <c r="AE213" s="33"/>
      <c r="AR213" s="178" t="s">
        <v>446</v>
      </c>
      <c r="AT213" s="178" t="s">
        <v>222</v>
      </c>
      <c r="AU213" s="178" t="s">
        <v>82</v>
      </c>
      <c r="AY213" s="18" t="s">
        <v>219</v>
      </c>
      <c r="BE213" s="179">
        <f t="shared" si="34"/>
        <v>0</v>
      </c>
      <c r="BF213" s="179">
        <f t="shared" si="35"/>
        <v>0</v>
      </c>
      <c r="BG213" s="179">
        <f t="shared" si="36"/>
        <v>0</v>
      </c>
      <c r="BH213" s="179">
        <f t="shared" si="37"/>
        <v>0</v>
      </c>
      <c r="BI213" s="179">
        <f t="shared" si="38"/>
        <v>0</v>
      </c>
      <c r="BJ213" s="18" t="s">
        <v>80</v>
      </c>
      <c r="BK213" s="179">
        <f t="shared" si="39"/>
        <v>0</v>
      </c>
      <c r="BL213" s="18" t="s">
        <v>446</v>
      </c>
      <c r="BM213" s="178" t="s">
        <v>1335</v>
      </c>
    </row>
    <row r="214" spans="1:65" s="2" customFormat="1" ht="14.45" customHeight="1">
      <c r="A214" s="33"/>
      <c r="B214" s="166"/>
      <c r="C214" s="167" t="s">
        <v>455</v>
      </c>
      <c r="D214" s="167" t="s">
        <v>222</v>
      </c>
      <c r="E214" s="168" t="s">
        <v>3334</v>
      </c>
      <c r="F214" s="169" t="s">
        <v>3335</v>
      </c>
      <c r="G214" s="170" t="s">
        <v>592</v>
      </c>
      <c r="H214" s="171">
        <v>4</v>
      </c>
      <c r="I214" s="172"/>
      <c r="J214" s="173">
        <f t="shared" si="30"/>
        <v>0</v>
      </c>
      <c r="K214" s="169" t="s">
        <v>1</v>
      </c>
      <c r="L214" s="34"/>
      <c r="M214" s="174" t="s">
        <v>1</v>
      </c>
      <c r="N214" s="175" t="s">
        <v>38</v>
      </c>
      <c r="O214" s="59"/>
      <c r="P214" s="176">
        <f t="shared" si="31"/>
        <v>0</v>
      </c>
      <c r="Q214" s="176">
        <v>0</v>
      </c>
      <c r="R214" s="176">
        <f t="shared" si="32"/>
        <v>0</v>
      </c>
      <c r="S214" s="176">
        <v>0</v>
      </c>
      <c r="T214" s="177">
        <f t="shared" si="33"/>
        <v>0</v>
      </c>
      <c r="U214" s="33"/>
      <c r="V214" s="33"/>
      <c r="W214" s="33"/>
      <c r="X214" s="33"/>
      <c r="Y214" s="33"/>
      <c r="Z214" s="33"/>
      <c r="AA214" s="33"/>
      <c r="AB214" s="33"/>
      <c r="AC214" s="33"/>
      <c r="AD214" s="33"/>
      <c r="AE214" s="33"/>
      <c r="AR214" s="178" t="s">
        <v>446</v>
      </c>
      <c r="AT214" s="178" t="s">
        <v>222</v>
      </c>
      <c r="AU214" s="178" t="s">
        <v>82</v>
      </c>
      <c r="AY214" s="18" t="s">
        <v>219</v>
      </c>
      <c r="BE214" s="179">
        <f t="shared" si="34"/>
        <v>0</v>
      </c>
      <c r="BF214" s="179">
        <f t="shared" si="35"/>
        <v>0</v>
      </c>
      <c r="BG214" s="179">
        <f t="shared" si="36"/>
        <v>0</v>
      </c>
      <c r="BH214" s="179">
        <f t="shared" si="37"/>
        <v>0</v>
      </c>
      <c r="BI214" s="179">
        <f t="shared" si="38"/>
        <v>0</v>
      </c>
      <c r="BJ214" s="18" t="s">
        <v>80</v>
      </c>
      <c r="BK214" s="179">
        <f t="shared" si="39"/>
        <v>0</v>
      </c>
      <c r="BL214" s="18" t="s">
        <v>446</v>
      </c>
      <c r="BM214" s="178" t="s">
        <v>1345</v>
      </c>
    </row>
    <row r="215" spans="1:65" s="2" customFormat="1" ht="14.45" customHeight="1">
      <c r="A215" s="33"/>
      <c r="B215" s="166"/>
      <c r="C215" s="167" t="s">
        <v>446</v>
      </c>
      <c r="D215" s="167" t="s">
        <v>222</v>
      </c>
      <c r="E215" s="168" t="s">
        <v>3336</v>
      </c>
      <c r="F215" s="169" t="s">
        <v>3337</v>
      </c>
      <c r="G215" s="170" t="s">
        <v>592</v>
      </c>
      <c r="H215" s="171">
        <v>4</v>
      </c>
      <c r="I215" s="172"/>
      <c r="J215" s="173">
        <f t="shared" si="30"/>
        <v>0</v>
      </c>
      <c r="K215" s="169" t="s">
        <v>1</v>
      </c>
      <c r="L215" s="34"/>
      <c r="M215" s="174" t="s">
        <v>1</v>
      </c>
      <c r="N215" s="175" t="s">
        <v>38</v>
      </c>
      <c r="O215" s="59"/>
      <c r="P215" s="176">
        <f t="shared" si="31"/>
        <v>0</v>
      </c>
      <c r="Q215" s="176">
        <v>0</v>
      </c>
      <c r="R215" s="176">
        <f t="shared" si="32"/>
        <v>0</v>
      </c>
      <c r="S215" s="176">
        <v>0</v>
      </c>
      <c r="T215" s="177">
        <f t="shared" si="33"/>
        <v>0</v>
      </c>
      <c r="U215" s="33"/>
      <c r="V215" s="33"/>
      <c r="W215" s="33"/>
      <c r="X215" s="33"/>
      <c r="Y215" s="33"/>
      <c r="Z215" s="33"/>
      <c r="AA215" s="33"/>
      <c r="AB215" s="33"/>
      <c r="AC215" s="33"/>
      <c r="AD215" s="33"/>
      <c r="AE215" s="33"/>
      <c r="AR215" s="178" t="s">
        <v>446</v>
      </c>
      <c r="AT215" s="178" t="s">
        <v>222</v>
      </c>
      <c r="AU215" s="178" t="s">
        <v>82</v>
      </c>
      <c r="AY215" s="18" t="s">
        <v>219</v>
      </c>
      <c r="BE215" s="179">
        <f t="shared" si="34"/>
        <v>0</v>
      </c>
      <c r="BF215" s="179">
        <f t="shared" si="35"/>
        <v>0</v>
      </c>
      <c r="BG215" s="179">
        <f t="shared" si="36"/>
        <v>0</v>
      </c>
      <c r="BH215" s="179">
        <f t="shared" si="37"/>
        <v>0</v>
      </c>
      <c r="BI215" s="179">
        <f t="shared" si="38"/>
        <v>0</v>
      </c>
      <c r="BJ215" s="18" t="s">
        <v>80</v>
      </c>
      <c r="BK215" s="179">
        <f t="shared" si="39"/>
        <v>0</v>
      </c>
      <c r="BL215" s="18" t="s">
        <v>446</v>
      </c>
      <c r="BM215" s="178" t="s">
        <v>1355</v>
      </c>
    </row>
    <row r="216" spans="1:65" s="2" customFormat="1" ht="14.45" customHeight="1">
      <c r="A216" s="33"/>
      <c r="B216" s="166"/>
      <c r="C216" s="167" t="s">
        <v>450</v>
      </c>
      <c r="D216" s="167" t="s">
        <v>222</v>
      </c>
      <c r="E216" s="168" t="s">
        <v>3338</v>
      </c>
      <c r="F216" s="169" t="s">
        <v>3339</v>
      </c>
      <c r="G216" s="170" t="s">
        <v>592</v>
      </c>
      <c r="H216" s="171">
        <v>1</v>
      </c>
      <c r="I216" s="172"/>
      <c r="J216" s="173">
        <f t="shared" si="30"/>
        <v>0</v>
      </c>
      <c r="K216" s="169" t="s">
        <v>1</v>
      </c>
      <c r="L216" s="34"/>
      <c r="M216" s="174" t="s">
        <v>1</v>
      </c>
      <c r="N216" s="175" t="s">
        <v>38</v>
      </c>
      <c r="O216" s="59"/>
      <c r="P216" s="176">
        <f t="shared" si="31"/>
        <v>0</v>
      </c>
      <c r="Q216" s="176">
        <v>0</v>
      </c>
      <c r="R216" s="176">
        <f t="shared" si="32"/>
        <v>0</v>
      </c>
      <c r="S216" s="176">
        <v>0</v>
      </c>
      <c r="T216" s="177">
        <f t="shared" si="33"/>
        <v>0</v>
      </c>
      <c r="U216" s="33"/>
      <c r="V216" s="33"/>
      <c r="W216" s="33"/>
      <c r="X216" s="33"/>
      <c r="Y216" s="33"/>
      <c r="Z216" s="33"/>
      <c r="AA216" s="33"/>
      <c r="AB216" s="33"/>
      <c r="AC216" s="33"/>
      <c r="AD216" s="33"/>
      <c r="AE216" s="33"/>
      <c r="AR216" s="178" t="s">
        <v>446</v>
      </c>
      <c r="AT216" s="178" t="s">
        <v>222</v>
      </c>
      <c r="AU216" s="178" t="s">
        <v>82</v>
      </c>
      <c r="AY216" s="18" t="s">
        <v>219</v>
      </c>
      <c r="BE216" s="179">
        <f t="shared" si="34"/>
        <v>0</v>
      </c>
      <c r="BF216" s="179">
        <f t="shared" si="35"/>
        <v>0</v>
      </c>
      <c r="BG216" s="179">
        <f t="shared" si="36"/>
        <v>0</v>
      </c>
      <c r="BH216" s="179">
        <f t="shared" si="37"/>
        <v>0</v>
      </c>
      <c r="BI216" s="179">
        <f t="shared" si="38"/>
        <v>0</v>
      </c>
      <c r="BJ216" s="18" t="s">
        <v>80</v>
      </c>
      <c r="BK216" s="179">
        <f t="shared" si="39"/>
        <v>0</v>
      </c>
      <c r="BL216" s="18" t="s">
        <v>446</v>
      </c>
      <c r="BM216" s="178" t="s">
        <v>1365</v>
      </c>
    </row>
    <row r="217" spans="1:65" s="2" customFormat="1" ht="14.45" customHeight="1">
      <c r="A217" s="33"/>
      <c r="B217" s="166"/>
      <c r="C217" s="167" t="s">
        <v>659</v>
      </c>
      <c r="D217" s="167" t="s">
        <v>222</v>
      </c>
      <c r="E217" s="168" t="s">
        <v>3340</v>
      </c>
      <c r="F217" s="169" t="s">
        <v>3341</v>
      </c>
      <c r="G217" s="170" t="s">
        <v>237</v>
      </c>
      <c r="H217" s="171">
        <v>0.6</v>
      </c>
      <c r="I217" s="172"/>
      <c r="J217" s="173">
        <f t="shared" si="30"/>
        <v>0</v>
      </c>
      <c r="K217" s="169" t="s">
        <v>1</v>
      </c>
      <c r="L217" s="34"/>
      <c r="M217" s="174" t="s">
        <v>1</v>
      </c>
      <c r="N217" s="175" t="s">
        <v>38</v>
      </c>
      <c r="O217" s="59"/>
      <c r="P217" s="176">
        <f t="shared" si="31"/>
        <v>0</v>
      </c>
      <c r="Q217" s="176">
        <v>0</v>
      </c>
      <c r="R217" s="176">
        <f t="shared" si="32"/>
        <v>0</v>
      </c>
      <c r="S217" s="176">
        <v>0</v>
      </c>
      <c r="T217" s="177">
        <f t="shared" si="33"/>
        <v>0</v>
      </c>
      <c r="U217" s="33"/>
      <c r="V217" s="33"/>
      <c r="W217" s="33"/>
      <c r="X217" s="33"/>
      <c r="Y217" s="33"/>
      <c r="Z217" s="33"/>
      <c r="AA217" s="33"/>
      <c r="AB217" s="33"/>
      <c r="AC217" s="33"/>
      <c r="AD217" s="33"/>
      <c r="AE217" s="33"/>
      <c r="AR217" s="178" t="s">
        <v>446</v>
      </c>
      <c r="AT217" s="178" t="s">
        <v>222</v>
      </c>
      <c r="AU217" s="178" t="s">
        <v>82</v>
      </c>
      <c r="AY217" s="18" t="s">
        <v>219</v>
      </c>
      <c r="BE217" s="179">
        <f t="shared" si="34"/>
        <v>0</v>
      </c>
      <c r="BF217" s="179">
        <f t="shared" si="35"/>
        <v>0</v>
      </c>
      <c r="BG217" s="179">
        <f t="shared" si="36"/>
        <v>0</v>
      </c>
      <c r="BH217" s="179">
        <f t="shared" si="37"/>
        <v>0</v>
      </c>
      <c r="BI217" s="179">
        <f t="shared" si="38"/>
        <v>0</v>
      </c>
      <c r="BJ217" s="18" t="s">
        <v>80</v>
      </c>
      <c r="BK217" s="179">
        <f t="shared" si="39"/>
        <v>0</v>
      </c>
      <c r="BL217" s="18" t="s">
        <v>446</v>
      </c>
      <c r="BM217" s="178" t="s">
        <v>1375</v>
      </c>
    </row>
    <row r="218" spans="1:65" s="2" customFormat="1" ht="14.45" customHeight="1">
      <c r="A218" s="33"/>
      <c r="B218" s="166"/>
      <c r="C218" s="167" t="s">
        <v>1097</v>
      </c>
      <c r="D218" s="167" t="s">
        <v>222</v>
      </c>
      <c r="E218" s="168" t="s">
        <v>3342</v>
      </c>
      <c r="F218" s="169" t="s">
        <v>3343</v>
      </c>
      <c r="G218" s="170" t="s">
        <v>592</v>
      </c>
      <c r="H218" s="171">
        <v>1</v>
      </c>
      <c r="I218" s="172"/>
      <c r="J218" s="173">
        <f t="shared" si="30"/>
        <v>0</v>
      </c>
      <c r="K218" s="169" t="s">
        <v>1</v>
      </c>
      <c r="L218" s="34"/>
      <c r="M218" s="174" t="s">
        <v>1</v>
      </c>
      <c r="N218" s="175" t="s">
        <v>38</v>
      </c>
      <c r="O218" s="59"/>
      <c r="P218" s="176">
        <f t="shared" si="31"/>
        <v>0</v>
      </c>
      <c r="Q218" s="176">
        <v>0</v>
      </c>
      <c r="R218" s="176">
        <f t="shared" si="32"/>
        <v>0</v>
      </c>
      <c r="S218" s="176">
        <v>0</v>
      </c>
      <c r="T218" s="177">
        <f t="shared" si="33"/>
        <v>0</v>
      </c>
      <c r="U218" s="33"/>
      <c r="V218" s="33"/>
      <c r="W218" s="33"/>
      <c r="X218" s="33"/>
      <c r="Y218" s="33"/>
      <c r="Z218" s="33"/>
      <c r="AA218" s="33"/>
      <c r="AB218" s="33"/>
      <c r="AC218" s="33"/>
      <c r="AD218" s="33"/>
      <c r="AE218" s="33"/>
      <c r="AR218" s="178" t="s">
        <v>446</v>
      </c>
      <c r="AT218" s="178" t="s">
        <v>222</v>
      </c>
      <c r="AU218" s="178" t="s">
        <v>82</v>
      </c>
      <c r="AY218" s="18" t="s">
        <v>219</v>
      </c>
      <c r="BE218" s="179">
        <f t="shared" si="34"/>
        <v>0</v>
      </c>
      <c r="BF218" s="179">
        <f t="shared" si="35"/>
        <v>0</v>
      </c>
      <c r="BG218" s="179">
        <f t="shared" si="36"/>
        <v>0</v>
      </c>
      <c r="BH218" s="179">
        <f t="shared" si="37"/>
        <v>0</v>
      </c>
      <c r="BI218" s="179">
        <f t="shared" si="38"/>
        <v>0</v>
      </c>
      <c r="BJ218" s="18" t="s">
        <v>80</v>
      </c>
      <c r="BK218" s="179">
        <f t="shared" si="39"/>
        <v>0</v>
      </c>
      <c r="BL218" s="18" t="s">
        <v>446</v>
      </c>
      <c r="BM218" s="178" t="s">
        <v>1385</v>
      </c>
    </row>
    <row r="219" spans="2:63" s="12" customFormat="1" ht="22.9" customHeight="1">
      <c r="B219" s="153"/>
      <c r="D219" s="154" t="s">
        <v>72</v>
      </c>
      <c r="E219" s="164" t="s">
        <v>3344</v>
      </c>
      <c r="F219" s="164" t="s">
        <v>3345</v>
      </c>
      <c r="I219" s="156"/>
      <c r="J219" s="165">
        <f>BK219</f>
        <v>0</v>
      </c>
      <c r="L219" s="153"/>
      <c r="M219" s="158"/>
      <c r="N219" s="159"/>
      <c r="O219" s="159"/>
      <c r="P219" s="160">
        <f>SUM(P220:P228)</f>
        <v>0</v>
      </c>
      <c r="Q219" s="159"/>
      <c r="R219" s="160">
        <f>SUM(R220:R228)</f>
        <v>0</v>
      </c>
      <c r="S219" s="159"/>
      <c r="T219" s="161">
        <f>SUM(T220:T228)</f>
        <v>0</v>
      </c>
      <c r="AR219" s="154" t="s">
        <v>90</v>
      </c>
      <c r="AT219" s="162" t="s">
        <v>72</v>
      </c>
      <c r="AU219" s="162" t="s">
        <v>80</v>
      </c>
      <c r="AY219" s="154" t="s">
        <v>219</v>
      </c>
      <c r="BK219" s="163">
        <f>SUM(BK220:BK228)</f>
        <v>0</v>
      </c>
    </row>
    <row r="220" spans="1:65" s="2" customFormat="1" ht="14.45" customHeight="1">
      <c r="A220" s="33"/>
      <c r="B220" s="166"/>
      <c r="C220" s="167" t="s">
        <v>662</v>
      </c>
      <c r="D220" s="167" t="s">
        <v>222</v>
      </c>
      <c r="E220" s="168" t="s">
        <v>3346</v>
      </c>
      <c r="F220" s="169" t="s">
        <v>3347</v>
      </c>
      <c r="G220" s="170" t="s">
        <v>562</v>
      </c>
      <c r="H220" s="171">
        <v>20</v>
      </c>
      <c r="I220" s="172"/>
      <c r="J220" s="173">
        <f aca="true" t="shared" si="40" ref="J220:J228">ROUND(I220*H220,2)</f>
        <v>0</v>
      </c>
      <c r="K220" s="169" t="s">
        <v>1</v>
      </c>
      <c r="L220" s="34"/>
      <c r="M220" s="174" t="s">
        <v>1</v>
      </c>
      <c r="N220" s="175" t="s">
        <v>38</v>
      </c>
      <c r="O220" s="59"/>
      <c r="P220" s="176">
        <f aca="true" t="shared" si="41" ref="P220:P228">O220*H220</f>
        <v>0</v>
      </c>
      <c r="Q220" s="176">
        <v>0</v>
      </c>
      <c r="R220" s="176">
        <f aca="true" t="shared" si="42" ref="R220:R228">Q220*H220</f>
        <v>0</v>
      </c>
      <c r="S220" s="176">
        <v>0</v>
      </c>
      <c r="T220" s="177">
        <f aca="true" t="shared" si="43" ref="T220:T228">S220*H220</f>
        <v>0</v>
      </c>
      <c r="U220" s="33"/>
      <c r="V220" s="33"/>
      <c r="W220" s="33"/>
      <c r="X220" s="33"/>
      <c r="Y220" s="33"/>
      <c r="Z220" s="33"/>
      <c r="AA220" s="33"/>
      <c r="AB220" s="33"/>
      <c r="AC220" s="33"/>
      <c r="AD220" s="33"/>
      <c r="AE220" s="33"/>
      <c r="AR220" s="178" t="s">
        <v>446</v>
      </c>
      <c r="AT220" s="178" t="s">
        <v>222</v>
      </c>
      <c r="AU220" s="178" t="s">
        <v>82</v>
      </c>
      <c r="AY220" s="18" t="s">
        <v>219</v>
      </c>
      <c r="BE220" s="179">
        <f aca="true" t="shared" si="44" ref="BE220:BE228">IF(N220="základní",J220,0)</f>
        <v>0</v>
      </c>
      <c r="BF220" s="179">
        <f aca="true" t="shared" si="45" ref="BF220:BF228">IF(N220="snížená",J220,0)</f>
        <v>0</v>
      </c>
      <c r="BG220" s="179">
        <f aca="true" t="shared" si="46" ref="BG220:BG228">IF(N220="zákl. přenesená",J220,0)</f>
        <v>0</v>
      </c>
      <c r="BH220" s="179">
        <f aca="true" t="shared" si="47" ref="BH220:BH228">IF(N220="sníž. přenesená",J220,0)</f>
        <v>0</v>
      </c>
      <c r="BI220" s="179">
        <f aca="true" t="shared" si="48" ref="BI220:BI228">IF(N220="nulová",J220,0)</f>
        <v>0</v>
      </c>
      <c r="BJ220" s="18" t="s">
        <v>80</v>
      </c>
      <c r="BK220" s="179">
        <f aca="true" t="shared" si="49" ref="BK220:BK228">ROUND(I220*H220,2)</f>
        <v>0</v>
      </c>
      <c r="BL220" s="18" t="s">
        <v>446</v>
      </c>
      <c r="BM220" s="178" t="s">
        <v>1394</v>
      </c>
    </row>
    <row r="221" spans="1:65" s="2" customFormat="1" ht="14.45" customHeight="1">
      <c r="A221" s="33"/>
      <c r="B221" s="166"/>
      <c r="C221" s="167" t="s">
        <v>1109</v>
      </c>
      <c r="D221" s="167" t="s">
        <v>222</v>
      </c>
      <c r="E221" s="168" t="s">
        <v>3348</v>
      </c>
      <c r="F221" s="169" t="s">
        <v>3349</v>
      </c>
      <c r="G221" s="170" t="s">
        <v>562</v>
      </c>
      <c r="H221" s="171">
        <v>10</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446</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446</v>
      </c>
      <c r="BM221" s="178" t="s">
        <v>1402</v>
      </c>
    </row>
    <row r="222" spans="1:65" s="2" customFormat="1" ht="14.45" customHeight="1">
      <c r="A222" s="33"/>
      <c r="B222" s="166"/>
      <c r="C222" s="167" t="s">
        <v>667</v>
      </c>
      <c r="D222" s="167" t="s">
        <v>222</v>
      </c>
      <c r="E222" s="168" t="s">
        <v>3350</v>
      </c>
      <c r="F222" s="169" t="s">
        <v>3351</v>
      </c>
      <c r="G222" s="170" t="s">
        <v>3352</v>
      </c>
      <c r="H222" s="171">
        <v>200</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446</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446</v>
      </c>
      <c r="BM222" s="178" t="s">
        <v>1410</v>
      </c>
    </row>
    <row r="223" spans="1:65" s="2" customFormat="1" ht="14.45" customHeight="1">
      <c r="A223" s="33"/>
      <c r="B223" s="166"/>
      <c r="C223" s="167" t="s">
        <v>1126</v>
      </c>
      <c r="D223" s="167" t="s">
        <v>222</v>
      </c>
      <c r="E223" s="168" t="s">
        <v>3353</v>
      </c>
      <c r="F223" s="169" t="s">
        <v>3354</v>
      </c>
      <c r="G223" s="170" t="s">
        <v>3352</v>
      </c>
      <c r="H223" s="171">
        <v>500</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446</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446</v>
      </c>
      <c r="BM223" s="178" t="s">
        <v>1419</v>
      </c>
    </row>
    <row r="224" spans="1:65" s="2" customFormat="1" ht="14.45" customHeight="1">
      <c r="A224" s="33"/>
      <c r="B224" s="166"/>
      <c r="C224" s="167" t="s">
        <v>670</v>
      </c>
      <c r="D224" s="167" t="s">
        <v>222</v>
      </c>
      <c r="E224" s="168" t="s">
        <v>3355</v>
      </c>
      <c r="F224" s="169" t="s">
        <v>3356</v>
      </c>
      <c r="G224" s="170" t="s">
        <v>592</v>
      </c>
      <c r="H224" s="171">
        <v>1</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446</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446</v>
      </c>
      <c r="BM224" s="178" t="s">
        <v>1431</v>
      </c>
    </row>
    <row r="225" spans="1:65" s="2" customFormat="1" ht="14.45" customHeight="1">
      <c r="A225" s="33"/>
      <c r="B225" s="166"/>
      <c r="C225" s="167" t="s">
        <v>1134</v>
      </c>
      <c r="D225" s="167" t="s">
        <v>222</v>
      </c>
      <c r="E225" s="168" t="s">
        <v>3357</v>
      </c>
      <c r="F225" s="169" t="s">
        <v>3358</v>
      </c>
      <c r="G225" s="170" t="s">
        <v>592</v>
      </c>
      <c r="H225" s="171">
        <v>1</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446</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446</v>
      </c>
      <c r="BM225" s="178" t="s">
        <v>1443</v>
      </c>
    </row>
    <row r="226" spans="1:65" s="2" customFormat="1" ht="14.45" customHeight="1">
      <c r="A226" s="33"/>
      <c r="B226" s="166"/>
      <c r="C226" s="167" t="s">
        <v>673</v>
      </c>
      <c r="D226" s="167" t="s">
        <v>222</v>
      </c>
      <c r="E226" s="168" t="s">
        <v>3359</v>
      </c>
      <c r="F226" s="169" t="s">
        <v>3360</v>
      </c>
      <c r="G226" s="170" t="s">
        <v>592</v>
      </c>
      <c r="H226" s="171">
        <v>1</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446</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446</v>
      </c>
      <c r="BM226" s="178" t="s">
        <v>1452</v>
      </c>
    </row>
    <row r="227" spans="1:65" s="2" customFormat="1" ht="14.45" customHeight="1">
      <c r="A227" s="33"/>
      <c r="B227" s="166"/>
      <c r="C227" s="167" t="s">
        <v>1142</v>
      </c>
      <c r="D227" s="167" t="s">
        <v>222</v>
      </c>
      <c r="E227" s="168" t="s">
        <v>3361</v>
      </c>
      <c r="F227" s="169" t="s">
        <v>3362</v>
      </c>
      <c r="G227" s="170" t="s">
        <v>2632</v>
      </c>
      <c r="H227" s="171">
        <v>10</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446</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446</v>
      </c>
      <c r="BM227" s="178" t="s">
        <v>1458</v>
      </c>
    </row>
    <row r="228" spans="1:65" s="2" customFormat="1" ht="14.45" customHeight="1">
      <c r="A228" s="33"/>
      <c r="B228" s="166"/>
      <c r="C228" s="167" t="s">
        <v>676</v>
      </c>
      <c r="D228" s="167" t="s">
        <v>222</v>
      </c>
      <c r="E228" s="168" t="s">
        <v>3363</v>
      </c>
      <c r="F228" s="169" t="s">
        <v>2936</v>
      </c>
      <c r="G228" s="170" t="s">
        <v>592</v>
      </c>
      <c r="H228" s="171">
        <v>1</v>
      </c>
      <c r="I228" s="172"/>
      <c r="J228" s="173">
        <f t="shared" si="40"/>
        <v>0</v>
      </c>
      <c r="K228" s="169" t="s">
        <v>1</v>
      </c>
      <c r="L228" s="34"/>
      <c r="M228" s="217" t="s">
        <v>1</v>
      </c>
      <c r="N228" s="218" t="s">
        <v>38</v>
      </c>
      <c r="O228" s="219"/>
      <c r="P228" s="220">
        <f t="shared" si="41"/>
        <v>0</v>
      </c>
      <c r="Q228" s="220">
        <v>0</v>
      </c>
      <c r="R228" s="220">
        <f t="shared" si="42"/>
        <v>0</v>
      </c>
      <c r="S228" s="220">
        <v>0</v>
      </c>
      <c r="T228" s="221">
        <f t="shared" si="43"/>
        <v>0</v>
      </c>
      <c r="U228" s="33"/>
      <c r="V228" s="33"/>
      <c r="W228" s="33"/>
      <c r="X228" s="33"/>
      <c r="Y228" s="33"/>
      <c r="Z228" s="33"/>
      <c r="AA228" s="33"/>
      <c r="AB228" s="33"/>
      <c r="AC228" s="33"/>
      <c r="AD228" s="33"/>
      <c r="AE228" s="33"/>
      <c r="AR228" s="178" t="s">
        <v>446</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446</v>
      </c>
      <c r="BM228" s="178" t="s">
        <v>1466</v>
      </c>
    </row>
    <row r="229" spans="1:31" s="2" customFormat="1" ht="6.95" customHeight="1">
      <c r="A229" s="33"/>
      <c r="B229" s="48"/>
      <c r="C229" s="49"/>
      <c r="D229" s="49"/>
      <c r="E229" s="49"/>
      <c r="F229" s="49"/>
      <c r="G229" s="49"/>
      <c r="H229" s="49"/>
      <c r="I229" s="126"/>
      <c r="J229" s="49"/>
      <c r="K229" s="49"/>
      <c r="L229" s="34"/>
      <c r="M229" s="33"/>
      <c r="O229" s="33"/>
      <c r="P229" s="33"/>
      <c r="Q229" s="33"/>
      <c r="R229" s="33"/>
      <c r="S229" s="33"/>
      <c r="T229" s="33"/>
      <c r="U229" s="33"/>
      <c r="V229" s="33"/>
      <c r="W229" s="33"/>
      <c r="X229" s="33"/>
      <c r="Y229" s="33"/>
      <c r="Z229" s="33"/>
      <c r="AA229" s="33"/>
      <c r="AB229" s="33"/>
      <c r="AC229" s="33"/>
      <c r="AD229" s="33"/>
      <c r="AE229" s="33"/>
    </row>
  </sheetData>
  <autoFilter ref="C137:K228"/>
  <mergeCells count="15">
    <mergeCell ref="E124:H124"/>
    <mergeCell ref="E128:H128"/>
    <mergeCell ref="E126:H126"/>
    <mergeCell ref="E130:H13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33"/>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135</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3364</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ROUND(J132,2)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ROUND((SUM(BE132:BE232)),2)</f>
        <v>0</v>
      </c>
      <c r="G37" s="33"/>
      <c r="H37" s="33"/>
      <c r="I37" s="113">
        <v>0.21</v>
      </c>
      <c r="J37" s="112">
        <f>ROUND(((SUM(BE132:BE232))*I37),2)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ROUND((SUM(BF132:BF232)),2)</f>
        <v>0</v>
      </c>
      <c r="G38" s="33"/>
      <c r="H38" s="33"/>
      <c r="I38" s="113">
        <v>0.15</v>
      </c>
      <c r="J38" s="112">
        <f>ROUND(((SUM(BF132:BF232))*I38),2)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ROUND((SUM(BG132:BG232)),2)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ROUND((SUM(BH132:BH232)),2)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ROUND((SUM(BI132:BI232)),2)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002.9 - Slaboproud</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J132</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3365</v>
      </c>
      <c r="E101" s="134"/>
      <c r="F101" s="134"/>
      <c r="G101" s="134"/>
      <c r="H101" s="134"/>
      <c r="I101" s="135"/>
      <c r="J101" s="136">
        <f>J133</f>
        <v>0</v>
      </c>
      <c r="L101" s="132"/>
    </row>
    <row r="102" spans="2:12" s="10" customFormat="1" ht="19.9" customHeight="1">
      <c r="B102" s="137"/>
      <c r="D102" s="138" t="s">
        <v>3366</v>
      </c>
      <c r="E102" s="139"/>
      <c r="F102" s="139"/>
      <c r="G102" s="139"/>
      <c r="H102" s="139"/>
      <c r="I102" s="140"/>
      <c r="J102" s="141">
        <f>J134</f>
        <v>0</v>
      </c>
      <c r="L102" s="137"/>
    </row>
    <row r="103" spans="2:12" s="10" customFormat="1" ht="19.9" customHeight="1">
      <c r="B103" s="137"/>
      <c r="D103" s="138" t="s">
        <v>3367</v>
      </c>
      <c r="E103" s="139"/>
      <c r="F103" s="139"/>
      <c r="G103" s="139"/>
      <c r="H103" s="139"/>
      <c r="I103" s="140"/>
      <c r="J103" s="141">
        <f>J156</f>
        <v>0</v>
      </c>
      <c r="L103" s="137"/>
    </row>
    <row r="104" spans="2:12" s="10" customFormat="1" ht="19.9" customHeight="1">
      <c r="B104" s="137"/>
      <c r="D104" s="138" t="s">
        <v>3368</v>
      </c>
      <c r="E104" s="139"/>
      <c r="F104" s="139"/>
      <c r="G104" s="139"/>
      <c r="H104" s="139"/>
      <c r="I104" s="140"/>
      <c r="J104" s="141">
        <f>J165</f>
        <v>0</v>
      </c>
      <c r="L104" s="137"/>
    </row>
    <row r="105" spans="2:12" s="10" customFormat="1" ht="19.9" customHeight="1">
      <c r="B105" s="137"/>
      <c r="D105" s="138" t="s">
        <v>3369</v>
      </c>
      <c r="E105" s="139"/>
      <c r="F105" s="139"/>
      <c r="G105" s="139"/>
      <c r="H105" s="139"/>
      <c r="I105" s="140"/>
      <c r="J105" s="141">
        <f>J187</f>
        <v>0</v>
      </c>
      <c r="L105" s="137"/>
    </row>
    <row r="106" spans="2:12" s="10" customFormat="1" ht="19.9" customHeight="1">
      <c r="B106" s="137"/>
      <c r="D106" s="138" t="s">
        <v>3370</v>
      </c>
      <c r="E106" s="139"/>
      <c r="F106" s="139"/>
      <c r="G106" s="139"/>
      <c r="H106" s="139"/>
      <c r="I106" s="140"/>
      <c r="J106" s="141">
        <f>J190</f>
        <v>0</v>
      </c>
      <c r="L106" s="137"/>
    </row>
    <row r="107" spans="2:12" s="10" customFormat="1" ht="19.9" customHeight="1">
      <c r="B107" s="137"/>
      <c r="D107" s="138" t="s">
        <v>3371</v>
      </c>
      <c r="E107" s="139"/>
      <c r="F107" s="139"/>
      <c r="G107" s="139"/>
      <c r="H107" s="139"/>
      <c r="I107" s="140"/>
      <c r="J107" s="141">
        <f>J203</f>
        <v>0</v>
      </c>
      <c r="L107" s="137"/>
    </row>
    <row r="108" spans="2:12" s="10" customFormat="1" ht="19.9" customHeight="1">
      <c r="B108" s="137"/>
      <c r="D108" s="138" t="s">
        <v>3372</v>
      </c>
      <c r="E108" s="139"/>
      <c r="F108" s="139"/>
      <c r="G108" s="139"/>
      <c r="H108" s="139"/>
      <c r="I108" s="140"/>
      <c r="J108" s="141">
        <f>J212</f>
        <v>0</v>
      </c>
      <c r="L108" s="137"/>
    </row>
    <row r="109" spans="1:31" s="2" customFormat="1" ht="21.75" customHeight="1">
      <c r="A109" s="33"/>
      <c r="B109" s="34"/>
      <c r="C109" s="33"/>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6.95" customHeight="1">
      <c r="A110" s="33"/>
      <c r="B110" s="48"/>
      <c r="C110" s="49"/>
      <c r="D110" s="49"/>
      <c r="E110" s="49"/>
      <c r="F110" s="49"/>
      <c r="G110" s="49"/>
      <c r="H110" s="49"/>
      <c r="I110" s="126"/>
      <c r="J110" s="49"/>
      <c r="K110" s="49"/>
      <c r="L110" s="43"/>
      <c r="S110" s="33"/>
      <c r="T110" s="33"/>
      <c r="U110" s="33"/>
      <c r="V110" s="33"/>
      <c r="W110" s="33"/>
      <c r="X110" s="33"/>
      <c r="Y110" s="33"/>
      <c r="Z110" s="33"/>
      <c r="AA110" s="33"/>
      <c r="AB110" s="33"/>
      <c r="AC110" s="33"/>
      <c r="AD110" s="33"/>
      <c r="AE110" s="33"/>
    </row>
    <row r="114" spans="1:31" s="2" customFormat="1" ht="6.95" customHeight="1">
      <c r="A114" s="33"/>
      <c r="B114" s="50"/>
      <c r="C114" s="51"/>
      <c r="D114" s="51"/>
      <c r="E114" s="51"/>
      <c r="F114" s="51"/>
      <c r="G114" s="51"/>
      <c r="H114" s="51"/>
      <c r="I114" s="127"/>
      <c r="J114" s="51"/>
      <c r="K114" s="51"/>
      <c r="L114" s="43"/>
      <c r="S114" s="33"/>
      <c r="T114" s="33"/>
      <c r="U114" s="33"/>
      <c r="V114" s="33"/>
      <c r="W114" s="33"/>
      <c r="X114" s="33"/>
      <c r="Y114" s="33"/>
      <c r="Z114" s="33"/>
      <c r="AA114" s="33"/>
      <c r="AB114" s="33"/>
      <c r="AC114" s="33"/>
      <c r="AD114" s="33"/>
      <c r="AE114" s="33"/>
    </row>
    <row r="115" spans="1:31" s="2" customFormat="1" ht="24.95" customHeight="1">
      <c r="A115" s="33"/>
      <c r="B115" s="34"/>
      <c r="C115" s="22" t="s">
        <v>204</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16</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45" customHeight="1">
      <c r="A118" s="33"/>
      <c r="B118" s="34"/>
      <c r="C118" s="33"/>
      <c r="D118" s="33"/>
      <c r="E118" s="280" t="str">
        <f>E7</f>
        <v>Rozšíření infrastruktury centra INTEMAC</v>
      </c>
      <c r="F118" s="281"/>
      <c r="G118" s="281"/>
      <c r="H118" s="281"/>
      <c r="I118" s="103"/>
      <c r="J118" s="33"/>
      <c r="K118" s="33"/>
      <c r="L118" s="43"/>
      <c r="S118" s="33"/>
      <c r="T118" s="33"/>
      <c r="U118" s="33"/>
      <c r="V118" s="33"/>
      <c r="W118" s="33"/>
      <c r="X118" s="33"/>
      <c r="Y118" s="33"/>
      <c r="Z118" s="33"/>
      <c r="AA118" s="33"/>
      <c r="AB118" s="33"/>
      <c r="AC118" s="33"/>
      <c r="AD118" s="33"/>
      <c r="AE118" s="33"/>
    </row>
    <row r="119" spans="2:12" s="1" customFormat="1" ht="12" customHeight="1">
      <c r="B119" s="21"/>
      <c r="C119" s="28" t="s">
        <v>176</v>
      </c>
      <c r="I119" s="99"/>
      <c r="L119" s="21"/>
    </row>
    <row r="120" spans="2:12" s="1" customFormat="1" ht="14.45" customHeight="1">
      <c r="B120" s="21"/>
      <c r="E120" s="280" t="s">
        <v>177</v>
      </c>
      <c r="F120" s="243"/>
      <c r="G120" s="243"/>
      <c r="H120" s="243"/>
      <c r="I120" s="99"/>
      <c r="L120" s="21"/>
    </row>
    <row r="121" spans="2:12" s="1" customFormat="1" ht="12" customHeight="1">
      <c r="B121" s="21"/>
      <c r="C121" s="28" t="s">
        <v>178</v>
      </c>
      <c r="I121" s="99"/>
      <c r="L121" s="21"/>
    </row>
    <row r="122" spans="1:31" s="2" customFormat="1" ht="14.45" customHeight="1">
      <c r="A122" s="33"/>
      <c r="B122" s="34"/>
      <c r="C122" s="33"/>
      <c r="D122" s="33"/>
      <c r="E122" s="282" t="s">
        <v>764</v>
      </c>
      <c r="F122" s="283"/>
      <c r="G122" s="283"/>
      <c r="H122" s="28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180</v>
      </c>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4.45" customHeight="1">
      <c r="A124" s="33"/>
      <c r="B124" s="34"/>
      <c r="C124" s="33"/>
      <c r="D124" s="33"/>
      <c r="E124" s="253" t="str">
        <f>E13</f>
        <v>002.9 - Slaboproud</v>
      </c>
      <c r="F124" s="283"/>
      <c r="G124" s="283"/>
      <c r="H124" s="283"/>
      <c r="I124" s="103"/>
      <c r="J124" s="33"/>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20</v>
      </c>
      <c r="D126" s="33"/>
      <c r="E126" s="33"/>
      <c r="F126" s="26" t="str">
        <f>F16</f>
        <v xml:space="preserve"> </v>
      </c>
      <c r="G126" s="33"/>
      <c r="H126" s="33"/>
      <c r="I126" s="104" t="s">
        <v>22</v>
      </c>
      <c r="J126" s="56" t="str">
        <f>IF(J16="","",J16)</f>
        <v>20. 10. 2018</v>
      </c>
      <c r="K126" s="33"/>
      <c r="L126" s="43"/>
      <c r="S126" s="33"/>
      <c r="T126" s="33"/>
      <c r="U126" s="33"/>
      <c r="V126" s="33"/>
      <c r="W126" s="33"/>
      <c r="X126" s="33"/>
      <c r="Y126" s="33"/>
      <c r="Z126" s="33"/>
      <c r="AA126" s="33"/>
      <c r="AB126" s="33"/>
      <c r="AC126" s="33"/>
      <c r="AD126" s="33"/>
      <c r="AE126" s="33"/>
    </row>
    <row r="127" spans="1:31" s="2" customFormat="1" ht="6.9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2" customFormat="1" ht="15.6" customHeight="1">
      <c r="A128" s="33"/>
      <c r="B128" s="34"/>
      <c r="C128" s="28" t="s">
        <v>24</v>
      </c>
      <c r="D128" s="33"/>
      <c r="E128" s="33"/>
      <c r="F128" s="26" t="str">
        <f>E19</f>
        <v xml:space="preserve"> </v>
      </c>
      <c r="G128" s="33"/>
      <c r="H128" s="33"/>
      <c r="I128" s="104" t="s">
        <v>29</v>
      </c>
      <c r="J128" s="31" t="str">
        <f>E25</f>
        <v xml:space="preserve"> </v>
      </c>
      <c r="K128" s="33"/>
      <c r="L128" s="43"/>
      <c r="S128" s="33"/>
      <c r="T128" s="33"/>
      <c r="U128" s="33"/>
      <c r="V128" s="33"/>
      <c r="W128" s="33"/>
      <c r="X128" s="33"/>
      <c r="Y128" s="33"/>
      <c r="Z128" s="33"/>
      <c r="AA128" s="33"/>
      <c r="AB128" s="33"/>
      <c r="AC128" s="33"/>
      <c r="AD128" s="33"/>
      <c r="AE128" s="33"/>
    </row>
    <row r="129" spans="1:31" s="2" customFormat="1" ht="15.6" customHeight="1">
      <c r="A129" s="33"/>
      <c r="B129" s="34"/>
      <c r="C129" s="28" t="s">
        <v>27</v>
      </c>
      <c r="D129" s="33"/>
      <c r="E129" s="33"/>
      <c r="F129" s="26" t="str">
        <f>IF(E22="","",E22)</f>
        <v>Vyplň údaj</v>
      </c>
      <c r="G129" s="33"/>
      <c r="H129" s="33"/>
      <c r="I129" s="104" t="s">
        <v>31</v>
      </c>
      <c r="J129" s="31" t="str">
        <f>E28</f>
        <v xml:space="preserve"> </v>
      </c>
      <c r="K129" s="33"/>
      <c r="L129" s="43"/>
      <c r="S129" s="33"/>
      <c r="T129" s="33"/>
      <c r="U129" s="33"/>
      <c r="V129" s="33"/>
      <c r="W129" s="33"/>
      <c r="X129" s="33"/>
      <c r="Y129" s="33"/>
      <c r="Z129" s="33"/>
      <c r="AA129" s="33"/>
      <c r="AB129" s="33"/>
      <c r="AC129" s="33"/>
      <c r="AD129" s="33"/>
      <c r="AE129" s="33"/>
    </row>
    <row r="130" spans="1:31" s="2" customFormat="1" ht="10.3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11" customFormat="1" ht="29.25" customHeight="1">
      <c r="A131" s="142"/>
      <c r="B131" s="143"/>
      <c r="C131" s="144" t="s">
        <v>205</v>
      </c>
      <c r="D131" s="145" t="s">
        <v>58</v>
      </c>
      <c r="E131" s="145" t="s">
        <v>54</v>
      </c>
      <c r="F131" s="145" t="s">
        <v>55</v>
      </c>
      <c r="G131" s="145" t="s">
        <v>206</v>
      </c>
      <c r="H131" s="145" t="s">
        <v>207</v>
      </c>
      <c r="I131" s="146" t="s">
        <v>208</v>
      </c>
      <c r="J131" s="145" t="s">
        <v>184</v>
      </c>
      <c r="K131" s="147" t="s">
        <v>209</v>
      </c>
      <c r="L131" s="148"/>
      <c r="M131" s="63" t="s">
        <v>1</v>
      </c>
      <c r="N131" s="64" t="s">
        <v>37</v>
      </c>
      <c r="O131" s="64" t="s">
        <v>210</v>
      </c>
      <c r="P131" s="64" t="s">
        <v>211</v>
      </c>
      <c r="Q131" s="64" t="s">
        <v>212</v>
      </c>
      <c r="R131" s="64" t="s">
        <v>213</v>
      </c>
      <c r="S131" s="64" t="s">
        <v>214</v>
      </c>
      <c r="T131" s="65" t="s">
        <v>215</v>
      </c>
      <c r="U131" s="142"/>
      <c r="V131" s="142"/>
      <c r="W131" s="142"/>
      <c r="X131" s="142"/>
      <c r="Y131" s="142"/>
      <c r="Z131" s="142"/>
      <c r="AA131" s="142"/>
      <c r="AB131" s="142"/>
      <c r="AC131" s="142"/>
      <c r="AD131" s="142"/>
      <c r="AE131" s="142"/>
    </row>
    <row r="132" spans="1:63" s="2" customFormat="1" ht="22.9" customHeight="1">
      <c r="A132" s="33"/>
      <c r="B132" s="34"/>
      <c r="C132" s="70" t="s">
        <v>216</v>
      </c>
      <c r="D132" s="33"/>
      <c r="E132" s="33"/>
      <c r="F132" s="33"/>
      <c r="G132" s="33"/>
      <c r="H132" s="33"/>
      <c r="I132" s="103"/>
      <c r="J132" s="149">
        <f>BK132</f>
        <v>0</v>
      </c>
      <c r="K132" s="33"/>
      <c r="L132" s="34"/>
      <c r="M132" s="66"/>
      <c r="N132" s="57"/>
      <c r="O132" s="67"/>
      <c r="P132" s="150">
        <f>P133</f>
        <v>0</v>
      </c>
      <c r="Q132" s="67"/>
      <c r="R132" s="150">
        <f>R133</f>
        <v>0</v>
      </c>
      <c r="S132" s="67"/>
      <c r="T132" s="151">
        <f>T133</f>
        <v>0</v>
      </c>
      <c r="U132" s="33"/>
      <c r="V132" s="33"/>
      <c r="W132" s="33"/>
      <c r="X132" s="33"/>
      <c r="Y132" s="33"/>
      <c r="Z132" s="33"/>
      <c r="AA132" s="33"/>
      <c r="AB132" s="33"/>
      <c r="AC132" s="33"/>
      <c r="AD132" s="33"/>
      <c r="AE132" s="33"/>
      <c r="AT132" s="18" t="s">
        <v>72</v>
      </c>
      <c r="AU132" s="18" t="s">
        <v>186</v>
      </c>
      <c r="BK132" s="152">
        <f>BK133</f>
        <v>0</v>
      </c>
    </row>
    <row r="133" spans="2:63" s="12" customFormat="1" ht="25.9" customHeight="1">
      <c r="B133" s="153"/>
      <c r="D133" s="154" t="s">
        <v>72</v>
      </c>
      <c r="E133" s="155" t="s">
        <v>719</v>
      </c>
      <c r="F133" s="155" t="s">
        <v>3373</v>
      </c>
      <c r="I133" s="156"/>
      <c r="J133" s="157">
        <f>BK133</f>
        <v>0</v>
      </c>
      <c r="L133" s="153"/>
      <c r="M133" s="158"/>
      <c r="N133" s="159"/>
      <c r="O133" s="159"/>
      <c r="P133" s="160">
        <f>P134+P156+P165+P187+P190+P203+P212</f>
        <v>0</v>
      </c>
      <c r="Q133" s="159"/>
      <c r="R133" s="160">
        <f>R134+R156+R165+R187+R190+R203+R212</f>
        <v>0</v>
      </c>
      <c r="S133" s="159"/>
      <c r="T133" s="161">
        <f>T134+T156+T165+T187+T190+T203+T212</f>
        <v>0</v>
      </c>
      <c r="AR133" s="154" t="s">
        <v>90</v>
      </c>
      <c r="AT133" s="162" t="s">
        <v>72</v>
      </c>
      <c r="AU133" s="162" t="s">
        <v>73</v>
      </c>
      <c r="AY133" s="154" t="s">
        <v>219</v>
      </c>
      <c r="BK133" s="163">
        <f>BK134+BK156+BK165+BK187+BK190+BK203+BK212</f>
        <v>0</v>
      </c>
    </row>
    <row r="134" spans="2:63" s="12" customFormat="1" ht="22.9" customHeight="1">
      <c r="B134" s="153"/>
      <c r="D134" s="154" t="s">
        <v>72</v>
      </c>
      <c r="E134" s="164" t="s">
        <v>1910</v>
      </c>
      <c r="F134" s="164" t="s">
        <v>3374</v>
      </c>
      <c r="I134" s="156"/>
      <c r="J134" s="165">
        <f>BK134</f>
        <v>0</v>
      </c>
      <c r="L134" s="153"/>
      <c r="M134" s="158"/>
      <c r="N134" s="159"/>
      <c r="O134" s="159"/>
      <c r="P134" s="160">
        <f>SUM(P135:P155)</f>
        <v>0</v>
      </c>
      <c r="Q134" s="159"/>
      <c r="R134" s="160">
        <f>SUM(R135:R155)</f>
        <v>0</v>
      </c>
      <c r="S134" s="159"/>
      <c r="T134" s="161">
        <f>SUM(T135:T155)</f>
        <v>0</v>
      </c>
      <c r="AR134" s="154" t="s">
        <v>90</v>
      </c>
      <c r="AT134" s="162" t="s">
        <v>72</v>
      </c>
      <c r="AU134" s="162" t="s">
        <v>80</v>
      </c>
      <c r="AY134" s="154" t="s">
        <v>219</v>
      </c>
      <c r="BK134" s="163">
        <f>SUM(BK135:BK155)</f>
        <v>0</v>
      </c>
    </row>
    <row r="135" spans="1:65" s="2" customFormat="1" ht="21.6" customHeight="1">
      <c r="A135" s="33"/>
      <c r="B135" s="166"/>
      <c r="C135" s="167" t="s">
        <v>80</v>
      </c>
      <c r="D135" s="167" t="s">
        <v>222</v>
      </c>
      <c r="E135" s="168" t="s">
        <v>166</v>
      </c>
      <c r="F135" s="169" t="s">
        <v>3375</v>
      </c>
      <c r="G135" s="170" t="s">
        <v>592</v>
      </c>
      <c r="H135" s="171">
        <v>1</v>
      </c>
      <c r="I135" s="172"/>
      <c r="J135" s="173">
        <f aca="true" t="shared" si="0" ref="J135:J155">ROUND(I135*H135,2)</f>
        <v>0</v>
      </c>
      <c r="K135" s="169" t="s">
        <v>1</v>
      </c>
      <c r="L135" s="34"/>
      <c r="M135" s="174" t="s">
        <v>1</v>
      </c>
      <c r="N135" s="175" t="s">
        <v>38</v>
      </c>
      <c r="O135" s="59"/>
      <c r="P135" s="176">
        <f aca="true" t="shared" si="1" ref="P135:P155">O135*H135</f>
        <v>0</v>
      </c>
      <c r="Q135" s="176">
        <v>0</v>
      </c>
      <c r="R135" s="176">
        <f aca="true" t="shared" si="2" ref="R135:R155">Q135*H135</f>
        <v>0</v>
      </c>
      <c r="S135" s="176">
        <v>0</v>
      </c>
      <c r="T135" s="177">
        <f aca="true" t="shared" si="3" ref="T135:T155">S135*H135</f>
        <v>0</v>
      </c>
      <c r="U135" s="33"/>
      <c r="V135" s="33"/>
      <c r="W135" s="33"/>
      <c r="X135" s="33"/>
      <c r="Y135" s="33"/>
      <c r="Z135" s="33"/>
      <c r="AA135" s="33"/>
      <c r="AB135" s="33"/>
      <c r="AC135" s="33"/>
      <c r="AD135" s="33"/>
      <c r="AE135" s="33"/>
      <c r="AR135" s="178" t="s">
        <v>446</v>
      </c>
      <c r="AT135" s="178" t="s">
        <v>222</v>
      </c>
      <c r="AU135" s="178" t="s">
        <v>82</v>
      </c>
      <c r="AY135" s="18" t="s">
        <v>219</v>
      </c>
      <c r="BE135" s="179">
        <f aca="true" t="shared" si="4" ref="BE135:BE155">IF(N135="základní",J135,0)</f>
        <v>0</v>
      </c>
      <c r="BF135" s="179">
        <f aca="true" t="shared" si="5" ref="BF135:BF155">IF(N135="snížená",J135,0)</f>
        <v>0</v>
      </c>
      <c r="BG135" s="179">
        <f aca="true" t="shared" si="6" ref="BG135:BG155">IF(N135="zákl. přenesená",J135,0)</f>
        <v>0</v>
      </c>
      <c r="BH135" s="179">
        <f aca="true" t="shared" si="7" ref="BH135:BH155">IF(N135="sníž. přenesená",J135,0)</f>
        <v>0</v>
      </c>
      <c r="BI135" s="179">
        <f aca="true" t="shared" si="8" ref="BI135:BI155">IF(N135="nulová",J135,0)</f>
        <v>0</v>
      </c>
      <c r="BJ135" s="18" t="s">
        <v>80</v>
      </c>
      <c r="BK135" s="179">
        <f aca="true" t="shared" si="9" ref="BK135:BK155">ROUND(I135*H135,2)</f>
        <v>0</v>
      </c>
      <c r="BL135" s="18" t="s">
        <v>446</v>
      </c>
      <c r="BM135" s="178" t="s">
        <v>82</v>
      </c>
    </row>
    <row r="136" spans="1:65" s="2" customFormat="1" ht="14.45" customHeight="1">
      <c r="A136" s="33"/>
      <c r="B136" s="166"/>
      <c r="C136" s="167" t="s">
        <v>82</v>
      </c>
      <c r="D136" s="167" t="s">
        <v>222</v>
      </c>
      <c r="E136" s="168" t="s">
        <v>169</v>
      </c>
      <c r="F136" s="169" t="s">
        <v>3376</v>
      </c>
      <c r="G136" s="170" t="s">
        <v>592</v>
      </c>
      <c r="H136" s="171">
        <v>1</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446</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446</v>
      </c>
      <c r="BM136" s="178" t="s">
        <v>125</v>
      </c>
    </row>
    <row r="137" spans="1:65" s="2" customFormat="1" ht="14.45" customHeight="1">
      <c r="A137" s="33"/>
      <c r="B137" s="166"/>
      <c r="C137" s="167" t="s">
        <v>90</v>
      </c>
      <c r="D137" s="167" t="s">
        <v>222</v>
      </c>
      <c r="E137" s="168" t="s">
        <v>1277</v>
      </c>
      <c r="F137" s="169" t="s">
        <v>3377</v>
      </c>
      <c r="G137" s="170" t="s">
        <v>592</v>
      </c>
      <c r="H137" s="171">
        <v>8</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446</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446</v>
      </c>
      <c r="BM137" s="178" t="s">
        <v>252</v>
      </c>
    </row>
    <row r="138" spans="1:65" s="2" customFormat="1" ht="14.45" customHeight="1">
      <c r="A138" s="33"/>
      <c r="B138" s="166"/>
      <c r="C138" s="167" t="s">
        <v>125</v>
      </c>
      <c r="D138" s="167" t="s">
        <v>222</v>
      </c>
      <c r="E138" s="168" t="s">
        <v>1282</v>
      </c>
      <c r="F138" s="169" t="s">
        <v>3378</v>
      </c>
      <c r="G138" s="170" t="s">
        <v>592</v>
      </c>
      <c r="H138" s="171">
        <v>8</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446</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446</v>
      </c>
      <c r="BM138" s="178" t="s">
        <v>256</v>
      </c>
    </row>
    <row r="139" spans="1:65" s="2" customFormat="1" ht="14.45" customHeight="1">
      <c r="A139" s="33"/>
      <c r="B139" s="166"/>
      <c r="C139" s="167" t="s">
        <v>246</v>
      </c>
      <c r="D139" s="167" t="s">
        <v>222</v>
      </c>
      <c r="E139" s="168" t="s">
        <v>1288</v>
      </c>
      <c r="F139" s="169" t="s">
        <v>3379</v>
      </c>
      <c r="G139" s="170" t="s">
        <v>592</v>
      </c>
      <c r="H139" s="171">
        <v>1</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446</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446</v>
      </c>
      <c r="BM139" s="178" t="s">
        <v>277</v>
      </c>
    </row>
    <row r="140" spans="1:65" s="2" customFormat="1" ht="14.45" customHeight="1">
      <c r="A140" s="33"/>
      <c r="B140" s="166"/>
      <c r="C140" s="167" t="s">
        <v>252</v>
      </c>
      <c r="D140" s="167" t="s">
        <v>222</v>
      </c>
      <c r="E140" s="168" t="s">
        <v>1293</v>
      </c>
      <c r="F140" s="169" t="s">
        <v>3380</v>
      </c>
      <c r="G140" s="170" t="s">
        <v>592</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446</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446</v>
      </c>
      <c r="BM140" s="178" t="s">
        <v>294</v>
      </c>
    </row>
    <row r="141" spans="1:65" s="2" customFormat="1" ht="14.45" customHeight="1">
      <c r="A141" s="33"/>
      <c r="B141" s="166"/>
      <c r="C141" s="167" t="s">
        <v>260</v>
      </c>
      <c r="D141" s="167" t="s">
        <v>222</v>
      </c>
      <c r="E141" s="168" t="s">
        <v>1298</v>
      </c>
      <c r="F141" s="169" t="s">
        <v>3381</v>
      </c>
      <c r="G141" s="170" t="s">
        <v>592</v>
      </c>
      <c r="H141" s="171">
        <v>50</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446</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446</v>
      </c>
      <c r="BM141" s="178" t="s">
        <v>304</v>
      </c>
    </row>
    <row r="142" spans="1:65" s="2" customFormat="1" ht="21.6" customHeight="1">
      <c r="A142" s="33"/>
      <c r="B142" s="166"/>
      <c r="C142" s="167" t="s">
        <v>256</v>
      </c>
      <c r="D142" s="167" t="s">
        <v>222</v>
      </c>
      <c r="E142" s="168" t="s">
        <v>1303</v>
      </c>
      <c r="F142" s="169" t="s">
        <v>3382</v>
      </c>
      <c r="G142" s="170" t="s">
        <v>592</v>
      </c>
      <c r="H142" s="171">
        <v>95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446</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446</v>
      </c>
      <c r="BM142" s="178" t="s">
        <v>318</v>
      </c>
    </row>
    <row r="143" spans="1:65" s="2" customFormat="1" ht="14.45" customHeight="1">
      <c r="A143" s="33"/>
      <c r="B143" s="166"/>
      <c r="C143" s="167" t="s">
        <v>271</v>
      </c>
      <c r="D143" s="167" t="s">
        <v>222</v>
      </c>
      <c r="E143" s="168" t="s">
        <v>1308</v>
      </c>
      <c r="F143" s="169" t="s">
        <v>3383</v>
      </c>
      <c r="G143" s="170" t="s">
        <v>361</v>
      </c>
      <c r="H143" s="171">
        <v>15200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446</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446</v>
      </c>
      <c r="BM143" s="178" t="s">
        <v>334</v>
      </c>
    </row>
    <row r="144" spans="1:65" s="2" customFormat="1" ht="14.45" customHeight="1">
      <c r="A144" s="33"/>
      <c r="B144" s="166"/>
      <c r="C144" s="167" t="s">
        <v>277</v>
      </c>
      <c r="D144" s="167" t="s">
        <v>222</v>
      </c>
      <c r="E144" s="168" t="s">
        <v>1314</v>
      </c>
      <c r="F144" s="169" t="s">
        <v>3384</v>
      </c>
      <c r="G144" s="170" t="s">
        <v>361</v>
      </c>
      <c r="H144" s="171">
        <v>950</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446</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446</v>
      </c>
      <c r="BM144" s="178" t="s">
        <v>344</v>
      </c>
    </row>
    <row r="145" spans="1:65" s="2" customFormat="1" ht="21.6" customHeight="1">
      <c r="A145" s="33"/>
      <c r="B145" s="166"/>
      <c r="C145" s="167" t="s">
        <v>282</v>
      </c>
      <c r="D145" s="167" t="s">
        <v>222</v>
      </c>
      <c r="E145" s="168" t="s">
        <v>1318</v>
      </c>
      <c r="F145" s="169" t="s">
        <v>3385</v>
      </c>
      <c r="G145" s="170" t="s">
        <v>361</v>
      </c>
      <c r="H145" s="171">
        <v>140</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446</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446</v>
      </c>
      <c r="BM145" s="178" t="s">
        <v>358</v>
      </c>
    </row>
    <row r="146" spans="1:65" s="2" customFormat="1" ht="21.6" customHeight="1">
      <c r="A146" s="33"/>
      <c r="B146" s="166"/>
      <c r="C146" s="167" t="s">
        <v>294</v>
      </c>
      <c r="D146" s="167" t="s">
        <v>222</v>
      </c>
      <c r="E146" s="168" t="s">
        <v>1322</v>
      </c>
      <c r="F146" s="169" t="s">
        <v>3386</v>
      </c>
      <c r="G146" s="170" t="s">
        <v>592</v>
      </c>
      <c r="H146" s="171">
        <v>190</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446</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446</v>
      </c>
      <c r="BM146" s="178" t="s">
        <v>368</v>
      </c>
    </row>
    <row r="147" spans="1:65" s="2" customFormat="1" ht="21.6" customHeight="1">
      <c r="A147" s="33"/>
      <c r="B147" s="166"/>
      <c r="C147" s="167" t="s">
        <v>298</v>
      </c>
      <c r="D147" s="167" t="s">
        <v>222</v>
      </c>
      <c r="E147" s="168" t="s">
        <v>1328</v>
      </c>
      <c r="F147" s="169" t="s">
        <v>3387</v>
      </c>
      <c r="G147" s="170" t="s">
        <v>592</v>
      </c>
      <c r="H147" s="171">
        <v>10</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446</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446</v>
      </c>
      <c r="BM147" s="178" t="s">
        <v>382</v>
      </c>
    </row>
    <row r="148" spans="1:65" s="2" customFormat="1" ht="14.45" customHeight="1">
      <c r="A148" s="33"/>
      <c r="B148" s="166"/>
      <c r="C148" s="167" t="s">
        <v>304</v>
      </c>
      <c r="D148" s="167" t="s">
        <v>222</v>
      </c>
      <c r="E148" s="168" t="s">
        <v>1335</v>
      </c>
      <c r="F148" s="169" t="s">
        <v>3388</v>
      </c>
      <c r="G148" s="170" t="s">
        <v>592</v>
      </c>
      <c r="H148" s="171">
        <v>10</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446</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446</v>
      </c>
      <c r="BM148" s="178" t="s">
        <v>391</v>
      </c>
    </row>
    <row r="149" spans="1:65" s="2" customFormat="1" ht="21.6" customHeight="1">
      <c r="A149" s="33"/>
      <c r="B149" s="166"/>
      <c r="C149" s="167" t="s">
        <v>8</v>
      </c>
      <c r="D149" s="167" t="s">
        <v>222</v>
      </c>
      <c r="E149" s="168" t="s">
        <v>1340</v>
      </c>
      <c r="F149" s="169" t="s">
        <v>3389</v>
      </c>
      <c r="G149" s="170" t="s">
        <v>592</v>
      </c>
      <c r="H149" s="171">
        <v>11</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446</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446</v>
      </c>
      <c r="BM149" s="178" t="s">
        <v>461</v>
      </c>
    </row>
    <row r="150" spans="1:65" s="2" customFormat="1" ht="21.6" customHeight="1">
      <c r="A150" s="33"/>
      <c r="B150" s="166"/>
      <c r="C150" s="167" t="s">
        <v>318</v>
      </c>
      <c r="D150" s="167" t="s">
        <v>222</v>
      </c>
      <c r="E150" s="168" t="s">
        <v>1345</v>
      </c>
      <c r="F150" s="169" t="s">
        <v>3390</v>
      </c>
      <c r="G150" s="170" t="s">
        <v>654</v>
      </c>
      <c r="H150" s="171">
        <v>1</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446</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446</v>
      </c>
      <c r="BM150" s="178" t="s">
        <v>418</v>
      </c>
    </row>
    <row r="151" spans="1:65" s="2" customFormat="1" ht="21.6" customHeight="1">
      <c r="A151" s="33"/>
      <c r="B151" s="166"/>
      <c r="C151" s="167" t="s">
        <v>322</v>
      </c>
      <c r="D151" s="167" t="s">
        <v>222</v>
      </c>
      <c r="E151" s="168" t="s">
        <v>1350</v>
      </c>
      <c r="F151" s="169" t="s">
        <v>3391</v>
      </c>
      <c r="G151" s="170" t="s">
        <v>592</v>
      </c>
      <c r="H151" s="171">
        <v>190</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446</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446</v>
      </c>
      <c r="BM151" s="178" t="s">
        <v>491</v>
      </c>
    </row>
    <row r="152" spans="1:65" s="2" customFormat="1" ht="21.6" customHeight="1">
      <c r="A152" s="33"/>
      <c r="B152" s="166"/>
      <c r="C152" s="167" t="s">
        <v>334</v>
      </c>
      <c r="D152" s="167" t="s">
        <v>222</v>
      </c>
      <c r="E152" s="168" t="s">
        <v>1365</v>
      </c>
      <c r="F152" s="169" t="s">
        <v>3392</v>
      </c>
      <c r="G152" s="170" t="s">
        <v>562</v>
      </c>
      <c r="H152" s="171">
        <v>16</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446</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446</v>
      </c>
      <c r="BM152" s="178" t="s">
        <v>522</v>
      </c>
    </row>
    <row r="153" spans="1:65" s="2" customFormat="1" ht="14.45" customHeight="1">
      <c r="A153" s="33"/>
      <c r="B153" s="166"/>
      <c r="C153" s="167" t="s">
        <v>339</v>
      </c>
      <c r="D153" s="167" t="s">
        <v>222</v>
      </c>
      <c r="E153" s="168" t="s">
        <v>1370</v>
      </c>
      <c r="F153" s="169" t="s">
        <v>3393</v>
      </c>
      <c r="G153" s="170" t="s">
        <v>562</v>
      </c>
      <c r="H153" s="171">
        <v>8</v>
      </c>
      <c r="I153" s="172"/>
      <c r="J153" s="173">
        <f t="shared" si="0"/>
        <v>0</v>
      </c>
      <c r="K153" s="169" t="s">
        <v>1</v>
      </c>
      <c r="L153" s="34"/>
      <c r="M153" s="174" t="s">
        <v>1</v>
      </c>
      <c r="N153" s="175"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446</v>
      </c>
      <c r="AT153" s="178" t="s">
        <v>222</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446</v>
      </c>
      <c r="BM153" s="178" t="s">
        <v>536</v>
      </c>
    </row>
    <row r="154" spans="1:65" s="2" customFormat="1" ht="14.45" customHeight="1">
      <c r="A154" s="33"/>
      <c r="B154" s="166"/>
      <c r="C154" s="167" t="s">
        <v>344</v>
      </c>
      <c r="D154" s="167" t="s">
        <v>222</v>
      </c>
      <c r="E154" s="168" t="s">
        <v>1375</v>
      </c>
      <c r="F154" s="169" t="s">
        <v>3394</v>
      </c>
      <c r="G154" s="170" t="s">
        <v>592</v>
      </c>
      <c r="H154" s="171">
        <v>1</v>
      </c>
      <c r="I154" s="172"/>
      <c r="J154" s="173">
        <f t="shared" si="0"/>
        <v>0</v>
      </c>
      <c r="K154" s="169" t="s">
        <v>1</v>
      </c>
      <c r="L154" s="34"/>
      <c r="M154" s="174" t="s">
        <v>1</v>
      </c>
      <c r="N154" s="175" t="s">
        <v>38</v>
      </c>
      <c r="O154" s="59"/>
      <c r="P154" s="176">
        <f t="shared" si="1"/>
        <v>0</v>
      </c>
      <c r="Q154" s="176">
        <v>0</v>
      </c>
      <c r="R154" s="176">
        <f t="shared" si="2"/>
        <v>0</v>
      </c>
      <c r="S154" s="176">
        <v>0</v>
      </c>
      <c r="T154" s="177">
        <f t="shared" si="3"/>
        <v>0</v>
      </c>
      <c r="U154" s="33"/>
      <c r="V154" s="33"/>
      <c r="W154" s="33"/>
      <c r="X154" s="33"/>
      <c r="Y154" s="33"/>
      <c r="Z154" s="33"/>
      <c r="AA154" s="33"/>
      <c r="AB154" s="33"/>
      <c r="AC154" s="33"/>
      <c r="AD154" s="33"/>
      <c r="AE154" s="33"/>
      <c r="AR154" s="178" t="s">
        <v>446</v>
      </c>
      <c r="AT154" s="178" t="s">
        <v>222</v>
      </c>
      <c r="AU154" s="178" t="s">
        <v>82</v>
      </c>
      <c r="AY154" s="18" t="s">
        <v>219</v>
      </c>
      <c r="BE154" s="179">
        <f t="shared" si="4"/>
        <v>0</v>
      </c>
      <c r="BF154" s="179">
        <f t="shared" si="5"/>
        <v>0</v>
      </c>
      <c r="BG154" s="179">
        <f t="shared" si="6"/>
        <v>0</v>
      </c>
      <c r="BH154" s="179">
        <f t="shared" si="7"/>
        <v>0</v>
      </c>
      <c r="BI154" s="179">
        <f t="shared" si="8"/>
        <v>0</v>
      </c>
      <c r="BJ154" s="18" t="s">
        <v>80</v>
      </c>
      <c r="BK154" s="179">
        <f t="shared" si="9"/>
        <v>0</v>
      </c>
      <c r="BL154" s="18" t="s">
        <v>446</v>
      </c>
      <c r="BM154" s="178" t="s">
        <v>548</v>
      </c>
    </row>
    <row r="155" spans="1:65" s="2" customFormat="1" ht="14.45" customHeight="1">
      <c r="A155" s="33"/>
      <c r="B155" s="166"/>
      <c r="C155" s="167" t="s">
        <v>7</v>
      </c>
      <c r="D155" s="167" t="s">
        <v>222</v>
      </c>
      <c r="E155" s="168" t="s">
        <v>1379</v>
      </c>
      <c r="F155" s="169" t="s">
        <v>3395</v>
      </c>
      <c r="G155" s="170" t="s">
        <v>3396</v>
      </c>
      <c r="H155" s="171">
        <v>2</v>
      </c>
      <c r="I155" s="172"/>
      <c r="J155" s="173">
        <f t="shared" si="0"/>
        <v>0</v>
      </c>
      <c r="K155" s="169" t="s">
        <v>1</v>
      </c>
      <c r="L155" s="34"/>
      <c r="M155" s="174" t="s">
        <v>1</v>
      </c>
      <c r="N155" s="175" t="s">
        <v>38</v>
      </c>
      <c r="O155" s="59"/>
      <c r="P155" s="176">
        <f t="shared" si="1"/>
        <v>0</v>
      </c>
      <c r="Q155" s="176">
        <v>0</v>
      </c>
      <c r="R155" s="176">
        <f t="shared" si="2"/>
        <v>0</v>
      </c>
      <c r="S155" s="176">
        <v>0</v>
      </c>
      <c r="T155" s="177">
        <f t="shared" si="3"/>
        <v>0</v>
      </c>
      <c r="U155" s="33"/>
      <c r="V155" s="33"/>
      <c r="W155" s="33"/>
      <c r="X155" s="33"/>
      <c r="Y155" s="33"/>
      <c r="Z155" s="33"/>
      <c r="AA155" s="33"/>
      <c r="AB155" s="33"/>
      <c r="AC155" s="33"/>
      <c r="AD155" s="33"/>
      <c r="AE155" s="33"/>
      <c r="AR155" s="178" t="s">
        <v>446</v>
      </c>
      <c r="AT155" s="178" t="s">
        <v>222</v>
      </c>
      <c r="AU155" s="178" t="s">
        <v>82</v>
      </c>
      <c r="AY155" s="18" t="s">
        <v>219</v>
      </c>
      <c r="BE155" s="179">
        <f t="shared" si="4"/>
        <v>0</v>
      </c>
      <c r="BF155" s="179">
        <f t="shared" si="5"/>
        <v>0</v>
      </c>
      <c r="BG155" s="179">
        <f t="shared" si="6"/>
        <v>0</v>
      </c>
      <c r="BH155" s="179">
        <f t="shared" si="7"/>
        <v>0</v>
      </c>
      <c r="BI155" s="179">
        <f t="shared" si="8"/>
        <v>0</v>
      </c>
      <c r="BJ155" s="18" t="s">
        <v>80</v>
      </c>
      <c r="BK155" s="179">
        <f t="shared" si="9"/>
        <v>0</v>
      </c>
      <c r="BL155" s="18" t="s">
        <v>446</v>
      </c>
      <c r="BM155" s="178" t="s">
        <v>559</v>
      </c>
    </row>
    <row r="156" spans="2:63" s="12" customFormat="1" ht="22.9" customHeight="1">
      <c r="B156" s="153"/>
      <c r="D156" s="154" t="s">
        <v>72</v>
      </c>
      <c r="E156" s="164" t="s">
        <v>748</v>
      </c>
      <c r="F156" s="164" t="s">
        <v>3397</v>
      </c>
      <c r="I156" s="156"/>
      <c r="J156" s="165">
        <f>BK156</f>
        <v>0</v>
      </c>
      <c r="L156" s="153"/>
      <c r="M156" s="158"/>
      <c r="N156" s="159"/>
      <c r="O156" s="159"/>
      <c r="P156" s="160">
        <f>SUM(P157:P164)</f>
        <v>0</v>
      </c>
      <c r="Q156" s="159"/>
      <c r="R156" s="160">
        <f>SUM(R157:R164)</f>
        <v>0</v>
      </c>
      <c r="S156" s="159"/>
      <c r="T156" s="161">
        <f>SUM(T157:T164)</f>
        <v>0</v>
      </c>
      <c r="AR156" s="154" t="s">
        <v>90</v>
      </c>
      <c r="AT156" s="162" t="s">
        <v>72</v>
      </c>
      <c r="AU156" s="162" t="s">
        <v>80</v>
      </c>
      <c r="AY156" s="154" t="s">
        <v>219</v>
      </c>
      <c r="BK156" s="163">
        <f>SUM(BK157:BK164)</f>
        <v>0</v>
      </c>
    </row>
    <row r="157" spans="1:65" s="2" customFormat="1" ht="32.45" customHeight="1">
      <c r="A157" s="33"/>
      <c r="B157" s="166"/>
      <c r="C157" s="167" t="s">
        <v>358</v>
      </c>
      <c r="D157" s="167" t="s">
        <v>222</v>
      </c>
      <c r="E157" s="168" t="s">
        <v>1740</v>
      </c>
      <c r="F157" s="169" t="s">
        <v>3398</v>
      </c>
      <c r="G157" s="170" t="s">
        <v>592</v>
      </c>
      <c r="H157" s="171">
        <v>13</v>
      </c>
      <c r="I157" s="172"/>
      <c r="J157" s="173">
        <f aca="true" t="shared" si="10" ref="J157:J164">ROUND(I157*H157,2)</f>
        <v>0</v>
      </c>
      <c r="K157" s="169" t="s">
        <v>1</v>
      </c>
      <c r="L157" s="34"/>
      <c r="M157" s="174" t="s">
        <v>1</v>
      </c>
      <c r="N157" s="175" t="s">
        <v>38</v>
      </c>
      <c r="O157" s="59"/>
      <c r="P157" s="176">
        <f aca="true" t="shared" si="11" ref="P157:P164">O157*H157</f>
        <v>0</v>
      </c>
      <c r="Q157" s="176">
        <v>0</v>
      </c>
      <c r="R157" s="176">
        <f aca="true" t="shared" si="12" ref="R157:R164">Q157*H157</f>
        <v>0</v>
      </c>
      <c r="S157" s="176">
        <v>0</v>
      </c>
      <c r="T157" s="177">
        <f aca="true" t="shared" si="13" ref="T157:T164">S157*H157</f>
        <v>0</v>
      </c>
      <c r="U157" s="33"/>
      <c r="V157" s="33"/>
      <c r="W157" s="33"/>
      <c r="X157" s="33"/>
      <c r="Y157" s="33"/>
      <c r="Z157" s="33"/>
      <c r="AA157" s="33"/>
      <c r="AB157" s="33"/>
      <c r="AC157" s="33"/>
      <c r="AD157" s="33"/>
      <c r="AE157" s="33"/>
      <c r="AR157" s="178" t="s">
        <v>446</v>
      </c>
      <c r="AT157" s="178" t="s">
        <v>222</v>
      </c>
      <c r="AU157" s="178" t="s">
        <v>82</v>
      </c>
      <c r="AY157" s="18" t="s">
        <v>219</v>
      </c>
      <c r="BE157" s="179">
        <f aca="true" t="shared" si="14" ref="BE157:BE164">IF(N157="základní",J157,0)</f>
        <v>0</v>
      </c>
      <c r="BF157" s="179">
        <f aca="true" t="shared" si="15" ref="BF157:BF164">IF(N157="snížená",J157,0)</f>
        <v>0</v>
      </c>
      <c r="BG157" s="179">
        <f aca="true" t="shared" si="16" ref="BG157:BG164">IF(N157="zákl. přenesená",J157,0)</f>
        <v>0</v>
      </c>
      <c r="BH157" s="179">
        <f aca="true" t="shared" si="17" ref="BH157:BH164">IF(N157="sníž. přenesená",J157,0)</f>
        <v>0</v>
      </c>
      <c r="BI157" s="179">
        <f aca="true" t="shared" si="18" ref="BI157:BI164">IF(N157="nulová",J157,0)</f>
        <v>0</v>
      </c>
      <c r="BJ157" s="18" t="s">
        <v>80</v>
      </c>
      <c r="BK157" s="179">
        <f aca="true" t="shared" si="19" ref="BK157:BK164">ROUND(I157*H157,2)</f>
        <v>0</v>
      </c>
      <c r="BL157" s="18" t="s">
        <v>446</v>
      </c>
      <c r="BM157" s="178" t="s">
        <v>354</v>
      </c>
    </row>
    <row r="158" spans="1:65" s="2" customFormat="1" ht="21.6" customHeight="1">
      <c r="A158" s="33"/>
      <c r="B158" s="166"/>
      <c r="C158" s="167" t="s">
        <v>364</v>
      </c>
      <c r="D158" s="167" t="s">
        <v>222</v>
      </c>
      <c r="E158" s="168" t="s">
        <v>1745</v>
      </c>
      <c r="F158" s="169" t="s">
        <v>3399</v>
      </c>
      <c r="G158" s="170" t="s">
        <v>592</v>
      </c>
      <c r="H158" s="171">
        <v>1</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446</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446</v>
      </c>
      <c r="BM158" s="178" t="s">
        <v>518</v>
      </c>
    </row>
    <row r="159" spans="1:65" s="2" customFormat="1" ht="14.45" customHeight="1">
      <c r="A159" s="33"/>
      <c r="B159" s="166"/>
      <c r="C159" s="167" t="s">
        <v>368</v>
      </c>
      <c r="D159" s="167" t="s">
        <v>222</v>
      </c>
      <c r="E159" s="168" t="s">
        <v>1750</v>
      </c>
      <c r="F159" s="169" t="s">
        <v>3400</v>
      </c>
      <c r="G159" s="170" t="s">
        <v>592</v>
      </c>
      <c r="H159" s="171">
        <v>13</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446</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446</v>
      </c>
      <c r="BM159" s="178" t="s">
        <v>485</v>
      </c>
    </row>
    <row r="160" spans="1:65" s="2" customFormat="1" ht="14.45" customHeight="1">
      <c r="A160" s="33"/>
      <c r="B160" s="166"/>
      <c r="C160" s="167" t="s">
        <v>378</v>
      </c>
      <c r="D160" s="167" t="s">
        <v>222</v>
      </c>
      <c r="E160" s="168" t="s">
        <v>1756</v>
      </c>
      <c r="F160" s="169" t="s">
        <v>3401</v>
      </c>
      <c r="G160" s="170" t="s">
        <v>592</v>
      </c>
      <c r="H160" s="171">
        <v>13</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446</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446</v>
      </c>
      <c r="BM160" s="178" t="s">
        <v>287</v>
      </c>
    </row>
    <row r="161" spans="1:65" s="2" customFormat="1" ht="14.45" customHeight="1">
      <c r="A161" s="33"/>
      <c r="B161" s="166"/>
      <c r="C161" s="167" t="s">
        <v>382</v>
      </c>
      <c r="D161" s="167" t="s">
        <v>222</v>
      </c>
      <c r="E161" s="168" t="s">
        <v>1761</v>
      </c>
      <c r="F161" s="169" t="s">
        <v>3402</v>
      </c>
      <c r="G161" s="170" t="s">
        <v>562</v>
      </c>
      <c r="H161" s="171">
        <v>8</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446</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446</v>
      </c>
      <c r="BM161" s="178" t="s">
        <v>421</v>
      </c>
    </row>
    <row r="162" spans="1:65" s="2" customFormat="1" ht="14.45" customHeight="1">
      <c r="A162" s="33"/>
      <c r="B162" s="166"/>
      <c r="C162" s="167" t="s">
        <v>386</v>
      </c>
      <c r="D162" s="167" t="s">
        <v>222</v>
      </c>
      <c r="E162" s="168" t="s">
        <v>1766</v>
      </c>
      <c r="F162" s="169" t="s">
        <v>3403</v>
      </c>
      <c r="G162" s="170" t="s">
        <v>562</v>
      </c>
      <c r="H162" s="171">
        <v>8</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446</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446</v>
      </c>
      <c r="BM162" s="178" t="s">
        <v>431</v>
      </c>
    </row>
    <row r="163" spans="1:65" s="2" customFormat="1" ht="108" customHeight="1">
      <c r="A163" s="33"/>
      <c r="B163" s="166"/>
      <c r="C163" s="167" t="s">
        <v>391</v>
      </c>
      <c r="D163" s="167" t="s">
        <v>222</v>
      </c>
      <c r="E163" s="168" t="s">
        <v>1771</v>
      </c>
      <c r="F163" s="169" t="s">
        <v>3404</v>
      </c>
      <c r="G163" s="170" t="s">
        <v>592</v>
      </c>
      <c r="H163" s="171">
        <v>1</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446</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446</v>
      </c>
      <c r="BM163" s="178" t="s">
        <v>410</v>
      </c>
    </row>
    <row r="164" spans="1:65" s="2" customFormat="1" ht="21.6" customHeight="1">
      <c r="A164" s="33"/>
      <c r="B164" s="166"/>
      <c r="C164" s="167" t="s">
        <v>397</v>
      </c>
      <c r="D164" s="167" t="s">
        <v>222</v>
      </c>
      <c r="E164" s="168" t="s">
        <v>1776</v>
      </c>
      <c r="F164" s="169" t="s">
        <v>3390</v>
      </c>
      <c r="G164" s="170" t="s">
        <v>654</v>
      </c>
      <c r="H164" s="171">
        <v>1</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446</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446</v>
      </c>
      <c r="BM164" s="178" t="s">
        <v>442</v>
      </c>
    </row>
    <row r="165" spans="2:63" s="12" customFormat="1" ht="22.9" customHeight="1">
      <c r="B165" s="153"/>
      <c r="D165" s="154" t="s">
        <v>72</v>
      </c>
      <c r="E165" s="164" t="s">
        <v>1918</v>
      </c>
      <c r="F165" s="164" t="s">
        <v>3405</v>
      </c>
      <c r="I165" s="156"/>
      <c r="J165" s="165">
        <f>BK165</f>
        <v>0</v>
      </c>
      <c r="L165" s="153"/>
      <c r="M165" s="158"/>
      <c r="N165" s="159"/>
      <c r="O165" s="159"/>
      <c r="P165" s="160">
        <f>SUM(P166:P186)</f>
        <v>0</v>
      </c>
      <c r="Q165" s="159"/>
      <c r="R165" s="160">
        <f>SUM(R166:R186)</f>
        <v>0</v>
      </c>
      <c r="S165" s="159"/>
      <c r="T165" s="161">
        <f>SUM(T166:T186)</f>
        <v>0</v>
      </c>
      <c r="AR165" s="154" t="s">
        <v>90</v>
      </c>
      <c r="AT165" s="162" t="s">
        <v>72</v>
      </c>
      <c r="AU165" s="162" t="s">
        <v>80</v>
      </c>
      <c r="AY165" s="154" t="s">
        <v>219</v>
      </c>
      <c r="BK165" s="163">
        <f>SUM(BK166:BK186)</f>
        <v>0</v>
      </c>
    </row>
    <row r="166" spans="1:65" s="2" customFormat="1" ht="14.45" customHeight="1">
      <c r="A166" s="33"/>
      <c r="B166" s="166"/>
      <c r="C166" s="167" t="s">
        <v>461</v>
      </c>
      <c r="D166" s="167" t="s">
        <v>222</v>
      </c>
      <c r="E166" s="168" t="s">
        <v>2188</v>
      </c>
      <c r="F166" s="169" t="s">
        <v>3406</v>
      </c>
      <c r="G166" s="170" t="s">
        <v>592</v>
      </c>
      <c r="H166" s="171">
        <v>2</v>
      </c>
      <c r="I166" s="172"/>
      <c r="J166" s="173">
        <f aca="true" t="shared" si="20" ref="J166:J186">ROUND(I166*H166,2)</f>
        <v>0</v>
      </c>
      <c r="K166" s="169" t="s">
        <v>1</v>
      </c>
      <c r="L166" s="34"/>
      <c r="M166" s="174" t="s">
        <v>1</v>
      </c>
      <c r="N166" s="175" t="s">
        <v>38</v>
      </c>
      <c r="O166" s="59"/>
      <c r="P166" s="176">
        <f aca="true" t="shared" si="21" ref="P166:P186">O166*H166</f>
        <v>0</v>
      </c>
      <c r="Q166" s="176">
        <v>0</v>
      </c>
      <c r="R166" s="176">
        <f aca="true" t="shared" si="22" ref="R166:R186">Q166*H166</f>
        <v>0</v>
      </c>
      <c r="S166" s="176">
        <v>0</v>
      </c>
      <c r="T166" s="177">
        <f aca="true" t="shared" si="23" ref="T166:T186">S166*H166</f>
        <v>0</v>
      </c>
      <c r="U166" s="33"/>
      <c r="V166" s="33"/>
      <c r="W166" s="33"/>
      <c r="X166" s="33"/>
      <c r="Y166" s="33"/>
      <c r="Z166" s="33"/>
      <c r="AA166" s="33"/>
      <c r="AB166" s="33"/>
      <c r="AC166" s="33"/>
      <c r="AD166" s="33"/>
      <c r="AE166" s="33"/>
      <c r="AR166" s="178" t="s">
        <v>446</v>
      </c>
      <c r="AT166" s="178" t="s">
        <v>222</v>
      </c>
      <c r="AU166" s="178" t="s">
        <v>82</v>
      </c>
      <c r="AY166" s="18" t="s">
        <v>219</v>
      </c>
      <c r="BE166" s="179">
        <f aca="true" t="shared" si="24" ref="BE166:BE186">IF(N166="základní",J166,0)</f>
        <v>0</v>
      </c>
      <c r="BF166" s="179">
        <f aca="true" t="shared" si="25" ref="BF166:BF186">IF(N166="snížená",J166,0)</f>
        <v>0</v>
      </c>
      <c r="BG166" s="179">
        <f aca="true" t="shared" si="26" ref="BG166:BG186">IF(N166="zákl. přenesená",J166,0)</f>
        <v>0</v>
      </c>
      <c r="BH166" s="179">
        <f aca="true" t="shared" si="27" ref="BH166:BH186">IF(N166="sníž. přenesená",J166,0)</f>
        <v>0</v>
      </c>
      <c r="BI166" s="179">
        <f aca="true" t="shared" si="28" ref="BI166:BI186">IF(N166="nulová",J166,0)</f>
        <v>0</v>
      </c>
      <c r="BJ166" s="18" t="s">
        <v>80</v>
      </c>
      <c r="BK166" s="179">
        <f aca="true" t="shared" si="29" ref="BK166:BK186">ROUND(I166*H166,2)</f>
        <v>0</v>
      </c>
      <c r="BL166" s="18" t="s">
        <v>446</v>
      </c>
      <c r="BM166" s="178" t="s">
        <v>667</v>
      </c>
    </row>
    <row r="167" spans="1:65" s="2" customFormat="1" ht="14.45" customHeight="1">
      <c r="A167" s="33"/>
      <c r="B167" s="166"/>
      <c r="C167" s="167" t="s">
        <v>466</v>
      </c>
      <c r="D167" s="167" t="s">
        <v>222</v>
      </c>
      <c r="E167" s="168" t="s">
        <v>2192</v>
      </c>
      <c r="F167" s="169" t="s">
        <v>3407</v>
      </c>
      <c r="G167" s="170" t="s">
        <v>592</v>
      </c>
      <c r="H167" s="171">
        <v>1</v>
      </c>
      <c r="I167" s="172"/>
      <c r="J167" s="173">
        <f t="shared" si="20"/>
        <v>0</v>
      </c>
      <c r="K167" s="169" t="s">
        <v>1</v>
      </c>
      <c r="L167" s="34"/>
      <c r="M167" s="174" t="s">
        <v>1</v>
      </c>
      <c r="N167" s="175" t="s">
        <v>38</v>
      </c>
      <c r="O167" s="59"/>
      <c r="P167" s="176">
        <f t="shared" si="21"/>
        <v>0</v>
      </c>
      <c r="Q167" s="176">
        <v>0</v>
      </c>
      <c r="R167" s="176">
        <f t="shared" si="22"/>
        <v>0</v>
      </c>
      <c r="S167" s="176">
        <v>0</v>
      </c>
      <c r="T167" s="177">
        <f t="shared" si="23"/>
        <v>0</v>
      </c>
      <c r="U167" s="33"/>
      <c r="V167" s="33"/>
      <c r="W167" s="33"/>
      <c r="X167" s="33"/>
      <c r="Y167" s="33"/>
      <c r="Z167" s="33"/>
      <c r="AA167" s="33"/>
      <c r="AB167" s="33"/>
      <c r="AC167" s="33"/>
      <c r="AD167" s="33"/>
      <c r="AE167" s="33"/>
      <c r="AR167" s="178" t="s">
        <v>446</v>
      </c>
      <c r="AT167" s="178" t="s">
        <v>222</v>
      </c>
      <c r="AU167" s="178" t="s">
        <v>82</v>
      </c>
      <c r="AY167" s="18" t="s">
        <v>219</v>
      </c>
      <c r="BE167" s="179">
        <f t="shared" si="24"/>
        <v>0</v>
      </c>
      <c r="BF167" s="179">
        <f t="shared" si="25"/>
        <v>0</v>
      </c>
      <c r="BG167" s="179">
        <f t="shared" si="26"/>
        <v>0</v>
      </c>
      <c r="BH167" s="179">
        <f t="shared" si="27"/>
        <v>0</v>
      </c>
      <c r="BI167" s="179">
        <f t="shared" si="28"/>
        <v>0</v>
      </c>
      <c r="BJ167" s="18" t="s">
        <v>80</v>
      </c>
      <c r="BK167" s="179">
        <f t="shared" si="29"/>
        <v>0</v>
      </c>
      <c r="BL167" s="18" t="s">
        <v>446</v>
      </c>
      <c r="BM167" s="178" t="s">
        <v>670</v>
      </c>
    </row>
    <row r="168" spans="1:65" s="2" customFormat="1" ht="14.45" customHeight="1">
      <c r="A168" s="33"/>
      <c r="B168" s="166"/>
      <c r="C168" s="167" t="s">
        <v>418</v>
      </c>
      <c r="D168" s="167" t="s">
        <v>222</v>
      </c>
      <c r="E168" s="168" t="s">
        <v>2195</v>
      </c>
      <c r="F168" s="169" t="s">
        <v>3408</v>
      </c>
      <c r="G168" s="170" t="s">
        <v>592</v>
      </c>
      <c r="H168" s="171">
        <v>1</v>
      </c>
      <c r="I168" s="172"/>
      <c r="J168" s="173">
        <f t="shared" si="20"/>
        <v>0</v>
      </c>
      <c r="K168" s="169" t="s">
        <v>1</v>
      </c>
      <c r="L168" s="34"/>
      <c r="M168" s="174" t="s">
        <v>1</v>
      </c>
      <c r="N168" s="175" t="s">
        <v>38</v>
      </c>
      <c r="O168" s="59"/>
      <c r="P168" s="176">
        <f t="shared" si="21"/>
        <v>0</v>
      </c>
      <c r="Q168" s="176">
        <v>0</v>
      </c>
      <c r="R168" s="176">
        <f t="shared" si="22"/>
        <v>0</v>
      </c>
      <c r="S168" s="176">
        <v>0</v>
      </c>
      <c r="T168" s="177">
        <f t="shared" si="23"/>
        <v>0</v>
      </c>
      <c r="U168" s="33"/>
      <c r="V168" s="33"/>
      <c r="W168" s="33"/>
      <c r="X168" s="33"/>
      <c r="Y168" s="33"/>
      <c r="Z168" s="33"/>
      <c r="AA168" s="33"/>
      <c r="AB168" s="33"/>
      <c r="AC168" s="33"/>
      <c r="AD168" s="33"/>
      <c r="AE168" s="33"/>
      <c r="AR168" s="178" t="s">
        <v>446</v>
      </c>
      <c r="AT168" s="178" t="s">
        <v>222</v>
      </c>
      <c r="AU168" s="178" t="s">
        <v>82</v>
      </c>
      <c r="AY168" s="18" t="s">
        <v>219</v>
      </c>
      <c r="BE168" s="179">
        <f t="shared" si="24"/>
        <v>0</v>
      </c>
      <c r="BF168" s="179">
        <f t="shared" si="25"/>
        <v>0</v>
      </c>
      <c r="BG168" s="179">
        <f t="shared" si="26"/>
        <v>0</v>
      </c>
      <c r="BH168" s="179">
        <f t="shared" si="27"/>
        <v>0</v>
      </c>
      <c r="BI168" s="179">
        <f t="shared" si="28"/>
        <v>0</v>
      </c>
      <c r="BJ168" s="18" t="s">
        <v>80</v>
      </c>
      <c r="BK168" s="179">
        <f t="shared" si="29"/>
        <v>0</v>
      </c>
      <c r="BL168" s="18" t="s">
        <v>446</v>
      </c>
      <c r="BM168" s="178" t="s">
        <v>673</v>
      </c>
    </row>
    <row r="169" spans="1:65" s="2" customFormat="1" ht="14.45" customHeight="1">
      <c r="A169" s="33"/>
      <c r="B169" s="166"/>
      <c r="C169" s="167" t="s">
        <v>475</v>
      </c>
      <c r="D169" s="167" t="s">
        <v>222</v>
      </c>
      <c r="E169" s="168" t="s">
        <v>2893</v>
      </c>
      <c r="F169" s="169" t="s">
        <v>3409</v>
      </c>
      <c r="G169" s="170" t="s">
        <v>592</v>
      </c>
      <c r="H169" s="171">
        <v>1</v>
      </c>
      <c r="I169" s="172"/>
      <c r="J169" s="173">
        <f t="shared" si="20"/>
        <v>0</v>
      </c>
      <c r="K169" s="169" t="s">
        <v>1</v>
      </c>
      <c r="L169" s="34"/>
      <c r="M169" s="174" t="s">
        <v>1</v>
      </c>
      <c r="N169" s="175" t="s">
        <v>38</v>
      </c>
      <c r="O169" s="59"/>
      <c r="P169" s="176">
        <f t="shared" si="21"/>
        <v>0</v>
      </c>
      <c r="Q169" s="176">
        <v>0</v>
      </c>
      <c r="R169" s="176">
        <f t="shared" si="22"/>
        <v>0</v>
      </c>
      <c r="S169" s="176">
        <v>0</v>
      </c>
      <c r="T169" s="177">
        <f t="shared" si="23"/>
        <v>0</v>
      </c>
      <c r="U169" s="33"/>
      <c r="V169" s="33"/>
      <c r="W169" s="33"/>
      <c r="X169" s="33"/>
      <c r="Y169" s="33"/>
      <c r="Z169" s="33"/>
      <c r="AA169" s="33"/>
      <c r="AB169" s="33"/>
      <c r="AC169" s="33"/>
      <c r="AD169" s="33"/>
      <c r="AE169" s="33"/>
      <c r="AR169" s="178" t="s">
        <v>446</v>
      </c>
      <c r="AT169" s="178" t="s">
        <v>222</v>
      </c>
      <c r="AU169" s="178" t="s">
        <v>82</v>
      </c>
      <c r="AY169" s="18" t="s">
        <v>219</v>
      </c>
      <c r="BE169" s="179">
        <f t="shared" si="24"/>
        <v>0</v>
      </c>
      <c r="BF169" s="179">
        <f t="shared" si="25"/>
        <v>0</v>
      </c>
      <c r="BG169" s="179">
        <f t="shared" si="26"/>
        <v>0</v>
      </c>
      <c r="BH169" s="179">
        <f t="shared" si="27"/>
        <v>0</v>
      </c>
      <c r="BI169" s="179">
        <f t="shared" si="28"/>
        <v>0</v>
      </c>
      <c r="BJ169" s="18" t="s">
        <v>80</v>
      </c>
      <c r="BK169" s="179">
        <f t="shared" si="29"/>
        <v>0</v>
      </c>
      <c r="BL169" s="18" t="s">
        <v>446</v>
      </c>
      <c r="BM169" s="178" t="s">
        <v>676</v>
      </c>
    </row>
    <row r="170" spans="1:65" s="2" customFormat="1" ht="14.45" customHeight="1">
      <c r="A170" s="33"/>
      <c r="B170" s="166"/>
      <c r="C170" s="167" t="s">
        <v>491</v>
      </c>
      <c r="D170" s="167" t="s">
        <v>222</v>
      </c>
      <c r="E170" s="168" t="s">
        <v>3410</v>
      </c>
      <c r="F170" s="169" t="s">
        <v>3411</v>
      </c>
      <c r="G170" s="170" t="s">
        <v>592</v>
      </c>
      <c r="H170" s="171">
        <v>8</v>
      </c>
      <c r="I170" s="172"/>
      <c r="J170" s="173">
        <f t="shared" si="20"/>
        <v>0</v>
      </c>
      <c r="K170" s="169" t="s">
        <v>1</v>
      </c>
      <c r="L170" s="34"/>
      <c r="M170" s="174" t="s">
        <v>1</v>
      </c>
      <c r="N170" s="175" t="s">
        <v>38</v>
      </c>
      <c r="O170" s="59"/>
      <c r="P170" s="176">
        <f t="shared" si="21"/>
        <v>0</v>
      </c>
      <c r="Q170" s="176">
        <v>0</v>
      </c>
      <c r="R170" s="176">
        <f t="shared" si="22"/>
        <v>0</v>
      </c>
      <c r="S170" s="176">
        <v>0</v>
      </c>
      <c r="T170" s="177">
        <f t="shared" si="23"/>
        <v>0</v>
      </c>
      <c r="U170" s="33"/>
      <c r="V170" s="33"/>
      <c r="W170" s="33"/>
      <c r="X170" s="33"/>
      <c r="Y170" s="33"/>
      <c r="Z170" s="33"/>
      <c r="AA170" s="33"/>
      <c r="AB170" s="33"/>
      <c r="AC170" s="33"/>
      <c r="AD170" s="33"/>
      <c r="AE170" s="33"/>
      <c r="AR170" s="178" t="s">
        <v>446</v>
      </c>
      <c r="AT170" s="178" t="s">
        <v>222</v>
      </c>
      <c r="AU170" s="178" t="s">
        <v>82</v>
      </c>
      <c r="AY170" s="18" t="s">
        <v>219</v>
      </c>
      <c r="BE170" s="179">
        <f t="shared" si="24"/>
        <v>0</v>
      </c>
      <c r="BF170" s="179">
        <f t="shared" si="25"/>
        <v>0</v>
      </c>
      <c r="BG170" s="179">
        <f t="shared" si="26"/>
        <v>0</v>
      </c>
      <c r="BH170" s="179">
        <f t="shared" si="27"/>
        <v>0</v>
      </c>
      <c r="BI170" s="179">
        <f t="shared" si="28"/>
        <v>0</v>
      </c>
      <c r="BJ170" s="18" t="s">
        <v>80</v>
      </c>
      <c r="BK170" s="179">
        <f t="shared" si="29"/>
        <v>0</v>
      </c>
      <c r="BL170" s="18" t="s">
        <v>446</v>
      </c>
      <c r="BM170" s="178" t="s">
        <v>680</v>
      </c>
    </row>
    <row r="171" spans="1:65" s="2" customFormat="1" ht="32.45" customHeight="1">
      <c r="A171" s="33"/>
      <c r="B171" s="166"/>
      <c r="C171" s="167" t="s">
        <v>495</v>
      </c>
      <c r="D171" s="167" t="s">
        <v>222</v>
      </c>
      <c r="E171" s="168" t="s">
        <v>2895</v>
      </c>
      <c r="F171" s="169" t="s">
        <v>3412</v>
      </c>
      <c r="G171" s="170" t="s">
        <v>592</v>
      </c>
      <c r="H171" s="171">
        <v>5</v>
      </c>
      <c r="I171" s="172"/>
      <c r="J171" s="173">
        <f t="shared" si="20"/>
        <v>0</v>
      </c>
      <c r="K171" s="169" t="s">
        <v>1</v>
      </c>
      <c r="L171" s="34"/>
      <c r="M171" s="174" t="s">
        <v>1</v>
      </c>
      <c r="N171" s="175" t="s">
        <v>38</v>
      </c>
      <c r="O171" s="59"/>
      <c r="P171" s="176">
        <f t="shared" si="21"/>
        <v>0</v>
      </c>
      <c r="Q171" s="176">
        <v>0</v>
      </c>
      <c r="R171" s="176">
        <f t="shared" si="22"/>
        <v>0</v>
      </c>
      <c r="S171" s="176">
        <v>0</v>
      </c>
      <c r="T171" s="177">
        <f t="shared" si="23"/>
        <v>0</v>
      </c>
      <c r="U171" s="33"/>
      <c r="V171" s="33"/>
      <c r="W171" s="33"/>
      <c r="X171" s="33"/>
      <c r="Y171" s="33"/>
      <c r="Z171" s="33"/>
      <c r="AA171" s="33"/>
      <c r="AB171" s="33"/>
      <c r="AC171" s="33"/>
      <c r="AD171" s="33"/>
      <c r="AE171" s="33"/>
      <c r="AR171" s="178" t="s">
        <v>446</v>
      </c>
      <c r="AT171" s="178" t="s">
        <v>222</v>
      </c>
      <c r="AU171" s="178" t="s">
        <v>82</v>
      </c>
      <c r="AY171" s="18" t="s">
        <v>219</v>
      </c>
      <c r="BE171" s="179">
        <f t="shared" si="24"/>
        <v>0</v>
      </c>
      <c r="BF171" s="179">
        <f t="shared" si="25"/>
        <v>0</v>
      </c>
      <c r="BG171" s="179">
        <f t="shared" si="26"/>
        <v>0</v>
      </c>
      <c r="BH171" s="179">
        <f t="shared" si="27"/>
        <v>0</v>
      </c>
      <c r="BI171" s="179">
        <f t="shared" si="28"/>
        <v>0</v>
      </c>
      <c r="BJ171" s="18" t="s">
        <v>80</v>
      </c>
      <c r="BK171" s="179">
        <f t="shared" si="29"/>
        <v>0</v>
      </c>
      <c r="BL171" s="18" t="s">
        <v>446</v>
      </c>
      <c r="BM171" s="178" t="s">
        <v>1169</v>
      </c>
    </row>
    <row r="172" spans="1:65" s="2" customFormat="1" ht="21.6" customHeight="1">
      <c r="A172" s="33"/>
      <c r="B172" s="166"/>
      <c r="C172" s="167" t="s">
        <v>499</v>
      </c>
      <c r="D172" s="167" t="s">
        <v>222</v>
      </c>
      <c r="E172" s="168" t="s">
        <v>3413</v>
      </c>
      <c r="F172" s="169" t="s">
        <v>3414</v>
      </c>
      <c r="G172" s="170" t="s">
        <v>592</v>
      </c>
      <c r="H172" s="171">
        <v>10</v>
      </c>
      <c r="I172" s="172"/>
      <c r="J172" s="173">
        <f t="shared" si="20"/>
        <v>0</v>
      </c>
      <c r="K172" s="169" t="s">
        <v>1</v>
      </c>
      <c r="L172" s="34"/>
      <c r="M172" s="174" t="s">
        <v>1</v>
      </c>
      <c r="N172" s="175" t="s">
        <v>38</v>
      </c>
      <c r="O172" s="59"/>
      <c r="P172" s="176">
        <f t="shared" si="21"/>
        <v>0</v>
      </c>
      <c r="Q172" s="176">
        <v>0</v>
      </c>
      <c r="R172" s="176">
        <f t="shared" si="22"/>
        <v>0</v>
      </c>
      <c r="S172" s="176">
        <v>0</v>
      </c>
      <c r="T172" s="177">
        <f t="shared" si="23"/>
        <v>0</v>
      </c>
      <c r="U172" s="33"/>
      <c r="V172" s="33"/>
      <c r="W172" s="33"/>
      <c r="X172" s="33"/>
      <c r="Y172" s="33"/>
      <c r="Z172" s="33"/>
      <c r="AA172" s="33"/>
      <c r="AB172" s="33"/>
      <c r="AC172" s="33"/>
      <c r="AD172" s="33"/>
      <c r="AE172" s="33"/>
      <c r="AR172" s="178" t="s">
        <v>446</v>
      </c>
      <c r="AT172" s="178" t="s">
        <v>222</v>
      </c>
      <c r="AU172" s="178" t="s">
        <v>82</v>
      </c>
      <c r="AY172" s="18" t="s">
        <v>219</v>
      </c>
      <c r="BE172" s="179">
        <f t="shared" si="24"/>
        <v>0</v>
      </c>
      <c r="BF172" s="179">
        <f t="shared" si="25"/>
        <v>0</v>
      </c>
      <c r="BG172" s="179">
        <f t="shared" si="26"/>
        <v>0</v>
      </c>
      <c r="BH172" s="179">
        <f t="shared" si="27"/>
        <v>0</v>
      </c>
      <c r="BI172" s="179">
        <f t="shared" si="28"/>
        <v>0</v>
      </c>
      <c r="BJ172" s="18" t="s">
        <v>80</v>
      </c>
      <c r="BK172" s="179">
        <f t="shared" si="29"/>
        <v>0</v>
      </c>
      <c r="BL172" s="18" t="s">
        <v>446</v>
      </c>
      <c r="BM172" s="178" t="s">
        <v>687</v>
      </c>
    </row>
    <row r="173" spans="1:65" s="2" customFormat="1" ht="21.6" customHeight="1">
      <c r="A173" s="33"/>
      <c r="B173" s="166"/>
      <c r="C173" s="167" t="s">
        <v>503</v>
      </c>
      <c r="D173" s="167" t="s">
        <v>222</v>
      </c>
      <c r="E173" s="168" t="s">
        <v>2897</v>
      </c>
      <c r="F173" s="169" t="s">
        <v>3415</v>
      </c>
      <c r="G173" s="170" t="s">
        <v>592</v>
      </c>
      <c r="H173" s="171">
        <v>4</v>
      </c>
      <c r="I173" s="172"/>
      <c r="J173" s="173">
        <f t="shared" si="20"/>
        <v>0</v>
      </c>
      <c r="K173" s="169" t="s">
        <v>1</v>
      </c>
      <c r="L173" s="34"/>
      <c r="M173" s="174" t="s">
        <v>1</v>
      </c>
      <c r="N173" s="175" t="s">
        <v>38</v>
      </c>
      <c r="O173" s="59"/>
      <c r="P173" s="176">
        <f t="shared" si="21"/>
        <v>0</v>
      </c>
      <c r="Q173" s="176">
        <v>0</v>
      </c>
      <c r="R173" s="176">
        <f t="shared" si="22"/>
        <v>0</v>
      </c>
      <c r="S173" s="176">
        <v>0</v>
      </c>
      <c r="T173" s="177">
        <f t="shared" si="23"/>
        <v>0</v>
      </c>
      <c r="U173" s="33"/>
      <c r="V173" s="33"/>
      <c r="W173" s="33"/>
      <c r="X173" s="33"/>
      <c r="Y173" s="33"/>
      <c r="Z173" s="33"/>
      <c r="AA173" s="33"/>
      <c r="AB173" s="33"/>
      <c r="AC173" s="33"/>
      <c r="AD173" s="33"/>
      <c r="AE173" s="33"/>
      <c r="AR173" s="178" t="s">
        <v>446</v>
      </c>
      <c r="AT173" s="178" t="s">
        <v>222</v>
      </c>
      <c r="AU173" s="178" t="s">
        <v>82</v>
      </c>
      <c r="AY173" s="18" t="s">
        <v>219</v>
      </c>
      <c r="BE173" s="179">
        <f t="shared" si="24"/>
        <v>0</v>
      </c>
      <c r="BF173" s="179">
        <f t="shared" si="25"/>
        <v>0</v>
      </c>
      <c r="BG173" s="179">
        <f t="shared" si="26"/>
        <v>0</v>
      </c>
      <c r="BH173" s="179">
        <f t="shared" si="27"/>
        <v>0</v>
      </c>
      <c r="BI173" s="179">
        <f t="shared" si="28"/>
        <v>0</v>
      </c>
      <c r="BJ173" s="18" t="s">
        <v>80</v>
      </c>
      <c r="BK173" s="179">
        <f t="shared" si="29"/>
        <v>0</v>
      </c>
      <c r="BL173" s="18" t="s">
        <v>446</v>
      </c>
      <c r="BM173" s="178" t="s">
        <v>693</v>
      </c>
    </row>
    <row r="174" spans="1:65" s="2" customFormat="1" ht="14.45" customHeight="1">
      <c r="A174" s="33"/>
      <c r="B174" s="166"/>
      <c r="C174" s="167" t="s">
        <v>507</v>
      </c>
      <c r="D174" s="167" t="s">
        <v>222</v>
      </c>
      <c r="E174" s="168" t="s">
        <v>3416</v>
      </c>
      <c r="F174" s="169" t="s">
        <v>3417</v>
      </c>
      <c r="G174" s="170" t="s">
        <v>592</v>
      </c>
      <c r="H174" s="171">
        <v>1</v>
      </c>
      <c r="I174" s="172"/>
      <c r="J174" s="173">
        <f t="shared" si="20"/>
        <v>0</v>
      </c>
      <c r="K174" s="169" t="s">
        <v>1</v>
      </c>
      <c r="L174" s="34"/>
      <c r="M174" s="174" t="s">
        <v>1</v>
      </c>
      <c r="N174" s="175" t="s">
        <v>38</v>
      </c>
      <c r="O174" s="59"/>
      <c r="P174" s="176">
        <f t="shared" si="21"/>
        <v>0</v>
      </c>
      <c r="Q174" s="176">
        <v>0</v>
      </c>
      <c r="R174" s="176">
        <f t="shared" si="22"/>
        <v>0</v>
      </c>
      <c r="S174" s="176">
        <v>0</v>
      </c>
      <c r="T174" s="177">
        <f t="shared" si="23"/>
        <v>0</v>
      </c>
      <c r="U174" s="33"/>
      <c r="V174" s="33"/>
      <c r="W174" s="33"/>
      <c r="X174" s="33"/>
      <c r="Y174" s="33"/>
      <c r="Z174" s="33"/>
      <c r="AA174" s="33"/>
      <c r="AB174" s="33"/>
      <c r="AC174" s="33"/>
      <c r="AD174" s="33"/>
      <c r="AE174" s="33"/>
      <c r="AR174" s="178" t="s">
        <v>446</v>
      </c>
      <c r="AT174" s="178" t="s">
        <v>222</v>
      </c>
      <c r="AU174" s="178" t="s">
        <v>82</v>
      </c>
      <c r="AY174" s="18" t="s">
        <v>219</v>
      </c>
      <c r="BE174" s="179">
        <f t="shared" si="24"/>
        <v>0</v>
      </c>
      <c r="BF174" s="179">
        <f t="shared" si="25"/>
        <v>0</v>
      </c>
      <c r="BG174" s="179">
        <f t="shared" si="26"/>
        <v>0</v>
      </c>
      <c r="BH174" s="179">
        <f t="shared" si="27"/>
        <v>0</v>
      </c>
      <c r="BI174" s="179">
        <f t="shared" si="28"/>
        <v>0</v>
      </c>
      <c r="BJ174" s="18" t="s">
        <v>80</v>
      </c>
      <c r="BK174" s="179">
        <f t="shared" si="29"/>
        <v>0</v>
      </c>
      <c r="BL174" s="18" t="s">
        <v>446</v>
      </c>
      <c r="BM174" s="178" t="s">
        <v>699</v>
      </c>
    </row>
    <row r="175" spans="1:65" s="2" customFormat="1" ht="14.45" customHeight="1">
      <c r="A175" s="33"/>
      <c r="B175" s="166"/>
      <c r="C175" s="167" t="s">
        <v>511</v>
      </c>
      <c r="D175" s="167" t="s">
        <v>222</v>
      </c>
      <c r="E175" s="168" t="s">
        <v>2899</v>
      </c>
      <c r="F175" s="169" t="s">
        <v>3418</v>
      </c>
      <c r="G175" s="170" t="s">
        <v>562</v>
      </c>
      <c r="H175" s="171">
        <v>15</v>
      </c>
      <c r="I175" s="172"/>
      <c r="J175" s="173">
        <f t="shared" si="20"/>
        <v>0</v>
      </c>
      <c r="K175" s="169" t="s">
        <v>1</v>
      </c>
      <c r="L175" s="34"/>
      <c r="M175" s="174" t="s">
        <v>1</v>
      </c>
      <c r="N175" s="175" t="s">
        <v>38</v>
      </c>
      <c r="O175" s="59"/>
      <c r="P175" s="176">
        <f t="shared" si="21"/>
        <v>0</v>
      </c>
      <c r="Q175" s="176">
        <v>0</v>
      </c>
      <c r="R175" s="176">
        <f t="shared" si="22"/>
        <v>0</v>
      </c>
      <c r="S175" s="176">
        <v>0</v>
      </c>
      <c r="T175" s="177">
        <f t="shared" si="23"/>
        <v>0</v>
      </c>
      <c r="U175" s="33"/>
      <c r="V175" s="33"/>
      <c r="W175" s="33"/>
      <c r="X175" s="33"/>
      <c r="Y175" s="33"/>
      <c r="Z175" s="33"/>
      <c r="AA175" s="33"/>
      <c r="AB175" s="33"/>
      <c r="AC175" s="33"/>
      <c r="AD175" s="33"/>
      <c r="AE175" s="33"/>
      <c r="AR175" s="178" t="s">
        <v>446</v>
      </c>
      <c r="AT175" s="178" t="s">
        <v>222</v>
      </c>
      <c r="AU175" s="178" t="s">
        <v>82</v>
      </c>
      <c r="AY175" s="18" t="s">
        <v>219</v>
      </c>
      <c r="BE175" s="179">
        <f t="shared" si="24"/>
        <v>0</v>
      </c>
      <c r="BF175" s="179">
        <f t="shared" si="25"/>
        <v>0</v>
      </c>
      <c r="BG175" s="179">
        <f t="shared" si="26"/>
        <v>0</v>
      </c>
      <c r="BH175" s="179">
        <f t="shared" si="27"/>
        <v>0</v>
      </c>
      <c r="BI175" s="179">
        <f t="shared" si="28"/>
        <v>0</v>
      </c>
      <c r="BJ175" s="18" t="s">
        <v>80</v>
      </c>
      <c r="BK175" s="179">
        <f t="shared" si="29"/>
        <v>0</v>
      </c>
      <c r="BL175" s="18" t="s">
        <v>446</v>
      </c>
      <c r="BM175" s="178" t="s">
        <v>705</v>
      </c>
    </row>
    <row r="176" spans="1:65" s="2" customFormat="1" ht="14.45" customHeight="1">
      <c r="A176" s="33"/>
      <c r="B176" s="166"/>
      <c r="C176" s="167" t="s">
        <v>522</v>
      </c>
      <c r="D176" s="167" t="s">
        <v>222</v>
      </c>
      <c r="E176" s="168" t="s">
        <v>3419</v>
      </c>
      <c r="F176" s="169" t="s">
        <v>3420</v>
      </c>
      <c r="G176" s="170" t="s">
        <v>592</v>
      </c>
      <c r="H176" s="171">
        <v>1950</v>
      </c>
      <c r="I176" s="172"/>
      <c r="J176" s="173">
        <f t="shared" si="20"/>
        <v>0</v>
      </c>
      <c r="K176" s="169" t="s">
        <v>1</v>
      </c>
      <c r="L176" s="34"/>
      <c r="M176" s="174" t="s">
        <v>1</v>
      </c>
      <c r="N176" s="175" t="s">
        <v>38</v>
      </c>
      <c r="O176" s="59"/>
      <c r="P176" s="176">
        <f t="shared" si="21"/>
        <v>0</v>
      </c>
      <c r="Q176" s="176">
        <v>0</v>
      </c>
      <c r="R176" s="176">
        <f t="shared" si="22"/>
        <v>0</v>
      </c>
      <c r="S176" s="176">
        <v>0</v>
      </c>
      <c r="T176" s="177">
        <f t="shared" si="23"/>
        <v>0</v>
      </c>
      <c r="U176" s="33"/>
      <c r="V176" s="33"/>
      <c r="W176" s="33"/>
      <c r="X176" s="33"/>
      <c r="Y176" s="33"/>
      <c r="Z176" s="33"/>
      <c r="AA176" s="33"/>
      <c r="AB176" s="33"/>
      <c r="AC176" s="33"/>
      <c r="AD176" s="33"/>
      <c r="AE176" s="33"/>
      <c r="AR176" s="178" t="s">
        <v>446</v>
      </c>
      <c r="AT176" s="178" t="s">
        <v>222</v>
      </c>
      <c r="AU176" s="178" t="s">
        <v>82</v>
      </c>
      <c r="AY176" s="18" t="s">
        <v>219</v>
      </c>
      <c r="BE176" s="179">
        <f t="shared" si="24"/>
        <v>0</v>
      </c>
      <c r="BF176" s="179">
        <f t="shared" si="25"/>
        <v>0</v>
      </c>
      <c r="BG176" s="179">
        <f t="shared" si="26"/>
        <v>0</v>
      </c>
      <c r="BH176" s="179">
        <f t="shared" si="27"/>
        <v>0</v>
      </c>
      <c r="BI176" s="179">
        <f t="shared" si="28"/>
        <v>0</v>
      </c>
      <c r="BJ176" s="18" t="s">
        <v>80</v>
      </c>
      <c r="BK176" s="179">
        <f t="shared" si="29"/>
        <v>0</v>
      </c>
      <c r="BL176" s="18" t="s">
        <v>446</v>
      </c>
      <c r="BM176" s="178" t="s">
        <v>711</v>
      </c>
    </row>
    <row r="177" spans="1:65" s="2" customFormat="1" ht="14.45" customHeight="1">
      <c r="A177" s="33"/>
      <c r="B177" s="166"/>
      <c r="C177" s="167" t="s">
        <v>527</v>
      </c>
      <c r="D177" s="167" t="s">
        <v>222</v>
      </c>
      <c r="E177" s="168" t="s">
        <v>2901</v>
      </c>
      <c r="F177" s="169" t="s">
        <v>3421</v>
      </c>
      <c r="G177" s="170" t="s">
        <v>592</v>
      </c>
      <c r="H177" s="171">
        <v>40</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446</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446</v>
      </c>
      <c r="BM177" s="178" t="s">
        <v>1229</v>
      </c>
    </row>
    <row r="178" spans="1:65" s="2" customFormat="1" ht="14.45" customHeight="1">
      <c r="A178" s="33"/>
      <c r="B178" s="166"/>
      <c r="C178" s="167" t="s">
        <v>536</v>
      </c>
      <c r="D178" s="167" t="s">
        <v>222</v>
      </c>
      <c r="E178" s="168" t="s">
        <v>3422</v>
      </c>
      <c r="F178" s="169" t="s">
        <v>3423</v>
      </c>
      <c r="G178" s="170" t="s">
        <v>592</v>
      </c>
      <c r="H178" s="171">
        <v>300</v>
      </c>
      <c r="I178" s="172"/>
      <c r="J178" s="173">
        <f t="shared" si="20"/>
        <v>0</v>
      </c>
      <c r="K178" s="169" t="s">
        <v>1</v>
      </c>
      <c r="L178" s="34"/>
      <c r="M178" s="174" t="s">
        <v>1</v>
      </c>
      <c r="N178" s="175"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446</v>
      </c>
      <c r="AT178" s="178" t="s">
        <v>222</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446</v>
      </c>
      <c r="BM178" s="178" t="s">
        <v>577</v>
      </c>
    </row>
    <row r="179" spans="1:65" s="2" customFormat="1" ht="14.45" customHeight="1">
      <c r="A179" s="33"/>
      <c r="B179" s="166"/>
      <c r="C179" s="167" t="s">
        <v>543</v>
      </c>
      <c r="D179" s="167" t="s">
        <v>222</v>
      </c>
      <c r="E179" s="168" t="s">
        <v>2905</v>
      </c>
      <c r="F179" s="169" t="s">
        <v>3384</v>
      </c>
      <c r="G179" s="170" t="s">
        <v>592</v>
      </c>
      <c r="H179" s="171">
        <v>100</v>
      </c>
      <c r="I179" s="172"/>
      <c r="J179" s="173">
        <f t="shared" si="20"/>
        <v>0</v>
      </c>
      <c r="K179" s="169" t="s">
        <v>1</v>
      </c>
      <c r="L179" s="34"/>
      <c r="M179" s="174" t="s">
        <v>1</v>
      </c>
      <c r="N179" s="175"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446</v>
      </c>
      <c r="AT179" s="178" t="s">
        <v>222</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446</v>
      </c>
      <c r="BM179" s="178" t="s">
        <v>1248</v>
      </c>
    </row>
    <row r="180" spans="1:65" s="2" customFormat="1" ht="14.45" customHeight="1">
      <c r="A180" s="33"/>
      <c r="B180" s="166"/>
      <c r="C180" s="167" t="s">
        <v>548</v>
      </c>
      <c r="D180" s="167" t="s">
        <v>222</v>
      </c>
      <c r="E180" s="168" t="s">
        <v>3424</v>
      </c>
      <c r="F180" s="169" t="s">
        <v>3425</v>
      </c>
      <c r="G180" s="170" t="s">
        <v>592</v>
      </c>
      <c r="H180" s="171">
        <v>60</v>
      </c>
      <c r="I180" s="172"/>
      <c r="J180" s="173">
        <f t="shared" si="20"/>
        <v>0</v>
      </c>
      <c r="K180" s="169" t="s">
        <v>1</v>
      </c>
      <c r="L180" s="34"/>
      <c r="M180" s="174" t="s">
        <v>1</v>
      </c>
      <c r="N180" s="175" t="s">
        <v>38</v>
      </c>
      <c r="O180" s="59"/>
      <c r="P180" s="176">
        <f t="shared" si="21"/>
        <v>0</v>
      </c>
      <c r="Q180" s="176">
        <v>0</v>
      </c>
      <c r="R180" s="176">
        <f t="shared" si="22"/>
        <v>0</v>
      </c>
      <c r="S180" s="176">
        <v>0</v>
      </c>
      <c r="T180" s="177">
        <f t="shared" si="23"/>
        <v>0</v>
      </c>
      <c r="U180" s="33"/>
      <c r="V180" s="33"/>
      <c r="W180" s="33"/>
      <c r="X180" s="33"/>
      <c r="Y180" s="33"/>
      <c r="Z180" s="33"/>
      <c r="AA180" s="33"/>
      <c r="AB180" s="33"/>
      <c r="AC180" s="33"/>
      <c r="AD180" s="33"/>
      <c r="AE180" s="33"/>
      <c r="AR180" s="178" t="s">
        <v>446</v>
      </c>
      <c r="AT180" s="178" t="s">
        <v>222</v>
      </c>
      <c r="AU180" s="178" t="s">
        <v>82</v>
      </c>
      <c r="AY180" s="18" t="s">
        <v>219</v>
      </c>
      <c r="BE180" s="179">
        <f t="shared" si="24"/>
        <v>0</v>
      </c>
      <c r="BF180" s="179">
        <f t="shared" si="25"/>
        <v>0</v>
      </c>
      <c r="BG180" s="179">
        <f t="shared" si="26"/>
        <v>0</v>
      </c>
      <c r="BH180" s="179">
        <f t="shared" si="27"/>
        <v>0</v>
      </c>
      <c r="BI180" s="179">
        <f t="shared" si="28"/>
        <v>0</v>
      </c>
      <c r="BJ180" s="18" t="s">
        <v>80</v>
      </c>
      <c r="BK180" s="179">
        <f t="shared" si="29"/>
        <v>0</v>
      </c>
      <c r="BL180" s="18" t="s">
        <v>446</v>
      </c>
      <c r="BM180" s="178" t="s">
        <v>1256</v>
      </c>
    </row>
    <row r="181" spans="1:65" s="2" customFormat="1" ht="14.45" customHeight="1">
      <c r="A181" s="33"/>
      <c r="B181" s="166"/>
      <c r="C181" s="167" t="s">
        <v>553</v>
      </c>
      <c r="D181" s="167" t="s">
        <v>222</v>
      </c>
      <c r="E181" s="168" t="s">
        <v>2907</v>
      </c>
      <c r="F181" s="169" t="s">
        <v>3388</v>
      </c>
      <c r="G181" s="170" t="s">
        <v>592</v>
      </c>
      <c r="H181" s="171">
        <v>10</v>
      </c>
      <c r="I181" s="172"/>
      <c r="J181" s="173">
        <f t="shared" si="20"/>
        <v>0</v>
      </c>
      <c r="K181" s="169" t="s">
        <v>1</v>
      </c>
      <c r="L181" s="34"/>
      <c r="M181" s="174" t="s">
        <v>1</v>
      </c>
      <c r="N181" s="175" t="s">
        <v>38</v>
      </c>
      <c r="O181" s="59"/>
      <c r="P181" s="176">
        <f t="shared" si="21"/>
        <v>0</v>
      </c>
      <c r="Q181" s="176">
        <v>0</v>
      </c>
      <c r="R181" s="176">
        <f t="shared" si="22"/>
        <v>0</v>
      </c>
      <c r="S181" s="176">
        <v>0</v>
      </c>
      <c r="T181" s="177">
        <f t="shared" si="23"/>
        <v>0</v>
      </c>
      <c r="U181" s="33"/>
      <c r="V181" s="33"/>
      <c r="W181" s="33"/>
      <c r="X181" s="33"/>
      <c r="Y181" s="33"/>
      <c r="Z181" s="33"/>
      <c r="AA181" s="33"/>
      <c r="AB181" s="33"/>
      <c r="AC181" s="33"/>
      <c r="AD181" s="33"/>
      <c r="AE181" s="33"/>
      <c r="AR181" s="178" t="s">
        <v>446</v>
      </c>
      <c r="AT181" s="178" t="s">
        <v>222</v>
      </c>
      <c r="AU181" s="178" t="s">
        <v>82</v>
      </c>
      <c r="AY181" s="18" t="s">
        <v>219</v>
      </c>
      <c r="BE181" s="179">
        <f t="shared" si="24"/>
        <v>0</v>
      </c>
      <c r="BF181" s="179">
        <f t="shared" si="25"/>
        <v>0</v>
      </c>
      <c r="BG181" s="179">
        <f t="shared" si="26"/>
        <v>0</v>
      </c>
      <c r="BH181" s="179">
        <f t="shared" si="27"/>
        <v>0</v>
      </c>
      <c r="BI181" s="179">
        <f t="shared" si="28"/>
        <v>0</v>
      </c>
      <c r="BJ181" s="18" t="s">
        <v>80</v>
      </c>
      <c r="BK181" s="179">
        <f t="shared" si="29"/>
        <v>0</v>
      </c>
      <c r="BL181" s="18" t="s">
        <v>446</v>
      </c>
      <c r="BM181" s="178" t="s">
        <v>1267</v>
      </c>
    </row>
    <row r="182" spans="1:65" s="2" customFormat="1" ht="14.45" customHeight="1">
      <c r="A182" s="33"/>
      <c r="B182" s="166"/>
      <c r="C182" s="167" t="s">
        <v>559</v>
      </c>
      <c r="D182" s="167" t="s">
        <v>222</v>
      </c>
      <c r="E182" s="168" t="s">
        <v>3426</v>
      </c>
      <c r="F182" s="169" t="s">
        <v>3427</v>
      </c>
      <c r="G182" s="170" t="s">
        <v>562</v>
      </c>
      <c r="H182" s="171">
        <v>8</v>
      </c>
      <c r="I182" s="172"/>
      <c r="J182" s="173">
        <f t="shared" si="20"/>
        <v>0</v>
      </c>
      <c r="K182" s="169" t="s">
        <v>1</v>
      </c>
      <c r="L182" s="34"/>
      <c r="M182" s="174" t="s">
        <v>1</v>
      </c>
      <c r="N182" s="175" t="s">
        <v>38</v>
      </c>
      <c r="O182" s="59"/>
      <c r="P182" s="176">
        <f t="shared" si="21"/>
        <v>0</v>
      </c>
      <c r="Q182" s="176">
        <v>0</v>
      </c>
      <c r="R182" s="176">
        <f t="shared" si="22"/>
        <v>0</v>
      </c>
      <c r="S182" s="176">
        <v>0</v>
      </c>
      <c r="T182" s="177">
        <f t="shared" si="23"/>
        <v>0</v>
      </c>
      <c r="U182" s="33"/>
      <c r="V182" s="33"/>
      <c r="W182" s="33"/>
      <c r="X182" s="33"/>
      <c r="Y182" s="33"/>
      <c r="Z182" s="33"/>
      <c r="AA182" s="33"/>
      <c r="AB182" s="33"/>
      <c r="AC182" s="33"/>
      <c r="AD182" s="33"/>
      <c r="AE182" s="33"/>
      <c r="AR182" s="178" t="s">
        <v>446</v>
      </c>
      <c r="AT182" s="178" t="s">
        <v>222</v>
      </c>
      <c r="AU182" s="178" t="s">
        <v>82</v>
      </c>
      <c r="AY182" s="18" t="s">
        <v>219</v>
      </c>
      <c r="BE182" s="179">
        <f t="shared" si="24"/>
        <v>0</v>
      </c>
      <c r="BF182" s="179">
        <f t="shared" si="25"/>
        <v>0</v>
      </c>
      <c r="BG182" s="179">
        <f t="shared" si="26"/>
        <v>0</v>
      </c>
      <c r="BH182" s="179">
        <f t="shared" si="27"/>
        <v>0</v>
      </c>
      <c r="BI182" s="179">
        <f t="shared" si="28"/>
        <v>0</v>
      </c>
      <c r="BJ182" s="18" t="s">
        <v>80</v>
      </c>
      <c r="BK182" s="179">
        <f t="shared" si="29"/>
        <v>0</v>
      </c>
      <c r="BL182" s="18" t="s">
        <v>446</v>
      </c>
      <c r="BM182" s="178" t="s">
        <v>169</v>
      </c>
    </row>
    <row r="183" spans="1:65" s="2" customFormat="1" ht="14.45" customHeight="1">
      <c r="A183" s="33"/>
      <c r="B183" s="166"/>
      <c r="C183" s="167" t="s">
        <v>530</v>
      </c>
      <c r="D183" s="167" t="s">
        <v>222</v>
      </c>
      <c r="E183" s="168" t="s">
        <v>2909</v>
      </c>
      <c r="F183" s="169" t="s">
        <v>3393</v>
      </c>
      <c r="G183" s="170" t="s">
        <v>592</v>
      </c>
      <c r="H183" s="171">
        <v>8</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446</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446</v>
      </c>
      <c r="BM183" s="178" t="s">
        <v>1282</v>
      </c>
    </row>
    <row r="184" spans="1:65" s="2" customFormat="1" ht="14.45" customHeight="1">
      <c r="A184" s="33"/>
      <c r="B184" s="166"/>
      <c r="C184" s="167" t="s">
        <v>354</v>
      </c>
      <c r="D184" s="167" t="s">
        <v>222</v>
      </c>
      <c r="E184" s="168" t="s">
        <v>2911</v>
      </c>
      <c r="F184" s="169" t="s">
        <v>3428</v>
      </c>
      <c r="G184" s="170" t="s">
        <v>592</v>
      </c>
      <c r="H184" s="171">
        <v>4</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446</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446</v>
      </c>
      <c r="BM184" s="178" t="s">
        <v>1293</v>
      </c>
    </row>
    <row r="185" spans="1:65" s="2" customFormat="1" ht="14.45" customHeight="1">
      <c r="A185" s="33"/>
      <c r="B185" s="166"/>
      <c r="C185" s="167" t="s">
        <v>515</v>
      </c>
      <c r="D185" s="167" t="s">
        <v>222</v>
      </c>
      <c r="E185" s="168" t="s">
        <v>3429</v>
      </c>
      <c r="F185" s="169" t="s">
        <v>3430</v>
      </c>
      <c r="G185" s="170" t="s">
        <v>562</v>
      </c>
      <c r="H185" s="171">
        <v>4</v>
      </c>
      <c r="I185" s="172"/>
      <c r="J185" s="173">
        <f t="shared" si="20"/>
        <v>0</v>
      </c>
      <c r="K185" s="169" t="s">
        <v>1</v>
      </c>
      <c r="L185" s="34"/>
      <c r="M185" s="174" t="s">
        <v>1</v>
      </c>
      <c r="N185" s="175" t="s">
        <v>38</v>
      </c>
      <c r="O185" s="59"/>
      <c r="P185" s="176">
        <f t="shared" si="21"/>
        <v>0</v>
      </c>
      <c r="Q185" s="176">
        <v>0</v>
      </c>
      <c r="R185" s="176">
        <f t="shared" si="22"/>
        <v>0</v>
      </c>
      <c r="S185" s="176">
        <v>0</v>
      </c>
      <c r="T185" s="177">
        <f t="shared" si="23"/>
        <v>0</v>
      </c>
      <c r="U185" s="33"/>
      <c r="V185" s="33"/>
      <c r="W185" s="33"/>
      <c r="X185" s="33"/>
      <c r="Y185" s="33"/>
      <c r="Z185" s="33"/>
      <c r="AA185" s="33"/>
      <c r="AB185" s="33"/>
      <c r="AC185" s="33"/>
      <c r="AD185" s="33"/>
      <c r="AE185" s="33"/>
      <c r="AR185" s="178" t="s">
        <v>446</v>
      </c>
      <c r="AT185" s="178" t="s">
        <v>222</v>
      </c>
      <c r="AU185" s="178" t="s">
        <v>82</v>
      </c>
      <c r="AY185" s="18" t="s">
        <v>219</v>
      </c>
      <c r="BE185" s="179">
        <f t="shared" si="24"/>
        <v>0</v>
      </c>
      <c r="BF185" s="179">
        <f t="shared" si="25"/>
        <v>0</v>
      </c>
      <c r="BG185" s="179">
        <f t="shared" si="26"/>
        <v>0</v>
      </c>
      <c r="BH185" s="179">
        <f t="shared" si="27"/>
        <v>0</v>
      </c>
      <c r="BI185" s="179">
        <f t="shared" si="28"/>
        <v>0</v>
      </c>
      <c r="BJ185" s="18" t="s">
        <v>80</v>
      </c>
      <c r="BK185" s="179">
        <f t="shared" si="29"/>
        <v>0</v>
      </c>
      <c r="BL185" s="18" t="s">
        <v>446</v>
      </c>
      <c r="BM185" s="178" t="s">
        <v>1303</v>
      </c>
    </row>
    <row r="186" spans="1:65" s="2" customFormat="1" ht="21.6" customHeight="1">
      <c r="A186" s="33"/>
      <c r="B186" s="166"/>
      <c r="C186" s="167" t="s">
        <v>518</v>
      </c>
      <c r="D186" s="167" t="s">
        <v>222</v>
      </c>
      <c r="E186" s="168" t="s">
        <v>2913</v>
      </c>
      <c r="F186" s="169" t="s">
        <v>3390</v>
      </c>
      <c r="G186" s="170" t="s">
        <v>3431</v>
      </c>
      <c r="H186" s="171">
        <v>1</v>
      </c>
      <c r="I186" s="172"/>
      <c r="J186" s="173">
        <f t="shared" si="20"/>
        <v>0</v>
      </c>
      <c r="K186" s="169" t="s">
        <v>1</v>
      </c>
      <c r="L186" s="34"/>
      <c r="M186" s="174" t="s">
        <v>1</v>
      </c>
      <c r="N186" s="175" t="s">
        <v>38</v>
      </c>
      <c r="O186" s="59"/>
      <c r="P186" s="176">
        <f t="shared" si="21"/>
        <v>0</v>
      </c>
      <c r="Q186" s="176">
        <v>0</v>
      </c>
      <c r="R186" s="176">
        <f t="shared" si="22"/>
        <v>0</v>
      </c>
      <c r="S186" s="176">
        <v>0</v>
      </c>
      <c r="T186" s="177">
        <f t="shared" si="23"/>
        <v>0</v>
      </c>
      <c r="U186" s="33"/>
      <c r="V186" s="33"/>
      <c r="W186" s="33"/>
      <c r="X186" s="33"/>
      <c r="Y186" s="33"/>
      <c r="Z186" s="33"/>
      <c r="AA186" s="33"/>
      <c r="AB186" s="33"/>
      <c r="AC186" s="33"/>
      <c r="AD186" s="33"/>
      <c r="AE186" s="33"/>
      <c r="AR186" s="178" t="s">
        <v>446</v>
      </c>
      <c r="AT186" s="178" t="s">
        <v>222</v>
      </c>
      <c r="AU186" s="178" t="s">
        <v>82</v>
      </c>
      <c r="AY186" s="18" t="s">
        <v>219</v>
      </c>
      <c r="BE186" s="179">
        <f t="shared" si="24"/>
        <v>0</v>
      </c>
      <c r="BF186" s="179">
        <f t="shared" si="25"/>
        <v>0</v>
      </c>
      <c r="BG186" s="179">
        <f t="shared" si="26"/>
        <v>0</v>
      </c>
      <c r="BH186" s="179">
        <f t="shared" si="27"/>
        <v>0</v>
      </c>
      <c r="BI186" s="179">
        <f t="shared" si="28"/>
        <v>0</v>
      </c>
      <c r="BJ186" s="18" t="s">
        <v>80</v>
      </c>
      <c r="BK186" s="179">
        <f t="shared" si="29"/>
        <v>0</v>
      </c>
      <c r="BL186" s="18" t="s">
        <v>446</v>
      </c>
      <c r="BM186" s="178" t="s">
        <v>1314</v>
      </c>
    </row>
    <row r="187" spans="2:63" s="12" customFormat="1" ht="22.9" customHeight="1">
      <c r="B187" s="153"/>
      <c r="D187" s="154" t="s">
        <v>72</v>
      </c>
      <c r="E187" s="164" t="s">
        <v>1922</v>
      </c>
      <c r="F187" s="164" t="s">
        <v>3432</v>
      </c>
      <c r="I187" s="156"/>
      <c r="J187" s="165">
        <f>BK187</f>
        <v>0</v>
      </c>
      <c r="L187" s="153"/>
      <c r="M187" s="158"/>
      <c r="N187" s="159"/>
      <c r="O187" s="159"/>
      <c r="P187" s="160">
        <f>SUM(P188:P189)</f>
        <v>0</v>
      </c>
      <c r="Q187" s="159"/>
      <c r="R187" s="160">
        <f>SUM(R188:R189)</f>
        <v>0</v>
      </c>
      <c r="S187" s="159"/>
      <c r="T187" s="161">
        <f>SUM(T188:T189)</f>
        <v>0</v>
      </c>
      <c r="AR187" s="154" t="s">
        <v>90</v>
      </c>
      <c r="AT187" s="162" t="s">
        <v>72</v>
      </c>
      <c r="AU187" s="162" t="s">
        <v>80</v>
      </c>
      <c r="AY187" s="154" t="s">
        <v>219</v>
      </c>
      <c r="BK187" s="163">
        <f>SUM(BK188:BK189)</f>
        <v>0</v>
      </c>
    </row>
    <row r="188" spans="1:65" s="2" customFormat="1" ht="14.45" customHeight="1">
      <c r="A188" s="33"/>
      <c r="B188" s="166"/>
      <c r="C188" s="167" t="s">
        <v>481</v>
      </c>
      <c r="D188" s="167" t="s">
        <v>222</v>
      </c>
      <c r="E188" s="168" t="s">
        <v>3433</v>
      </c>
      <c r="F188" s="169" t="s">
        <v>3434</v>
      </c>
      <c r="G188" s="170" t="s">
        <v>562</v>
      </c>
      <c r="H188" s="171">
        <v>4</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446</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446</v>
      </c>
      <c r="BM188" s="178" t="s">
        <v>1322</v>
      </c>
    </row>
    <row r="189" spans="1:65" s="2" customFormat="1" ht="21.6" customHeight="1">
      <c r="A189" s="33"/>
      <c r="B189" s="166"/>
      <c r="C189" s="167" t="s">
        <v>485</v>
      </c>
      <c r="D189" s="167" t="s">
        <v>222</v>
      </c>
      <c r="E189" s="168" t="s">
        <v>3435</v>
      </c>
      <c r="F189" s="169" t="s">
        <v>3436</v>
      </c>
      <c r="G189" s="170" t="s">
        <v>592</v>
      </c>
      <c r="H189" s="171">
        <v>2</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446</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446</v>
      </c>
      <c r="BM189" s="178" t="s">
        <v>1335</v>
      </c>
    </row>
    <row r="190" spans="2:63" s="12" customFormat="1" ht="22.9" customHeight="1">
      <c r="B190" s="153"/>
      <c r="D190" s="154" t="s">
        <v>72</v>
      </c>
      <c r="E190" s="164" t="s">
        <v>1926</v>
      </c>
      <c r="F190" s="164" t="s">
        <v>3437</v>
      </c>
      <c r="I190" s="156"/>
      <c r="J190" s="165">
        <f>BK190</f>
        <v>0</v>
      </c>
      <c r="L190" s="153"/>
      <c r="M190" s="158"/>
      <c r="N190" s="159"/>
      <c r="O190" s="159"/>
      <c r="P190" s="160">
        <f>SUM(P191:P202)</f>
        <v>0</v>
      </c>
      <c r="Q190" s="159"/>
      <c r="R190" s="160">
        <f>SUM(R191:R202)</f>
        <v>0</v>
      </c>
      <c r="S190" s="159"/>
      <c r="T190" s="161">
        <f>SUM(T191:T202)</f>
        <v>0</v>
      </c>
      <c r="AR190" s="154" t="s">
        <v>90</v>
      </c>
      <c r="AT190" s="162" t="s">
        <v>72</v>
      </c>
      <c r="AU190" s="162" t="s">
        <v>80</v>
      </c>
      <c r="AY190" s="154" t="s">
        <v>219</v>
      </c>
      <c r="BK190" s="163">
        <f>SUM(BK191:BK202)</f>
        <v>0</v>
      </c>
    </row>
    <row r="191" spans="1:65" s="2" customFormat="1" ht="21.6" customHeight="1">
      <c r="A191" s="33"/>
      <c r="B191" s="166"/>
      <c r="C191" s="167" t="s">
        <v>327</v>
      </c>
      <c r="D191" s="167" t="s">
        <v>222</v>
      </c>
      <c r="E191" s="168" t="s">
        <v>3438</v>
      </c>
      <c r="F191" s="169" t="s">
        <v>3439</v>
      </c>
      <c r="G191" s="170" t="s">
        <v>592</v>
      </c>
      <c r="H191" s="171">
        <v>3</v>
      </c>
      <c r="I191" s="172"/>
      <c r="J191" s="173">
        <f aca="true" t="shared" si="30" ref="J191:J202">ROUND(I191*H191,2)</f>
        <v>0</v>
      </c>
      <c r="K191" s="169" t="s">
        <v>1</v>
      </c>
      <c r="L191" s="34"/>
      <c r="M191" s="174" t="s">
        <v>1</v>
      </c>
      <c r="N191" s="175" t="s">
        <v>38</v>
      </c>
      <c r="O191" s="59"/>
      <c r="P191" s="176">
        <f aca="true" t="shared" si="31" ref="P191:P202">O191*H191</f>
        <v>0</v>
      </c>
      <c r="Q191" s="176">
        <v>0</v>
      </c>
      <c r="R191" s="176">
        <f aca="true" t="shared" si="32" ref="R191:R202">Q191*H191</f>
        <v>0</v>
      </c>
      <c r="S191" s="176">
        <v>0</v>
      </c>
      <c r="T191" s="177">
        <f aca="true" t="shared" si="33" ref="T191:T202">S191*H191</f>
        <v>0</v>
      </c>
      <c r="U191" s="33"/>
      <c r="V191" s="33"/>
      <c r="W191" s="33"/>
      <c r="X191" s="33"/>
      <c r="Y191" s="33"/>
      <c r="Z191" s="33"/>
      <c r="AA191" s="33"/>
      <c r="AB191" s="33"/>
      <c r="AC191" s="33"/>
      <c r="AD191" s="33"/>
      <c r="AE191" s="33"/>
      <c r="AR191" s="178" t="s">
        <v>446</v>
      </c>
      <c r="AT191" s="178" t="s">
        <v>222</v>
      </c>
      <c r="AU191" s="178" t="s">
        <v>82</v>
      </c>
      <c r="AY191" s="18" t="s">
        <v>219</v>
      </c>
      <c r="BE191" s="179">
        <f aca="true" t="shared" si="34" ref="BE191:BE202">IF(N191="základní",J191,0)</f>
        <v>0</v>
      </c>
      <c r="BF191" s="179">
        <f aca="true" t="shared" si="35" ref="BF191:BF202">IF(N191="snížená",J191,0)</f>
        <v>0</v>
      </c>
      <c r="BG191" s="179">
        <f aca="true" t="shared" si="36" ref="BG191:BG202">IF(N191="zákl. přenesená",J191,0)</f>
        <v>0</v>
      </c>
      <c r="BH191" s="179">
        <f aca="true" t="shared" si="37" ref="BH191:BH202">IF(N191="sníž. přenesená",J191,0)</f>
        <v>0</v>
      </c>
      <c r="BI191" s="179">
        <f aca="true" t="shared" si="38" ref="BI191:BI202">IF(N191="nulová",J191,0)</f>
        <v>0</v>
      </c>
      <c r="BJ191" s="18" t="s">
        <v>80</v>
      </c>
      <c r="BK191" s="179">
        <f aca="true" t="shared" si="39" ref="BK191:BK202">ROUND(I191*H191,2)</f>
        <v>0</v>
      </c>
      <c r="BL191" s="18" t="s">
        <v>446</v>
      </c>
      <c r="BM191" s="178" t="s">
        <v>1345</v>
      </c>
    </row>
    <row r="192" spans="1:65" s="2" customFormat="1" ht="14.45" customHeight="1">
      <c r="A192" s="33"/>
      <c r="B192" s="166"/>
      <c r="C192" s="167" t="s">
        <v>287</v>
      </c>
      <c r="D192" s="167" t="s">
        <v>222</v>
      </c>
      <c r="E192" s="168" t="s">
        <v>3440</v>
      </c>
      <c r="F192" s="169" t="s">
        <v>3441</v>
      </c>
      <c r="G192" s="170" t="s">
        <v>592</v>
      </c>
      <c r="H192" s="171">
        <v>3</v>
      </c>
      <c r="I192" s="172"/>
      <c r="J192" s="173">
        <f t="shared" si="30"/>
        <v>0</v>
      </c>
      <c r="K192" s="169" t="s">
        <v>1</v>
      </c>
      <c r="L192" s="34"/>
      <c r="M192" s="174" t="s">
        <v>1</v>
      </c>
      <c r="N192" s="175" t="s">
        <v>38</v>
      </c>
      <c r="O192" s="59"/>
      <c r="P192" s="176">
        <f t="shared" si="31"/>
        <v>0</v>
      </c>
      <c r="Q192" s="176">
        <v>0</v>
      </c>
      <c r="R192" s="176">
        <f t="shared" si="32"/>
        <v>0</v>
      </c>
      <c r="S192" s="176">
        <v>0</v>
      </c>
      <c r="T192" s="177">
        <f t="shared" si="33"/>
        <v>0</v>
      </c>
      <c r="U192" s="33"/>
      <c r="V192" s="33"/>
      <c r="W192" s="33"/>
      <c r="X192" s="33"/>
      <c r="Y192" s="33"/>
      <c r="Z192" s="33"/>
      <c r="AA192" s="33"/>
      <c r="AB192" s="33"/>
      <c r="AC192" s="33"/>
      <c r="AD192" s="33"/>
      <c r="AE192" s="33"/>
      <c r="AR192" s="178" t="s">
        <v>446</v>
      </c>
      <c r="AT192" s="178" t="s">
        <v>222</v>
      </c>
      <c r="AU192" s="178" t="s">
        <v>82</v>
      </c>
      <c r="AY192" s="18" t="s">
        <v>219</v>
      </c>
      <c r="BE192" s="179">
        <f t="shared" si="34"/>
        <v>0</v>
      </c>
      <c r="BF192" s="179">
        <f t="shared" si="35"/>
        <v>0</v>
      </c>
      <c r="BG192" s="179">
        <f t="shared" si="36"/>
        <v>0</v>
      </c>
      <c r="BH192" s="179">
        <f t="shared" si="37"/>
        <v>0</v>
      </c>
      <c r="BI192" s="179">
        <f t="shared" si="38"/>
        <v>0</v>
      </c>
      <c r="BJ192" s="18" t="s">
        <v>80</v>
      </c>
      <c r="BK192" s="179">
        <f t="shared" si="39"/>
        <v>0</v>
      </c>
      <c r="BL192" s="18" t="s">
        <v>446</v>
      </c>
      <c r="BM192" s="178" t="s">
        <v>1355</v>
      </c>
    </row>
    <row r="193" spans="1:65" s="2" customFormat="1" ht="14.45" customHeight="1">
      <c r="A193" s="33"/>
      <c r="B193" s="166"/>
      <c r="C193" s="167" t="s">
        <v>405</v>
      </c>
      <c r="D193" s="167" t="s">
        <v>222</v>
      </c>
      <c r="E193" s="168" t="s">
        <v>3442</v>
      </c>
      <c r="F193" s="169" t="s">
        <v>3443</v>
      </c>
      <c r="G193" s="170" t="s">
        <v>592</v>
      </c>
      <c r="H193" s="171">
        <v>2</v>
      </c>
      <c r="I193" s="172"/>
      <c r="J193" s="173">
        <f t="shared" si="30"/>
        <v>0</v>
      </c>
      <c r="K193" s="169" t="s">
        <v>1</v>
      </c>
      <c r="L193" s="34"/>
      <c r="M193" s="174" t="s">
        <v>1</v>
      </c>
      <c r="N193" s="175" t="s">
        <v>38</v>
      </c>
      <c r="O193" s="59"/>
      <c r="P193" s="176">
        <f t="shared" si="31"/>
        <v>0</v>
      </c>
      <c r="Q193" s="176">
        <v>0</v>
      </c>
      <c r="R193" s="176">
        <f t="shared" si="32"/>
        <v>0</v>
      </c>
      <c r="S193" s="176">
        <v>0</v>
      </c>
      <c r="T193" s="177">
        <f t="shared" si="33"/>
        <v>0</v>
      </c>
      <c r="U193" s="33"/>
      <c r="V193" s="33"/>
      <c r="W193" s="33"/>
      <c r="X193" s="33"/>
      <c r="Y193" s="33"/>
      <c r="Z193" s="33"/>
      <c r="AA193" s="33"/>
      <c r="AB193" s="33"/>
      <c r="AC193" s="33"/>
      <c r="AD193" s="33"/>
      <c r="AE193" s="33"/>
      <c r="AR193" s="178" t="s">
        <v>446</v>
      </c>
      <c r="AT193" s="178" t="s">
        <v>222</v>
      </c>
      <c r="AU193" s="178" t="s">
        <v>82</v>
      </c>
      <c r="AY193" s="18" t="s">
        <v>219</v>
      </c>
      <c r="BE193" s="179">
        <f t="shared" si="34"/>
        <v>0</v>
      </c>
      <c r="BF193" s="179">
        <f t="shared" si="35"/>
        <v>0</v>
      </c>
      <c r="BG193" s="179">
        <f t="shared" si="36"/>
        <v>0</v>
      </c>
      <c r="BH193" s="179">
        <f t="shared" si="37"/>
        <v>0</v>
      </c>
      <c r="BI193" s="179">
        <f t="shared" si="38"/>
        <v>0</v>
      </c>
      <c r="BJ193" s="18" t="s">
        <v>80</v>
      </c>
      <c r="BK193" s="179">
        <f t="shared" si="39"/>
        <v>0</v>
      </c>
      <c r="BL193" s="18" t="s">
        <v>446</v>
      </c>
      <c r="BM193" s="178" t="s">
        <v>1365</v>
      </c>
    </row>
    <row r="194" spans="1:65" s="2" customFormat="1" ht="14.45" customHeight="1">
      <c r="A194" s="33"/>
      <c r="B194" s="166"/>
      <c r="C194" s="167" t="s">
        <v>421</v>
      </c>
      <c r="D194" s="167" t="s">
        <v>222</v>
      </c>
      <c r="E194" s="168" t="s">
        <v>3444</v>
      </c>
      <c r="F194" s="169" t="s">
        <v>3445</v>
      </c>
      <c r="G194" s="170" t="s">
        <v>592</v>
      </c>
      <c r="H194" s="171">
        <v>3</v>
      </c>
      <c r="I194" s="172"/>
      <c r="J194" s="173">
        <f t="shared" si="30"/>
        <v>0</v>
      </c>
      <c r="K194" s="169" t="s">
        <v>1</v>
      </c>
      <c r="L194" s="34"/>
      <c r="M194" s="174" t="s">
        <v>1</v>
      </c>
      <c r="N194" s="175" t="s">
        <v>38</v>
      </c>
      <c r="O194" s="59"/>
      <c r="P194" s="176">
        <f t="shared" si="31"/>
        <v>0</v>
      </c>
      <c r="Q194" s="176">
        <v>0</v>
      </c>
      <c r="R194" s="176">
        <f t="shared" si="32"/>
        <v>0</v>
      </c>
      <c r="S194" s="176">
        <v>0</v>
      </c>
      <c r="T194" s="177">
        <f t="shared" si="33"/>
        <v>0</v>
      </c>
      <c r="U194" s="33"/>
      <c r="V194" s="33"/>
      <c r="W194" s="33"/>
      <c r="X194" s="33"/>
      <c r="Y194" s="33"/>
      <c r="Z194" s="33"/>
      <c r="AA194" s="33"/>
      <c r="AB194" s="33"/>
      <c r="AC194" s="33"/>
      <c r="AD194" s="33"/>
      <c r="AE194" s="33"/>
      <c r="AR194" s="178" t="s">
        <v>446</v>
      </c>
      <c r="AT194" s="178" t="s">
        <v>222</v>
      </c>
      <c r="AU194" s="178" t="s">
        <v>82</v>
      </c>
      <c r="AY194" s="18" t="s">
        <v>219</v>
      </c>
      <c r="BE194" s="179">
        <f t="shared" si="34"/>
        <v>0</v>
      </c>
      <c r="BF194" s="179">
        <f t="shared" si="35"/>
        <v>0</v>
      </c>
      <c r="BG194" s="179">
        <f t="shared" si="36"/>
        <v>0</v>
      </c>
      <c r="BH194" s="179">
        <f t="shared" si="37"/>
        <v>0</v>
      </c>
      <c r="BI194" s="179">
        <f t="shared" si="38"/>
        <v>0</v>
      </c>
      <c r="BJ194" s="18" t="s">
        <v>80</v>
      </c>
      <c r="BK194" s="179">
        <f t="shared" si="39"/>
        <v>0</v>
      </c>
      <c r="BL194" s="18" t="s">
        <v>446</v>
      </c>
      <c r="BM194" s="178" t="s">
        <v>1375</v>
      </c>
    </row>
    <row r="195" spans="1:65" s="2" customFormat="1" ht="21.6" customHeight="1">
      <c r="A195" s="33"/>
      <c r="B195" s="166"/>
      <c r="C195" s="167" t="s">
        <v>426</v>
      </c>
      <c r="D195" s="167" t="s">
        <v>222</v>
      </c>
      <c r="E195" s="168" t="s">
        <v>3446</v>
      </c>
      <c r="F195" s="169" t="s">
        <v>3447</v>
      </c>
      <c r="G195" s="170" t="s">
        <v>592</v>
      </c>
      <c r="H195" s="171">
        <v>4</v>
      </c>
      <c r="I195" s="172"/>
      <c r="J195" s="173">
        <f t="shared" si="30"/>
        <v>0</v>
      </c>
      <c r="K195" s="169" t="s">
        <v>1</v>
      </c>
      <c r="L195" s="34"/>
      <c r="M195" s="174" t="s">
        <v>1</v>
      </c>
      <c r="N195" s="175" t="s">
        <v>38</v>
      </c>
      <c r="O195" s="59"/>
      <c r="P195" s="176">
        <f t="shared" si="31"/>
        <v>0</v>
      </c>
      <c r="Q195" s="176">
        <v>0</v>
      </c>
      <c r="R195" s="176">
        <f t="shared" si="32"/>
        <v>0</v>
      </c>
      <c r="S195" s="176">
        <v>0</v>
      </c>
      <c r="T195" s="177">
        <f t="shared" si="33"/>
        <v>0</v>
      </c>
      <c r="U195" s="33"/>
      <c r="V195" s="33"/>
      <c r="W195" s="33"/>
      <c r="X195" s="33"/>
      <c r="Y195" s="33"/>
      <c r="Z195" s="33"/>
      <c r="AA195" s="33"/>
      <c r="AB195" s="33"/>
      <c r="AC195" s="33"/>
      <c r="AD195" s="33"/>
      <c r="AE195" s="33"/>
      <c r="AR195" s="178" t="s">
        <v>446</v>
      </c>
      <c r="AT195" s="178" t="s">
        <v>222</v>
      </c>
      <c r="AU195" s="178" t="s">
        <v>82</v>
      </c>
      <c r="AY195" s="18" t="s">
        <v>219</v>
      </c>
      <c r="BE195" s="179">
        <f t="shared" si="34"/>
        <v>0</v>
      </c>
      <c r="BF195" s="179">
        <f t="shared" si="35"/>
        <v>0</v>
      </c>
      <c r="BG195" s="179">
        <f t="shared" si="36"/>
        <v>0</v>
      </c>
      <c r="BH195" s="179">
        <f t="shared" si="37"/>
        <v>0</v>
      </c>
      <c r="BI195" s="179">
        <f t="shared" si="38"/>
        <v>0</v>
      </c>
      <c r="BJ195" s="18" t="s">
        <v>80</v>
      </c>
      <c r="BK195" s="179">
        <f t="shared" si="39"/>
        <v>0</v>
      </c>
      <c r="BL195" s="18" t="s">
        <v>446</v>
      </c>
      <c r="BM195" s="178" t="s">
        <v>1385</v>
      </c>
    </row>
    <row r="196" spans="1:65" s="2" customFormat="1" ht="32.45" customHeight="1">
      <c r="A196" s="33"/>
      <c r="B196" s="166"/>
      <c r="C196" s="167" t="s">
        <v>431</v>
      </c>
      <c r="D196" s="167" t="s">
        <v>222</v>
      </c>
      <c r="E196" s="168" t="s">
        <v>3448</v>
      </c>
      <c r="F196" s="169" t="s">
        <v>3449</v>
      </c>
      <c r="G196" s="170" t="s">
        <v>592</v>
      </c>
      <c r="H196" s="171">
        <v>2</v>
      </c>
      <c r="I196" s="172"/>
      <c r="J196" s="173">
        <f t="shared" si="30"/>
        <v>0</v>
      </c>
      <c r="K196" s="169" t="s">
        <v>1</v>
      </c>
      <c r="L196" s="34"/>
      <c r="M196" s="174" t="s">
        <v>1</v>
      </c>
      <c r="N196" s="175" t="s">
        <v>38</v>
      </c>
      <c r="O196" s="59"/>
      <c r="P196" s="176">
        <f t="shared" si="31"/>
        <v>0</v>
      </c>
      <c r="Q196" s="176">
        <v>0</v>
      </c>
      <c r="R196" s="176">
        <f t="shared" si="32"/>
        <v>0</v>
      </c>
      <c r="S196" s="176">
        <v>0</v>
      </c>
      <c r="T196" s="177">
        <f t="shared" si="33"/>
        <v>0</v>
      </c>
      <c r="U196" s="33"/>
      <c r="V196" s="33"/>
      <c r="W196" s="33"/>
      <c r="X196" s="33"/>
      <c r="Y196" s="33"/>
      <c r="Z196" s="33"/>
      <c r="AA196" s="33"/>
      <c r="AB196" s="33"/>
      <c r="AC196" s="33"/>
      <c r="AD196" s="33"/>
      <c r="AE196" s="33"/>
      <c r="AR196" s="178" t="s">
        <v>446</v>
      </c>
      <c r="AT196" s="178" t="s">
        <v>222</v>
      </c>
      <c r="AU196" s="178" t="s">
        <v>82</v>
      </c>
      <c r="AY196" s="18" t="s">
        <v>219</v>
      </c>
      <c r="BE196" s="179">
        <f t="shared" si="34"/>
        <v>0</v>
      </c>
      <c r="BF196" s="179">
        <f t="shared" si="35"/>
        <v>0</v>
      </c>
      <c r="BG196" s="179">
        <f t="shared" si="36"/>
        <v>0</v>
      </c>
      <c r="BH196" s="179">
        <f t="shared" si="37"/>
        <v>0</v>
      </c>
      <c r="BI196" s="179">
        <f t="shared" si="38"/>
        <v>0</v>
      </c>
      <c r="BJ196" s="18" t="s">
        <v>80</v>
      </c>
      <c r="BK196" s="179">
        <f t="shared" si="39"/>
        <v>0</v>
      </c>
      <c r="BL196" s="18" t="s">
        <v>446</v>
      </c>
      <c r="BM196" s="178" t="s">
        <v>1394</v>
      </c>
    </row>
    <row r="197" spans="1:65" s="2" customFormat="1" ht="14.45" customHeight="1">
      <c r="A197" s="33"/>
      <c r="B197" s="166"/>
      <c r="C197" s="167" t="s">
        <v>436</v>
      </c>
      <c r="D197" s="167" t="s">
        <v>222</v>
      </c>
      <c r="E197" s="168" t="s">
        <v>3450</v>
      </c>
      <c r="F197" s="169" t="s">
        <v>3451</v>
      </c>
      <c r="G197" s="170" t="s">
        <v>361</v>
      </c>
      <c r="H197" s="171">
        <v>80</v>
      </c>
      <c r="I197" s="172"/>
      <c r="J197" s="173">
        <f t="shared" si="30"/>
        <v>0</v>
      </c>
      <c r="K197" s="169" t="s">
        <v>1</v>
      </c>
      <c r="L197" s="34"/>
      <c r="M197" s="174" t="s">
        <v>1</v>
      </c>
      <c r="N197" s="175" t="s">
        <v>38</v>
      </c>
      <c r="O197" s="59"/>
      <c r="P197" s="176">
        <f t="shared" si="31"/>
        <v>0</v>
      </c>
      <c r="Q197" s="176">
        <v>0</v>
      </c>
      <c r="R197" s="176">
        <f t="shared" si="32"/>
        <v>0</v>
      </c>
      <c r="S197" s="176">
        <v>0</v>
      </c>
      <c r="T197" s="177">
        <f t="shared" si="33"/>
        <v>0</v>
      </c>
      <c r="U197" s="33"/>
      <c r="V197" s="33"/>
      <c r="W197" s="33"/>
      <c r="X197" s="33"/>
      <c r="Y197" s="33"/>
      <c r="Z197" s="33"/>
      <c r="AA197" s="33"/>
      <c r="AB197" s="33"/>
      <c r="AC197" s="33"/>
      <c r="AD197" s="33"/>
      <c r="AE197" s="33"/>
      <c r="AR197" s="178" t="s">
        <v>446</v>
      </c>
      <c r="AT197" s="178" t="s">
        <v>222</v>
      </c>
      <c r="AU197" s="178" t="s">
        <v>82</v>
      </c>
      <c r="AY197" s="18" t="s">
        <v>219</v>
      </c>
      <c r="BE197" s="179">
        <f t="shared" si="34"/>
        <v>0</v>
      </c>
      <c r="BF197" s="179">
        <f t="shared" si="35"/>
        <v>0</v>
      </c>
      <c r="BG197" s="179">
        <f t="shared" si="36"/>
        <v>0</v>
      </c>
      <c r="BH197" s="179">
        <f t="shared" si="37"/>
        <v>0</v>
      </c>
      <c r="BI197" s="179">
        <f t="shared" si="38"/>
        <v>0</v>
      </c>
      <c r="BJ197" s="18" t="s">
        <v>80</v>
      </c>
      <c r="BK197" s="179">
        <f t="shared" si="39"/>
        <v>0</v>
      </c>
      <c r="BL197" s="18" t="s">
        <v>446</v>
      </c>
      <c r="BM197" s="178" t="s">
        <v>1402</v>
      </c>
    </row>
    <row r="198" spans="1:65" s="2" customFormat="1" ht="14.45" customHeight="1">
      <c r="A198" s="33"/>
      <c r="B198" s="166"/>
      <c r="C198" s="167" t="s">
        <v>410</v>
      </c>
      <c r="D198" s="167" t="s">
        <v>222</v>
      </c>
      <c r="E198" s="168" t="s">
        <v>3452</v>
      </c>
      <c r="F198" s="169" t="s">
        <v>3453</v>
      </c>
      <c r="G198" s="170" t="s">
        <v>562</v>
      </c>
      <c r="H198" s="171">
        <v>8</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446</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446</v>
      </c>
      <c r="BM198" s="178" t="s">
        <v>1410</v>
      </c>
    </row>
    <row r="199" spans="1:65" s="2" customFormat="1" ht="14.45" customHeight="1">
      <c r="A199" s="33"/>
      <c r="B199" s="166"/>
      <c r="C199" s="167" t="s">
        <v>415</v>
      </c>
      <c r="D199" s="167" t="s">
        <v>222</v>
      </c>
      <c r="E199" s="168" t="s">
        <v>3454</v>
      </c>
      <c r="F199" s="169" t="s">
        <v>3455</v>
      </c>
      <c r="G199" s="170" t="s">
        <v>562</v>
      </c>
      <c r="H199" s="171">
        <v>8</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446</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446</v>
      </c>
      <c r="BM199" s="178" t="s">
        <v>1419</v>
      </c>
    </row>
    <row r="200" spans="1:65" s="2" customFormat="1" ht="21.6" customHeight="1">
      <c r="A200" s="33"/>
      <c r="B200" s="166"/>
      <c r="C200" s="167" t="s">
        <v>442</v>
      </c>
      <c r="D200" s="167" t="s">
        <v>222</v>
      </c>
      <c r="E200" s="168" t="s">
        <v>3456</v>
      </c>
      <c r="F200" s="169" t="s">
        <v>3390</v>
      </c>
      <c r="G200" s="170" t="s">
        <v>654</v>
      </c>
      <c r="H200" s="171">
        <v>1</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446</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446</v>
      </c>
      <c r="BM200" s="178" t="s">
        <v>1431</v>
      </c>
    </row>
    <row r="201" spans="1:65" s="2" customFormat="1" ht="14.45" customHeight="1">
      <c r="A201" s="33"/>
      <c r="B201" s="166"/>
      <c r="C201" s="167" t="s">
        <v>455</v>
      </c>
      <c r="D201" s="167" t="s">
        <v>222</v>
      </c>
      <c r="E201" s="168" t="s">
        <v>3457</v>
      </c>
      <c r="F201" s="169" t="s">
        <v>3458</v>
      </c>
      <c r="G201" s="170" t="s">
        <v>592</v>
      </c>
      <c r="H201" s="171">
        <v>3</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446</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446</v>
      </c>
      <c r="BM201" s="178" t="s">
        <v>1443</v>
      </c>
    </row>
    <row r="202" spans="1:65" s="2" customFormat="1" ht="14.45" customHeight="1">
      <c r="A202" s="33"/>
      <c r="B202" s="166"/>
      <c r="C202" s="167" t="s">
        <v>446</v>
      </c>
      <c r="D202" s="167" t="s">
        <v>222</v>
      </c>
      <c r="E202" s="168" t="s">
        <v>563</v>
      </c>
      <c r="F202" s="169" t="s">
        <v>3459</v>
      </c>
      <c r="G202" s="170" t="s">
        <v>592</v>
      </c>
      <c r="H202" s="171">
        <v>3</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446</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446</v>
      </c>
      <c r="BM202" s="178" t="s">
        <v>3460</v>
      </c>
    </row>
    <row r="203" spans="2:63" s="12" customFormat="1" ht="22.9" customHeight="1">
      <c r="B203" s="153"/>
      <c r="D203" s="154" t="s">
        <v>72</v>
      </c>
      <c r="E203" s="164" t="s">
        <v>1930</v>
      </c>
      <c r="F203" s="164" t="s">
        <v>3461</v>
      </c>
      <c r="I203" s="156"/>
      <c r="J203" s="165">
        <f>BK203</f>
        <v>0</v>
      </c>
      <c r="L203" s="153"/>
      <c r="M203" s="158"/>
      <c r="N203" s="159"/>
      <c r="O203" s="159"/>
      <c r="P203" s="160">
        <f>SUM(P204:P211)</f>
        <v>0</v>
      </c>
      <c r="Q203" s="159"/>
      <c r="R203" s="160">
        <f>SUM(R204:R211)</f>
        <v>0</v>
      </c>
      <c r="S203" s="159"/>
      <c r="T203" s="161">
        <f>SUM(T204:T211)</f>
        <v>0</v>
      </c>
      <c r="AR203" s="154" t="s">
        <v>90</v>
      </c>
      <c r="AT203" s="162" t="s">
        <v>72</v>
      </c>
      <c r="AU203" s="162" t="s">
        <v>80</v>
      </c>
      <c r="AY203" s="154" t="s">
        <v>219</v>
      </c>
      <c r="BK203" s="163">
        <f>SUM(BK204:BK211)</f>
        <v>0</v>
      </c>
    </row>
    <row r="204" spans="1:65" s="2" customFormat="1" ht="14.45" customHeight="1">
      <c r="A204" s="33"/>
      <c r="B204" s="166"/>
      <c r="C204" s="167" t="s">
        <v>450</v>
      </c>
      <c r="D204" s="167" t="s">
        <v>222</v>
      </c>
      <c r="E204" s="168" t="s">
        <v>3462</v>
      </c>
      <c r="F204" s="169" t="s">
        <v>3463</v>
      </c>
      <c r="G204" s="170" t="s">
        <v>592</v>
      </c>
      <c r="H204" s="171">
        <v>20</v>
      </c>
      <c r="I204" s="172"/>
      <c r="J204" s="173">
        <f aca="true" t="shared" si="40" ref="J204:J211">ROUND(I204*H204,2)</f>
        <v>0</v>
      </c>
      <c r="K204" s="169" t="s">
        <v>1</v>
      </c>
      <c r="L204" s="34"/>
      <c r="M204" s="174" t="s">
        <v>1</v>
      </c>
      <c r="N204" s="175" t="s">
        <v>38</v>
      </c>
      <c r="O204" s="59"/>
      <c r="P204" s="176">
        <f aca="true" t="shared" si="41" ref="P204:P211">O204*H204</f>
        <v>0</v>
      </c>
      <c r="Q204" s="176">
        <v>0</v>
      </c>
      <c r="R204" s="176">
        <f aca="true" t="shared" si="42" ref="R204:R211">Q204*H204</f>
        <v>0</v>
      </c>
      <c r="S204" s="176">
        <v>0</v>
      </c>
      <c r="T204" s="177">
        <f aca="true" t="shared" si="43" ref="T204:T211">S204*H204</f>
        <v>0</v>
      </c>
      <c r="U204" s="33"/>
      <c r="V204" s="33"/>
      <c r="W204" s="33"/>
      <c r="X204" s="33"/>
      <c r="Y204" s="33"/>
      <c r="Z204" s="33"/>
      <c r="AA204" s="33"/>
      <c r="AB204" s="33"/>
      <c r="AC204" s="33"/>
      <c r="AD204" s="33"/>
      <c r="AE204" s="33"/>
      <c r="AR204" s="178" t="s">
        <v>446</v>
      </c>
      <c r="AT204" s="178" t="s">
        <v>222</v>
      </c>
      <c r="AU204" s="178" t="s">
        <v>82</v>
      </c>
      <c r="AY204" s="18" t="s">
        <v>219</v>
      </c>
      <c r="BE204" s="179">
        <f aca="true" t="shared" si="44" ref="BE204:BE211">IF(N204="základní",J204,0)</f>
        <v>0</v>
      </c>
      <c r="BF204" s="179">
        <f aca="true" t="shared" si="45" ref="BF204:BF211">IF(N204="snížená",J204,0)</f>
        <v>0</v>
      </c>
      <c r="BG204" s="179">
        <f aca="true" t="shared" si="46" ref="BG204:BG211">IF(N204="zákl. přenesená",J204,0)</f>
        <v>0</v>
      </c>
      <c r="BH204" s="179">
        <f aca="true" t="shared" si="47" ref="BH204:BH211">IF(N204="sníž. přenesená",J204,0)</f>
        <v>0</v>
      </c>
      <c r="BI204" s="179">
        <f aca="true" t="shared" si="48" ref="BI204:BI211">IF(N204="nulová",J204,0)</f>
        <v>0</v>
      </c>
      <c r="BJ204" s="18" t="s">
        <v>80</v>
      </c>
      <c r="BK204" s="179">
        <f aca="true" t="shared" si="49" ref="BK204:BK211">ROUND(I204*H204,2)</f>
        <v>0</v>
      </c>
      <c r="BL204" s="18" t="s">
        <v>446</v>
      </c>
      <c r="BM204" s="178" t="s">
        <v>1452</v>
      </c>
    </row>
    <row r="205" spans="1:65" s="2" customFormat="1" ht="14.45" customHeight="1">
      <c r="A205" s="33"/>
      <c r="B205" s="166"/>
      <c r="C205" s="167" t="s">
        <v>659</v>
      </c>
      <c r="D205" s="167" t="s">
        <v>222</v>
      </c>
      <c r="E205" s="168" t="s">
        <v>3464</v>
      </c>
      <c r="F205" s="169" t="s">
        <v>3465</v>
      </c>
      <c r="G205" s="170" t="s">
        <v>592</v>
      </c>
      <c r="H205" s="171">
        <v>20</v>
      </c>
      <c r="I205" s="172"/>
      <c r="J205" s="173">
        <f t="shared" si="40"/>
        <v>0</v>
      </c>
      <c r="K205" s="169" t="s">
        <v>1</v>
      </c>
      <c r="L205" s="34"/>
      <c r="M205" s="174" t="s">
        <v>1</v>
      </c>
      <c r="N205" s="175" t="s">
        <v>38</v>
      </c>
      <c r="O205" s="59"/>
      <c r="P205" s="176">
        <f t="shared" si="41"/>
        <v>0</v>
      </c>
      <c r="Q205" s="176">
        <v>0</v>
      </c>
      <c r="R205" s="176">
        <f t="shared" si="42"/>
        <v>0</v>
      </c>
      <c r="S205" s="176">
        <v>0</v>
      </c>
      <c r="T205" s="177">
        <f t="shared" si="43"/>
        <v>0</v>
      </c>
      <c r="U205" s="33"/>
      <c r="V205" s="33"/>
      <c r="W205" s="33"/>
      <c r="X205" s="33"/>
      <c r="Y205" s="33"/>
      <c r="Z205" s="33"/>
      <c r="AA205" s="33"/>
      <c r="AB205" s="33"/>
      <c r="AC205" s="33"/>
      <c r="AD205" s="33"/>
      <c r="AE205" s="33"/>
      <c r="AR205" s="178" t="s">
        <v>446</v>
      </c>
      <c r="AT205" s="178" t="s">
        <v>222</v>
      </c>
      <c r="AU205" s="178" t="s">
        <v>82</v>
      </c>
      <c r="AY205" s="18" t="s">
        <v>219</v>
      </c>
      <c r="BE205" s="179">
        <f t="shared" si="44"/>
        <v>0</v>
      </c>
      <c r="BF205" s="179">
        <f t="shared" si="45"/>
        <v>0</v>
      </c>
      <c r="BG205" s="179">
        <f t="shared" si="46"/>
        <v>0</v>
      </c>
      <c r="BH205" s="179">
        <f t="shared" si="47"/>
        <v>0</v>
      </c>
      <c r="BI205" s="179">
        <f t="shared" si="48"/>
        <v>0</v>
      </c>
      <c r="BJ205" s="18" t="s">
        <v>80</v>
      </c>
      <c r="BK205" s="179">
        <f t="shared" si="49"/>
        <v>0</v>
      </c>
      <c r="BL205" s="18" t="s">
        <v>446</v>
      </c>
      <c r="BM205" s="178" t="s">
        <v>1458</v>
      </c>
    </row>
    <row r="206" spans="1:65" s="2" customFormat="1" ht="14.45" customHeight="1">
      <c r="A206" s="33"/>
      <c r="B206" s="166"/>
      <c r="C206" s="167" t="s">
        <v>1097</v>
      </c>
      <c r="D206" s="167" t="s">
        <v>222</v>
      </c>
      <c r="E206" s="168" t="s">
        <v>3466</v>
      </c>
      <c r="F206" s="169" t="s">
        <v>3467</v>
      </c>
      <c r="G206" s="170" t="s">
        <v>592</v>
      </c>
      <c r="H206" s="171">
        <v>15</v>
      </c>
      <c r="I206" s="172"/>
      <c r="J206" s="173">
        <f t="shared" si="40"/>
        <v>0</v>
      </c>
      <c r="K206" s="169" t="s">
        <v>1</v>
      </c>
      <c r="L206" s="34"/>
      <c r="M206" s="174" t="s">
        <v>1</v>
      </c>
      <c r="N206" s="175" t="s">
        <v>38</v>
      </c>
      <c r="O206" s="59"/>
      <c r="P206" s="176">
        <f t="shared" si="41"/>
        <v>0</v>
      </c>
      <c r="Q206" s="176">
        <v>0</v>
      </c>
      <c r="R206" s="176">
        <f t="shared" si="42"/>
        <v>0</v>
      </c>
      <c r="S206" s="176">
        <v>0</v>
      </c>
      <c r="T206" s="177">
        <f t="shared" si="43"/>
        <v>0</v>
      </c>
      <c r="U206" s="33"/>
      <c r="V206" s="33"/>
      <c r="W206" s="33"/>
      <c r="X206" s="33"/>
      <c r="Y206" s="33"/>
      <c r="Z206" s="33"/>
      <c r="AA206" s="33"/>
      <c r="AB206" s="33"/>
      <c r="AC206" s="33"/>
      <c r="AD206" s="33"/>
      <c r="AE206" s="33"/>
      <c r="AR206" s="178" t="s">
        <v>446</v>
      </c>
      <c r="AT206" s="178" t="s">
        <v>222</v>
      </c>
      <c r="AU206" s="178" t="s">
        <v>82</v>
      </c>
      <c r="AY206" s="18" t="s">
        <v>219</v>
      </c>
      <c r="BE206" s="179">
        <f t="shared" si="44"/>
        <v>0</v>
      </c>
      <c r="BF206" s="179">
        <f t="shared" si="45"/>
        <v>0</v>
      </c>
      <c r="BG206" s="179">
        <f t="shared" si="46"/>
        <v>0</v>
      </c>
      <c r="BH206" s="179">
        <f t="shared" si="47"/>
        <v>0</v>
      </c>
      <c r="BI206" s="179">
        <f t="shared" si="48"/>
        <v>0</v>
      </c>
      <c r="BJ206" s="18" t="s">
        <v>80</v>
      </c>
      <c r="BK206" s="179">
        <f t="shared" si="49"/>
        <v>0</v>
      </c>
      <c r="BL206" s="18" t="s">
        <v>446</v>
      </c>
      <c r="BM206" s="178" t="s">
        <v>1466</v>
      </c>
    </row>
    <row r="207" spans="1:65" s="2" customFormat="1" ht="14.45" customHeight="1">
      <c r="A207" s="33"/>
      <c r="B207" s="166"/>
      <c r="C207" s="167" t="s">
        <v>662</v>
      </c>
      <c r="D207" s="167" t="s">
        <v>222</v>
      </c>
      <c r="E207" s="168" t="s">
        <v>3468</v>
      </c>
      <c r="F207" s="169" t="s">
        <v>3469</v>
      </c>
      <c r="G207" s="170" t="s">
        <v>592</v>
      </c>
      <c r="H207" s="171">
        <v>15</v>
      </c>
      <c r="I207" s="172"/>
      <c r="J207" s="173">
        <f t="shared" si="40"/>
        <v>0</v>
      </c>
      <c r="K207" s="169" t="s">
        <v>1</v>
      </c>
      <c r="L207" s="34"/>
      <c r="M207" s="174" t="s">
        <v>1</v>
      </c>
      <c r="N207" s="175" t="s">
        <v>38</v>
      </c>
      <c r="O207" s="59"/>
      <c r="P207" s="176">
        <f t="shared" si="41"/>
        <v>0</v>
      </c>
      <c r="Q207" s="176">
        <v>0</v>
      </c>
      <c r="R207" s="176">
        <f t="shared" si="42"/>
        <v>0</v>
      </c>
      <c r="S207" s="176">
        <v>0</v>
      </c>
      <c r="T207" s="177">
        <f t="shared" si="43"/>
        <v>0</v>
      </c>
      <c r="U207" s="33"/>
      <c r="V207" s="33"/>
      <c r="W207" s="33"/>
      <c r="X207" s="33"/>
      <c r="Y207" s="33"/>
      <c r="Z207" s="33"/>
      <c r="AA207" s="33"/>
      <c r="AB207" s="33"/>
      <c r="AC207" s="33"/>
      <c r="AD207" s="33"/>
      <c r="AE207" s="33"/>
      <c r="AR207" s="178" t="s">
        <v>446</v>
      </c>
      <c r="AT207" s="178" t="s">
        <v>222</v>
      </c>
      <c r="AU207" s="178" t="s">
        <v>82</v>
      </c>
      <c r="AY207" s="18" t="s">
        <v>219</v>
      </c>
      <c r="BE207" s="179">
        <f t="shared" si="44"/>
        <v>0</v>
      </c>
      <c r="BF207" s="179">
        <f t="shared" si="45"/>
        <v>0</v>
      </c>
      <c r="BG207" s="179">
        <f t="shared" si="46"/>
        <v>0</v>
      </c>
      <c r="BH207" s="179">
        <f t="shared" si="47"/>
        <v>0</v>
      </c>
      <c r="BI207" s="179">
        <f t="shared" si="48"/>
        <v>0</v>
      </c>
      <c r="BJ207" s="18" t="s">
        <v>80</v>
      </c>
      <c r="BK207" s="179">
        <f t="shared" si="49"/>
        <v>0</v>
      </c>
      <c r="BL207" s="18" t="s">
        <v>446</v>
      </c>
      <c r="BM207" s="178" t="s">
        <v>1477</v>
      </c>
    </row>
    <row r="208" spans="1:65" s="2" customFormat="1" ht="14.45" customHeight="1">
      <c r="A208" s="33"/>
      <c r="B208" s="166"/>
      <c r="C208" s="167" t="s">
        <v>1109</v>
      </c>
      <c r="D208" s="167" t="s">
        <v>222</v>
      </c>
      <c r="E208" s="168" t="s">
        <v>3470</v>
      </c>
      <c r="F208" s="169" t="s">
        <v>3471</v>
      </c>
      <c r="G208" s="170" t="s">
        <v>592</v>
      </c>
      <c r="H208" s="171">
        <v>1</v>
      </c>
      <c r="I208" s="172"/>
      <c r="J208" s="173">
        <f t="shared" si="40"/>
        <v>0</v>
      </c>
      <c r="K208" s="169" t="s">
        <v>1</v>
      </c>
      <c r="L208" s="34"/>
      <c r="M208" s="174" t="s">
        <v>1</v>
      </c>
      <c r="N208" s="175" t="s">
        <v>38</v>
      </c>
      <c r="O208" s="59"/>
      <c r="P208" s="176">
        <f t="shared" si="41"/>
        <v>0</v>
      </c>
      <c r="Q208" s="176">
        <v>0</v>
      </c>
      <c r="R208" s="176">
        <f t="shared" si="42"/>
        <v>0</v>
      </c>
      <c r="S208" s="176">
        <v>0</v>
      </c>
      <c r="T208" s="177">
        <f t="shared" si="43"/>
        <v>0</v>
      </c>
      <c r="U208" s="33"/>
      <c r="V208" s="33"/>
      <c r="W208" s="33"/>
      <c r="X208" s="33"/>
      <c r="Y208" s="33"/>
      <c r="Z208" s="33"/>
      <c r="AA208" s="33"/>
      <c r="AB208" s="33"/>
      <c r="AC208" s="33"/>
      <c r="AD208" s="33"/>
      <c r="AE208" s="33"/>
      <c r="AR208" s="178" t="s">
        <v>446</v>
      </c>
      <c r="AT208" s="178" t="s">
        <v>222</v>
      </c>
      <c r="AU208" s="178" t="s">
        <v>82</v>
      </c>
      <c r="AY208" s="18" t="s">
        <v>219</v>
      </c>
      <c r="BE208" s="179">
        <f t="shared" si="44"/>
        <v>0</v>
      </c>
      <c r="BF208" s="179">
        <f t="shared" si="45"/>
        <v>0</v>
      </c>
      <c r="BG208" s="179">
        <f t="shared" si="46"/>
        <v>0</v>
      </c>
      <c r="BH208" s="179">
        <f t="shared" si="47"/>
        <v>0</v>
      </c>
      <c r="BI208" s="179">
        <f t="shared" si="48"/>
        <v>0</v>
      </c>
      <c r="BJ208" s="18" t="s">
        <v>80</v>
      </c>
      <c r="BK208" s="179">
        <f t="shared" si="49"/>
        <v>0</v>
      </c>
      <c r="BL208" s="18" t="s">
        <v>446</v>
      </c>
      <c r="BM208" s="178" t="s">
        <v>1486</v>
      </c>
    </row>
    <row r="209" spans="1:65" s="2" customFormat="1" ht="14.45" customHeight="1">
      <c r="A209" s="33"/>
      <c r="B209" s="166"/>
      <c r="C209" s="167" t="s">
        <v>667</v>
      </c>
      <c r="D209" s="167" t="s">
        <v>222</v>
      </c>
      <c r="E209" s="168" t="s">
        <v>3472</v>
      </c>
      <c r="F209" s="169" t="s">
        <v>3473</v>
      </c>
      <c r="G209" s="170" t="s">
        <v>592</v>
      </c>
      <c r="H209" s="171">
        <v>1</v>
      </c>
      <c r="I209" s="172"/>
      <c r="J209" s="173">
        <f t="shared" si="40"/>
        <v>0</v>
      </c>
      <c r="K209" s="169" t="s">
        <v>1</v>
      </c>
      <c r="L209" s="34"/>
      <c r="M209" s="174" t="s">
        <v>1</v>
      </c>
      <c r="N209" s="175" t="s">
        <v>38</v>
      </c>
      <c r="O209" s="59"/>
      <c r="P209" s="176">
        <f t="shared" si="41"/>
        <v>0</v>
      </c>
      <c r="Q209" s="176">
        <v>0</v>
      </c>
      <c r="R209" s="176">
        <f t="shared" si="42"/>
        <v>0</v>
      </c>
      <c r="S209" s="176">
        <v>0</v>
      </c>
      <c r="T209" s="177">
        <f t="shared" si="43"/>
        <v>0</v>
      </c>
      <c r="U209" s="33"/>
      <c r="V209" s="33"/>
      <c r="W209" s="33"/>
      <c r="X209" s="33"/>
      <c r="Y209" s="33"/>
      <c r="Z209" s="33"/>
      <c r="AA209" s="33"/>
      <c r="AB209" s="33"/>
      <c r="AC209" s="33"/>
      <c r="AD209" s="33"/>
      <c r="AE209" s="33"/>
      <c r="AR209" s="178" t="s">
        <v>446</v>
      </c>
      <c r="AT209" s="178" t="s">
        <v>222</v>
      </c>
      <c r="AU209" s="178" t="s">
        <v>82</v>
      </c>
      <c r="AY209" s="18" t="s">
        <v>219</v>
      </c>
      <c r="BE209" s="179">
        <f t="shared" si="44"/>
        <v>0</v>
      </c>
      <c r="BF209" s="179">
        <f t="shared" si="45"/>
        <v>0</v>
      </c>
      <c r="BG209" s="179">
        <f t="shared" si="46"/>
        <v>0</v>
      </c>
      <c r="BH209" s="179">
        <f t="shared" si="47"/>
        <v>0</v>
      </c>
      <c r="BI209" s="179">
        <f t="shared" si="48"/>
        <v>0</v>
      </c>
      <c r="BJ209" s="18" t="s">
        <v>80</v>
      </c>
      <c r="BK209" s="179">
        <f t="shared" si="49"/>
        <v>0</v>
      </c>
      <c r="BL209" s="18" t="s">
        <v>446</v>
      </c>
      <c r="BM209" s="178" t="s">
        <v>1490</v>
      </c>
    </row>
    <row r="210" spans="1:65" s="2" customFormat="1" ht="14.45" customHeight="1">
      <c r="A210" s="33"/>
      <c r="B210" s="166"/>
      <c r="C210" s="167" t="s">
        <v>1126</v>
      </c>
      <c r="D210" s="167" t="s">
        <v>222</v>
      </c>
      <c r="E210" s="168" t="s">
        <v>3474</v>
      </c>
      <c r="F210" s="169" t="s">
        <v>3475</v>
      </c>
      <c r="G210" s="170" t="s">
        <v>592</v>
      </c>
      <c r="H210" s="171">
        <v>1</v>
      </c>
      <c r="I210" s="172"/>
      <c r="J210" s="173">
        <f t="shared" si="40"/>
        <v>0</v>
      </c>
      <c r="K210" s="169" t="s">
        <v>1</v>
      </c>
      <c r="L210" s="34"/>
      <c r="M210" s="174" t="s">
        <v>1</v>
      </c>
      <c r="N210" s="175" t="s">
        <v>38</v>
      </c>
      <c r="O210" s="59"/>
      <c r="P210" s="176">
        <f t="shared" si="41"/>
        <v>0</v>
      </c>
      <c r="Q210" s="176">
        <v>0</v>
      </c>
      <c r="R210" s="176">
        <f t="shared" si="42"/>
        <v>0</v>
      </c>
      <c r="S210" s="176">
        <v>0</v>
      </c>
      <c r="T210" s="177">
        <f t="shared" si="43"/>
        <v>0</v>
      </c>
      <c r="U210" s="33"/>
      <c r="V210" s="33"/>
      <c r="W210" s="33"/>
      <c r="X210" s="33"/>
      <c r="Y210" s="33"/>
      <c r="Z210" s="33"/>
      <c r="AA210" s="33"/>
      <c r="AB210" s="33"/>
      <c r="AC210" s="33"/>
      <c r="AD210" s="33"/>
      <c r="AE210" s="33"/>
      <c r="AR210" s="178" t="s">
        <v>446</v>
      </c>
      <c r="AT210" s="178" t="s">
        <v>222</v>
      </c>
      <c r="AU210" s="178" t="s">
        <v>82</v>
      </c>
      <c r="AY210" s="18" t="s">
        <v>219</v>
      </c>
      <c r="BE210" s="179">
        <f t="shared" si="44"/>
        <v>0</v>
      </c>
      <c r="BF210" s="179">
        <f t="shared" si="45"/>
        <v>0</v>
      </c>
      <c r="BG210" s="179">
        <f t="shared" si="46"/>
        <v>0</v>
      </c>
      <c r="BH210" s="179">
        <f t="shared" si="47"/>
        <v>0</v>
      </c>
      <c r="BI210" s="179">
        <f t="shared" si="48"/>
        <v>0</v>
      </c>
      <c r="BJ210" s="18" t="s">
        <v>80</v>
      </c>
      <c r="BK210" s="179">
        <f t="shared" si="49"/>
        <v>0</v>
      </c>
      <c r="BL210" s="18" t="s">
        <v>446</v>
      </c>
      <c r="BM210" s="178" t="s">
        <v>1495</v>
      </c>
    </row>
    <row r="211" spans="1:65" s="2" customFormat="1" ht="21.6" customHeight="1">
      <c r="A211" s="33"/>
      <c r="B211" s="166"/>
      <c r="C211" s="167" t="s">
        <v>670</v>
      </c>
      <c r="D211" s="167" t="s">
        <v>222</v>
      </c>
      <c r="E211" s="168" t="s">
        <v>3476</v>
      </c>
      <c r="F211" s="169" t="s">
        <v>3390</v>
      </c>
      <c r="G211" s="170" t="s">
        <v>654</v>
      </c>
      <c r="H211" s="171">
        <v>1</v>
      </c>
      <c r="I211" s="172"/>
      <c r="J211" s="173">
        <f t="shared" si="40"/>
        <v>0</v>
      </c>
      <c r="K211" s="169" t="s">
        <v>1</v>
      </c>
      <c r="L211" s="34"/>
      <c r="M211" s="174" t="s">
        <v>1</v>
      </c>
      <c r="N211" s="175" t="s">
        <v>38</v>
      </c>
      <c r="O211" s="59"/>
      <c r="P211" s="176">
        <f t="shared" si="41"/>
        <v>0</v>
      </c>
      <c r="Q211" s="176">
        <v>0</v>
      </c>
      <c r="R211" s="176">
        <f t="shared" si="42"/>
        <v>0</v>
      </c>
      <c r="S211" s="176">
        <v>0</v>
      </c>
      <c r="T211" s="177">
        <f t="shared" si="43"/>
        <v>0</v>
      </c>
      <c r="U211" s="33"/>
      <c r="V211" s="33"/>
      <c r="W211" s="33"/>
      <c r="X211" s="33"/>
      <c r="Y211" s="33"/>
      <c r="Z211" s="33"/>
      <c r="AA211" s="33"/>
      <c r="AB211" s="33"/>
      <c r="AC211" s="33"/>
      <c r="AD211" s="33"/>
      <c r="AE211" s="33"/>
      <c r="AR211" s="178" t="s">
        <v>446</v>
      </c>
      <c r="AT211" s="178" t="s">
        <v>222</v>
      </c>
      <c r="AU211" s="178" t="s">
        <v>82</v>
      </c>
      <c r="AY211" s="18" t="s">
        <v>219</v>
      </c>
      <c r="BE211" s="179">
        <f t="shared" si="44"/>
        <v>0</v>
      </c>
      <c r="BF211" s="179">
        <f t="shared" si="45"/>
        <v>0</v>
      </c>
      <c r="BG211" s="179">
        <f t="shared" si="46"/>
        <v>0</v>
      </c>
      <c r="BH211" s="179">
        <f t="shared" si="47"/>
        <v>0</v>
      </c>
      <c r="BI211" s="179">
        <f t="shared" si="48"/>
        <v>0</v>
      </c>
      <c r="BJ211" s="18" t="s">
        <v>80</v>
      </c>
      <c r="BK211" s="179">
        <f t="shared" si="49"/>
        <v>0</v>
      </c>
      <c r="BL211" s="18" t="s">
        <v>446</v>
      </c>
      <c r="BM211" s="178" t="s">
        <v>1504</v>
      </c>
    </row>
    <row r="212" spans="2:63" s="12" customFormat="1" ht="22.9" customHeight="1">
      <c r="B212" s="153"/>
      <c r="D212" s="154" t="s">
        <v>72</v>
      </c>
      <c r="E212" s="164" t="s">
        <v>1934</v>
      </c>
      <c r="F212" s="164" t="s">
        <v>3477</v>
      </c>
      <c r="I212" s="156"/>
      <c r="J212" s="165">
        <f>BK212</f>
        <v>0</v>
      </c>
      <c r="L212" s="153"/>
      <c r="M212" s="158"/>
      <c r="N212" s="159"/>
      <c r="O212" s="159"/>
      <c r="P212" s="160">
        <f>SUM(P213:P232)</f>
        <v>0</v>
      </c>
      <c r="Q212" s="159"/>
      <c r="R212" s="160">
        <f>SUM(R213:R232)</f>
        <v>0</v>
      </c>
      <c r="S212" s="159"/>
      <c r="T212" s="161">
        <f>SUM(T213:T232)</f>
        <v>0</v>
      </c>
      <c r="AR212" s="154" t="s">
        <v>90</v>
      </c>
      <c r="AT212" s="162" t="s">
        <v>72</v>
      </c>
      <c r="AU212" s="162" t="s">
        <v>80</v>
      </c>
      <c r="AY212" s="154" t="s">
        <v>219</v>
      </c>
      <c r="BK212" s="163">
        <f>SUM(BK213:BK232)</f>
        <v>0</v>
      </c>
    </row>
    <row r="213" spans="1:65" s="2" customFormat="1" ht="14.45" customHeight="1">
      <c r="A213" s="33"/>
      <c r="B213" s="166"/>
      <c r="C213" s="167" t="s">
        <v>1134</v>
      </c>
      <c r="D213" s="167" t="s">
        <v>222</v>
      </c>
      <c r="E213" s="168" t="s">
        <v>3478</v>
      </c>
      <c r="F213" s="169" t="s">
        <v>3479</v>
      </c>
      <c r="G213" s="170" t="s">
        <v>592</v>
      </c>
      <c r="H213" s="171">
        <v>2</v>
      </c>
      <c r="I213" s="172"/>
      <c r="J213" s="173">
        <f aca="true" t="shared" si="50" ref="J213:J232">ROUND(I213*H213,2)</f>
        <v>0</v>
      </c>
      <c r="K213" s="169" t="s">
        <v>1</v>
      </c>
      <c r="L213" s="34"/>
      <c r="M213" s="174" t="s">
        <v>1</v>
      </c>
      <c r="N213" s="175" t="s">
        <v>38</v>
      </c>
      <c r="O213" s="59"/>
      <c r="P213" s="176">
        <f aca="true" t="shared" si="51" ref="P213:P232">O213*H213</f>
        <v>0</v>
      </c>
      <c r="Q213" s="176">
        <v>0</v>
      </c>
      <c r="R213" s="176">
        <f aca="true" t="shared" si="52" ref="R213:R232">Q213*H213</f>
        <v>0</v>
      </c>
      <c r="S213" s="176">
        <v>0</v>
      </c>
      <c r="T213" s="177">
        <f aca="true" t="shared" si="53" ref="T213:T232">S213*H213</f>
        <v>0</v>
      </c>
      <c r="U213" s="33"/>
      <c r="V213" s="33"/>
      <c r="W213" s="33"/>
      <c r="X213" s="33"/>
      <c r="Y213" s="33"/>
      <c r="Z213" s="33"/>
      <c r="AA213" s="33"/>
      <c r="AB213" s="33"/>
      <c r="AC213" s="33"/>
      <c r="AD213" s="33"/>
      <c r="AE213" s="33"/>
      <c r="AR213" s="178" t="s">
        <v>446</v>
      </c>
      <c r="AT213" s="178" t="s">
        <v>222</v>
      </c>
      <c r="AU213" s="178" t="s">
        <v>82</v>
      </c>
      <c r="AY213" s="18" t="s">
        <v>219</v>
      </c>
      <c r="BE213" s="179">
        <f aca="true" t="shared" si="54" ref="BE213:BE232">IF(N213="základní",J213,0)</f>
        <v>0</v>
      </c>
      <c r="BF213" s="179">
        <f aca="true" t="shared" si="55" ref="BF213:BF232">IF(N213="snížená",J213,0)</f>
        <v>0</v>
      </c>
      <c r="BG213" s="179">
        <f aca="true" t="shared" si="56" ref="BG213:BG232">IF(N213="zákl. přenesená",J213,0)</f>
        <v>0</v>
      </c>
      <c r="BH213" s="179">
        <f aca="true" t="shared" si="57" ref="BH213:BH232">IF(N213="sníž. přenesená",J213,0)</f>
        <v>0</v>
      </c>
      <c r="BI213" s="179">
        <f aca="true" t="shared" si="58" ref="BI213:BI232">IF(N213="nulová",J213,0)</f>
        <v>0</v>
      </c>
      <c r="BJ213" s="18" t="s">
        <v>80</v>
      </c>
      <c r="BK213" s="179">
        <f aca="true" t="shared" si="59" ref="BK213:BK232">ROUND(I213*H213,2)</f>
        <v>0</v>
      </c>
      <c r="BL213" s="18" t="s">
        <v>446</v>
      </c>
      <c r="BM213" s="178" t="s">
        <v>1512</v>
      </c>
    </row>
    <row r="214" spans="1:65" s="2" customFormat="1" ht="14.45" customHeight="1">
      <c r="A214" s="33"/>
      <c r="B214" s="166"/>
      <c r="C214" s="167" t="s">
        <v>673</v>
      </c>
      <c r="D214" s="167" t="s">
        <v>222</v>
      </c>
      <c r="E214" s="168" t="s">
        <v>3480</v>
      </c>
      <c r="F214" s="169" t="s">
        <v>3481</v>
      </c>
      <c r="G214" s="170" t="s">
        <v>592</v>
      </c>
      <c r="H214" s="171">
        <v>2</v>
      </c>
      <c r="I214" s="172"/>
      <c r="J214" s="173">
        <f t="shared" si="50"/>
        <v>0</v>
      </c>
      <c r="K214" s="169" t="s">
        <v>1</v>
      </c>
      <c r="L214" s="34"/>
      <c r="M214" s="174" t="s">
        <v>1</v>
      </c>
      <c r="N214" s="175" t="s">
        <v>38</v>
      </c>
      <c r="O214" s="59"/>
      <c r="P214" s="176">
        <f t="shared" si="51"/>
        <v>0</v>
      </c>
      <c r="Q214" s="176">
        <v>0</v>
      </c>
      <c r="R214" s="176">
        <f t="shared" si="52"/>
        <v>0</v>
      </c>
      <c r="S214" s="176">
        <v>0</v>
      </c>
      <c r="T214" s="177">
        <f t="shared" si="53"/>
        <v>0</v>
      </c>
      <c r="U214" s="33"/>
      <c r="V214" s="33"/>
      <c r="W214" s="33"/>
      <c r="X214" s="33"/>
      <c r="Y214" s="33"/>
      <c r="Z214" s="33"/>
      <c r="AA214" s="33"/>
      <c r="AB214" s="33"/>
      <c r="AC214" s="33"/>
      <c r="AD214" s="33"/>
      <c r="AE214" s="33"/>
      <c r="AR214" s="178" t="s">
        <v>446</v>
      </c>
      <c r="AT214" s="178" t="s">
        <v>222</v>
      </c>
      <c r="AU214" s="178" t="s">
        <v>82</v>
      </c>
      <c r="AY214" s="18" t="s">
        <v>219</v>
      </c>
      <c r="BE214" s="179">
        <f t="shared" si="54"/>
        <v>0</v>
      </c>
      <c r="BF214" s="179">
        <f t="shared" si="55"/>
        <v>0</v>
      </c>
      <c r="BG214" s="179">
        <f t="shared" si="56"/>
        <v>0</v>
      </c>
      <c r="BH214" s="179">
        <f t="shared" si="57"/>
        <v>0</v>
      </c>
      <c r="BI214" s="179">
        <f t="shared" si="58"/>
        <v>0</v>
      </c>
      <c r="BJ214" s="18" t="s">
        <v>80</v>
      </c>
      <c r="BK214" s="179">
        <f t="shared" si="59"/>
        <v>0</v>
      </c>
      <c r="BL214" s="18" t="s">
        <v>446</v>
      </c>
      <c r="BM214" s="178" t="s">
        <v>1520</v>
      </c>
    </row>
    <row r="215" spans="1:65" s="2" customFormat="1" ht="21.6" customHeight="1">
      <c r="A215" s="33"/>
      <c r="B215" s="166"/>
      <c r="C215" s="167" t="s">
        <v>1142</v>
      </c>
      <c r="D215" s="167" t="s">
        <v>222</v>
      </c>
      <c r="E215" s="168" t="s">
        <v>3482</v>
      </c>
      <c r="F215" s="169" t="s">
        <v>3483</v>
      </c>
      <c r="G215" s="170" t="s">
        <v>592</v>
      </c>
      <c r="H215" s="171">
        <v>1</v>
      </c>
      <c r="I215" s="172"/>
      <c r="J215" s="173">
        <f t="shared" si="50"/>
        <v>0</v>
      </c>
      <c r="K215" s="169" t="s">
        <v>1</v>
      </c>
      <c r="L215" s="34"/>
      <c r="M215" s="174" t="s">
        <v>1</v>
      </c>
      <c r="N215" s="175" t="s">
        <v>38</v>
      </c>
      <c r="O215" s="59"/>
      <c r="P215" s="176">
        <f t="shared" si="51"/>
        <v>0</v>
      </c>
      <c r="Q215" s="176">
        <v>0</v>
      </c>
      <c r="R215" s="176">
        <f t="shared" si="52"/>
        <v>0</v>
      </c>
      <c r="S215" s="176">
        <v>0</v>
      </c>
      <c r="T215" s="177">
        <f t="shared" si="53"/>
        <v>0</v>
      </c>
      <c r="U215" s="33"/>
      <c r="V215" s="33"/>
      <c r="W215" s="33"/>
      <c r="X215" s="33"/>
      <c r="Y215" s="33"/>
      <c r="Z215" s="33"/>
      <c r="AA215" s="33"/>
      <c r="AB215" s="33"/>
      <c r="AC215" s="33"/>
      <c r="AD215" s="33"/>
      <c r="AE215" s="33"/>
      <c r="AR215" s="178" t="s">
        <v>446</v>
      </c>
      <c r="AT215" s="178" t="s">
        <v>222</v>
      </c>
      <c r="AU215" s="178" t="s">
        <v>82</v>
      </c>
      <c r="AY215" s="18" t="s">
        <v>219</v>
      </c>
      <c r="BE215" s="179">
        <f t="shared" si="54"/>
        <v>0</v>
      </c>
      <c r="BF215" s="179">
        <f t="shared" si="55"/>
        <v>0</v>
      </c>
      <c r="BG215" s="179">
        <f t="shared" si="56"/>
        <v>0</v>
      </c>
      <c r="BH215" s="179">
        <f t="shared" si="57"/>
        <v>0</v>
      </c>
      <c r="BI215" s="179">
        <f t="shared" si="58"/>
        <v>0</v>
      </c>
      <c r="BJ215" s="18" t="s">
        <v>80</v>
      </c>
      <c r="BK215" s="179">
        <f t="shared" si="59"/>
        <v>0</v>
      </c>
      <c r="BL215" s="18" t="s">
        <v>446</v>
      </c>
      <c r="BM215" s="178" t="s">
        <v>1528</v>
      </c>
    </row>
    <row r="216" spans="1:65" s="2" customFormat="1" ht="14.45" customHeight="1">
      <c r="A216" s="33"/>
      <c r="B216" s="166"/>
      <c r="C216" s="167" t="s">
        <v>676</v>
      </c>
      <c r="D216" s="167" t="s">
        <v>222</v>
      </c>
      <c r="E216" s="168" t="s">
        <v>3484</v>
      </c>
      <c r="F216" s="169" t="s">
        <v>3485</v>
      </c>
      <c r="G216" s="170" t="s">
        <v>592</v>
      </c>
      <c r="H216" s="171">
        <v>2</v>
      </c>
      <c r="I216" s="172"/>
      <c r="J216" s="173">
        <f t="shared" si="50"/>
        <v>0</v>
      </c>
      <c r="K216" s="169" t="s">
        <v>1</v>
      </c>
      <c r="L216" s="34"/>
      <c r="M216" s="174" t="s">
        <v>1</v>
      </c>
      <c r="N216" s="175" t="s">
        <v>38</v>
      </c>
      <c r="O216" s="59"/>
      <c r="P216" s="176">
        <f t="shared" si="51"/>
        <v>0</v>
      </c>
      <c r="Q216" s="176">
        <v>0</v>
      </c>
      <c r="R216" s="176">
        <f t="shared" si="52"/>
        <v>0</v>
      </c>
      <c r="S216" s="176">
        <v>0</v>
      </c>
      <c r="T216" s="177">
        <f t="shared" si="53"/>
        <v>0</v>
      </c>
      <c r="U216" s="33"/>
      <c r="V216" s="33"/>
      <c r="W216" s="33"/>
      <c r="X216" s="33"/>
      <c r="Y216" s="33"/>
      <c r="Z216" s="33"/>
      <c r="AA216" s="33"/>
      <c r="AB216" s="33"/>
      <c r="AC216" s="33"/>
      <c r="AD216" s="33"/>
      <c r="AE216" s="33"/>
      <c r="AR216" s="178" t="s">
        <v>446</v>
      </c>
      <c r="AT216" s="178" t="s">
        <v>222</v>
      </c>
      <c r="AU216" s="178" t="s">
        <v>82</v>
      </c>
      <c r="AY216" s="18" t="s">
        <v>219</v>
      </c>
      <c r="BE216" s="179">
        <f t="shared" si="54"/>
        <v>0</v>
      </c>
      <c r="BF216" s="179">
        <f t="shared" si="55"/>
        <v>0</v>
      </c>
      <c r="BG216" s="179">
        <f t="shared" si="56"/>
        <v>0</v>
      </c>
      <c r="BH216" s="179">
        <f t="shared" si="57"/>
        <v>0</v>
      </c>
      <c r="BI216" s="179">
        <f t="shared" si="58"/>
        <v>0</v>
      </c>
      <c r="BJ216" s="18" t="s">
        <v>80</v>
      </c>
      <c r="BK216" s="179">
        <f t="shared" si="59"/>
        <v>0</v>
      </c>
      <c r="BL216" s="18" t="s">
        <v>446</v>
      </c>
      <c r="BM216" s="178" t="s">
        <v>1535</v>
      </c>
    </row>
    <row r="217" spans="1:65" s="2" customFormat="1" ht="14.45" customHeight="1">
      <c r="A217" s="33"/>
      <c r="B217" s="166"/>
      <c r="C217" s="167" t="s">
        <v>1153</v>
      </c>
      <c r="D217" s="167" t="s">
        <v>222</v>
      </c>
      <c r="E217" s="168" t="s">
        <v>3486</v>
      </c>
      <c r="F217" s="169" t="s">
        <v>3487</v>
      </c>
      <c r="G217" s="170" t="s">
        <v>592</v>
      </c>
      <c r="H217" s="171">
        <v>19</v>
      </c>
      <c r="I217" s="172"/>
      <c r="J217" s="173">
        <f t="shared" si="50"/>
        <v>0</v>
      </c>
      <c r="K217" s="169" t="s">
        <v>1</v>
      </c>
      <c r="L217" s="34"/>
      <c r="M217" s="174" t="s">
        <v>1</v>
      </c>
      <c r="N217" s="175" t="s">
        <v>38</v>
      </c>
      <c r="O217" s="59"/>
      <c r="P217" s="176">
        <f t="shared" si="51"/>
        <v>0</v>
      </c>
      <c r="Q217" s="176">
        <v>0</v>
      </c>
      <c r="R217" s="176">
        <f t="shared" si="52"/>
        <v>0</v>
      </c>
      <c r="S217" s="176">
        <v>0</v>
      </c>
      <c r="T217" s="177">
        <f t="shared" si="53"/>
        <v>0</v>
      </c>
      <c r="U217" s="33"/>
      <c r="V217" s="33"/>
      <c r="W217" s="33"/>
      <c r="X217" s="33"/>
      <c r="Y217" s="33"/>
      <c r="Z217" s="33"/>
      <c r="AA217" s="33"/>
      <c r="AB217" s="33"/>
      <c r="AC217" s="33"/>
      <c r="AD217" s="33"/>
      <c r="AE217" s="33"/>
      <c r="AR217" s="178" t="s">
        <v>446</v>
      </c>
      <c r="AT217" s="178" t="s">
        <v>222</v>
      </c>
      <c r="AU217" s="178" t="s">
        <v>82</v>
      </c>
      <c r="AY217" s="18" t="s">
        <v>219</v>
      </c>
      <c r="BE217" s="179">
        <f t="shared" si="54"/>
        <v>0</v>
      </c>
      <c r="BF217" s="179">
        <f t="shared" si="55"/>
        <v>0</v>
      </c>
      <c r="BG217" s="179">
        <f t="shared" si="56"/>
        <v>0</v>
      </c>
      <c r="BH217" s="179">
        <f t="shared" si="57"/>
        <v>0</v>
      </c>
      <c r="BI217" s="179">
        <f t="shared" si="58"/>
        <v>0</v>
      </c>
      <c r="BJ217" s="18" t="s">
        <v>80</v>
      </c>
      <c r="BK217" s="179">
        <f t="shared" si="59"/>
        <v>0</v>
      </c>
      <c r="BL217" s="18" t="s">
        <v>446</v>
      </c>
      <c r="BM217" s="178" t="s">
        <v>1546</v>
      </c>
    </row>
    <row r="218" spans="1:65" s="2" customFormat="1" ht="14.45" customHeight="1">
      <c r="A218" s="33"/>
      <c r="B218" s="166"/>
      <c r="C218" s="167" t="s">
        <v>680</v>
      </c>
      <c r="D218" s="167" t="s">
        <v>222</v>
      </c>
      <c r="E218" s="168" t="s">
        <v>3488</v>
      </c>
      <c r="F218" s="169" t="s">
        <v>3489</v>
      </c>
      <c r="G218" s="170" t="s">
        <v>592</v>
      </c>
      <c r="H218" s="171">
        <v>1</v>
      </c>
      <c r="I218" s="172"/>
      <c r="J218" s="173">
        <f t="shared" si="50"/>
        <v>0</v>
      </c>
      <c r="K218" s="169" t="s">
        <v>1</v>
      </c>
      <c r="L218" s="34"/>
      <c r="M218" s="174" t="s">
        <v>1</v>
      </c>
      <c r="N218" s="175" t="s">
        <v>38</v>
      </c>
      <c r="O218" s="59"/>
      <c r="P218" s="176">
        <f t="shared" si="51"/>
        <v>0</v>
      </c>
      <c r="Q218" s="176">
        <v>0</v>
      </c>
      <c r="R218" s="176">
        <f t="shared" si="52"/>
        <v>0</v>
      </c>
      <c r="S218" s="176">
        <v>0</v>
      </c>
      <c r="T218" s="177">
        <f t="shared" si="53"/>
        <v>0</v>
      </c>
      <c r="U218" s="33"/>
      <c r="V218" s="33"/>
      <c r="W218" s="33"/>
      <c r="X218" s="33"/>
      <c r="Y218" s="33"/>
      <c r="Z218" s="33"/>
      <c r="AA218" s="33"/>
      <c r="AB218" s="33"/>
      <c r="AC218" s="33"/>
      <c r="AD218" s="33"/>
      <c r="AE218" s="33"/>
      <c r="AR218" s="178" t="s">
        <v>446</v>
      </c>
      <c r="AT218" s="178" t="s">
        <v>222</v>
      </c>
      <c r="AU218" s="178" t="s">
        <v>82</v>
      </c>
      <c r="AY218" s="18" t="s">
        <v>219</v>
      </c>
      <c r="BE218" s="179">
        <f t="shared" si="54"/>
        <v>0</v>
      </c>
      <c r="BF218" s="179">
        <f t="shared" si="55"/>
        <v>0</v>
      </c>
      <c r="BG218" s="179">
        <f t="shared" si="56"/>
        <v>0</v>
      </c>
      <c r="BH218" s="179">
        <f t="shared" si="57"/>
        <v>0</v>
      </c>
      <c r="BI218" s="179">
        <f t="shared" si="58"/>
        <v>0</v>
      </c>
      <c r="BJ218" s="18" t="s">
        <v>80</v>
      </c>
      <c r="BK218" s="179">
        <f t="shared" si="59"/>
        <v>0</v>
      </c>
      <c r="BL218" s="18" t="s">
        <v>446</v>
      </c>
      <c r="BM218" s="178" t="s">
        <v>1553</v>
      </c>
    </row>
    <row r="219" spans="1:65" s="2" customFormat="1" ht="14.45" customHeight="1">
      <c r="A219" s="33"/>
      <c r="B219" s="166"/>
      <c r="C219" s="167" t="s">
        <v>1165</v>
      </c>
      <c r="D219" s="167" t="s">
        <v>222</v>
      </c>
      <c r="E219" s="168" t="s">
        <v>3490</v>
      </c>
      <c r="F219" s="169" t="s">
        <v>3491</v>
      </c>
      <c r="G219" s="170" t="s">
        <v>592</v>
      </c>
      <c r="H219" s="171">
        <v>20</v>
      </c>
      <c r="I219" s="172"/>
      <c r="J219" s="173">
        <f t="shared" si="50"/>
        <v>0</v>
      </c>
      <c r="K219" s="169" t="s">
        <v>1</v>
      </c>
      <c r="L219" s="34"/>
      <c r="M219" s="174" t="s">
        <v>1</v>
      </c>
      <c r="N219" s="175" t="s">
        <v>38</v>
      </c>
      <c r="O219" s="59"/>
      <c r="P219" s="176">
        <f t="shared" si="51"/>
        <v>0</v>
      </c>
      <c r="Q219" s="176">
        <v>0</v>
      </c>
      <c r="R219" s="176">
        <f t="shared" si="52"/>
        <v>0</v>
      </c>
      <c r="S219" s="176">
        <v>0</v>
      </c>
      <c r="T219" s="177">
        <f t="shared" si="53"/>
        <v>0</v>
      </c>
      <c r="U219" s="33"/>
      <c r="V219" s="33"/>
      <c r="W219" s="33"/>
      <c r="X219" s="33"/>
      <c r="Y219" s="33"/>
      <c r="Z219" s="33"/>
      <c r="AA219" s="33"/>
      <c r="AB219" s="33"/>
      <c r="AC219" s="33"/>
      <c r="AD219" s="33"/>
      <c r="AE219" s="33"/>
      <c r="AR219" s="178" t="s">
        <v>446</v>
      </c>
      <c r="AT219" s="178" t="s">
        <v>222</v>
      </c>
      <c r="AU219" s="178" t="s">
        <v>82</v>
      </c>
      <c r="AY219" s="18" t="s">
        <v>219</v>
      </c>
      <c r="BE219" s="179">
        <f t="shared" si="54"/>
        <v>0</v>
      </c>
      <c r="BF219" s="179">
        <f t="shared" si="55"/>
        <v>0</v>
      </c>
      <c r="BG219" s="179">
        <f t="shared" si="56"/>
        <v>0</v>
      </c>
      <c r="BH219" s="179">
        <f t="shared" si="57"/>
        <v>0</v>
      </c>
      <c r="BI219" s="179">
        <f t="shared" si="58"/>
        <v>0</v>
      </c>
      <c r="BJ219" s="18" t="s">
        <v>80</v>
      </c>
      <c r="BK219" s="179">
        <f t="shared" si="59"/>
        <v>0</v>
      </c>
      <c r="BL219" s="18" t="s">
        <v>446</v>
      </c>
      <c r="BM219" s="178" t="s">
        <v>1565</v>
      </c>
    </row>
    <row r="220" spans="1:65" s="2" customFormat="1" ht="14.45" customHeight="1">
      <c r="A220" s="33"/>
      <c r="B220" s="166"/>
      <c r="C220" s="167" t="s">
        <v>1169</v>
      </c>
      <c r="D220" s="167" t="s">
        <v>222</v>
      </c>
      <c r="E220" s="168" t="s">
        <v>3492</v>
      </c>
      <c r="F220" s="169" t="s">
        <v>3493</v>
      </c>
      <c r="G220" s="170" t="s">
        <v>592</v>
      </c>
      <c r="H220" s="171">
        <v>6</v>
      </c>
      <c r="I220" s="172"/>
      <c r="J220" s="173">
        <f t="shared" si="50"/>
        <v>0</v>
      </c>
      <c r="K220" s="169" t="s">
        <v>1</v>
      </c>
      <c r="L220" s="34"/>
      <c r="M220" s="174" t="s">
        <v>1</v>
      </c>
      <c r="N220" s="175" t="s">
        <v>38</v>
      </c>
      <c r="O220" s="59"/>
      <c r="P220" s="176">
        <f t="shared" si="51"/>
        <v>0</v>
      </c>
      <c r="Q220" s="176">
        <v>0</v>
      </c>
      <c r="R220" s="176">
        <f t="shared" si="52"/>
        <v>0</v>
      </c>
      <c r="S220" s="176">
        <v>0</v>
      </c>
      <c r="T220" s="177">
        <f t="shared" si="53"/>
        <v>0</v>
      </c>
      <c r="U220" s="33"/>
      <c r="V220" s="33"/>
      <c r="W220" s="33"/>
      <c r="X220" s="33"/>
      <c r="Y220" s="33"/>
      <c r="Z220" s="33"/>
      <c r="AA220" s="33"/>
      <c r="AB220" s="33"/>
      <c r="AC220" s="33"/>
      <c r="AD220" s="33"/>
      <c r="AE220" s="33"/>
      <c r="AR220" s="178" t="s">
        <v>446</v>
      </c>
      <c r="AT220" s="178" t="s">
        <v>222</v>
      </c>
      <c r="AU220" s="178" t="s">
        <v>82</v>
      </c>
      <c r="AY220" s="18" t="s">
        <v>219</v>
      </c>
      <c r="BE220" s="179">
        <f t="shared" si="54"/>
        <v>0</v>
      </c>
      <c r="BF220" s="179">
        <f t="shared" si="55"/>
        <v>0</v>
      </c>
      <c r="BG220" s="179">
        <f t="shared" si="56"/>
        <v>0</v>
      </c>
      <c r="BH220" s="179">
        <f t="shared" si="57"/>
        <v>0</v>
      </c>
      <c r="BI220" s="179">
        <f t="shared" si="58"/>
        <v>0</v>
      </c>
      <c r="BJ220" s="18" t="s">
        <v>80</v>
      </c>
      <c r="BK220" s="179">
        <f t="shared" si="59"/>
        <v>0</v>
      </c>
      <c r="BL220" s="18" t="s">
        <v>446</v>
      </c>
      <c r="BM220" s="178" t="s">
        <v>1577</v>
      </c>
    </row>
    <row r="221" spans="1:65" s="2" customFormat="1" ht="14.45" customHeight="1">
      <c r="A221" s="33"/>
      <c r="B221" s="166"/>
      <c r="C221" s="167" t="s">
        <v>1174</v>
      </c>
      <c r="D221" s="167" t="s">
        <v>222</v>
      </c>
      <c r="E221" s="168" t="s">
        <v>3494</v>
      </c>
      <c r="F221" s="169" t="s">
        <v>3495</v>
      </c>
      <c r="G221" s="170" t="s">
        <v>592</v>
      </c>
      <c r="H221" s="171">
        <v>5</v>
      </c>
      <c r="I221" s="172"/>
      <c r="J221" s="173">
        <f t="shared" si="50"/>
        <v>0</v>
      </c>
      <c r="K221" s="169" t="s">
        <v>1</v>
      </c>
      <c r="L221" s="34"/>
      <c r="M221" s="174" t="s">
        <v>1</v>
      </c>
      <c r="N221" s="175" t="s">
        <v>38</v>
      </c>
      <c r="O221" s="59"/>
      <c r="P221" s="176">
        <f t="shared" si="51"/>
        <v>0</v>
      </c>
      <c r="Q221" s="176">
        <v>0</v>
      </c>
      <c r="R221" s="176">
        <f t="shared" si="52"/>
        <v>0</v>
      </c>
      <c r="S221" s="176">
        <v>0</v>
      </c>
      <c r="T221" s="177">
        <f t="shared" si="53"/>
        <v>0</v>
      </c>
      <c r="U221" s="33"/>
      <c r="V221" s="33"/>
      <c r="W221" s="33"/>
      <c r="X221" s="33"/>
      <c r="Y221" s="33"/>
      <c r="Z221" s="33"/>
      <c r="AA221" s="33"/>
      <c r="AB221" s="33"/>
      <c r="AC221" s="33"/>
      <c r="AD221" s="33"/>
      <c r="AE221" s="33"/>
      <c r="AR221" s="178" t="s">
        <v>446</v>
      </c>
      <c r="AT221" s="178" t="s">
        <v>222</v>
      </c>
      <c r="AU221" s="178" t="s">
        <v>82</v>
      </c>
      <c r="AY221" s="18" t="s">
        <v>219</v>
      </c>
      <c r="BE221" s="179">
        <f t="shared" si="54"/>
        <v>0</v>
      </c>
      <c r="BF221" s="179">
        <f t="shared" si="55"/>
        <v>0</v>
      </c>
      <c r="BG221" s="179">
        <f t="shared" si="56"/>
        <v>0</v>
      </c>
      <c r="BH221" s="179">
        <f t="shared" si="57"/>
        <v>0</v>
      </c>
      <c r="BI221" s="179">
        <f t="shared" si="58"/>
        <v>0</v>
      </c>
      <c r="BJ221" s="18" t="s">
        <v>80</v>
      </c>
      <c r="BK221" s="179">
        <f t="shared" si="59"/>
        <v>0</v>
      </c>
      <c r="BL221" s="18" t="s">
        <v>446</v>
      </c>
      <c r="BM221" s="178" t="s">
        <v>1587</v>
      </c>
    </row>
    <row r="222" spans="1:65" s="2" customFormat="1" ht="14.45" customHeight="1">
      <c r="A222" s="33"/>
      <c r="B222" s="166"/>
      <c r="C222" s="167" t="s">
        <v>687</v>
      </c>
      <c r="D222" s="167" t="s">
        <v>222</v>
      </c>
      <c r="E222" s="168" t="s">
        <v>3496</v>
      </c>
      <c r="F222" s="169" t="s">
        <v>3497</v>
      </c>
      <c r="G222" s="170" t="s">
        <v>592</v>
      </c>
      <c r="H222" s="171">
        <v>30</v>
      </c>
      <c r="I222" s="172"/>
      <c r="J222" s="173">
        <f t="shared" si="50"/>
        <v>0</v>
      </c>
      <c r="K222" s="169" t="s">
        <v>1</v>
      </c>
      <c r="L222" s="34"/>
      <c r="M222" s="174" t="s">
        <v>1</v>
      </c>
      <c r="N222" s="175" t="s">
        <v>38</v>
      </c>
      <c r="O222" s="59"/>
      <c r="P222" s="176">
        <f t="shared" si="51"/>
        <v>0</v>
      </c>
      <c r="Q222" s="176">
        <v>0</v>
      </c>
      <c r="R222" s="176">
        <f t="shared" si="52"/>
        <v>0</v>
      </c>
      <c r="S222" s="176">
        <v>0</v>
      </c>
      <c r="T222" s="177">
        <f t="shared" si="53"/>
        <v>0</v>
      </c>
      <c r="U222" s="33"/>
      <c r="V222" s="33"/>
      <c r="W222" s="33"/>
      <c r="X222" s="33"/>
      <c r="Y222" s="33"/>
      <c r="Z222" s="33"/>
      <c r="AA222" s="33"/>
      <c r="AB222" s="33"/>
      <c r="AC222" s="33"/>
      <c r="AD222" s="33"/>
      <c r="AE222" s="33"/>
      <c r="AR222" s="178" t="s">
        <v>446</v>
      </c>
      <c r="AT222" s="178" t="s">
        <v>222</v>
      </c>
      <c r="AU222" s="178" t="s">
        <v>82</v>
      </c>
      <c r="AY222" s="18" t="s">
        <v>219</v>
      </c>
      <c r="BE222" s="179">
        <f t="shared" si="54"/>
        <v>0</v>
      </c>
      <c r="BF222" s="179">
        <f t="shared" si="55"/>
        <v>0</v>
      </c>
      <c r="BG222" s="179">
        <f t="shared" si="56"/>
        <v>0</v>
      </c>
      <c r="BH222" s="179">
        <f t="shared" si="57"/>
        <v>0</v>
      </c>
      <c r="BI222" s="179">
        <f t="shared" si="58"/>
        <v>0</v>
      </c>
      <c r="BJ222" s="18" t="s">
        <v>80</v>
      </c>
      <c r="BK222" s="179">
        <f t="shared" si="59"/>
        <v>0</v>
      </c>
      <c r="BL222" s="18" t="s">
        <v>446</v>
      </c>
      <c r="BM222" s="178" t="s">
        <v>1597</v>
      </c>
    </row>
    <row r="223" spans="1:65" s="2" customFormat="1" ht="14.45" customHeight="1">
      <c r="A223" s="33"/>
      <c r="B223" s="166"/>
      <c r="C223" s="167" t="s">
        <v>690</v>
      </c>
      <c r="D223" s="167" t="s">
        <v>222</v>
      </c>
      <c r="E223" s="168" t="s">
        <v>1497</v>
      </c>
      <c r="F223" s="169" t="s">
        <v>3498</v>
      </c>
      <c r="G223" s="170" t="s">
        <v>361</v>
      </c>
      <c r="H223" s="171">
        <v>250</v>
      </c>
      <c r="I223" s="172"/>
      <c r="J223" s="173">
        <f t="shared" si="50"/>
        <v>0</v>
      </c>
      <c r="K223" s="169" t="s">
        <v>1</v>
      </c>
      <c r="L223" s="34"/>
      <c r="M223" s="174" t="s">
        <v>1</v>
      </c>
      <c r="N223" s="175" t="s">
        <v>38</v>
      </c>
      <c r="O223" s="59"/>
      <c r="P223" s="176">
        <f t="shared" si="51"/>
        <v>0</v>
      </c>
      <c r="Q223" s="176">
        <v>0</v>
      </c>
      <c r="R223" s="176">
        <f t="shared" si="52"/>
        <v>0</v>
      </c>
      <c r="S223" s="176">
        <v>0</v>
      </c>
      <c r="T223" s="177">
        <f t="shared" si="53"/>
        <v>0</v>
      </c>
      <c r="U223" s="33"/>
      <c r="V223" s="33"/>
      <c r="W223" s="33"/>
      <c r="X223" s="33"/>
      <c r="Y223" s="33"/>
      <c r="Z223" s="33"/>
      <c r="AA223" s="33"/>
      <c r="AB223" s="33"/>
      <c r="AC223" s="33"/>
      <c r="AD223" s="33"/>
      <c r="AE223" s="33"/>
      <c r="AR223" s="178" t="s">
        <v>446</v>
      </c>
      <c r="AT223" s="178" t="s">
        <v>222</v>
      </c>
      <c r="AU223" s="178" t="s">
        <v>82</v>
      </c>
      <c r="AY223" s="18" t="s">
        <v>219</v>
      </c>
      <c r="BE223" s="179">
        <f t="shared" si="54"/>
        <v>0</v>
      </c>
      <c r="BF223" s="179">
        <f t="shared" si="55"/>
        <v>0</v>
      </c>
      <c r="BG223" s="179">
        <f t="shared" si="56"/>
        <v>0</v>
      </c>
      <c r="BH223" s="179">
        <f t="shared" si="57"/>
        <v>0</v>
      </c>
      <c r="BI223" s="179">
        <f t="shared" si="58"/>
        <v>0</v>
      </c>
      <c r="BJ223" s="18" t="s">
        <v>80</v>
      </c>
      <c r="BK223" s="179">
        <f t="shared" si="59"/>
        <v>0</v>
      </c>
      <c r="BL223" s="18" t="s">
        <v>446</v>
      </c>
      <c r="BM223" s="178" t="s">
        <v>1604</v>
      </c>
    </row>
    <row r="224" spans="1:65" s="2" customFormat="1" ht="14.45" customHeight="1">
      <c r="A224" s="33"/>
      <c r="B224" s="166"/>
      <c r="C224" s="167" t="s">
        <v>693</v>
      </c>
      <c r="D224" s="167" t="s">
        <v>222</v>
      </c>
      <c r="E224" s="168" t="s">
        <v>403</v>
      </c>
      <c r="F224" s="169" t="s">
        <v>3499</v>
      </c>
      <c r="G224" s="170" t="s">
        <v>592</v>
      </c>
      <c r="H224" s="171">
        <v>350</v>
      </c>
      <c r="I224" s="172"/>
      <c r="J224" s="173">
        <f t="shared" si="50"/>
        <v>0</v>
      </c>
      <c r="K224" s="169" t="s">
        <v>1</v>
      </c>
      <c r="L224" s="34"/>
      <c r="M224" s="174" t="s">
        <v>1</v>
      </c>
      <c r="N224" s="175" t="s">
        <v>38</v>
      </c>
      <c r="O224" s="59"/>
      <c r="P224" s="176">
        <f t="shared" si="51"/>
        <v>0</v>
      </c>
      <c r="Q224" s="176">
        <v>0</v>
      </c>
      <c r="R224" s="176">
        <f t="shared" si="52"/>
        <v>0</v>
      </c>
      <c r="S224" s="176">
        <v>0</v>
      </c>
      <c r="T224" s="177">
        <f t="shared" si="53"/>
        <v>0</v>
      </c>
      <c r="U224" s="33"/>
      <c r="V224" s="33"/>
      <c r="W224" s="33"/>
      <c r="X224" s="33"/>
      <c r="Y224" s="33"/>
      <c r="Z224" s="33"/>
      <c r="AA224" s="33"/>
      <c r="AB224" s="33"/>
      <c r="AC224" s="33"/>
      <c r="AD224" s="33"/>
      <c r="AE224" s="33"/>
      <c r="AR224" s="178" t="s">
        <v>446</v>
      </c>
      <c r="AT224" s="178" t="s">
        <v>222</v>
      </c>
      <c r="AU224" s="178" t="s">
        <v>82</v>
      </c>
      <c r="AY224" s="18" t="s">
        <v>219</v>
      </c>
      <c r="BE224" s="179">
        <f t="shared" si="54"/>
        <v>0</v>
      </c>
      <c r="BF224" s="179">
        <f t="shared" si="55"/>
        <v>0</v>
      </c>
      <c r="BG224" s="179">
        <f t="shared" si="56"/>
        <v>0</v>
      </c>
      <c r="BH224" s="179">
        <f t="shared" si="57"/>
        <v>0</v>
      </c>
      <c r="BI224" s="179">
        <f t="shared" si="58"/>
        <v>0</v>
      </c>
      <c r="BJ224" s="18" t="s">
        <v>80</v>
      </c>
      <c r="BK224" s="179">
        <f t="shared" si="59"/>
        <v>0</v>
      </c>
      <c r="BL224" s="18" t="s">
        <v>446</v>
      </c>
      <c r="BM224" s="178" t="s">
        <v>1614</v>
      </c>
    </row>
    <row r="225" spans="1:65" s="2" customFormat="1" ht="14.45" customHeight="1">
      <c r="A225" s="33"/>
      <c r="B225" s="166"/>
      <c r="C225" s="167" t="s">
        <v>696</v>
      </c>
      <c r="D225" s="167" t="s">
        <v>222</v>
      </c>
      <c r="E225" s="168" t="s">
        <v>440</v>
      </c>
      <c r="F225" s="169" t="s">
        <v>3500</v>
      </c>
      <c r="G225" s="170" t="s">
        <v>592</v>
      </c>
      <c r="H225" s="171">
        <v>288</v>
      </c>
      <c r="I225" s="172"/>
      <c r="J225" s="173">
        <f t="shared" si="50"/>
        <v>0</v>
      </c>
      <c r="K225" s="169" t="s">
        <v>1</v>
      </c>
      <c r="L225" s="34"/>
      <c r="M225" s="174" t="s">
        <v>1</v>
      </c>
      <c r="N225" s="175" t="s">
        <v>38</v>
      </c>
      <c r="O225" s="59"/>
      <c r="P225" s="176">
        <f t="shared" si="51"/>
        <v>0</v>
      </c>
      <c r="Q225" s="176">
        <v>0</v>
      </c>
      <c r="R225" s="176">
        <f t="shared" si="52"/>
        <v>0</v>
      </c>
      <c r="S225" s="176">
        <v>0</v>
      </c>
      <c r="T225" s="177">
        <f t="shared" si="53"/>
        <v>0</v>
      </c>
      <c r="U225" s="33"/>
      <c r="V225" s="33"/>
      <c r="W225" s="33"/>
      <c r="X225" s="33"/>
      <c r="Y225" s="33"/>
      <c r="Z225" s="33"/>
      <c r="AA225" s="33"/>
      <c r="AB225" s="33"/>
      <c r="AC225" s="33"/>
      <c r="AD225" s="33"/>
      <c r="AE225" s="33"/>
      <c r="AR225" s="178" t="s">
        <v>446</v>
      </c>
      <c r="AT225" s="178" t="s">
        <v>222</v>
      </c>
      <c r="AU225" s="178" t="s">
        <v>82</v>
      </c>
      <c r="AY225" s="18" t="s">
        <v>219</v>
      </c>
      <c r="BE225" s="179">
        <f t="shared" si="54"/>
        <v>0</v>
      </c>
      <c r="BF225" s="179">
        <f t="shared" si="55"/>
        <v>0</v>
      </c>
      <c r="BG225" s="179">
        <f t="shared" si="56"/>
        <v>0</v>
      </c>
      <c r="BH225" s="179">
        <f t="shared" si="57"/>
        <v>0</v>
      </c>
      <c r="BI225" s="179">
        <f t="shared" si="58"/>
        <v>0</v>
      </c>
      <c r="BJ225" s="18" t="s">
        <v>80</v>
      </c>
      <c r="BK225" s="179">
        <f t="shared" si="59"/>
        <v>0</v>
      </c>
      <c r="BL225" s="18" t="s">
        <v>446</v>
      </c>
      <c r="BM225" s="178" t="s">
        <v>1625</v>
      </c>
    </row>
    <row r="226" spans="1:65" s="2" customFormat="1" ht="14.45" customHeight="1">
      <c r="A226" s="33"/>
      <c r="B226" s="166"/>
      <c r="C226" s="167" t="s">
        <v>699</v>
      </c>
      <c r="D226" s="167" t="s">
        <v>222</v>
      </c>
      <c r="E226" s="168" t="s">
        <v>3501</v>
      </c>
      <c r="F226" s="169" t="s">
        <v>3502</v>
      </c>
      <c r="G226" s="170" t="s">
        <v>562</v>
      </c>
      <c r="H226" s="171">
        <v>24</v>
      </c>
      <c r="I226" s="172"/>
      <c r="J226" s="173">
        <f t="shared" si="50"/>
        <v>0</v>
      </c>
      <c r="K226" s="169" t="s">
        <v>1</v>
      </c>
      <c r="L226" s="34"/>
      <c r="M226" s="174" t="s">
        <v>1</v>
      </c>
      <c r="N226" s="175" t="s">
        <v>38</v>
      </c>
      <c r="O226" s="59"/>
      <c r="P226" s="176">
        <f t="shared" si="51"/>
        <v>0</v>
      </c>
      <c r="Q226" s="176">
        <v>0</v>
      </c>
      <c r="R226" s="176">
        <f t="shared" si="52"/>
        <v>0</v>
      </c>
      <c r="S226" s="176">
        <v>0</v>
      </c>
      <c r="T226" s="177">
        <f t="shared" si="53"/>
        <v>0</v>
      </c>
      <c r="U226" s="33"/>
      <c r="V226" s="33"/>
      <c r="W226" s="33"/>
      <c r="X226" s="33"/>
      <c r="Y226" s="33"/>
      <c r="Z226" s="33"/>
      <c r="AA226" s="33"/>
      <c r="AB226" s="33"/>
      <c r="AC226" s="33"/>
      <c r="AD226" s="33"/>
      <c r="AE226" s="33"/>
      <c r="AR226" s="178" t="s">
        <v>446</v>
      </c>
      <c r="AT226" s="178" t="s">
        <v>222</v>
      </c>
      <c r="AU226" s="178" t="s">
        <v>82</v>
      </c>
      <c r="AY226" s="18" t="s">
        <v>219</v>
      </c>
      <c r="BE226" s="179">
        <f t="shared" si="54"/>
        <v>0</v>
      </c>
      <c r="BF226" s="179">
        <f t="shared" si="55"/>
        <v>0</v>
      </c>
      <c r="BG226" s="179">
        <f t="shared" si="56"/>
        <v>0</v>
      </c>
      <c r="BH226" s="179">
        <f t="shared" si="57"/>
        <v>0</v>
      </c>
      <c r="BI226" s="179">
        <f t="shared" si="58"/>
        <v>0</v>
      </c>
      <c r="BJ226" s="18" t="s">
        <v>80</v>
      </c>
      <c r="BK226" s="179">
        <f t="shared" si="59"/>
        <v>0</v>
      </c>
      <c r="BL226" s="18" t="s">
        <v>446</v>
      </c>
      <c r="BM226" s="178" t="s">
        <v>1634</v>
      </c>
    </row>
    <row r="227" spans="1:65" s="2" customFormat="1" ht="14.45" customHeight="1">
      <c r="A227" s="33"/>
      <c r="B227" s="166"/>
      <c r="C227" s="167" t="s">
        <v>702</v>
      </c>
      <c r="D227" s="167" t="s">
        <v>222</v>
      </c>
      <c r="E227" s="168" t="s">
        <v>3503</v>
      </c>
      <c r="F227" s="169" t="s">
        <v>3504</v>
      </c>
      <c r="G227" s="170" t="s">
        <v>654</v>
      </c>
      <c r="H227" s="171">
        <v>1</v>
      </c>
      <c r="I227" s="172"/>
      <c r="J227" s="173">
        <f t="shared" si="50"/>
        <v>0</v>
      </c>
      <c r="K227" s="169" t="s">
        <v>1</v>
      </c>
      <c r="L227" s="34"/>
      <c r="M227" s="174" t="s">
        <v>1</v>
      </c>
      <c r="N227" s="175" t="s">
        <v>38</v>
      </c>
      <c r="O227" s="59"/>
      <c r="P227" s="176">
        <f t="shared" si="51"/>
        <v>0</v>
      </c>
      <c r="Q227" s="176">
        <v>0</v>
      </c>
      <c r="R227" s="176">
        <f t="shared" si="52"/>
        <v>0</v>
      </c>
      <c r="S227" s="176">
        <v>0</v>
      </c>
      <c r="T227" s="177">
        <f t="shared" si="53"/>
        <v>0</v>
      </c>
      <c r="U227" s="33"/>
      <c r="V227" s="33"/>
      <c r="W227" s="33"/>
      <c r="X227" s="33"/>
      <c r="Y227" s="33"/>
      <c r="Z227" s="33"/>
      <c r="AA227" s="33"/>
      <c r="AB227" s="33"/>
      <c r="AC227" s="33"/>
      <c r="AD227" s="33"/>
      <c r="AE227" s="33"/>
      <c r="AR227" s="178" t="s">
        <v>446</v>
      </c>
      <c r="AT227" s="178" t="s">
        <v>222</v>
      </c>
      <c r="AU227" s="178" t="s">
        <v>82</v>
      </c>
      <c r="AY227" s="18" t="s">
        <v>219</v>
      </c>
      <c r="BE227" s="179">
        <f t="shared" si="54"/>
        <v>0</v>
      </c>
      <c r="BF227" s="179">
        <f t="shared" si="55"/>
        <v>0</v>
      </c>
      <c r="BG227" s="179">
        <f t="shared" si="56"/>
        <v>0</v>
      </c>
      <c r="BH227" s="179">
        <f t="shared" si="57"/>
        <v>0</v>
      </c>
      <c r="BI227" s="179">
        <f t="shared" si="58"/>
        <v>0</v>
      </c>
      <c r="BJ227" s="18" t="s">
        <v>80</v>
      </c>
      <c r="BK227" s="179">
        <f t="shared" si="59"/>
        <v>0</v>
      </c>
      <c r="BL227" s="18" t="s">
        <v>446</v>
      </c>
      <c r="BM227" s="178" t="s">
        <v>1641</v>
      </c>
    </row>
    <row r="228" spans="1:65" s="2" customFormat="1" ht="14.45" customHeight="1">
      <c r="A228" s="33"/>
      <c r="B228" s="166"/>
      <c r="C228" s="167" t="s">
        <v>705</v>
      </c>
      <c r="D228" s="167" t="s">
        <v>222</v>
      </c>
      <c r="E228" s="168" t="s">
        <v>3505</v>
      </c>
      <c r="F228" s="169" t="s">
        <v>3427</v>
      </c>
      <c r="G228" s="170" t="s">
        <v>592</v>
      </c>
      <c r="H228" s="171">
        <v>1</v>
      </c>
      <c r="I228" s="172"/>
      <c r="J228" s="173">
        <f t="shared" si="50"/>
        <v>0</v>
      </c>
      <c r="K228" s="169" t="s">
        <v>1</v>
      </c>
      <c r="L228" s="34"/>
      <c r="M228" s="174" t="s">
        <v>1</v>
      </c>
      <c r="N228" s="175" t="s">
        <v>38</v>
      </c>
      <c r="O228" s="59"/>
      <c r="P228" s="176">
        <f t="shared" si="51"/>
        <v>0</v>
      </c>
      <c r="Q228" s="176">
        <v>0</v>
      </c>
      <c r="R228" s="176">
        <f t="shared" si="52"/>
        <v>0</v>
      </c>
      <c r="S228" s="176">
        <v>0</v>
      </c>
      <c r="T228" s="177">
        <f t="shared" si="53"/>
        <v>0</v>
      </c>
      <c r="U228" s="33"/>
      <c r="V228" s="33"/>
      <c r="W228" s="33"/>
      <c r="X228" s="33"/>
      <c r="Y228" s="33"/>
      <c r="Z228" s="33"/>
      <c r="AA228" s="33"/>
      <c r="AB228" s="33"/>
      <c r="AC228" s="33"/>
      <c r="AD228" s="33"/>
      <c r="AE228" s="33"/>
      <c r="AR228" s="178" t="s">
        <v>446</v>
      </c>
      <c r="AT228" s="178" t="s">
        <v>222</v>
      </c>
      <c r="AU228" s="178" t="s">
        <v>82</v>
      </c>
      <c r="AY228" s="18" t="s">
        <v>219</v>
      </c>
      <c r="BE228" s="179">
        <f t="shared" si="54"/>
        <v>0</v>
      </c>
      <c r="BF228" s="179">
        <f t="shared" si="55"/>
        <v>0</v>
      </c>
      <c r="BG228" s="179">
        <f t="shared" si="56"/>
        <v>0</v>
      </c>
      <c r="BH228" s="179">
        <f t="shared" si="57"/>
        <v>0</v>
      </c>
      <c r="BI228" s="179">
        <f t="shared" si="58"/>
        <v>0</v>
      </c>
      <c r="BJ228" s="18" t="s">
        <v>80</v>
      </c>
      <c r="BK228" s="179">
        <f t="shared" si="59"/>
        <v>0</v>
      </c>
      <c r="BL228" s="18" t="s">
        <v>446</v>
      </c>
      <c r="BM228" s="178" t="s">
        <v>1651</v>
      </c>
    </row>
    <row r="229" spans="1:65" s="2" customFormat="1" ht="14.45" customHeight="1">
      <c r="A229" s="33"/>
      <c r="B229" s="166"/>
      <c r="C229" s="167" t="s">
        <v>708</v>
      </c>
      <c r="D229" s="167" t="s">
        <v>222</v>
      </c>
      <c r="E229" s="168" t="s">
        <v>3506</v>
      </c>
      <c r="F229" s="169" t="s">
        <v>3393</v>
      </c>
      <c r="G229" s="170" t="s">
        <v>592</v>
      </c>
      <c r="H229" s="171">
        <v>1</v>
      </c>
      <c r="I229" s="172"/>
      <c r="J229" s="173">
        <f t="shared" si="50"/>
        <v>0</v>
      </c>
      <c r="K229" s="169" t="s">
        <v>1</v>
      </c>
      <c r="L229" s="34"/>
      <c r="M229" s="174" t="s">
        <v>1</v>
      </c>
      <c r="N229" s="175" t="s">
        <v>38</v>
      </c>
      <c r="O229" s="59"/>
      <c r="P229" s="176">
        <f t="shared" si="51"/>
        <v>0</v>
      </c>
      <c r="Q229" s="176">
        <v>0</v>
      </c>
      <c r="R229" s="176">
        <f t="shared" si="52"/>
        <v>0</v>
      </c>
      <c r="S229" s="176">
        <v>0</v>
      </c>
      <c r="T229" s="177">
        <f t="shared" si="53"/>
        <v>0</v>
      </c>
      <c r="U229" s="33"/>
      <c r="V229" s="33"/>
      <c r="W229" s="33"/>
      <c r="X229" s="33"/>
      <c r="Y229" s="33"/>
      <c r="Z229" s="33"/>
      <c r="AA229" s="33"/>
      <c r="AB229" s="33"/>
      <c r="AC229" s="33"/>
      <c r="AD229" s="33"/>
      <c r="AE229" s="33"/>
      <c r="AR229" s="178" t="s">
        <v>446</v>
      </c>
      <c r="AT229" s="178" t="s">
        <v>222</v>
      </c>
      <c r="AU229" s="178" t="s">
        <v>82</v>
      </c>
      <c r="AY229" s="18" t="s">
        <v>219</v>
      </c>
      <c r="BE229" s="179">
        <f t="shared" si="54"/>
        <v>0</v>
      </c>
      <c r="BF229" s="179">
        <f t="shared" si="55"/>
        <v>0</v>
      </c>
      <c r="BG229" s="179">
        <f t="shared" si="56"/>
        <v>0</v>
      </c>
      <c r="BH229" s="179">
        <f t="shared" si="57"/>
        <v>0</v>
      </c>
      <c r="BI229" s="179">
        <f t="shared" si="58"/>
        <v>0</v>
      </c>
      <c r="BJ229" s="18" t="s">
        <v>80</v>
      </c>
      <c r="BK229" s="179">
        <f t="shared" si="59"/>
        <v>0</v>
      </c>
      <c r="BL229" s="18" t="s">
        <v>446</v>
      </c>
      <c r="BM229" s="178" t="s">
        <v>1667</v>
      </c>
    </row>
    <row r="230" spans="1:65" s="2" customFormat="1" ht="14.45" customHeight="1">
      <c r="A230" s="33"/>
      <c r="B230" s="166"/>
      <c r="C230" s="167" t="s">
        <v>711</v>
      </c>
      <c r="D230" s="167" t="s">
        <v>222</v>
      </c>
      <c r="E230" s="168" t="s">
        <v>3507</v>
      </c>
      <c r="F230" s="169" t="s">
        <v>3394</v>
      </c>
      <c r="G230" s="170" t="s">
        <v>592</v>
      </c>
      <c r="H230" s="171">
        <v>1</v>
      </c>
      <c r="I230" s="172"/>
      <c r="J230" s="173">
        <f t="shared" si="50"/>
        <v>0</v>
      </c>
      <c r="K230" s="169" t="s">
        <v>1</v>
      </c>
      <c r="L230" s="34"/>
      <c r="M230" s="174" t="s">
        <v>1</v>
      </c>
      <c r="N230" s="175" t="s">
        <v>38</v>
      </c>
      <c r="O230" s="59"/>
      <c r="P230" s="176">
        <f t="shared" si="51"/>
        <v>0</v>
      </c>
      <c r="Q230" s="176">
        <v>0</v>
      </c>
      <c r="R230" s="176">
        <f t="shared" si="52"/>
        <v>0</v>
      </c>
      <c r="S230" s="176">
        <v>0</v>
      </c>
      <c r="T230" s="177">
        <f t="shared" si="53"/>
        <v>0</v>
      </c>
      <c r="U230" s="33"/>
      <c r="V230" s="33"/>
      <c r="W230" s="33"/>
      <c r="X230" s="33"/>
      <c r="Y230" s="33"/>
      <c r="Z230" s="33"/>
      <c r="AA230" s="33"/>
      <c r="AB230" s="33"/>
      <c r="AC230" s="33"/>
      <c r="AD230" s="33"/>
      <c r="AE230" s="33"/>
      <c r="AR230" s="178" t="s">
        <v>446</v>
      </c>
      <c r="AT230" s="178" t="s">
        <v>222</v>
      </c>
      <c r="AU230" s="178" t="s">
        <v>82</v>
      </c>
      <c r="AY230" s="18" t="s">
        <v>219</v>
      </c>
      <c r="BE230" s="179">
        <f t="shared" si="54"/>
        <v>0</v>
      </c>
      <c r="BF230" s="179">
        <f t="shared" si="55"/>
        <v>0</v>
      </c>
      <c r="BG230" s="179">
        <f t="shared" si="56"/>
        <v>0</v>
      </c>
      <c r="BH230" s="179">
        <f t="shared" si="57"/>
        <v>0</v>
      </c>
      <c r="BI230" s="179">
        <f t="shared" si="58"/>
        <v>0</v>
      </c>
      <c r="BJ230" s="18" t="s">
        <v>80</v>
      </c>
      <c r="BK230" s="179">
        <f t="shared" si="59"/>
        <v>0</v>
      </c>
      <c r="BL230" s="18" t="s">
        <v>446</v>
      </c>
      <c r="BM230" s="178" t="s">
        <v>1677</v>
      </c>
    </row>
    <row r="231" spans="1:65" s="2" customFormat="1" ht="14.45" customHeight="1">
      <c r="A231" s="33"/>
      <c r="B231" s="166"/>
      <c r="C231" s="167" t="s">
        <v>1224</v>
      </c>
      <c r="D231" s="167" t="s">
        <v>222</v>
      </c>
      <c r="E231" s="168" t="s">
        <v>3508</v>
      </c>
      <c r="F231" s="169" t="s">
        <v>3509</v>
      </c>
      <c r="G231" s="170" t="s">
        <v>592</v>
      </c>
      <c r="H231" s="171">
        <v>4</v>
      </c>
      <c r="I231" s="172"/>
      <c r="J231" s="173">
        <f t="shared" si="50"/>
        <v>0</v>
      </c>
      <c r="K231" s="169" t="s">
        <v>1</v>
      </c>
      <c r="L231" s="34"/>
      <c r="M231" s="174" t="s">
        <v>1</v>
      </c>
      <c r="N231" s="175" t="s">
        <v>38</v>
      </c>
      <c r="O231" s="59"/>
      <c r="P231" s="176">
        <f t="shared" si="51"/>
        <v>0</v>
      </c>
      <c r="Q231" s="176">
        <v>0</v>
      </c>
      <c r="R231" s="176">
        <f t="shared" si="52"/>
        <v>0</v>
      </c>
      <c r="S231" s="176">
        <v>0</v>
      </c>
      <c r="T231" s="177">
        <f t="shared" si="53"/>
        <v>0</v>
      </c>
      <c r="U231" s="33"/>
      <c r="V231" s="33"/>
      <c r="W231" s="33"/>
      <c r="X231" s="33"/>
      <c r="Y231" s="33"/>
      <c r="Z231" s="33"/>
      <c r="AA231" s="33"/>
      <c r="AB231" s="33"/>
      <c r="AC231" s="33"/>
      <c r="AD231" s="33"/>
      <c r="AE231" s="33"/>
      <c r="AR231" s="178" t="s">
        <v>446</v>
      </c>
      <c r="AT231" s="178" t="s">
        <v>222</v>
      </c>
      <c r="AU231" s="178" t="s">
        <v>82</v>
      </c>
      <c r="AY231" s="18" t="s">
        <v>219</v>
      </c>
      <c r="BE231" s="179">
        <f t="shared" si="54"/>
        <v>0</v>
      </c>
      <c r="BF231" s="179">
        <f t="shared" si="55"/>
        <v>0</v>
      </c>
      <c r="BG231" s="179">
        <f t="shared" si="56"/>
        <v>0</v>
      </c>
      <c r="BH231" s="179">
        <f t="shared" si="57"/>
        <v>0</v>
      </c>
      <c r="BI231" s="179">
        <f t="shared" si="58"/>
        <v>0</v>
      </c>
      <c r="BJ231" s="18" t="s">
        <v>80</v>
      </c>
      <c r="BK231" s="179">
        <f t="shared" si="59"/>
        <v>0</v>
      </c>
      <c r="BL231" s="18" t="s">
        <v>446</v>
      </c>
      <c r="BM231" s="178" t="s">
        <v>1691</v>
      </c>
    </row>
    <row r="232" spans="1:65" s="2" customFormat="1" ht="14.45" customHeight="1">
      <c r="A232" s="33"/>
      <c r="B232" s="166"/>
      <c r="C232" s="167" t="s">
        <v>1229</v>
      </c>
      <c r="D232" s="167" t="s">
        <v>222</v>
      </c>
      <c r="E232" s="168" t="s">
        <v>3510</v>
      </c>
      <c r="F232" s="169" t="s">
        <v>3430</v>
      </c>
      <c r="G232" s="170" t="s">
        <v>592</v>
      </c>
      <c r="H232" s="171">
        <v>4</v>
      </c>
      <c r="I232" s="172"/>
      <c r="J232" s="173">
        <f t="shared" si="50"/>
        <v>0</v>
      </c>
      <c r="K232" s="169" t="s">
        <v>1</v>
      </c>
      <c r="L232" s="34"/>
      <c r="M232" s="217" t="s">
        <v>1</v>
      </c>
      <c r="N232" s="218" t="s">
        <v>38</v>
      </c>
      <c r="O232" s="219"/>
      <c r="P232" s="220">
        <f t="shared" si="51"/>
        <v>0</v>
      </c>
      <c r="Q232" s="220">
        <v>0</v>
      </c>
      <c r="R232" s="220">
        <f t="shared" si="52"/>
        <v>0</v>
      </c>
      <c r="S232" s="220">
        <v>0</v>
      </c>
      <c r="T232" s="221">
        <f t="shared" si="53"/>
        <v>0</v>
      </c>
      <c r="U232" s="33"/>
      <c r="V232" s="33"/>
      <c r="W232" s="33"/>
      <c r="X232" s="33"/>
      <c r="Y232" s="33"/>
      <c r="Z232" s="33"/>
      <c r="AA232" s="33"/>
      <c r="AB232" s="33"/>
      <c r="AC232" s="33"/>
      <c r="AD232" s="33"/>
      <c r="AE232" s="33"/>
      <c r="AR232" s="178" t="s">
        <v>446</v>
      </c>
      <c r="AT232" s="178" t="s">
        <v>222</v>
      </c>
      <c r="AU232" s="178" t="s">
        <v>82</v>
      </c>
      <c r="AY232" s="18" t="s">
        <v>219</v>
      </c>
      <c r="BE232" s="179">
        <f t="shared" si="54"/>
        <v>0</v>
      </c>
      <c r="BF232" s="179">
        <f t="shared" si="55"/>
        <v>0</v>
      </c>
      <c r="BG232" s="179">
        <f t="shared" si="56"/>
        <v>0</v>
      </c>
      <c r="BH232" s="179">
        <f t="shared" si="57"/>
        <v>0</v>
      </c>
      <c r="BI232" s="179">
        <f t="shared" si="58"/>
        <v>0</v>
      </c>
      <c r="BJ232" s="18" t="s">
        <v>80</v>
      </c>
      <c r="BK232" s="179">
        <f t="shared" si="59"/>
        <v>0</v>
      </c>
      <c r="BL232" s="18" t="s">
        <v>446</v>
      </c>
      <c r="BM232" s="178" t="s">
        <v>1702</v>
      </c>
    </row>
    <row r="233" spans="1:31" s="2" customFormat="1" ht="6.95" customHeight="1">
      <c r="A233" s="33"/>
      <c r="B233" s="48"/>
      <c r="C233" s="49"/>
      <c r="D233" s="49"/>
      <c r="E233" s="49"/>
      <c r="F233" s="49"/>
      <c r="G233" s="49"/>
      <c r="H233" s="49"/>
      <c r="I233" s="126"/>
      <c r="J233" s="49"/>
      <c r="K233" s="49"/>
      <c r="L233" s="34"/>
      <c r="M233" s="33"/>
      <c r="O233" s="33"/>
      <c r="P233" s="33"/>
      <c r="Q233" s="33"/>
      <c r="R233" s="33"/>
      <c r="S233" s="33"/>
      <c r="T233" s="33"/>
      <c r="U233" s="33"/>
      <c r="V233" s="33"/>
      <c r="W233" s="33"/>
      <c r="X233" s="33"/>
      <c r="Y233" s="33"/>
      <c r="Z233" s="33"/>
      <c r="AA233" s="33"/>
      <c r="AB233" s="33"/>
      <c r="AC233" s="33"/>
      <c r="AD233" s="33"/>
      <c r="AE233" s="33"/>
    </row>
  </sheetData>
  <autoFilter ref="C131:K232"/>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22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138</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3511</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ROUND(J126,2)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ROUND((SUM(BE126:BE224)),2)</f>
        <v>0</v>
      </c>
      <c r="G33" s="33"/>
      <c r="H33" s="33"/>
      <c r="I33" s="113">
        <v>0.21</v>
      </c>
      <c r="J33" s="112">
        <f>ROUND(((SUM(BE126:BE224))*I33),2)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ROUND((SUM(BF126:BF224)),2)</f>
        <v>0</v>
      </c>
      <c r="G34" s="33"/>
      <c r="H34" s="33"/>
      <c r="I34" s="113">
        <v>0.15</v>
      </c>
      <c r="J34" s="112">
        <f>ROUND(((SUM(BF126:BF224))*I34),2)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ROUND((SUM(BG126:BG224)),2)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ROUND((SUM(BH126:BH224)),2)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ROUND((SUM(BI126:BI224)),2)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02 - SO02 Příprava území</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J126</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187</v>
      </c>
      <c r="E97" s="134"/>
      <c r="F97" s="134"/>
      <c r="G97" s="134"/>
      <c r="H97" s="134"/>
      <c r="I97" s="135"/>
      <c r="J97" s="136">
        <f>J127</f>
        <v>0</v>
      </c>
      <c r="L97" s="132"/>
    </row>
    <row r="98" spans="2:12" s="10" customFormat="1" ht="19.9" customHeight="1">
      <c r="B98" s="137"/>
      <c r="D98" s="138" t="s">
        <v>3512</v>
      </c>
      <c r="E98" s="139"/>
      <c r="F98" s="139"/>
      <c r="G98" s="139"/>
      <c r="H98" s="139"/>
      <c r="I98" s="140"/>
      <c r="J98" s="141">
        <f>J128</f>
        <v>0</v>
      </c>
      <c r="L98" s="137"/>
    </row>
    <row r="99" spans="2:12" s="10" customFormat="1" ht="19.9" customHeight="1">
      <c r="B99" s="137"/>
      <c r="D99" s="138" t="s">
        <v>188</v>
      </c>
      <c r="E99" s="139"/>
      <c r="F99" s="139"/>
      <c r="G99" s="139"/>
      <c r="H99" s="139"/>
      <c r="I99" s="140"/>
      <c r="J99" s="141">
        <f>J140</f>
        <v>0</v>
      </c>
      <c r="L99" s="137"/>
    </row>
    <row r="100" spans="2:12" s="10" customFormat="1" ht="19.9" customHeight="1">
      <c r="B100" s="137"/>
      <c r="D100" s="138" t="s">
        <v>189</v>
      </c>
      <c r="E100" s="139"/>
      <c r="F100" s="139"/>
      <c r="G100" s="139"/>
      <c r="H100" s="139"/>
      <c r="I100" s="140"/>
      <c r="J100" s="141">
        <f>J183</f>
        <v>0</v>
      </c>
      <c r="L100" s="137"/>
    </row>
    <row r="101" spans="2:12" s="10" customFormat="1" ht="19.9" customHeight="1">
      <c r="B101" s="137"/>
      <c r="D101" s="138" t="s">
        <v>191</v>
      </c>
      <c r="E101" s="139"/>
      <c r="F101" s="139"/>
      <c r="G101" s="139"/>
      <c r="H101" s="139"/>
      <c r="I101" s="140"/>
      <c r="J101" s="141">
        <f>J186</f>
        <v>0</v>
      </c>
      <c r="L101" s="137"/>
    </row>
    <row r="102" spans="2:12" s="10" customFormat="1" ht="19.9" customHeight="1">
      <c r="B102" s="137"/>
      <c r="D102" s="138" t="s">
        <v>192</v>
      </c>
      <c r="E102" s="139"/>
      <c r="F102" s="139"/>
      <c r="G102" s="139"/>
      <c r="H102" s="139"/>
      <c r="I102" s="140"/>
      <c r="J102" s="141">
        <f>J202</f>
        <v>0</v>
      </c>
      <c r="L102" s="137"/>
    </row>
    <row r="103" spans="2:12" s="9" customFormat="1" ht="24.95" customHeight="1">
      <c r="B103" s="132"/>
      <c r="D103" s="133" t="s">
        <v>194</v>
      </c>
      <c r="E103" s="134"/>
      <c r="F103" s="134"/>
      <c r="G103" s="134"/>
      <c r="H103" s="134"/>
      <c r="I103" s="135"/>
      <c r="J103" s="136">
        <f>J215</f>
        <v>0</v>
      </c>
      <c r="L103" s="132"/>
    </row>
    <row r="104" spans="2:12" s="10" customFormat="1" ht="19.9" customHeight="1">
      <c r="B104" s="137"/>
      <c r="D104" s="138" t="s">
        <v>3513</v>
      </c>
      <c r="E104" s="139"/>
      <c r="F104" s="139"/>
      <c r="G104" s="139"/>
      <c r="H104" s="139"/>
      <c r="I104" s="140"/>
      <c r="J104" s="141">
        <f>J216</f>
        <v>0</v>
      </c>
      <c r="L104" s="137"/>
    </row>
    <row r="105" spans="2:12" s="9" customFormat="1" ht="24.95" customHeight="1">
      <c r="B105" s="132"/>
      <c r="D105" s="133" t="s">
        <v>2217</v>
      </c>
      <c r="E105" s="134"/>
      <c r="F105" s="134"/>
      <c r="G105" s="134"/>
      <c r="H105" s="134"/>
      <c r="I105" s="135"/>
      <c r="J105" s="136">
        <f>J219</f>
        <v>0</v>
      </c>
      <c r="L105" s="132"/>
    </row>
    <row r="106" spans="2:12" s="10" customFormat="1" ht="19.9" customHeight="1">
      <c r="B106" s="137"/>
      <c r="D106" s="138" t="s">
        <v>2218</v>
      </c>
      <c r="E106" s="139"/>
      <c r="F106" s="139"/>
      <c r="G106" s="139"/>
      <c r="H106" s="139"/>
      <c r="I106" s="140"/>
      <c r="J106" s="141">
        <f>J220</f>
        <v>0</v>
      </c>
      <c r="L106" s="137"/>
    </row>
    <row r="107" spans="1:31" s="2" customFormat="1" ht="21.75" customHeight="1">
      <c r="A107" s="33"/>
      <c r="B107" s="34"/>
      <c r="C107" s="33"/>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5" customHeight="1">
      <c r="A108" s="33"/>
      <c r="B108" s="48"/>
      <c r="C108" s="49"/>
      <c r="D108" s="49"/>
      <c r="E108" s="49"/>
      <c r="F108" s="49"/>
      <c r="G108" s="49"/>
      <c r="H108" s="49"/>
      <c r="I108" s="126"/>
      <c r="J108" s="49"/>
      <c r="K108" s="49"/>
      <c r="L108" s="43"/>
      <c r="S108" s="33"/>
      <c r="T108" s="33"/>
      <c r="U108" s="33"/>
      <c r="V108" s="33"/>
      <c r="W108" s="33"/>
      <c r="X108" s="33"/>
      <c r="Y108" s="33"/>
      <c r="Z108" s="33"/>
      <c r="AA108" s="33"/>
      <c r="AB108" s="33"/>
      <c r="AC108" s="33"/>
      <c r="AD108" s="33"/>
      <c r="AE108" s="33"/>
    </row>
    <row r="112" spans="1:31" s="2" customFormat="1" ht="6.95" customHeight="1">
      <c r="A112" s="33"/>
      <c r="B112" s="50"/>
      <c r="C112" s="51"/>
      <c r="D112" s="51"/>
      <c r="E112" s="51"/>
      <c r="F112" s="51"/>
      <c r="G112" s="51"/>
      <c r="H112" s="51"/>
      <c r="I112" s="127"/>
      <c r="J112" s="51"/>
      <c r="K112" s="51"/>
      <c r="L112" s="43"/>
      <c r="S112" s="33"/>
      <c r="T112" s="33"/>
      <c r="U112" s="33"/>
      <c r="V112" s="33"/>
      <c r="W112" s="33"/>
      <c r="X112" s="33"/>
      <c r="Y112" s="33"/>
      <c r="Z112" s="33"/>
      <c r="AA112" s="33"/>
      <c r="AB112" s="33"/>
      <c r="AC112" s="33"/>
      <c r="AD112" s="33"/>
      <c r="AE112" s="33"/>
    </row>
    <row r="113" spans="1:31" s="2" customFormat="1" ht="24.95" customHeight="1">
      <c r="A113" s="33"/>
      <c r="B113" s="34"/>
      <c r="C113" s="22" t="s">
        <v>204</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16</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4.45" customHeight="1">
      <c r="A116" s="33"/>
      <c r="B116" s="34"/>
      <c r="C116" s="33"/>
      <c r="D116" s="33"/>
      <c r="E116" s="280" t="str">
        <f>E7</f>
        <v>Rozšíření infrastruktury centra INTEMAC</v>
      </c>
      <c r="F116" s="281"/>
      <c r="G116" s="281"/>
      <c r="H116" s="281"/>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176</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45" customHeight="1">
      <c r="A118" s="33"/>
      <c r="B118" s="34"/>
      <c r="C118" s="33"/>
      <c r="D118" s="33"/>
      <c r="E118" s="253" t="str">
        <f>E9</f>
        <v>02 - SO02 Příprava území</v>
      </c>
      <c r="F118" s="283"/>
      <c r="G118" s="283"/>
      <c r="H118" s="283"/>
      <c r="I118" s="10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F12</f>
        <v xml:space="preserve"> </v>
      </c>
      <c r="G120" s="33"/>
      <c r="H120" s="33"/>
      <c r="I120" s="104" t="s">
        <v>22</v>
      </c>
      <c r="J120" s="56" t="str">
        <f>IF(J12="","",J12)</f>
        <v>20. 10. 2018</v>
      </c>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5.6" customHeight="1">
      <c r="A122" s="33"/>
      <c r="B122" s="34"/>
      <c r="C122" s="28" t="s">
        <v>24</v>
      </c>
      <c r="D122" s="33"/>
      <c r="E122" s="33"/>
      <c r="F122" s="26" t="str">
        <f>E15</f>
        <v xml:space="preserve"> </v>
      </c>
      <c r="G122" s="33"/>
      <c r="H122" s="33"/>
      <c r="I122" s="104" t="s">
        <v>29</v>
      </c>
      <c r="J122" s="31" t="str">
        <f>E21</f>
        <v xml:space="preserve"> </v>
      </c>
      <c r="K122" s="33"/>
      <c r="L122" s="43"/>
      <c r="S122" s="33"/>
      <c r="T122" s="33"/>
      <c r="U122" s="33"/>
      <c r="V122" s="33"/>
      <c r="W122" s="33"/>
      <c r="X122" s="33"/>
      <c r="Y122" s="33"/>
      <c r="Z122" s="33"/>
      <c r="AA122" s="33"/>
      <c r="AB122" s="33"/>
      <c r="AC122" s="33"/>
      <c r="AD122" s="33"/>
      <c r="AE122" s="33"/>
    </row>
    <row r="123" spans="1:31" s="2" customFormat="1" ht="15.6" customHeight="1">
      <c r="A123" s="33"/>
      <c r="B123" s="34"/>
      <c r="C123" s="28" t="s">
        <v>27</v>
      </c>
      <c r="D123" s="33"/>
      <c r="E123" s="33"/>
      <c r="F123" s="26" t="str">
        <f>IF(E18="","",E18)</f>
        <v>Vyplň údaj</v>
      </c>
      <c r="G123" s="33"/>
      <c r="H123" s="33"/>
      <c r="I123" s="104" t="s">
        <v>31</v>
      </c>
      <c r="J123" s="31" t="str">
        <f>E24</f>
        <v xml:space="preserve"> </v>
      </c>
      <c r="K123" s="33"/>
      <c r="L123" s="43"/>
      <c r="S123" s="33"/>
      <c r="T123" s="33"/>
      <c r="U123" s="33"/>
      <c r="V123" s="33"/>
      <c r="W123" s="33"/>
      <c r="X123" s="33"/>
      <c r="Y123" s="33"/>
      <c r="Z123" s="33"/>
      <c r="AA123" s="33"/>
      <c r="AB123" s="33"/>
      <c r="AC123" s="33"/>
      <c r="AD123" s="33"/>
      <c r="AE123" s="33"/>
    </row>
    <row r="124" spans="1:31" s="2" customFormat="1" ht="10.35"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11" customFormat="1" ht="29.25" customHeight="1">
      <c r="A125" s="142"/>
      <c r="B125" s="143"/>
      <c r="C125" s="144" t="s">
        <v>205</v>
      </c>
      <c r="D125" s="145" t="s">
        <v>58</v>
      </c>
      <c r="E125" s="145" t="s">
        <v>54</v>
      </c>
      <c r="F125" s="145" t="s">
        <v>55</v>
      </c>
      <c r="G125" s="145" t="s">
        <v>206</v>
      </c>
      <c r="H125" s="145" t="s">
        <v>207</v>
      </c>
      <c r="I125" s="146" t="s">
        <v>208</v>
      </c>
      <c r="J125" s="145" t="s">
        <v>184</v>
      </c>
      <c r="K125" s="147" t="s">
        <v>209</v>
      </c>
      <c r="L125" s="148"/>
      <c r="M125" s="63" t="s">
        <v>1</v>
      </c>
      <c r="N125" s="64" t="s">
        <v>37</v>
      </c>
      <c r="O125" s="64" t="s">
        <v>210</v>
      </c>
      <c r="P125" s="64" t="s">
        <v>211</v>
      </c>
      <c r="Q125" s="64" t="s">
        <v>212</v>
      </c>
      <c r="R125" s="64" t="s">
        <v>213</v>
      </c>
      <c r="S125" s="64" t="s">
        <v>214</v>
      </c>
      <c r="T125" s="65" t="s">
        <v>215</v>
      </c>
      <c r="U125" s="142"/>
      <c r="V125" s="142"/>
      <c r="W125" s="142"/>
      <c r="X125" s="142"/>
      <c r="Y125" s="142"/>
      <c r="Z125" s="142"/>
      <c r="AA125" s="142"/>
      <c r="AB125" s="142"/>
      <c r="AC125" s="142"/>
      <c r="AD125" s="142"/>
      <c r="AE125" s="142"/>
    </row>
    <row r="126" spans="1:63" s="2" customFormat="1" ht="22.9" customHeight="1">
      <c r="A126" s="33"/>
      <c r="B126" s="34"/>
      <c r="C126" s="70" t="s">
        <v>216</v>
      </c>
      <c r="D126" s="33"/>
      <c r="E126" s="33"/>
      <c r="F126" s="33"/>
      <c r="G126" s="33"/>
      <c r="H126" s="33"/>
      <c r="I126" s="103"/>
      <c r="J126" s="149">
        <f>BK126</f>
        <v>0</v>
      </c>
      <c r="K126" s="33"/>
      <c r="L126" s="34"/>
      <c r="M126" s="66"/>
      <c r="N126" s="57"/>
      <c r="O126" s="67"/>
      <c r="P126" s="150">
        <f>P127+P215+P219</f>
        <v>0</v>
      </c>
      <c r="Q126" s="67"/>
      <c r="R126" s="150">
        <f>R127+R215+R219</f>
        <v>0.10026</v>
      </c>
      <c r="S126" s="67"/>
      <c r="T126" s="151">
        <f>T127+T215+T219</f>
        <v>471.62478749999997</v>
      </c>
      <c r="U126" s="33"/>
      <c r="V126" s="33"/>
      <c r="W126" s="33"/>
      <c r="X126" s="33"/>
      <c r="Y126" s="33"/>
      <c r="Z126" s="33"/>
      <c r="AA126" s="33"/>
      <c r="AB126" s="33"/>
      <c r="AC126" s="33"/>
      <c r="AD126" s="33"/>
      <c r="AE126" s="33"/>
      <c r="AT126" s="18" t="s">
        <v>72</v>
      </c>
      <c r="AU126" s="18" t="s">
        <v>186</v>
      </c>
      <c r="BK126" s="152">
        <f>BK127+BK215+BK219</f>
        <v>0</v>
      </c>
    </row>
    <row r="127" spans="2:63" s="12" customFormat="1" ht="25.9" customHeight="1">
      <c r="B127" s="153"/>
      <c r="D127" s="154" t="s">
        <v>72</v>
      </c>
      <c r="E127" s="155" t="s">
        <v>217</v>
      </c>
      <c r="F127" s="155" t="s">
        <v>218</v>
      </c>
      <c r="I127" s="156"/>
      <c r="J127" s="157">
        <f>BK127</f>
        <v>0</v>
      </c>
      <c r="L127" s="153"/>
      <c r="M127" s="158"/>
      <c r="N127" s="159"/>
      <c r="O127" s="159"/>
      <c r="P127" s="160">
        <f>P128+P140+P183+P186+P202</f>
        <v>0</v>
      </c>
      <c r="Q127" s="159"/>
      <c r="R127" s="160">
        <f>R128+R140+R183+R186+R202</f>
        <v>0.07986</v>
      </c>
      <c r="S127" s="159"/>
      <c r="T127" s="161">
        <f>T128+T140+T183+T186+T202</f>
        <v>468.7037875</v>
      </c>
      <c r="AR127" s="154" t="s">
        <v>80</v>
      </c>
      <c r="AT127" s="162" t="s">
        <v>72</v>
      </c>
      <c r="AU127" s="162" t="s">
        <v>73</v>
      </c>
      <c r="AY127" s="154" t="s">
        <v>219</v>
      </c>
      <c r="BK127" s="163">
        <f>BK128+BK140+BK183+BK186+BK202</f>
        <v>0</v>
      </c>
    </row>
    <row r="128" spans="2:63" s="12" customFormat="1" ht="22.9" customHeight="1">
      <c r="B128" s="153"/>
      <c r="D128" s="154" t="s">
        <v>72</v>
      </c>
      <c r="E128" s="164" t="s">
        <v>77</v>
      </c>
      <c r="F128" s="164" t="s">
        <v>3514</v>
      </c>
      <c r="I128" s="156"/>
      <c r="J128" s="165">
        <f>BK128</f>
        <v>0</v>
      </c>
      <c r="L128" s="153"/>
      <c r="M128" s="158"/>
      <c r="N128" s="159"/>
      <c r="O128" s="159"/>
      <c r="P128" s="160">
        <f>SUM(P129:P139)</f>
        <v>0</v>
      </c>
      <c r="Q128" s="159"/>
      <c r="R128" s="160">
        <f>SUM(R129:R139)</f>
        <v>0</v>
      </c>
      <c r="S128" s="159"/>
      <c r="T128" s="161">
        <f>SUM(T129:T139)</f>
        <v>193.79999999999998</v>
      </c>
      <c r="AR128" s="154" t="s">
        <v>80</v>
      </c>
      <c r="AT128" s="162" t="s">
        <v>72</v>
      </c>
      <c r="AU128" s="162" t="s">
        <v>80</v>
      </c>
      <c r="AY128" s="154" t="s">
        <v>219</v>
      </c>
      <c r="BK128" s="163">
        <f>SUM(BK129:BK139)</f>
        <v>0</v>
      </c>
    </row>
    <row r="129" spans="1:65" s="2" customFormat="1" ht="64.9" customHeight="1">
      <c r="A129" s="33"/>
      <c r="B129" s="166"/>
      <c r="C129" s="167" t="s">
        <v>80</v>
      </c>
      <c r="D129" s="167" t="s">
        <v>222</v>
      </c>
      <c r="E129" s="168" t="s">
        <v>3515</v>
      </c>
      <c r="F129" s="169" t="s">
        <v>3516</v>
      </c>
      <c r="G129" s="170" t="s">
        <v>237</v>
      </c>
      <c r="H129" s="171">
        <v>190</v>
      </c>
      <c r="I129" s="172"/>
      <c r="J129" s="173">
        <f>ROUND(I129*H129,2)</f>
        <v>0</v>
      </c>
      <c r="K129" s="169" t="s">
        <v>226</v>
      </c>
      <c r="L129" s="34"/>
      <c r="M129" s="174" t="s">
        <v>1</v>
      </c>
      <c r="N129" s="175" t="s">
        <v>38</v>
      </c>
      <c r="O129" s="59"/>
      <c r="P129" s="176">
        <f>O129*H129</f>
        <v>0</v>
      </c>
      <c r="Q129" s="176">
        <v>0</v>
      </c>
      <c r="R129" s="176">
        <f>Q129*H129</f>
        <v>0</v>
      </c>
      <c r="S129" s="176">
        <v>0.26</v>
      </c>
      <c r="T129" s="177">
        <f>S129*H129</f>
        <v>49.4</v>
      </c>
      <c r="U129" s="33"/>
      <c r="V129" s="33"/>
      <c r="W129" s="33"/>
      <c r="X129" s="33"/>
      <c r="Y129" s="33"/>
      <c r="Z129" s="33"/>
      <c r="AA129" s="33"/>
      <c r="AB129" s="33"/>
      <c r="AC129" s="33"/>
      <c r="AD129" s="33"/>
      <c r="AE129" s="33"/>
      <c r="AR129" s="178" t="s">
        <v>125</v>
      </c>
      <c r="AT129" s="178" t="s">
        <v>222</v>
      </c>
      <c r="AU129" s="178" t="s">
        <v>82</v>
      </c>
      <c r="AY129" s="18" t="s">
        <v>219</v>
      </c>
      <c r="BE129" s="179">
        <f>IF(N129="základní",J129,0)</f>
        <v>0</v>
      </c>
      <c r="BF129" s="179">
        <f>IF(N129="snížená",J129,0)</f>
        <v>0</v>
      </c>
      <c r="BG129" s="179">
        <f>IF(N129="zákl. přenesená",J129,0)</f>
        <v>0</v>
      </c>
      <c r="BH129" s="179">
        <f>IF(N129="sníž. přenesená",J129,0)</f>
        <v>0</v>
      </c>
      <c r="BI129" s="179">
        <f>IF(N129="nulová",J129,0)</f>
        <v>0</v>
      </c>
      <c r="BJ129" s="18" t="s">
        <v>80</v>
      </c>
      <c r="BK129" s="179">
        <f>ROUND(I129*H129,2)</f>
        <v>0</v>
      </c>
      <c r="BL129" s="18" t="s">
        <v>125</v>
      </c>
      <c r="BM129" s="178" t="s">
        <v>3517</v>
      </c>
    </row>
    <row r="130" spans="1:65" s="2" customFormat="1" ht="54" customHeight="1">
      <c r="A130" s="33"/>
      <c r="B130" s="166"/>
      <c r="C130" s="167" t="s">
        <v>82</v>
      </c>
      <c r="D130" s="167" t="s">
        <v>222</v>
      </c>
      <c r="E130" s="168" t="s">
        <v>3518</v>
      </c>
      <c r="F130" s="169" t="s">
        <v>3519</v>
      </c>
      <c r="G130" s="170" t="s">
        <v>237</v>
      </c>
      <c r="H130" s="171">
        <v>190</v>
      </c>
      <c r="I130" s="172"/>
      <c r="J130" s="173">
        <f>ROUND(I130*H130,2)</f>
        <v>0</v>
      </c>
      <c r="K130" s="169" t="s">
        <v>226</v>
      </c>
      <c r="L130" s="34"/>
      <c r="M130" s="174" t="s">
        <v>1</v>
      </c>
      <c r="N130" s="175" t="s">
        <v>38</v>
      </c>
      <c r="O130" s="59"/>
      <c r="P130" s="176">
        <f>O130*H130</f>
        <v>0</v>
      </c>
      <c r="Q130" s="176">
        <v>0</v>
      </c>
      <c r="R130" s="176">
        <f>Q130*H130</f>
        <v>0</v>
      </c>
      <c r="S130" s="176">
        <v>0.18</v>
      </c>
      <c r="T130" s="177">
        <f>S130*H130</f>
        <v>34.199999999999996</v>
      </c>
      <c r="U130" s="33"/>
      <c r="V130" s="33"/>
      <c r="W130" s="33"/>
      <c r="X130" s="33"/>
      <c r="Y130" s="33"/>
      <c r="Z130" s="33"/>
      <c r="AA130" s="33"/>
      <c r="AB130" s="33"/>
      <c r="AC130" s="33"/>
      <c r="AD130" s="33"/>
      <c r="AE130" s="33"/>
      <c r="AR130" s="178" t="s">
        <v>125</v>
      </c>
      <c r="AT130" s="178" t="s">
        <v>222</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125</v>
      </c>
      <c r="BM130" s="178" t="s">
        <v>3520</v>
      </c>
    </row>
    <row r="131" spans="1:65" s="2" customFormat="1" ht="54" customHeight="1">
      <c r="A131" s="33"/>
      <c r="B131" s="166"/>
      <c r="C131" s="167" t="s">
        <v>90</v>
      </c>
      <c r="D131" s="167" t="s">
        <v>222</v>
      </c>
      <c r="E131" s="168" t="s">
        <v>3521</v>
      </c>
      <c r="F131" s="169" t="s">
        <v>3522</v>
      </c>
      <c r="G131" s="170" t="s">
        <v>237</v>
      </c>
      <c r="H131" s="171">
        <v>190</v>
      </c>
      <c r="I131" s="172"/>
      <c r="J131" s="173">
        <f>ROUND(I131*H131,2)</f>
        <v>0</v>
      </c>
      <c r="K131" s="169" t="s">
        <v>226</v>
      </c>
      <c r="L131" s="34"/>
      <c r="M131" s="174" t="s">
        <v>1</v>
      </c>
      <c r="N131" s="175" t="s">
        <v>38</v>
      </c>
      <c r="O131" s="59"/>
      <c r="P131" s="176">
        <f>O131*H131</f>
        <v>0</v>
      </c>
      <c r="Q131" s="176">
        <v>0</v>
      </c>
      <c r="R131" s="176">
        <f>Q131*H131</f>
        <v>0</v>
      </c>
      <c r="S131" s="176">
        <v>0.58</v>
      </c>
      <c r="T131" s="177">
        <f>S131*H131</f>
        <v>110.19999999999999</v>
      </c>
      <c r="U131" s="33"/>
      <c r="V131" s="33"/>
      <c r="W131" s="33"/>
      <c r="X131" s="33"/>
      <c r="Y131" s="33"/>
      <c r="Z131" s="33"/>
      <c r="AA131" s="33"/>
      <c r="AB131" s="33"/>
      <c r="AC131" s="33"/>
      <c r="AD131" s="33"/>
      <c r="AE131" s="33"/>
      <c r="AR131" s="178" t="s">
        <v>125</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125</v>
      </c>
      <c r="BM131" s="178" t="s">
        <v>3523</v>
      </c>
    </row>
    <row r="132" spans="1:65" s="2" customFormat="1" ht="32.45" customHeight="1">
      <c r="A132" s="33"/>
      <c r="B132" s="166"/>
      <c r="C132" s="167" t="s">
        <v>125</v>
      </c>
      <c r="D132" s="167" t="s">
        <v>222</v>
      </c>
      <c r="E132" s="168" t="s">
        <v>3524</v>
      </c>
      <c r="F132" s="169" t="s">
        <v>3525</v>
      </c>
      <c r="G132" s="170" t="s">
        <v>249</v>
      </c>
      <c r="H132" s="171">
        <v>193.8</v>
      </c>
      <c r="I132" s="172"/>
      <c r="J132" s="173">
        <f>ROUND(I132*H132,2)</f>
        <v>0</v>
      </c>
      <c r="K132" s="169" t="s">
        <v>226</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125</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125</v>
      </c>
      <c r="BM132" s="178" t="s">
        <v>3526</v>
      </c>
    </row>
    <row r="133" spans="1:65" s="2" customFormat="1" ht="43.15" customHeight="1">
      <c r="A133" s="33"/>
      <c r="B133" s="166"/>
      <c r="C133" s="167" t="s">
        <v>246</v>
      </c>
      <c r="D133" s="167" t="s">
        <v>222</v>
      </c>
      <c r="E133" s="168" t="s">
        <v>3527</v>
      </c>
      <c r="F133" s="169" t="s">
        <v>3528</v>
      </c>
      <c r="G133" s="170" t="s">
        <v>249</v>
      </c>
      <c r="H133" s="171">
        <v>3682.2</v>
      </c>
      <c r="I133" s="172"/>
      <c r="J133" s="173">
        <f>ROUND(I133*H133,2)</f>
        <v>0</v>
      </c>
      <c r="K133" s="169" t="s">
        <v>226</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125</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125</v>
      </c>
      <c r="BM133" s="178" t="s">
        <v>3529</v>
      </c>
    </row>
    <row r="134" spans="2:51" s="13" customFormat="1" ht="12">
      <c r="B134" s="180"/>
      <c r="D134" s="181" t="s">
        <v>228</v>
      </c>
      <c r="F134" s="183" t="s">
        <v>3530</v>
      </c>
      <c r="H134" s="184">
        <v>3682.2</v>
      </c>
      <c r="I134" s="185"/>
      <c r="L134" s="180"/>
      <c r="M134" s="186"/>
      <c r="N134" s="187"/>
      <c r="O134" s="187"/>
      <c r="P134" s="187"/>
      <c r="Q134" s="187"/>
      <c r="R134" s="187"/>
      <c r="S134" s="187"/>
      <c r="T134" s="188"/>
      <c r="AT134" s="182" t="s">
        <v>228</v>
      </c>
      <c r="AU134" s="182" t="s">
        <v>82</v>
      </c>
      <c r="AV134" s="13" t="s">
        <v>82</v>
      </c>
      <c r="AW134" s="13" t="s">
        <v>3</v>
      </c>
      <c r="AX134" s="13" t="s">
        <v>80</v>
      </c>
      <c r="AY134" s="182" t="s">
        <v>219</v>
      </c>
    </row>
    <row r="135" spans="1:65" s="2" customFormat="1" ht="21.6" customHeight="1">
      <c r="A135" s="33"/>
      <c r="B135" s="166"/>
      <c r="C135" s="167" t="s">
        <v>252</v>
      </c>
      <c r="D135" s="167" t="s">
        <v>222</v>
      </c>
      <c r="E135" s="168" t="s">
        <v>3531</v>
      </c>
      <c r="F135" s="169" t="s">
        <v>3532</v>
      </c>
      <c r="G135" s="170" t="s">
        <v>249</v>
      </c>
      <c r="H135" s="171">
        <v>193.8</v>
      </c>
      <c r="I135" s="172"/>
      <c r="J135" s="173">
        <f>ROUND(I135*H135,2)</f>
        <v>0</v>
      </c>
      <c r="K135" s="169" t="s">
        <v>226</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125</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125</v>
      </c>
      <c r="BM135" s="178" t="s">
        <v>3533</v>
      </c>
    </row>
    <row r="136" spans="1:65" s="2" customFormat="1" ht="43.15" customHeight="1">
      <c r="A136" s="33"/>
      <c r="B136" s="166"/>
      <c r="C136" s="167" t="s">
        <v>260</v>
      </c>
      <c r="D136" s="167" t="s">
        <v>222</v>
      </c>
      <c r="E136" s="168" t="s">
        <v>3534</v>
      </c>
      <c r="F136" s="169" t="s">
        <v>3535</v>
      </c>
      <c r="G136" s="170" t="s">
        <v>249</v>
      </c>
      <c r="H136" s="171">
        <v>49.4</v>
      </c>
      <c r="I136" s="172"/>
      <c r="J136" s="173">
        <f>ROUND(I136*H136,2)</f>
        <v>0</v>
      </c>
      <c r="K136" s="169" t="s">
        <v>226</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3536</v>
      </c>
    </row>
    <row r="137" spans="2:51" s="13" customFormat="1" ht="12">
      <c r="B137" s="180"/>
      <c r="D137" s="181" t="s">
        <v>228</v>
      </c>
      <c r="E137" s="182" t="s">
        <v>1</v>
      </c>
      <c r="F137" s="183" t="s">
        <v>3537</v>
      </c>
      <c r="H137" s="184">
        <v>49.4</v>
      </c>
      <c r="I137" s="185"/>
      <c r="L137" s="180"/>
      <c r="M137" s="186"/>
      <c r="N137" s="187"/>
      <c r="O137" s="187"/>
      <c r="P137" s="187"/>
      <c r="Q137" s="187"/>
      <c r="R137" s="187"/>
      <c r="S137" s="187"/>
      <c r="T137" s="188"/>
      <c r="AT137" s="182" t="s">
        <v>228</v>
      </c>
      <c r="AU137" s="182" t="s">
        <v>82</v>
      </c>
      <c r="AV137" s="13" t="s">
        <v>82</v>
      </c>
      <c r="AW137" s="13" t="s">
        <v>30</v>
      </c>
      <c r="AX137" s="13" t="s">
        <v>80</v>
      </c>
      <c r="AY137" s="182" t="s">
        <v>219</v>
      </c>
    </row>
    <row r="138" spans="1:65" s="2" customFormat="1" ht="43.15" customHeight="1">
      <c r="A138" s="33"/>
      <c r="B138" s="166"/>
      <c r="C138" s="167" t="s">
        <v>256</v>
      </c>
      <c r="D138" s="167" t="s">
        <v>222</v>
      </c>
      <c r="E138" s="168" t="s">
        <v>3538</v>
      </c>
      <c r="F138" s="169" t="s">
        <v>815</v>
      </c>
      <c r="G138" s="170" t="s">
        <v>249</v>
      </c>
      <c r="H138" s="171">
        <v>144.4</v>
      </c>
      <c r="I138" s="172"/>
      <c r="J138" s="173">
        <f>ROUND(I138*H138,2)</f>
        <v>0</v>
      </c>
      <c r="K138" s="169" t="s">
        <v>226</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125</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125</v>
      </c>
      <c r="BM138" s="178" t="s">
        <v>3539</v>
      </c>
    </row>
    <row r="139" spans="2:51" s="13" customFormat="1" ht="12">
      <c r="B139" s="180"/>
      <c r="D139" s="181" t="s">
        <v>228</v>
      </c>
      <c r="E139" s="182" t="s">
        <v>1</v>
      </c>
      <c r="F139" s="183" t="s">
        <v>3540</v>
      </c>
      <c r="H139" s="184">
        <v>144.4</v>
      </c>
      <c r="I139" s="185"/>
      <c r="L139" s="180"/>
      <c r="M139" s="186"/>
      <c r="N139" s="187"/>
      <c r="O139" s="187"/>
      <c r="P139" s="187"/>
      <c r="Q139" s="187"/>
      <c r="R139" s="187"/>
      <c r="S139" s="187"/>
      <c r="T139" s="188"/>
      <c r="AT139" s="182" t="s">
        <v>228</v>
      </c>
      <c r="AU139" s="182" t="s">
        <v>82</v>
      </c>
      <c r="AV139" s="13" t="s">
        <v>82</v>
      </c>
      <c r="AW139" s="13" t="s">
        <v>30</v>
      </c>
      <c r="AX139" s="13" t="s">
        <v>80</v>
      </c>
      <c r="AY139" s="182" t="s">
        <v>219</v>
      </c>
    </row>
    <row r="140" spans="2:63" s="12" customFormat="1" ht="22.9" customHeight="1">
      <c r="B140" s="153"/>
      <c r="D140" s="154" t="s">
        <v>72</v>
      </c>
      <c r="E140" s="164" t="s">
        <v>80</v>
      </c>
      <c r="F140" s="164" t="s">
        <v>220</v>
      </c>
      <c r="I140" s="156"/>
      <c r="J140" s="165">
        <f>BK140</f>
        <v>0</v>
      </c>
      <c r="L140" s="153"/>
      <c r="M140" s="158"/>
      <c r="N140" s="159"/>
      <c r="O140" s="159"/>
      <c r="P140" s="160">
        <f>SUM(P141:P182)</f>
        <v>0</v>
      </c>
      <c r="Q140" s="159"/>
      <c r="R140" s="160">
        <f>SUM(R141:R182)</f>
        <v>0.07986</v>
      </c>
      <c r="S140" s="159"/>
      <c r="T140" s="161">
        <f>SUM(T141:T182)</f>
        <v>54.397499999999994</v>
      </c>
      <c r="AR140" s="154" t="s">
        <v>80</v>
      </c>
      <c r="AT140" s="162" t="s">
        <v>72</v>
      </c>
      <c r="AU140" s="162" t="s">
        <v>80</v>
      </c>
      <c r="AY140" s="154" t="s">
        <v>219</v>
      </c>
      <c r="BK140" s="163">
        <f>SUM(BK141:BK182)</f>
        <v>0</v>
      </c>
    </row>
    <row r="141" spans="1:65" s="2" customFormat="1" ht="32.45" customHeight="1">
      <c r="A141" s="33"/>
      <c r="B141" s="166"/>
      <c r="C141" s="167" t="s">
        <v>271</v>
      </c>
      <c r="D141" s="167" t="s">
        <v>222</v>
      </c>
      <c r="E141" s="168" t="s">
        <v>3541</v>
      </c>
      <c r="F141" s="169" t="s">
        <v>3542</v>
      </c>
      <c r="G141" s="170" t="s">
        <v>237</v>
      </c>
      <c r="H141" s="171">
        <v>442</v>
      </c>
      <c r="I141" s="172"/>
      <c r="J141" s="173">
        <f>ROUND(I141*H141,2)</f>
        <v>0</v>
      </c>
      <c r="K141" s="169" t="s">
        <v>226</v>
      </c>
      <c r="L141" s="34"/>
      <c r="M141" s="174" t="s">
        <v>1</v>
      </c>
      <c r="N141" s="175" t="s">
        <v>38</v>
      </c>
      <c r="O141" s="59"/>
      <c r="P141" s="176">
        <f>O141*H141</f>
        <v>0</v>
      </c>
      <c r="Q141" s="176">
        <v>0</v>
      </c>
      <c r="R141" s="176">
        <f>Q141*H141</f>
        <v>0</v>
      </c>
      <c r="S141" s="176">
        <v>0</v>
      </c>
      <c r="T141" s="177">
        <f>S141*H141</f>
        <v>0</v>
      </c>
      <c r="U141" s="33"/>
      <c r="V141" s="33"/>
      <c r="W141" s="33"/>
      <c r="X141" s="33"/>
      <c r="Y141" s="33"/>
      <c r="Z141" s="33"/>
      <c r="AA141" s="33"/>
      <c r="AB141" s="33"/>
      <c r="AC141" s="33"/>
      <c r="AD141" s="33"/>
      <c r="AE141" s="33"/>
      <c r="AR141" s="178" t="s">
        <v>125</v>
      </c>
      <c r="AT141" s="178" t="s">
        <v>222</v>
      </c>
      <c r="AU141" s="178" t="s">
        <v>82</v>
      </c>
      <c r="AY141" s="18" t="s">
        <v>219</v>
      </c>
      <c r="BE141" s="179">
        <f>IF(N141="základní",J141,0)</f>
        <v>0</v>
      </c>
      <c r="BF141" s="179">
        <f>IF(N141="snížená",J141,0)</f>
        <v>0</v>
      </c>
      <c r="BG141" s="179">
        <f>IF(N141="zákl. přenesená",J141,0)</f>
        <v>0</v>
      </c>
      <c r="BH141" s="179">
        <f>IF(N141="sníž. přenesená",J141,0)</f>
        <v>0</v>
      </c>
      <c r="BI141" s="179">
        <f>IF(N141="nulová",J141,0)</f>
        <v>0</v>
      </c>
      <c r="BJ141" s="18" t="s">
        <v>80</v>
      </c>
      <c r="BK141" s="179">
        <f>ROUND(I141*H141,2)</f>
        <v>0</v>
      </c>
      <c r="BL141" s="18" t="s">
        <v>125</v>
      </c>
      <c r="BM141" s="178" t="s">
        <v>3543</v>
      </c>
    </row>
    <row r="142" spans="2:51" s="13" customFormat="1" ht="12">
      <c r="B142" s="180"/>
      <c r="D142" s="181" t="s">
        <v>228</v>
      </c>
      <c r="E142" s="182" t="s">
        <v>1</v>
      </c>
      <c r="F142" s="183" t="s">
        <v>3544</v>
      </c>
      <c r="H142" s="184">
        <v>442</v>
      </c>
      <c r="I142" s="185"/>
      <c r="L142" s="180"/>
      <c r="M142" s="186"/>
      <c r="N142" s="187"/>
      <c r="O142" s="187"/>
      <c r="P142" s="187"/>
      <c r="Q142" s="187"/>
      <c r="R142" s="187"/>
      <c r="S142" s="187"/>
      <c r="T142" s="188"/>
      <c r="AT142" s="182" t="s">
        <v>228</v>
      </c>
      <c r="AU142" s="182" t="s">
        <v>82</v>
      </c>
      <c r="AV142" s="13" t="s">
        <v>82</v>
      </c>
      <c r="AW142" s="13" t="s">
        <v>30</v>
      </c>
      <c r="AX142" s="13" t="s">
        <v>80</v>
      </c>
      <c r="AY142" s="182" t="s">
        <v>219</v>
      </c>
    </row>
    <row r="143" spans="1:65" s="2" customFormat="1" ht="32.45" customHeight="1">
      <c r="A143" s="33"/>
      <c r="B143" s="166"/>
      <c r="C143" s="167" t="s">
        <v>277</v>
      </c>
      <c r="D143" s="167" t="s">
        <v>222</v>
      </c>
      <c r="E143" s="168" t="s">
        <v>3545</v>
      </c>
      <c r="F143" s="169" t="s">
        <v>3546</v>
      </c>
      <c r="G143" s="170" t="s">
        <v>237</v>
      </c>
      <c r="H143" s="171">
        <v>442</v>
      </c>
      <c r="I143" s="172"/>
      <c r="J143" s="173">
        <f>ROUND(I143*H143,2)</f>
        <v>0</v>
      </c>
      <c r="K143" s="169" t="s">
        <v>226</v>
      </c>
      <c r="L143" s="34"/>
      <c r="M143" s="174" t="s">
        <v>1</v>
      </c>
      <c r="N143" s="175" t="s">
        <v>38</v>
      </c>
      <c r="O143" s="59"/>
      <c r="P143" s="176">
        <f>O143*H143</f>
        <v>0</v>
      </c>
      <c r="Q143" s="176">
        <v>0.00018</v>
      </c>
      <c r="R143" s="176">
        <f>Q143*H143</f>
        <v>0.07956</v>
      </c>
      <c r="S143" s="176">
        <v>0</v>
      </c>
      <c r="T143" s="177">
        <f>S143*H143</f>
        <v>0</v>
      </c>
      <c r="U143" s="33"/>
      <c r="V143" s="33"/>
      <c r="W143" s="33"/>
      <c r="X143" s="33"/>
      <c r="Y143" s="33"/>
      <c r="Z143" s="33"/>
      <c r="AA143" s="33"/>
      <c r="AB143" s="33"/>
      <c r="AC143" s="33"/>
      <c r="AD143" s="33"/>
      <c r="AE143" s="33"/>
      <c r="AR143" s="178" t="s">
        <v>125</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125</v>
      </c>
      <c r="BM143" s="178" t="s">
        <v>3547</v>
      </c>
    </row>
    <row r="144" spans="1:65" s="2" customFormat="1" ht="14.45" customHeight="1">
      <c r="A144" s="33"/>
      <c r="B144" s="166"/>
      <c r="C144" s="167" t="s">
        <v>282</v>
      </c>
      <c r="D144" s="167" t="s">
        <v>222</v>
      </c>
      <c r="E144" s="168" t="s">
        <v>3548</v>
      </c>
      <c r="F144" s="169" t="s">
        <v>3549</v>
      </c>
      <c r="G144" s="170" t="s">
        <v>237</v>
      </c>
      <c r="H144" s="171">
        <v>884</v>
      </c>
      <c r="I144" s="172"/>
      <c r="J144" s="173">
        <f>ROUND(I144*H144,2)</f>
        <v>0</v>
      </c>
      <c r="K144" s="169" t="s">
        <v>226</v>
      </c>
      <c r="L144" s="34"/>
      <c r="M144" s="174" t="s">
        <v>1</v>
      </c>
      <c r="N144" s="175" t="s">
        <v>38</v>
      </c>
      <c r="O144" s="59"/>
      <c r="P144" s="176">
        <f>O144*H144</f>
        <v>0</v>
      </c>
      <c r="Q144" s="176">
        <v>0</v>
      </c>
      <c r="R144" s="176">
        <f>Q144*H144</f>
        <v>0</v>
      </c>
      <c r="S144" s="176">
        <v>0</v>
      </c>
      <c r="T144" s="177">
        <f>S144*H144</f>
        <v>0</v>
      </c>
      <c r="U144" s="33"/>
      <c r="V144" s="33"/>
      <c r="W144" s="33"/>
      <c r="X144" s="33"/>
      <c r="Y144" s="33"/>
      <c r="Z144" s="33"/>
      <c r="AA144" s="33"/>
      <c r="AB144" s="33"/>
      <c r="AC144" s="33"/>
      <c r="AD144" s="33"/>
      <c r="AE144" s="33"/>
      <c r="AR144" s="178" t="s">
        <v>125</v>
      </c>
      <c r="AT144" s="178" t="s">
        <v>222</v>
      </c>
      <c r="AU144" s="178" t="s">
        <v>82</v>
      </c>
      <c r="AY144" s="18" t="s">
        <v>219</v>
      </c>
      <c r="BE144" s="179">
        <f>IF(N144="základní",J144,0)</f>
        <v>0</v>
      </c>
      <c r="BF144" s="179">
        <f>IF(N144="snížená",J144,0)</f>
        <v>0</v>
      </c>
      <c r="BG144" s="179">
        <f>IF(N144="zákl. přenesená",J144,0)</f>
        <v>0</v>
      </c>
      <c r="BH144" s="179">
        <f>IF(N144="sníž. přenesená",J144,0)</f>
        <v>0</v>
      </c>
      <c r="BI144" s="179">
        <f>IF(N144="nulová",J144,0)</f>
        <v>0</v>
      </c>
      <c r="BJ144" s="18" t="s">
        <v>80</v>
      </c>
      <c r="BK144" s="179">
        <f>ROUND(I144*H144,2)</f>
        <v>0</v>
      </c>
      <c r="BL144" s="18" t="s">
        <v>125</v>
      </c>
      <c r="BM144" s="178" t="s">
        <v>3550</v>
      </c>
    </row>
    <row r="145" spans="1:65" s="2" customFormat="1" ht="32.45" customHeight="1">
      <c r="A145" s="33"/>
      <c r="B145" s="166"/>
      <c r="C145" s="167" t="s">
        <v>294</v>
      </c>
      <c r="D145" s="167" t="s">
        <v>222</v>
      </c>
      <c r="E145" s="168" t="s">
        <v>3551</v>
      </c>
      <c r="F145" s="169" t="s">
        <v>3552</v>
      </c>
      <c r="G145" s="170" t="s">
        <v>225</v>
      </c>
      <c r="H145" s="171">
        <v>6</v>
      </c>
      <c r="I145" s="172"/>
      <c r="J145" s="173">
        <f>ROUND(I145*H145,2)</f>
        <v>0</v>
      </c>
      <c r="K145" s="169" t="s">
        <v>226</v>
      </c>
      <c r="L145" s="34"/>
      <c r="M145" s="174" t="s">
        <v>1</v>
      </c>
      <c r="N145" s="175" t="s">
        <v>38</v>
      </c>
      <c r="O145" s="59"/>
      <c r="P145" s="176">
        <f>O145*H145</f>
        <v>0</v>
      </c>
      <c r="Q145" s="176">
        <v>0</v>
      </c>
      <c r="R145" s="176">
        <f>Q145*H145</f>
        <v>0</v>
      </c>
      <c r="S145" s="176">
        <v>0</v>
      </c>
      <c r="T145" s="177">
        <f>S145*H145</f>
        <v>0</v>
      </c>
      <c r="U145" s="33"/>
      <c r="V145" s="33"/>
      <c r="W145" s="33"/>
      <c r="X145" s="33"/>
      <c r="Y145" s="33"/>
      <c r="Z145" s="33"/>
      <c r="AA145" s="33"/>
      <c r="AB145" s="33"/>
      <c r="AC145" s="33"/>
      <c r="AD145" s="33"/>
      <c r="AE145" s="33"/>
      <c r="AR145" s="178" t="s">
        <v>125</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125</v>
      </c>
      <c r="BM145" s="178" t="s">
        <v>3553</v>
      </c>
    </row>
    <row r="146" spans="1:65" s="2" customFormat="1" ht="32.45" customHeight="1">
      <c r="A146" s="33"/>
      <c r="B146" s="166"/>
      <c r="C146" s="167" t="s">
        <v>298</v>
      </c>
      <c r="D146" s="167" t="s">
        <v>222</v>
      </c>
      <c r="E146" s="168" t="s">
        <v>3554</v>
      </c>
      <c r="F146" s="169" t="s">
        <v>3555</v>
      </c>
      <c r="G146" s="170" t="s">
        <v>225</v>
      </c>
      <c r="H146" s="171">
        <v>6</v>
      </c>
      <c r="I146" s="172"/>
      <c r="J146" s="173">
        <f>ROUND(I146*H146,2)</f>
        <v>0</v>
      </c>
      <c r="K146" s="169" t="s">
        <v>226</v>
      </c>
      <c r="L146" s="34"/>
      <c r="M146" s="174" t="s">
        <v>1</v>
      </c>
      <c r="N146" s="175" t="s">
        <v>38</v>
      </c>
      <c r="O146" s="59"/>
      <c r="P146" s="176">
        <f>O146*H146</f>
        <v>0</v>
      </c>
      <c r="Q146" s="176">
        <v>5E-05</v>
      </c>
      <c r="R146" s="176">
        <f>Q146*H146</f>
        <v>0.00030000000000000003</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3556</v>
      </c>
    </row>
    <row r="147" spans="1:65" s="2" customFormat="1" ht="75.6" customHeight="1">
      <c r="A147" s="33"/>
      <c r="B147" s="166"/>
      <c r="C147" s="167" t="s">
        <v>304</v>
      </c>
      <c r="D147" s="167" t="s">
        <v>222</v>
      </c>
      <c r="E147" s="168" t="s">
        <v>3557</v>
      </c>
      <c r="F147" s="169" t="s">
        <v>3558</v>
      </c>
      <c r="G147" s="170" t="s">
        <v>237</v>
      </c>
      <c r="H147" s="171">
        <v>37.5</v>
      </c>
      <c r="I147" s="172"/>
      <c r="J147" s="173">
        <f>ROUND(I147*H147,2)</f>
        <v>0</v>
      </c>
      <c r="K147" s="169" t="s">
        <v>226</v>
      </c>
      <c r="L147" s="34"/>
      <c r="M147" s="174" t="s">
        <v>1</v>
      </c>
      <c r="N147" s="175" t="s">
        <v>38</v>
      </c>
      <c r="O147" s="59"/>
      <c r="P147" s="176">
        <f>O147*H147</f>
        <v>0</v>
      </c>
      <c r="Q147" s="176">
        <v>0</v>
      </c>
      <c r="R147" s="176">
        <f>Q147*H147</f>
        <v>0</v>
      </c>
      <c r="S147" s="176">
        <v>0.255</v>
      </c>
      <c r="T147" s="177">
        <f>S147*H147</f>
        <v>9.5625</v>
      </c>
      <c r="U147" s="33"/>
      <c r="V147" s="33"/>
      <c r="W147" s="33"/>
      <c r="X147" s="33"/>
      <c r="Y147" s="33"/>
      <c r="Z147" s="33"/>
      <c r="AA147" s="33"/>
      <c r="AB147" s="33"/>
      <c r="AC147" s="33"/>
      <c r="AD147" s="33"/>
      <c r="AE147" s="33"/>
      <c r="AR147" s="178" t="s">
        <v>125</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125</v>
      </c>
      <c r="BM147" s="178" t="s">
        <v>3559</v>
      </c>
    </row>
    <row r="148" spans="2:51" s="13" customFormat="1" ht="12">
      <c r="B148" s="180"/>
      <c r="D148" s="181" t="s">
        <v>228</v>
      </c>
      <c r="E148" s="182" t="s">
        <v>1</v>
      </c>
      <c r="F148" s="183" t="s">
        <v>3560</v>
      </c>
      <c r="H148" s="184">
        <v>37.5</v>
      </c>
      <c r="I148" s="185"/>
      <c r="L148" s="180"/>
      <c r="M148" s="186"/>
      <c r="N148" s="187"/>
      <c r="O148" s="187"/>
      <c r="P148" s="187"/>
      <c r="Q148" s="187"/>
      <c r="R148" s="187"/>
      <c r="S148" s="187"/>
      <c r="T148" s="188"/>
      <c r="AT148" s="182" t="s">
        <v>228</v>
      </c>
      <c r="AU148" s="182" t="s">
        <v>82</v>
      </c>
      <c r="AV148" s="13" t="s">
        <v>82</v>
      </c>
      <c r="AW148" s="13" t="s">
        <v>30</v>
      </c>
      <c r="AX148" s="13" t="s">
        <v>73</v>
      </c>
      <c r="AY148" s="182" t="s">
        <v>219</v>
      </c>
    </row>
    <row r="149" spans="2:51" s="14" customFormat="1" ht="12">
      <c r="B149" s="189"/>
      <c r="D149" s="181" t="s">
        <v>228</v>
      </c>
      <c r="E149" s="190" t="s">
        <v>1</v>
      </c>
      <c r="F149" s="191" t="s">
        <v>241</v>
      </c>
      <c r="H149" s="192">
        <v>37.5</v>
      </c>
      <c r="I149" s="193"/>
      <c r="L149" s="189"/>
      <c r="M149" s="194"/>
      <c r="N149" s="195"/>
      <c r="O149" s="195"/>
      <c r="P149" s="195"/>
      <c r="Q149" s="195"/>
      <c r="R149" s="195"/>
      <c r="S149" s="195"/>
      <c r="T149" s="196"/>
      <c r="AT149" s="190" t="s">
        <v>228</v>
      </c>
      <c r="AU149" s="190" t="s">
        <v>82</v>
      </c>
      <c r="AV149" s="14" t="s">
        <v>125</v>
      </c>
      <c r="AW149" s="14" t="s">
        <v>30</v>
      </c>
      <c r="AX149" s="14" t="s">
        <v>80</v>
      </c>
      <c r="AY149" s="190" t="s">
        <v>219</v>
      </c>
    </row>
    <row r="150" spans="1:65" s="2" customFormat="1" ht="54" customHeight="1">
      <c r="A150" s="33"/>
      <c r="B150" s="166"/>
      <c r="C150" s="167" t="s">
        <v>8</v>
      </c>
      <c r="D150" s="167" t="s">
        <v>222</v>
      </c>
      <c r="E150" s="168" t="s">
        <v>3518</v>
      </c>
      <c r="F150" s="169" t="s">
        <v>3519</v>
      </c>
      <c r="G150" s="170" t="s">
        <v>237</v>
      </c>
      <c r="H150" s="171">
        <v>47.5</v>
      </c>
      <c r="I150" s="172"/>
      <c r="J150" s="173">
        <f>ROUND(I150*H150,2)</f>
        <v>0</v>
      </c>
      <c r="K150" s="169" t="s">
        <v>226</v>
      </c>
      <c r="L150" s="34"/>
      <c r="M150" s="174" t="s">
        <v>1</v>
      </c>
      <c r="N150" s="175" t="s">
        <v>38</v>
      </c>
      <c r="O150" s="59"/>
      <c r="P150" s="176">
        <f>O150*H150</f>
        <v>0</v>
      </c>
      <c r="Q150" s="176">
        <v>0</v>
      </c>
      <c r="R150" s="176">
        <f>Q150*H150</f>
        <v>0</v>
      </c>
      <c r="S150" s="176">
        <v>0.18</v>
      </c>
      <c r="T150" s="177">
        <f>S150*H150</f>
        <v>8.549999999999999</v>
      </c>
      <c r="U150" s="33"/>
      <c r="V150" s="33"/>
      <c r="W150" s="33"/>
      <c r="X150" s="33"/>
      <c r="Y150" s="33"/>
      <c r="Z150" s="33"/>
      <c r="AA150" s="33"/>
      <c r="AB150" s="33"/>
      <c r="AC150" s="33"/>
      <c r="AD150" s="33"/>
      <c r="AE150" s="33"/>
      <c r="AR150" s="178" t="s">
        <v>125</v>
      </c>
      <c r="AT150" s="178" t="s">
        <v>222</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125</v>
      </c>
      <c r="BM150" s="178" t="s">
        <v>3561</v>
      </c>
    </row>
    <row r="151" spans="2:51" s="13" customFormat="1" ht="12">
      <c r="B151" s="180"/>
      <c r="D151" s="181" t="s">
        <v>228</v>
      </c>
      <c r="E151" s="182" t="s">
        <v>1</v>
      </c>
      <c r="F151" s="183" t="s">
        <v>3560</v>
      </c>
      <c r="H151" s="184">
        <v>37.5</v>
      </c>
      <c r="I151" s="185"/>
      <c r="L151" s="180"/>
      <c r="M151" s="186"/>
      <c r="N151" s="187"/>
      <c r="O151" s="187"/>
      <c r="P151" s="187"/>
      <c r="Q151" s="187"/>
      <c r="R151" s="187"/>
      <c r="S151" s="187"/>
      <c r="T151" s="188"/>
      <c r="AT151" s="182" t="s">
        <v>228</v>
      </c>
      <c r="AU151" s="182" t="s">
        <v>82</v>
      </c>
      <c r="AV151" s="13" t="s">
        <v>82</v>
      </c>
      <c r="AW151" s="13" t="s">
        <v>30</v>
      </c>
      <c r="AX151" s="13" t="s">
        <v>73</v>
      </c>
      <c r="AY151" s="182" t="s">
        <v>219</v>
      </c>
    </row>
    <row r="152" spans="2:51" s="13" customFormat="1" ht="12">
      <c r="B152" s="180"/>
      <c r="D152" s="181" t="s">
        <v>228</v>
      </c>
      <c r="E152" s="182" t="s">
        <v>1</v>
      </c>
      <c r="F152" s="183" t="s">
        <v>3562</v>
      </c>
      <c r="H152" s="184">
        <v>10</v>
      </c>
      <c r="I152" s="185"/>
      <c r="L152" s="180"/>
      <c r="M152" s="186"/>
      <c r="N152" s="187"/>
      <c r="O152" s="187"/>
      <c r="P152" s="187"/>
      <c r="Q152" s="187"/>
      <c r="R152" s="187"/>
      <c r="S152" s="187"/>
      <c r="T152" s="188"/>
      <c r="AT152" s="182" t="s">
        <v>228</v>
      </c>
      <c r="AU152" s="182" t="s">
        <v>82</v>
      </c>
      <c r="AV152" s="13" t="s">
        <v>82</v>
      </c>
      <c r="AW152" s="13" t="s">
        <v>30</v>
      </c>
      <c r="AX152" s="13" t="s">
        <v>73</v>
      </c>
      <c r="AY152" s="182" t="s">
        <v>219</v>
      </c>
    </row>
    <row r="153" spans="2:51" s="14" customFormat="1" ht="12">
      <c r="B153" s="189"/>
      <c r="D153" s="181" t="s">
        <v>228</v>
      </c>
      <c r="E153" s="190" t="s">
        <v>1</v>
      </c>
      <c r="F153" s="191" t="s">
        <v>241</v>
      </c>
      <c r="H153" s="192">
        <v>47.5</v>
      </c>
      <c r="I153" s="193"/>
      <c r="L153" s="189"/>
      <c r="M153" s="194"/>
      <c r="N153" s="195"/>
      <c r="O153" s="195"/>
      <c r="P153" s="195"/>
      <c r="Q153" s="195"/>
      <c r="R153" s="195"/>
      <c r="S153" s="195"/>
      <c r="T153" s="196"/>
      <c r="AT153" s="190" t="s">
        <v>228</v>
      </c>
      <c r="AU153" s="190" t="s">
        <v>82</v>
      </c>
      <c r="AV153" s="14" t="s">
        <v>125</v>
      </c>
      <c r="AW153" s="14" t="s">
        <v>30</v>
      </c>
      <c r="AX153" s="14" t="s">
        <v>80</v>
      </c>
      <c r="AY153" s="190" t="s">
        <v>219</v>
      </c>
    </row>
    <row r="154" spans="1:65" s="2" customFormat="1" ht="54" customHeight="1">
      <c r="A154" s="33"/>
      <c r="B154" s="166"/>
      <c r="C154" s="167" t="s">
        <v>318</v>
      </c>
      <c r="D154" s="167" t="s">
        <v>222</v>
      </c>
      <c r="E154" s="168" t="s">
        <v>3521</v>
      </c>
      <c r="F154" s="169" t="s">
        <v>3522</v>
      </c>
      <c r="G154" s="170" t="s">
        <v>237</v>
      </c>
      <c r="H154" s="171">
        <v>37.5</v>
      </c>
      <c r="I154" s="172"/>
      <c r="J154" s="173">
        <f>ROUND(I154*H154,2)</f>
        <v>0</v>
      </c>
      <c r="K154" s="169" t="s">
        <v>226</v>
      </c>
      <c r="L154" s="34"/>
      <c r="M154" s="174" t="s">
        <v>1</v>
      </c>
      <c r="N154" s="175" t="s">
        <v>38</v>
      </c>
      <c r="O154" s="59"/>
      <c r="P154" s="176">
        <f>O154*H154</f>
        <v>0</v>
      </c>
      <c r="Q154" s="176">
        <v>0</v>
      </c>
      <c r="R154" s="176">
        <f>Q154*H154</f>
        <v>0</v>
      </c>
      <c r="S154" s="176">
        <v>0.58</v>
      </c>
      <c r="T154" s="177">
        <f>S154*H154</f>
        <v>21.75</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3563</v>
      </c>
    </row>
    <row r="155" spans="2:51" s="13" customFormat="1" ht="12">
      <c r="B155" s="180"/>
      <c r="D155" s="181" t="s">
        <v>228</v>
      </c>
      <c r="E155" s="182" t="s">
        <v>1</v>
      </c>
      <c r="F155" s="183" t="s">
        <v>3560</v>
      </c>
      <c r="H155" s="184">
        <v>37.5</v>
      </c>
      <c r="I155" s="185"/>
      <c r="L155" s="180"/>
      <c r="M155" s="186"/>
      <c r="N155" s="187"/>
      <c r="O155" s="187"/>
      <c r="P155" s="187"/>
      <c r="Q155" s="187"/>
      <c r="R155" s="187"/>
      <c r="S155" s="187"/>
      <c r="T155" s="188"/>
      <c r="AT155" s="182" t="s">
        <v>228</v>
      </c>
      <c r="AU155" s="182" t="s">
        <v>82</v>
      </c>
      <c r="AV155" s="13" t="s">
        <v>82</v>
      </c>
      <c r="AW155" s="13" t="s">
        <v>30</v>
      </c>
      <c r="AX155" s="13" t="s">
        <v>80</v>
      </c>
      <c r="AY155" s="182" t="s">
        <v>219</v>
      </c>
    </row>
    <row r="156" spans="1:65" s="2" customFormat="1" ht="43.15" customHeight="1">
      <c r="A156" s="33"/>
      <c r="B156" s="166"/>
      <c r="C156" s="167" t="s">
        <v>322</v>
      </c>
      <c r="D156" s="167" t="s">
        <v>222</v>
      </c>
      <c r="E156" s="168" t="s">
        <v>3564</v>
      </c>
      <c r="F156" s="169" t="s">
        <v>3565</v>
      </c>
      <c r="G156" s="170" t="s">
        <v>361</v>
      </c>
      <c r="H156" s="171">
        <v>67</v>
      </c>
      <c r="I156" s="172"/>
      <c r="J156" s="173">
        <f>ROUND(I156*H156,2)</f>
        <v>0</v>
      </c>
      <c r="K156" s="169" t="s">
        <v>226</v>
      </c>
      <c r="L156" s="34"/>
      <c r="M156" s="174" t="s">
        <v>1</v>
      </c>
      <c r="N156" s="175" t="s">
        <v>38</v>
      </c>
      <c r="O156" s="59"/>
      <c r="P156" s="176">
        <f>O156*H156</f>
        <v>0</v>
      </c>
      <c r="Q156" s="176">
        <v>0</v>
      </c>
      <c r="R156" s="176">
        <f>Q156*H156</f>
        <v>0</v>
      </c>
      <c r="S156" s="176">
        <v>0.205</v>
      </c>
      <c r="T156" s="177">
        <f>S156*H156</f>
        <v>13.735</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3566</v>
      </c>
    </row>
    <row r="157" spans="2:51" s="13" customFormat="1" ht="12">
      <c r="B157" s="180"/>
      <c r="D157" s="181" t="s">
        <v>228</v>
      </c>
      <c r="E157" s="182" t="s">
        <v>1</v>
      </c>
      <c r="F157" s="183" t="s">
        <v>3567</v>
      </c>
      <c r="H157" s="184">
        <v>67</v>
      </c>
      <c r="I157" s="185"/>
      <c r="L157" s="180"/>
      <c r="M157" s="186"/>
      <c r="N157" s="187"/>
      <c r="O157" s="187"/>
      <c r="P157" s="187"/>
      <c r="Q157" s="187"/>
      <c r="R157" s="187"/>
      <c r="S157" s="187"/>
      <c r="T157" s="188"/>
      <c r="AT157" s="182" t="s">
        <v>228</v>
      </c>
      <c r="AU157" s="182" t="s">
        <v>82</v>
      </c>
      <c r="AV157" s="13" t="s">
        <v>82</v>
      </c>
      <c r="AW157" s="13" t="s">
        <v>30</v>
      </c>
      <c r="AX157" s="13" t="s">
        <v>80</v>
      </c>
      <c r="AY157" s="182" t="s">
        <v>219</v>
      </c>
    </row>
    <row r="158" spans="1:65" s="2" customFormat="1" ht="43.15" customHeight="1">
      <c r="A158" s="33"/>
      <c r="B158" s="166"/>
      <c r="C158" s="167" t="s">
        <v>334</v>
      </c>
      <c r="D158" s="167" t="s">
        <v>222</v>
      </c>
      <c r="E158" s="168" t="s">
        <v>1386</v>
      </c>
      <c r="F158" s="169" t="s">
        <v>1387</v>
      </c>
      <c r="G158" s="170" t="s">
        <v>361</v>
      </c>
      <c r="H158" s="171">
        <v>20</v>
      </c>
      <c r="I158" s="172"/>
      <c r="J158" s="173">
        <f>ROUND(I158*H158,2)</f>
        <v>0</v>
      </c>
      <c r="K158" s="169" t="s">
        <v>226</v>
      </c>
      <c r="L158" s="34"/>
      <c r="M158" s="174" t="s">
        <v>1</v>
      </c>
      <c r="N158" s="175" t="s">
        <v>38</v>
      </c>
      <c r="O158" s="59"/>
      <c r="P158" s="176">
        <f>O158*H158</f>
        <v>0</v>
      </c>
      <c r="Q158" s="176">
        <v>0</v>
      </c>
      <c r="R158" s="176">
        <f>Q158*H158</f>
        <v>0</v>
      </c>
      <c r="S158" s="176">
        <v>0.04</v>
      </c>
      <c r="T158" s="177">
        <f>S158*H158</f>
        <v>0.8</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3568</v>
      </c>
    </row>
    <row r="159" spans="2:51" s="13" customFormat="1" ht="12">
      <c r="B159" s="180"/>
      <c r="D159" s="181" t="s">
        <v>228</v>
      </c>
      <c r="E159" s="182" t="s">
        <v>1</v>
      </c>
      <c r="F159" s="183" t="s">
        <v>3569</v>
      </c>
      <c r="H159" s="184">
        <v>20</v>
      </c>
      <c r="I159" s="185"/>
      <c r="L159" s="180"/>
      <c r="M159" s="186"/>
      <c r="N159" s="187"/>
      <c r="O159" s="187"/>
      <c r="P159" s="187"/>
      <c r="Q159" s="187"/>
      <c r="R159" s="187"/>
      <c r="S159" s="187"/>
      <c r="T159" s="188"/>
      <c r="AT159" s="182" t="s">
        <v>228</v>
      </c>
      <c r="AU159" s="182" t="s">
        <v>82</v>
      </c>
      <c r="AV159" s="13" t="s">
        <v>82</v>
      </c>
      <c r="AW159" s="13" t="s">
        <v>30</v>
      </c>
      <c r="AX159" s="13" t="s">
        <v>80</v>
      </c>
      <c r="AY159" s="182" t="s">
        <v>219</v>
      </c>
    </row>
    <row r="160" spans="1:65" s="2" customFormat="1" ht="43.15" customHeight="1">
      <c r="A160" s="33"/>
      <c r="B160" s="166"/>
      <c r="C160" s="167" t="s">
        <v>339</v>
      </c>
      <c r="D160" s="167" t="s">
        <v>222</v>
      </c>
      <c r="E160" s="168" t="s">
        <v>3570</v>
      </c>
      <c r="F160" s="169" t="s">
        <v>3571</v>
      </c>
      <c r="G160" s="170" t="s">
        <v>232</v>
      </c>
      <c r="H160" s="171">
        <v>132.6</v>
      </c>
      <c r="I160" s="172"/>
      <c r="J160" s="173">
        <f>ROUND(I160*H160,2)</f>
        <v>0</v>
      </c>
      <c r="K160" s="169" t="s">
        <v>226</v>
      </c>
      <c r="L160" s="34"/>
      <c r="M160" s="174" t="s">
        <v>1</v>
      </c>
      <c r="N160" s="175" t="s">
        <v>38</v>
      </c>
      <c r="O160" s="59"/>
      <c r="P160" s="176">
        <f>O160*H160</f>
        <v>0</v>
      </c>
      <c r="Q160" s="176">
        <v>0</v>
      </c>
      <c r="R160" s="176">
        <f>Q160*H160</f>
        <v>0</v>
      </c>
      <c r="S160" s="176">
        <v>0</v>
      </c>
      <c r="T160" s="177">
        <f>S160*H160</f>
        <v>0</v>
      </c>
      <c r="U160" s="33"/>
      <c r="V160" s="33"/>
      <c r="W160" s="33"/>
      <c r="X160" s="33"/>
      <c r="Y160" s="33"/>
      <c r="Z160" s="33"/>
      <c r="AA160" s="33"/>
      <c r="AB160" s="33"/>
      <c r="AC160" s="33"/>
      <c r="AD160" s="33"/>
      <c r="AE160" s="33"/>
      <c r="AR160" s="178" t="s">
        <v>125</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125</v>
      </c>
      <c r="BM160" s="178" t="s">
        <v>3572</v>
      </c>
    </row>
    <row r="161" spans="2:51" s="13" customFormat="1" ht="12">
      <c r="B161" s="180"/>
      <c r="D161" s="181" t="s">
        <v>228</v>
      </c>
      <c r="E161" s="182" t="s">
        <v>1</v>
      </c>
      <c r="F161" s="183" t="s">
        <v>3573</v>
      </c>
      <c r="H161" s="184">
        <v>132.6</v>
      </c>
      <c r="I161" s="185"/>
      <c r="L161" s="180"/>
      <c r="M161" s="186"/>
      <c r="N161" s="187"/>
      <c r="O161" s="187"/>
      <c r="P161" s="187"/>
      <c r="Q161" s="187"/>
      <c r="R161" s="187"/>
      <c r="S161" s="187"/>
      <c r="T161" s="188"/>
      <c r="AT161" s="182" t="s">
        <v>228</v>
      </c>
      <c r="AU161" s="182" t="s">
        <v>82</v>
      </c>
      <c r="AV161" s="13" t="s">
        <v>82</v>
      </c>
      <c r="AW161" s="13" t="s">
        <v>30</v>
      </c>
      <c r="AX161" s="13" t="s">
        <v>80</v>
      </c>
      <c r="AY161" s="182" t="s">
        <v>219</v>
      </c>
    </row>
    <row r="162" spans="1:65" s="2" customFormat="1" ht="43.15" customHeight="1">
      <c r="A162" s="33"/>
      <c r="B162" s="166"/>
      <c r="C162" s="167" t="s">
        <v>344</v>
      </c>
      <c r="D162" s="167" t="s">
        <v>222</v>
      </c>
      <c r="E162" s="168" t="s">
        <v>3574</v>
      </c>
      <c r="F162" s="169" t="s">
        <v>3575</v>
      </c>
      <c r="G162" s="170" t="s">
        <v>225</v>
      </c>
      <c r="H162" s="171">
        <v>6</v>
      </c>
      <c r="I162" s="172"/>
      <c r="J162" s="173">
        <f aca="true" t="shared" si="0" ref="J162:J168">ROUND(I162*H162,2)</f>
        <v>0</v>
      </c>
      <c r="K162" s="169" t="s">
        <v>226</v>
      </c>
      <c r="L162" s="34"/>
      <c r="M162" s="174" t="s">
        <v>1</v>
      </c>
      <c r="N162" s="175" t="s">
        <v>38</v>
      </c>
      <c r="O162" s="59"/>
      <c r="P162" s="176">
        <f aca="true" t="shared" si="1" ref="P162:P168">O162*H162</f>
        <v>0</v>
      </c>
      <c r="Q162" s="176">
        <v>0</v>
      </c>
      <c r="R162" s="176">
        <f aca="true" t="shared" si="2" ref="R162:R168">Q162*H162</f>
        <v>0</v>
      </c>
      <c r="S162" s="176">
        <v>0</v>
      </c>
      <c r="T162" s="177">
        <f aca="true" t="shared" si="3" ref="T162:T168">S162*H162</f>
        <v>0</v>
      </c>
      <c r="U162" s="33"/>
      <c r="V162" s="33"/>
      <c r="W162" s="33"/>
      <c r="X162" s="33"/>
      <c r="Y162" s="33"/>
      <c r="Z162" s="33"/>
      <c r="AA162" s="33"/>
      <c r="AB162" s="33"/>
      <c r="AC162" s="33"/>
      <c r="AD162" s="33"/>
      <c r="AE162" s="33"/>
      <c r="AR162" s="178" t="s">
        <v>125</v>
      </c>
      <c r="AT162" s="178" t="s">
        <v>222</v>
      </c>
      <c r="AU162" s="178" t="s">
        <v>82</v>
      </c>
      <c r="AY162" s="18" t="s">
        <v>219</v>
      </c>
      <c r="BE162" s="179">
        <f aca="true" t="shared" si="4" ref="BE162:BE168">IF(N162="základní",J162,0)</f>
        <v>0</v>
      </c>
      <c r="BF162" s="179">
        <f aca="true" t="shared" si="5" ref="BF162:BF168">IF(N162="snížená",J162,0)</f>
        <v>0</v>
      </c>
      <c r="BG162" s="179">
        <f aca="true" t="shared" si="6" ref="BG162:BG168">IF(N162="zákl. přenesená",J162,0)</f>
        <v>0</v>
      </c>
      <c r="BH162" s="179">
        <f aca="true" t="shared" si="7" ref="BH162:BH168">IF(N162="sníž. přenesená",J162,0)</f>
        <v>0</v>
      </c>
      <c r="BI162" s="179">
        <f aca="true" t="shared" si="8" ref="BI162:BI168">IF(N162="nulová",J162,0)</f>
        <v>0</v>
      </c>
      <c r="BJ162" s="18" t="s">
        <v>80</v>
      </c>
      <c r="BK162" s="179">
        <f aca="true" t="shared" si="9" ref="BK162:BK168">ROUND(I162*H162,2)</f>
        <v>0</v>
      </c>
      <c r="BL162" s="18" t="s">
        <v>125</v>
      </c>
      <c r="BM162" s="178" t="s">
        <v>3576</v>
      </c>
    </row>
    <row r="163" spans="1:65" s="2" customFormat="1" ht="43.15" customHeight="1">
      <c r="A163" s="33"/>
      <c r="B163" s="166"/>
      <c r="C163" s="167" t="s">
        <v>7</v>
      </c>
      <c r="D163" s="167" t="s">
        <v>222</v>
      </c>
      <c r="E163" s="168" t="s">
        <v>3577</v>
      </c>
      <c r="F163" s="169" t="s">
        <v>3578</v>
      </c>
      <c r="G163" s="170" t="s">
        <v>225</v>
      </c>
      <c r="H163" s="171">
        <v>6</v>
      </c>
      <c r="I163" s="172"/>
      <c r="J163" s="173">
        <f t="shared" si="0"/>
        <v>0</v>
      </c>
      <c r="K163" s="169" t="s">
        <v>226</v>
      </c>
      <c r="L163" s="34"/>
      <c r="M163" s="174" t="s">
        <v>1</v>
      </c>
      <c r="N163" s="175" t="s">
        <v>38</v>
      </c>
      <c r="O163" s="59"/>
      <c r="P163" s="176">
        <f t="shared" si="1"/>
        <v>0</v>
      </c>
      <c r="Q163" s="176">
        <v>0</v>
      </c>
      <c r="R163" s="176">
        <f t="shared" si="2"/>
        <v>0</v>
      </c>
      <c r="S163" s="176">
        <v>0</v>
      </c>
      <c r="T163" s="177">
        <f t="shared" si="3"/>
        <v>0</v>
      </c>
      <c r="U163" s="33"/>
      <c r="V163" s="33"/>
      <c r="W163" s="33"/>
      <c r="X163" s="33"/>
      <c r="Y163" s="33"/>
      <c r="Z163" s="33"/>
      <c r="AA163" s="33"/>
      <c r="AB163" s="33"/>
      <c r="AC163" s="33"/>
      <c r="AD163" s="33"/>
      <c r="AE163" s="33"/>
      <c r="AR163" s="178" t="s">
        <v>125</v>
      </c>
      <c r="AT163" s="178" t="s">
        <v>222</v>
      </c>
      <c r="AU163" s="178" t="s">
        <v>82</v>
      </c>
      <c r="AY163" s="18" t="s">
        <v>219</v>
      </c>
      <c r="BE163" s="179">
        <f t="shared" si="4"/>
        <v>0</v>
      </c>
      <c r="BF163" s="179">
        <f t="shared" si="5"/>
        <v>0</v>
      </c>
      <c r="BG163" s="179">
        <f t="shared" si="6"/>
        <v>0</v>
      </c>
      <c r="BH163" s="179">
        <f t="shared" si="7"/>
        <v>0</v>
      </c>
      <c r="BI163" s="179">
        <f t="shared" si="8"/>
        <v>0</v>
      </c>
      <c r="BJ163" s="18" t="s">
        <v>80</v>
      </c>
      <c r="BK163" s="179">
        <f t="shared" si="9"/>
        <v>0</v>
      </c>
      <c r="BL163" s="18" t="s">
        <v>125</v>
      </c>
      <c r="BM163" s="178" t="s">
        <v>3579</v>
      </c>
    </row>
    <row r="164" spans="1:65" s="2" customFormat="1" ht="43.15" customHeight="1">
      <c r="A164" s="33"/>
      <c r="B164" s="166"/>
      <c r="C164" s="167" t="s">
        <v>358</v>
      </c>
      <c r="D164" s="167" t="s">
        <v>222</v>
      </c>
      <c r="E164" s="168" t="s">
        <v>3580</v>
      </c>
      <c r="F164" s="169" t="s">
        <v>3581</v>
      </c>
      <c r="G164" s="170" t="s">
        <v>225</v>
      </c>
      <c r="H164" s="171">
        <v>6</v>
      </c>
      <c r="I164" s="172"/>
      <c r="J164" s="173">
        <f t="shared" si="0"/>
        <v>0</v>
      </c>
      <c r="K164" s="169" t="s">
        <v>226</v>
      </c>
      <c r="L164" s="34"/>
      <c r="M164" s="174" t="s">
        <v>1</v>
      </c>
      <c r="N164" s="175" t="s">
        <v>38</v>
      </c>
      <c r="O164" s="59"/>
      <c r="P164" s="176">
        <f t="shared" si="1"/>
        <v>0</v>
      </c>
      <c r="Q164" s="176">
        <v>0</v>
      </c>
      <c r="R164" s="176">
        <f t="shared" si="2"/>
        <v>0</v>
      </c>
      <c r="S164" s="176">
        <v>0</v>
      </c>
      <c r="T164" s="177">
        <f t="shared" si="3"/>
        <v>0</v>
      </c>
      <c r="U164" s="33"/>
      <c r="V164" s="33"/>
      <c r="W164" s="33"/>
      <c r="X164" s="33"/>
      <c r="Y164" s="33"/>
      <c r="Z164" s="33"/>
      <c r="AA164" s="33"/>
      <c r="AB164" s="33"/>
      <c r="AC164" s="33"/>
      <c r="AD164" s="33"/>
      <c r="AE164" s="33"/>
      <c r="AR164" s="178" t="s">
        <v>125</v>
      </c>
      <c r="AT164" s="178" t="s">
        <v>222</v>
      </c>
      <c r="AU164" s="178" t="s">
        <v>82</v>
      </c>
      <c r="AY164" s="18" t="s">
        <v>219</v>
      </c>
      <c r="BE164" s="179">
        <f t="shared" si="4"/>
        <v>0</v>
      </c>
      <c r="BF164" s="179">
        <f t="shared" si="5"/>
        <v>0</v>
      </c>
      <c r="BG164" s="179">
        <f t="shared" si="6"/>
        <v>0</v>
      </c>
      <c r="BH164" s="179">
        <f t="shared" si="7"/>
        <v>0</v>
      </c>
      <c r="BI164" s="179">
        <f t="shared" si="8"/>
        <v>0</v>
      </c>
      <c r="BJ164" s="18" t="s">
        <v>80</v>
      </c>
      <c r="BK164" s="179">
        <f t="shared" si="9"/>
        <v>0</v>
      </c>
      <c r="BL164" s="18" t="s">
        <v>125</v>
      </c>
      <c r="BM164" s="178" t="s">
        <v>3582</v>
      </c>
    </row>
    <row r="165" spans="1:65" s="2" customFormat="1" ht="64.9" customHeight="1">
      <c r="A165" s="33"/>
      <c r="B165" s="166"/>
      <c r="C165" s="167" t="s">
        <v>364</v>
      </c>
      <c r="D165" s="167" t="s">
        <v>222</v>
      </c>
      <c r="E165" s="168" t="s">
        <v>3583</v>
      </c>
      <c r="F165" s="169" t="s">
        <v>3584</v>
      </c>
      <c r="G165" s="170" t="s">
        <v>225</v>
      </c>
      <c r="H165" s="171">
        <v>18</v>
      </c>
      <c r="I165" s="172"/>
      <c r="J165" s="173">
        <f t="shared" si="0"/>
        <v>0</v>
      </c>
      <c r="K165" s="169" t="s">
        <v>226</v>
      </c>
      <c r="L165" s="34"/>
      <c r="M165" s="174" t="s">
        <v>1</v>
      </c>
      <c r="N165" s="175" t="s">
        <v>38</v>
      </c>
      <c r="O165" s="59"/>
      <c r="P165" s="176">
        <f t="shared" si="1"/>
        <v>0</v>
      </c>
      <c r="Q165" s="176">
        <v>0</v>
      </c>
      <c r="R165" s="176">
        <f t="shared" si="2"/>
        <v>0</v>
      </c>
      <c r="S165" s="176">
        <v>0</v>
      </c>
      <c r="T165" s="177">
        <f t="shared" si="3"/>
        <v>0</v>
      </c>
      <c r="U165" s="33"/>
      <c r="V165" s="33"/>
      <c r="W165" s="33"/>
      <c r="X165" s="33"/>
      <c r="Y165" s="33"/>
      <c r="Z165" s="33"/>
      <c r="AA165" s="33"/>
      <c r="AB165" s="33"/>
      <c r="AC165" s="33"/>
      <c r="AD165" s="33"/>
      <c r="AE165" s="33"/>
      <c r="AR165" s="178" t="s">
        <v>125</v>
      </c>
      <c r="AT165" s="178" t="s">
        <v>222</v>
      </c>
      <c r="AU165" s="178" t="s">
        <v>82</v>
      </c>
      <c r="AY165" s="18" t="s">
        <v>219</v>
      </c>
      <c r="BE165" s="179">
        <f t="shared" si="4"/>
        <v>0</v>
      </c>
      <c r="BF165" s="179">
        <f t="shared" si="5"/>
        <v>0</v>
      </c>
      <c r="BG165" s="179">
        <f t="shared" si="6"/>
        <v>0</v>
      </c>
      <c r="BH165" s="179">
        <f t="shared" si="7"/>
        <v>0</v>
      </c>
      <c r="BI165" s="179">
        <f t="shared" si="8"/>
        <v>0</v>
      </c>
      <c r="BJ165" s="18" t="s">
        <v>80</v>
      </c>
      <c r="BK165" s="179">
        <f t="shared" si="9"/>
        <v>0</v>
      </c>
      <c r="BL165" s="18" t="s">
        <v>125</v>
      </c>
      <c r="BM165" s="178" t="s">
        <v>3585</v>
      </c>
    </row>
    <row r="166" spans="1:65" s="2" customFormat="1" ht="64.9" customHeight="1">
      <c r="A166" s="33"/>
      <c r="B166" s="166"/>
      <c r="C166" s="167" t="s">
        <v>368</v>
      </c>
      <c r="D166" s="167" t="s">
        <v>222</v>
      </c>
      <c r="E166" s="168" t="s">
        <v>3586</v>
      </c>
      <c r="F166" s="169" t="s">
        <v>3587</v>
      </c>
      <c r="G166" s="170" t="s">
        <v>225</v>
      </c>
      <c r="H166" s="171">
        <v>18</v>
      </c>
      <c r="I166" s="172"/>
      <c r="J166" s="173">
        <f t="shared" si="0"/>
        <v>0</v>
      </c>
      <c r="K166" s="169" t="s">
        <v>226</v>
      </c>
      <c r="L166" s="34"/>
      <c r="M166" s="174" t="s">
        <v>1</v>
      </c>
      <c r="N166" s="175" t="s">
        <v>38</v>
      </c>
      <c r="O166" s="59"/>
      <c r="P166" s="176">
        <f t="shared" si="1"/>
        <v>0</v>
      </c>
      <c r="Q166" s="176">
        <v>0</v>
      </c>
      <c r="R166" s="176">
        <f t="shared" si="2"/>
        <v>0</v>
      </c>
      <c r="S166" s="176">
        <v>0</v>
      </c>
      <c r="T166" s="177">
        <f t="shared" si="3"/>
        <v>0</v>
      </c>
      <c r="U166" s="33"/>
      <c r="V166" s="33"/>
      <c r="W166" s="33"/>
      <c r="X166" s="33"/>
      <c r="Y166" s="33"/>
      <c r="Z166" s="33"/>
      <c r="AA166" s="33"/>
      <c r="AB166" s="33"/>
      <c r="AC166" s="33"/>
      <c r="AD166" s="33"/>
      <c r="AE166" s="33"/>
      <c r="AR166" s="178" t="s">
        <v>125</v>
      </c>
      <c r="AT166" s="178" t="s">
        <v>222</v>
      </c>
      <c r="AU166" s="178" t="s">
        <v>82</v>
      </c>
      <c r="AY166" s="18" t="s">
        <v>219</v>
      </c>
      <c r="BE166" s="179">
        <f t="shared" si="4"/>
        <v>0</v>
      </c>
      <c r="BF166" s="179">
        <f t="shared" si="5"/>
        <v>0</v>
      </c>
      <c r="BG166" s="179">
        <f t="shared" si="6"/>
        <v>0</v>
      </c>
      <c r="BH166" s="179">
        <f t="shared" si="7"/>
        <v>0</v>
      </c>
      <c r="BI166" s="179">
        <f t="shared" si="8"/>
        <v>0</v>
      </c>
      <c r="BJ166" s="18" t="s">
        <v>80</v>
      </c>
      <c r="BK166" s="179">
        <f t="shared" si="9"/>
        <v>0</v>
      </c>
      <c r="BL166" s="18" t="s">
        <v>125</v>
      </c>
      <c r="BM166" s="178" t="s">
        <v>3588</v>
      </c>
    </row>
    <row r="167" spans="1:65" s="2" customFormat="1" ht="54" customHeight="1">
      <c r="A167" s="33"/>
      <c r="B167" s="166"/>
      <c r="C167" s="167" t="s">
        <v>378</v>
      </c>
      <c r="D167" s="167" t="s">
        <v>222</v>
      </c>
      <c r="E167" s="168" t="s">
        <v>3589</v>
      </c>
      <c r="F167" s="169" t="s">
        <v>3590</v>
      </c>
      <c r="G167" s="170" t="s">
        <v>225</v>
      </c>
      <c r="H167" s="171">
        <v>18</v>
      </c>
      <c r="I167" s="172"/>
      <c r="J167" s="173">
        <f t="shared" si="0"/>
        <v>0</v>
      </c>
      <c r="K167" s="169" t="s">
        <v>226</v>
      </c>
      <c r="L167" s="34"/>
      <c r="M167" s="174" t="s">
        <v>1</v>
      </c>
      <c r="N167" s="175" t="s">
        <v>38</v>
      </c>
      <c r="O167" s="59"/>
      <c r="P167" s="176">
        <f t="shared" si="1"/>
        <v>0</v>
      </c>
      <c r="Q167" s="176">
        <v>0</v>
      </c>
      <c r="R167" s="176">
        <f t="shared" si="2"/>
        <v>0</v>
      </c>
      <c r="S167" s="176">
        <v>0</v>
      </c>
      <c r="T167" s="177">
        <f t="shared" si="3"/>
        <v>0</v>
      </c>
      <c r="U167" s="33"/>
      <c r="V167" s="33"/>
      <c r="W167" s="33"/>
      <c r="X167" s="33"/>
      <c r="Y167" s="33"/>
      <c r="Z167" s="33"/>
      <c r="AA167" s="33"/>
      <c r="AB167" s="33"/>
      <c r="AC167" s="33"/>
      <c r="AD167" s="33"/>
      <c r="AE167" s="33"/>
      <c r="AR167" s="178" t="s">
        <v>125</v>
      </c>
      <c r="AT167" s="178" t="s">
        <v>222</v>
      </c>
      <c r="AU167" s="178" t="s">
        <v>82</v>
      </c>
      <c r="AY167" s="18" t="s">
        <v>219</v>
      </c>
      <c r="BE167" s="179">
        <f t="shared" si="4"/>
        <v>0</v>
      </c>
      <c r="BF167" s="179">
        <f t="shared" si="5"/>
        <v>0</v>
      </c>
      <c r="BG167" s="179">
        <f t="shared" si="6"/>
        <v>0</v>
      </c>
      <c r="BH167" s="179">
        <f t="shared" si="7"/>
        <v>0</v>
      </c>
      <c r="BI167" s="179">
        <f t="shared" si="8"/>
        <v>0</v>
      </c>
      <c r="BJ167" s="18" t="s">
        <v>80</v>
      </c>
      <c r="BK167" s="179">
        <f t="shared" si="9"/>
        <v>0</v>
      </c>
      <c r="BL167" s="18" t="s">
        <v>125</v>
      </c>
      <c r="BM167" s="178" t="s">
        <v>3591</v>
      </c>
    </row>
    <row r="168" spans="1:65" s="2" customFormat="1" ht="54" customHeight="1">
      <c r="A168" s="33"/>
      <c r="B168" s="166"/>
      <c r="C168" s="167" t="s">
        <v>382</v>
      </c>
      <c r="D168" s="167" t="s">
        <v>222</v>
      </c>
      <c r="E168" s="168" t="s">
        <v>793</v>
      </c>
      <c r="F168" s="169" t="s">
        <v>794</v>
      </c>
      <c r="G168" s="170" t="s">
        <v>232</v>
      </c>
      <c r="H168" s="171">
        <v>221</v>
      </c>
      <c r="I168" s="172"/>
      <c r="J168" s="173">
        <f t="shared" si="0"/>
        <v>0</v>
      </c>
      <c r="K168" s="169" t="s">
        <v>226</v>
      </c>
      <c r="L168" s="34"/>
      <c r="M168" s="174" t="s">
        <v>1</v>
      </c>
      <c r="N168" s="175" t="s">
        <v>38</v>
      </c>
      <c r="O168" s="59"/>
      <c r="P168" s="176">
        <f t="shared" si="1"/>
        <v>0</v>
      </c>
      <c r="Q168" s="176">
        <v>0</v>
      </c>
      <c r="R168" s="176">
        <f t="shared" si="2"/>
        <v>0</v>
      </c>
      <c r="S168" s="176">
        <v>0</v>
      </c>
      <c r="T168" s="177">
        <f t="shared" si="3"/>
        <v>0</v>
      </c>
      <c r="U168" s="33"/>
      <c r="V168" s="33"/>
      <c r="W168" s="33"/>
      <c r="X168" s="33"/>
      <c r="Y168" s="33"/>
      <c r="Z168" s="33"/>
      <c r="AA168" s="33"/>
      <c r="AB168" s="33"/>
      <c r="AC168" s="33"/>
      <c r="AD168" s="33"/>
      <c r="AE168" s="33"/>
      <c r="AR168" s="178" t="s">
        <v>125</v>
      </c>
      <c r="AT168" s="178" t="s">
        <v>222</v>
      </c>
      <c r="AU168" s="178" t="s">
        <v>82</v>
      </c>
      <c r="AY168" s="18" t="s">
        <v>219</v>
      </c>
      <c r="BE168" s="179">
        <f t="shared" si="4"/>
        <v>0</v>
      </c>
      <c r="BF168" s="179">
        <f t="shared" si="5"/>
        <v>0</v>
      </c>
      <c r="BG168" s="179">
        <f t="shared" si="6"/>
        <v>0</v>
      </c>
      <c r="BH168" s="179">
        <f t="shared" si="7"/>
        <v>0</v>
      </c>
      <c r="BI168" s="179">
        <f t="shared" si="8"/>
        <v>0</v>
      </c>
      <c r="BJ168" s="18" t="s">
        <v>80</v>
      </c>
      <c r="BK168" s="179">
        <f t="shared" si="9"/>
        <v>0</v>
      </c>
      <c r="BL168" s="18" t="s">
        <v>125</v>
      </c>
      <c r="BM168" s="178" t="s">
        <v>3592</v>
      </c>
    </row>
    <row r="169" spans="2:51" s="13" customFormat="1" ht="12">
      <c r="B169" s="180"/>
      <c r="D169" s="181" t="s">
        <v>228</v>
      </c>
      <c r="E169" s="182" t="s">
        <v>1</v>
      </c>
      <c r="F169" s="183" t="s">
        <v>3593</v>
      </c>
      <c r="H169" s="184">
        <v>132.6</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3" customFormat="1" ht="12">
      <c r="B170" s="180"/>
      <c r="D170" s="181" t="s">
        <v>228</v>
      </c>
      <c r="E170" s="182" t="s">
        <v>1</v>
      </c>
      <c r="F170" s="183" t="s">
        <v>3594</v>
      </c>
      <c r="H170" s="184">
        <v>88.4</v>
      </c>
      <c r="I170" s="185"/>
      <c r="L170" s="180"/>
      <c r="M170" s="186"/>
      <c r="N170" s="187"/>
      <c r="O170" s="187"/>
      <c r="P170" s="187"/>
      <c r="Q170" s="187"/>
      <c r="R170" s="187"/>
      <c r="S170" s="187"/>
      <c r="T170" s="188"/>
      <c r="AT170" s="182" t="s">
        <v>228</v>
      </c>
      <c r="AU170" s="182" t="s">
        <v>82</v>
      </c>
      <c r="AV170" s="13" t="s">
        <v>82</v>
      </c>
      <c r="AW170" s="13" t="s">
        <v>30</v>
      </c>
      <c r="AX170" s="13" t="s">
        <v>73</v>
      </c>
      <c r="AY170" s="182" t="s">
        <v>219</v>
      </c>
    </row>
    <row r="171" spans="2:51" s="14" customFormat="1" ht="12">
      <c r="B171" s="189"/>
      <c r="D171" s="181" t="s">
        <v>228</v>
      </c>
      <c r="E171" s="190" t="s">
        <v>1</v>
      </c>
      <c r="F171" s="191" t="s">
        <v>241</v>
      </c>
      <c r="H171" s="192">
        <v>221</v>
      </c>
      <c r="I171" s="193"/>
      <c r="L171" s="189"/>
      <c r="M171" s="194"/>
      <c r="N171" s="195"/>
      <c r="O171" s="195"/>
      <c r="P171" s="195"/>
      <c r="Q171" s="195"/>
      <c r="R171" s="195"/>
      <c r="S171" s="195"/>
      <c r="T171" s="196"/>
      <c r="AT171" s="190" t="s">
        <v>228</v>
      </c>
      <c r="AU171" s="190" t="s">
        <v>82</v>
      </c>
      <c r="AV171" s="14" t="s">
        <v>125</v>
      </c>
      <c r="AW171" s="14" t="s">
        <v>30</v>
      </c>
      <c r="AX171" s="14" t="s">
        <v>80</v>
      </c>
      <c r="AY171" s="190" t="s">
        <v>219</v>
      </c>
    </row>
    <row r="172" spans="1:65" s="2" customFormat="1" ht="64.9" customHeight="1">
      <c r="A172" s="33"/>
      <c r="B172" s="166"/>
      <c r="C172" s="167" t="s">
        <v>386</v>
      </c>
      <c r="D172" s="167" t="s">
        <v>222</v>
      </c>
      <c r="E172" s="168" t="s">
        <v>798</v>
      </c>
      <c r="F172" s="169" t="s">
        <v>799</v>
      </c>
      <c r="G172" s="170" t="s">
        <v>232</v>
      </c>
      <c r="H172" s="171">
        <v>2210</v>
      </c>
      <c r="I172" s="172"/>
      <c r="J172" s="173">
        <f>ROUND(I172*H172,2)</f>
        <v>0</v>
      </c>
      <c r="K172" s="169" t="s">
        <v>226</v>
      </c>
      <c r="L172" s="34"/>
      <c r="M172" s="174" t="s">
        <v>1</v>
      </c>
      <c r="N172" s="175" t="s">
        <v>38</v>
      </c>
      <c r="O172" s="59"/>
      <c r="P172" s="176">
        <f>O172*H172</f>
        <v>0</v>
      </c>
      <c r="Q172" s="176">
        <v>0</v>
      </c>
      <c r="R172" s="176">
        <f>Q172*H172</f>
        <v>0</v>
      </c>
      <c r="S172" s="176">
        <v>0</v>
      </c>
      <c r="T172" s="177">
        <f>S172*H172</f>
        <v>0</v>
      </c>
      <c r="U172" s="33"/>
      <c r="V172" s="33"/>
      <c r="W172" s="33"/>
      <c r="X172" s="33"/>
      <c r="Y172" s="33"/>
      <c r="Z172" s="33"/>
      <c r="AA172" s="33"/>
      <c r="AB172" s="33"/>
      <c r="AC172" s="33"/>
      <c r="AD172" s="33"/>
      <c r="AE172" s="33"/>
      <c r="AR172" s="178" t="s">
        <v>125</v>
      </c>
      <c r="AT172" s="178" t="s">
        <v>222</v>
      </c>
      <c r="AU172" s="178" t="s">
        <v>82</v>
      </c>
      <c r="AY172" s="18" t="s">
        <v>219</v>
      </c>
      <c r="BE172" s="179">
        <f>IF(N172="základní",J172,0)</f>
        <v>0</v>
      </c>
      <c r="BF172" s="179">
        <f>IF(N172="snížená",J172,0)</f>
        <v>0</v>
      </c>
      <c r="BG172" s="179">
        <f>IF(N172="zákl. přenesená",J172,0)</f>
        <v>0</v>
      </c>
      <c r="BH172" s="179">
        <f>IF(N172="sníž. přenesená",J172,0)</f>
        <v>0</v>
      </c>
      <c r="BI172" s="179">
        <f>IF(N172="nulová",J172,0)</f>
        <v>0</v>
      </c>
      <c r="BJ172" s="18" t="s">
        <v>80</v>
      </c>
      <c r="BK172" s="179">
        <f>ROUND(I172*H172,2)</f>
        <v>0</v>
      </c>
      <c r="BL172" s="18" t="s">
        <v>125</v>
      </c>
      <c r="BM172" s="178" t="s">
        <v>3595</v>
      </c>
    </row>
    <row r="173" spans="2:51" s="13" customFormat="1" ht="12">
      <c r="B173" s="180"/>
      <c r="D173" s="181" t="s">
        <v>228</v>
      </c>
      <c r="E173" s="182" t="s">
        <v>1</v>
      </c>
      <c r="F173" s="183" t="s">
        <v>3596</v>
      </c>
      <c r="H173" s="184">
        <v>2210</v>
      </c>
      <c r="I173" s="185"/>
      <c r="L173" s="180"/>
      <c r="M173" s="186"/>
      <c r="N173" s="187"/>
      <c r="O173" s="187"/>
      <c r="P173" s="187"/>
      <c r="Q173" s="187"/>
      <c r="R173" s="187"/>
      <c r="S173" s="187"/>
      <c r="T173" s="188"/>
      <c r="AT173" s="182" t="s">
        <v>228</v>
      </c>
      <c r="AU173" s="182" t="s">
        <v>82</v>
      </c>
      <c r="AV173" s="13" t="s">
        <v>82</v>
      </c>
      <c r="AW173" s="13" t="s">
        <v>30</v>
      </c>
      <c r="AX173" s="13" t="s">
        <v>80</v>
      </c>
      <c r="AY173" s="182" t="s">
        <v>219</v>
      </c>
    </row>
    <row r="174" spans="1:65" s="2" customFormat="1" ht="14.45" customHeight="1">
      <c r="A174" s="33"/>
      <c r="B174" s="166"/>
      <c r="C174" s="167" t="s">
        <v>391</v>
      </c>
      <c r="D174" s="167" t="s">
        <v>222</v>
      </c>
      <c r="E174" s="168" t="s">
        <v>2233</v>
      </c>
      <c r="F174" s="169" t="s">
        <v>3597</v>
      </c>
      <c r="G174" s="170" t="s">
        <v>232</v>
      </c>
      <c r="H174" s="171">
        <v>221</v>
      </c>
      <c r="I174" s="172"/>
      <c r="J174" s="173">
        <f>ROUND(I174*H174,2)</f>
        <v>0</v>
      </c>
      <c r="K174" s="169" t="s">
        <v>226</v>
      </c>
      <c r="L174" s="34"/>
      <c r="M174" s="174" t="s">
        <v>1</v>
      </c>
      <c r="N174" s="175" t="s">
        <v>38</v>
      </c>
      <c r="O174" s="59"/>
      <c r="P174" s="176">
        <f>O174*H174</f>
        <v>0</v>
      </c>
      <c r="Q174" s="176">
        <v>0</v>
      </c>
      <c r="R174" s="176">
        <f>Q174*H174</f>
        <v>0</v>
      </c>
      <c r="S174" s="176">
        <v>0</v>
      </c>
      <c r="T174" s="177">
        <f>S174*H174</f>
        <v>0</v>
      </c>
      <c r="U174" s="33"/>
      <c r="V174" s="33"/>
      <c r="W174" s="33"/>
      <c r="X174" s="33"/>
      <c r="Y174" s="33"/>
      <c r="Z174" s="33"/>
      <c r="AA174" s="33"/>
      <c r="AB174" s="33"/>
      <c r="AC174" s="33"/>
      <c r="AD174" s="33"/>
      <c r="AE174" s="33"/>
      <c r="AR174" s="178" t="s">
        <v>125</v>
      </c>
      <c r="AT174" s="178" t="s">
        <v>222</v>
      </c>
      <c r="AU174" s="178" t="s">
        <v>82</v>
      </c>
      <c r="AY174" s="18" t="s">
        <v>219</v>
      </c>
      <c r="BE174" s="179">
        <f>IF(N174="základní",J174,0)</f>
        <v>0</v>
      </c>
      <c r="BF174" s="179">
        <f>IF(N174="snížená",J174,0)</f>
        <v>0</v>
      </c>
      <c r="BG174" s="179">
        <f>IF(N174="zákl. přenesená",J174,0)</f>
        <v>0</v>
      </c>
      <c r="BH174" s="179">
        <f>IF(N174="sníž. přenesená",J174,0)</f>
        <v>0</v>
      </c>
      <c r="BI174" s="179">
        <f>IF(N174="nulová",J174,0)</f>
        <v>0</v>
      </c>
      <c r="BJ174" s="18" t="s">
        <v>80</v>
      </c>
      <c r="BK174" s="179">
        <f>ROUND(I174*H174,2)</f>
        <v>0</v>
      </c>
      <c r="BL174" s="18" t="s">
        <v>125</v>
      </c>
      <c r="BM174" s="178" t="s">
        <v>3598</v>
      </c>
    </row>
    <row r="175" spans="2:51" s="13" customFormat="1" ht="12">
      <c r="B175" s="180"/>
      <c r="D175" s="181" t="s">
        <v>228</v>
      </c>
      <c r="E175" s="182" t="s">
        <v>1</v>
      </c>
      <c r="F175" s="183" t="s">
        <v>3593</v>
      </c>
      <c r="H175" s="184">
        <v>132.6</v>
      </c>
      <c r="I175" s="185"/>
      <c r="L175" s="180"/>
      <c r="M175" s="186"/>
      <c r="N175" s="187"/>
      <c r="O175" s="187"/>
      <c r="P175" s="187"/>
      <c r="Q175" s="187"/>
      <c r="R175" s="187"/>
      <c r="S175" s="187"/>
      <c r="T175" s="188"/>
      <c r="AT175" s="182" t="s">
        <v>228</v>
      </c>
      <c r="AU175" s="182" t="s">
        <v>82</v>
      </c>
      <c r="AV175" s="13" t="s">
        <v>82</v>
      </c>
      <c r="AW175" s="13" t="s">
        <v>30</v>
      </c>
      <c r="AX175" s="13" t="s">
        <v>73</v>
      </c>
      <c r="AY175" s="182" t="s">
        <v>219</v>
      </c>
    </row>
    <row r="176" spans="2:51" s="13" customFormat="1" ht="12">
      <c r="B176" s="180"/>
      <c r="D176" s="181" t="s">
        <v>228</v>
      </c>
      <c r="E176" s="182" t="s">
        <v>1</v>
      </c>
      <c r="F176" s="183" t="s">
        <v>3594</v>
      </c>
      <c r="H176" s="184">
        <v>88.4</v>
      </c>
      <c r="I176" s="185"/>
      <c r="L176" s="180"/>
      <c r="M176" s="186"/>
      <c r="N176" s="187"/>
      <c r="O176" s="187"/>
      <c r="P176" s="187"/>
      <c r="Q176" s="187"/>
      <c r="R176" s="187"/>
      <c r="S176" s="187"/>
      <c r="T176" s="188"/>
      <c r="AT176" s="182" t="s">
        <v>228</v>
      </c>
      <c r="AU176" s="182" t="s">
        <v>82</v>
      </c>
      <c r="AV176" s="13" t="s">
        <v>82</v>
      </c>
      <c r="AW176" s="13" t="s">
        <v>30</v>
      </c>
      <c r="AX176" s="13" t="s">
        <v>73</v>
      </c>
      <c r="AY176" s="182" t="s">
        <v>219</v>
      </c>
    </row>
    <row r="177" spans="2:51" s="14" customFormat="1" ht="12">
      <c r="B177" s="189"/>
      <c r="D177" s="181" t="s">
        <v>228</v>
      </c>
      <c r="E177" s="190" t="s">
        <v>1</v>
      </c>
      <c r="F177" s="191" t="s">
        <v>241</v>
      </c>
      <c r="H177" s="192">
        <v>221</v>
      </c>
      <c r="I177" s="193"/>
      <c r="L177" s="189"/>
      <c r="M177" s="194"/>
      <c r="N177" s="195"/>
      <c r="O177" s="195"/>
      <c r="P177" s="195"/>
      <c r="Q177" s="195"/>
      <c r="R177" s="195"/>
      <c r="S177" s="195"/>
      <c r="T177" s="196"/>
      <c r="AT177" s="190" t="s">
        <v>228</v>
      </c>
      <c r="AU177" s="190" t="s">
        <v>82</v>
      </c>
      <c r="AV177" s="14" t="s">
        <v>125</v>
      </c>
      <c r="AW177" s="14" t="s">
        <v>30</v>
      </c>
      <c r="AX177" s="14" t="s">
        <v>80</v>
      </c>
      <c r="AY177" s="190" t="s">
        <v>219</v>
      </c>
    </row>
    <row r="178" spans="1:65" s="2" customFormat="1" ht="43.15" customHeight="1">
      <c r="A178" s="33"/>
      <c r="B178" s="166"/>
      <c r="C178" s="167" t="s">
        <v>397</v>
      </c>
      <c r="D178" s="167" t="s">
        <v>222</v>
      </c>
      <c r="E178" s="168" t="s">
        <v>814</v>
      </c>
      <c r="F178" s="169" t="s">
        <v>815</v>
      </c>
      <c r="G178" s="170" t="s">
        <v>249</v>
      </c>
      <c r="H178" s="171">
        <v>397.8</v>
      </c>
      <c r="I178" s="172"/>
      <c r="J178" s="173">
        <f>ROUND(I178*H178,2)</f>
        <v>0</v>
      </c>
      <c r="K178" s="169" t="s">
        <v>226</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3599</v>
      </c>
    </row>
    <row r="179" spans="2:51" s="13" customFormat="1" ht="12">
      <c r="B179" s="180"/>
      <c r="D179" s="181" t="s">
        <v>228</v>
      </c>
      <c r="E179" s="182" t="s">
        <v>1</v>
      </c>
      <c r="F179" s="183" t="s">
        <v>3600</v>
      </c>
      <c r="H179" s="184">
        <v>238.68</v>
      </c>
      <c r="I179" s="185"/>
      <c r="L179" s="180"/>
      <c r="M179" s="186"/>
      <c r="N179" s="187"/>
      <c r="O179" s="187"/>
      <c r="P179" s="187"/>
      <c r="Q179" s="187"/>
      <c r="R179" s="187"/>
      <c r="S179" s="187"/>
      <c r="T179" s="188"/>
      <c r="AT179" s="182" t="s">
        <v>228</v>
      </c>
      <c r="AU179" s="182" t="s">
        <v>82</v>
      </c>
      <c r="AV179" s="13" t="s">
        <v>82</v>
      </c>
      <c r="AW179" s="13" t="s">
        <v>30</v>
      </c>
      <c r="AX179" s="13" t="s">
        <v>73</v>
      </c>
      <c r="AY179" s="182" t="s">
        <v>219</v>
      </c>
    </row>
    <row r="180" spans="2:51" s="13" customFormat="1" ht="12">
      <c r="B180" s="180"/>
      <c r="D180" s="181" t="s">
        <v>228</v>
      </c>
      <c r="E180" s="182" t="s">
        <v>1</v>
      </c>
      <c r="F180" s="183" t="s">
        <v>3601</v>
      </c>
      <c r="H180" s="184">
        <v>159.12</v>
      </c>
      <c r="I180" s="185"/>
      <c r="L180" s="180"/>
      <c r="M180" s="186"/>
      <c r="N180" s="187"/>
      <c r="O180" s="187"/>
      <c r="P180" s="187"/>
      <c r="Q180" s="187"/>
      <c r="R180" s="187"/>
      <c r="S180" s="187"/>
      <c r="T180" s="188"/>
      <c r="AT180" s="182" t="s">
        <v>228</v>
      </c>
      <c r="AU180" s="182" t="s">
        <v>82</v>
      </c>
      <c r="AV180" s="13" t="s">
        <v>82</v>
      </c>
      <c r="AW180" s="13" t="s">
        <v>30</v>
      </c>
      <c r="AX180" s="13" t="s">
        <v>73</v>
      </c>
      <c r="AY180" s="182" t="s">
        <v>219</v>
      </c>
    </row>
    <row r="181" spans="2:51" s="14" customFormat="1" ht="12">
      <c r="B181" s="189"/>
      <c r="D181" s="181" t="s">
        <v>228</v>
      </c>
      <c r="E181" s="190" t="s">
        <v>1</v>
      </c>
      <c r="F181" s="191" t="s">
        <v>241</v>
      </c>
      <c r="H181" s="192">
        <v>397.8</v>
      </c>
      <c r="I181" s="193"/>
      <c r="L181" s="189"/>
      <c r="M181" s="194"/>
      <c r="N181" s="195"/>
      <c r="O181" s="195"/>
      <c r="P181" s="195"/>
      <c r="Q181" s="195"/>
      <c r="R181" s="195"/>
      <c r="S181" s="195"/>
      <c r="T181" s="196"/>
      <c r="AT181" s="190" t="s">
        <v>228</v>
      </c>
      <c r="AU181" s="190" t="s">
        <v>82</v>
      </c>
      <c r="AV181" s="14" t="s">
        <v>125</v>
      </c>
      <c r="AW181" s="14" t="s">
        <v>30</v>
      </c>
      <c r="AX181" s="14" t="s">
        <v>80</v>
      </c>
      <c r="AY181" s="190" t="s">
        <v>219</v>
      </c>
    </row>
    <row r="182" spans="1:65" s="2" customFormat="1" ht="14.45" customHeight="1">
      <c r="A182" s="33"/>
      <c r="B182" s="166"/>
      <c r="C182" s="167" t="s">
        <v>461</v>
      </c>
      <c r="D182" s="167" t="s">
        <v>222</v>
      </c>
      <c r="E182" s="168" t="s">
        <v>3602</v>
      </c>
      <c r="F182" s="169" t="s">
        <v>3603</v>
      </c>
      <c r="G182" s="170" t="s">
        <v>225</v>
      </c>
      <c r="H182" s="171">
        <v>6</v>
      </c>
      <c r="I182" s="172"/>
      <c r="J182" s="173">
        <f>ROUND(I182*H182,2)</f>
        <v>0</v>
      </c>
      <c r="K182" s="169" t="s">
        <v>1</v>
      </c>
      <c r="L182" s="34"/>
      <c r="M182" s="174" t="s">
        <v>1</v>
      </c>
      <c r="N182" s="175" t="s">
        <v>38</v>
      </c>
      <c r="O182" s="59"/>
      <c r="P182" s="176">
        <f>O182*H182</f>
        <v>0</v>
      </c>
      <c r="Q182" s="176">
        <v>0</v>
      </c>
      <c r="R182" s="176">
        <f>Q182*H182</f>
        <v>0</v>
      </c>
      <c r="S182" s="176">
        <v>0</v>
      </c>
      <c r="T182" s="177">
        <f>S182*H182</f>
        <v>0</v>
      </c>
      <c r="U182" s="33"/>
      <c r="V182" s="33"/>
      <c r="W182" s="33"/>
      <c r="X182" s="33"/>
      <c r="Y182" s="33"/>
      <c r="Z182" s="33"/>
      <c r="AA182" s="33"/>
      <c r="AB182" s="33"/>
      <c r="AC182" s="33"/>
      <c r="AD182" s="33"/>
      <c r="AE182" s="33"/>
      <c r="AR182" s="178" t="s">
        <v>125</v>
      </c>
      <c r="AT182" s="178" t="s">
        <v>222</v>
      </c>
      <c r="AU182" s="178" t="s">
        <v>82</v>
      </c>
      <c r="AY182" s="18" t="s">
        <v>219</v>
      </c>
      <c r="BE182" s="179">
        <f>IF(N182="základní",J182,0)</f>
        <v>0</v>
      </c>
      <c r="BF182" s="179">
        <f>IF(N182="snížená",J182,0)</f>
        <v>0</v>
      </c>
      <c r="BG182" s="179">
        <f>IF(N182="zákl. přenesená",J182,0)</f>
        <v>0</v>
      </c>
      <c r="BH182" s="179">
        <f>IF(N182="sníž. přenesená",J182,0)</f>
        <v>0</v>
      </c>
      <c r="BI182" s="179">
        <f>IF(N182="nulová",J182,0)</f>
        <v>0</v>
      </c>
      <c r="BJ182" s="18" t="s">
        <v>80</v>
      </c>
      <c r="BK182" s="179">
        <f>ROUND(I182*H182,2)</f>
        <v>0</v>
      </c>
      <c r="BL182" s="18" t="s">
        <v>125</v>
      </c>
      <c r="BM182" s="178" t="s">
        <v>3604</v>
      </c>
    </row>
    <row r="183" spans="2:63" s="12" customFormat="1" ht="22.9" customHeight="1">
      <c r="B183" s="153"/>
      <c r="D183" s="154" t="s">
        <v>72</v>
      </c>
      <c r="E183" s="164" t="s">
        <v>90</v>
      </c>
      <c r="F183" s="164" t="s">
        <v>221</v>
      </c>
      <c r="I183" s="156"/>
      <c r="J183" s="165">
        <f>BK183</f>
        <v>0</v>
      </c>
      <c r="L183" s="153"/>
      <c r="M183" s="158"/>
      <c r="N183" s="159"/>
      <c r="O183" s="159"/>
      <c r="P183" s="160">
        <f>SUM(P184:P185)</f>
        <v>0</v>
      </c>
      <c r="Q183" s="159"/>
      <c r="R183" s="160">
        <f>SUM(R184:R185)</f>
        <v>0</v>
      </c>
      <c r="S183" s="159"/>
      <c r="T183" s="161">
        <f>SUM(T184:T185)</f>
        <v>0</v>
      </c>
      <c r="AR183" s="154" t="s">
        <v>80</v>
      </c>
      <c r="AT183" s="162" t="s">
        <v>72</v>
      </c>
      <c r="AU183" s="162" t="s">
        <v>80</v>
      </c>
      <c r="AY183" s="154" t="s">
        <v>219</v>
      </c>
      <c r="BK183" s="163">
        <f>SUM(BK184:BK185)</f>
        <v>0</v>
      </c>
    </row>
    <row r="184" spans="1:65" s="2" customFormat="1" ht="32.45" customHeight="1">
      <c r="A184" s="33"/>
      <c r="B184" s="166"/>
      <c r="C184" s="167" t="s">
        <v>466</v>
      </c>
      <c r="D184" s="167" t="s">
        <v>222</v>
      </c>
      <c r="E184" s="168" t="s">
        <v>3605</v>
      </c>
      <c r="F184" s="169" t="s">
        <v>3606</v>
      </c>
      <c r="G184" s="170" t="s">
        <v>232</v>
      </c>
      <c r="H184" s="171">
        <v>5.511</v>
      </c>
      <c r="I184" s="172"/>
      <c r="J184" s="173">
        <f>ROUND(I184*H184,2)</f>
        <v>0</v>
      </c>
      <c r="K184" s="169" t="s">
        <v>226</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3607</v>
      </c>
    </row>
    <row r="185" spans="2:51" s="13" customFormat="1" ht="12">
      <c r="B185" s="180"/>
      <c r="D185" s="181" t="s">
        <v>228</v>
      </c>
      <c r="E185" s="182" t="s">
        <v>1</v>
      </c>
      <c r="F185" s="183" t="s">
        <v>3608</v>
      </c>
      <c r="H185" s="184">
        <v>5.511</v>
      </c>
      <c r="I185" s="185"/>
      <c r="L185" s="180"/>
      <c r="M185" s="186"/>
      <c r="N185" s="187"/>
      <c r="O185" s="187"/>
      <c r="P185" s="187"/>
      <c r="Q185" s="187"/>
      <c r="R185" s="187"/>
      <c r="S185" s="187"/>
      <c r="T185" s="188"/>
      <c r="AT185" s="182" t="s">
        <v>228</v>
      </c>
      <c r="AU185" s="182" t="s">
        <v>82</v>
      </c>
      <c r="AV185" s="13" t="s">
        <v>82</v>
      </c>
      <c r="AW185" s="13" t="s">
        <v>30</v>
      </c>
      <c r="AX185" s="13" t="s">
        <v>80</v>
      </c>
      <c r="AY185" s="182" t="s">
        <v>219</v>
      </c>
    </row>
    <row r="186" spans="2:63" s="12" customFormat="1" ht="22.9" customHeight="1">
      <c r="B186" s="153"/>
      <c r="D186" s="154" t="s">
        <v>72</v>
      </c>
      <c r="E186" s="164" t="s">
        <v>271</v>
      </c>
      <c r="F186" s="164" t="s">
        <v>303</v>
      </c>
      <c r="I186" s="156"/>
      <c r="J186" s="165">
        <f>BK186</f>
        <v>0</v>
      </c>
      <c r="L186" s="153"/>
      <c r="M186" s="158"/>
      <c r="N186" s="159"/>
      <c r="O186" s="159"/>
      <c r="P186" s="160">
        <f>SUM(P187:P201)</f>
        <v>0</v>
      </c>
      <c r="Q186" s="159"/>
      <c r="R186" s="160">
        <f>SUM(R187:R201)</f>
        <v>0</v>
      </c>
      <c r="S186" s="159"/>
      <c r="T186" s="161">
        <f>SUM(T187:T201)</f>
        <v>220.5062875</v>
      </c>
      <c r="AR186" s="154" t="s">
        <v>80</v>
      </c>
      <c r="AT186" s="162" t="s">
        <v>72</v>
      </c>
      <c r="AU186" s="162" t="s">
        <v>80</v>
      </c>
      <c r="AY186" s="154" t="s">
        <v>219</v>
      </c>
      <c r="BK186" s="163">
        <f>SUM(BK187:BK201)</f>
        <v>0</v>
      </c>
    </row>
    <row r="187" spans="1:65" s="2" customFormat="1" ht="14.45" customHeight="1">
      <c r="A187" s="33"/>
      <c r="B187" s="166"/>
      <c r="C187" s="167" t="s">
        <v>418</v>
      </c>
      <c r="D187" s="167" t="s">
        <v>222</v>
      </c>
      <c r="E187" s="168" t="s">
        <v>3609</v>
      </c>
      <c r="F187" s="169" t="s">
        <v>3610</v>
      </c>
      <c r="G187" s="170" t="s">
        <v>232</v>
      </c>
      <c r="H187" s="171">
        <v>2.01</v>
      </c>
      <c r="I187" s="172"/>
      <c r="J187" s="173">
        <f>ROUND(I187*H187,2)</f>
        <v>0</v>
      </c>
      <c r="K187" s="169" t="s">
        <v>226</v>
      </c>
      <c r="L187" s="34"/>
      <c r="M187" s="174" t="s">
        <v>1</v>
      </c>
      <c r="N187" s="175" t="s">
        <v>38</v>
      </c>
      <c r="O187" s="59"/>
      <c r="P187" s="176">
        <f>O187*H187</f>
        <v>0</v>
      </c>
      <c r="Q187" s="176">
        <v>0</v>
      </c>
      <c r="R187" s="176">
        <f>Q187*H187</f>
        <v>0</v>
      </c>
      <c r="S187" s="176">
        <v>2</v>
      </c>
      <c r="T187" s="177">
        <f>S187*H187</f>
        <v>4.02</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3611</v>
      </c>
    </row>
    <row r="188" spans="2:51" s="13" customFormat="1" ht="22.5">
      <c r="B188" s="180"/>
      <c r="D188" s="181" t="s">
        <v>228</v>
      </c>
      <c r="E188" s="182" t="s">
        <v>1</v>
      </c>
      <c r="F188" s="183" t="s">
        <v>3612</v>
      </c>
      <c r="H188" s="184">
        <v>1.539</v>
      </c>
      <c r="I188" s="185"/>
      <c r="L188" s="180"/>
      <c r="M188" s="186"/>
      <c r="N188" s="187"/>
      <c r="O188" s="187"/>
      <c r="P188" s="187"/>
      <c r="Q188" s="187"/>
      <c r="R188" s="187"/>
      <c r="S188" s="187"/>
      <c r="T188" s="188"/>
      <c r="AT188" s="182" t="s">
        <v>228</v>
      </c>
      <c r="AU188" s="182" t="s">
        <v>82</v>
      </c>
      <c r="AV188" s="13" t="s">
        <v>82</v>
      </c>
      <c r="AW188" s="13" t="s">
        <v>30</v>
      </c>
      <c r="AX188" s="13" t="s">
        <v>73</v>
      </c>
      <c r="AY188" s="182" t="s">
        <v>219</v>
      </c>
    </row>
    <row r="189" spans="2:51" s="13" customFormat="1" ht="12">
      <c r="B189" s="180"/>
      <c r="D189" s="181" t="s">
        <v>228</v>
      </c>
      <c r="E189" s="182" t="s">
        <v>1</v>
      </c>
      <c r="F189" s="183" t="s">
        <v>3613</v>
      </c>
      <c r="H189" s="184">
        <v>0.471</v>
      </c>
      <c r="I189" s="185"/>
      <c r="L189" s="180"/>
      <c r="M189" s="186"/>
      <c r="N189" s="187"/>
      <c r="O189" s="187"/>
      <c r="P189" s="187"/>
      <c r="Q189" s="187"/>
      <c r="R189" s="187"/>
      <c r="S189" s="187"/>
      <c r="T189" s="188"/>
      <c r="AT189" s="182" t="s">
        <v>228</v>
      </c>
      <c r="AU189" s="182" t="s">
        <v>82</v>
      </c>
      <c r="AV189" s="13" t="s">
        <v>82</v>
      </c>
      <c r="AW189" s="13" t="s">
        <v>30</v>
      </c>
      <c r="AX189" s="13" t="s">
        <v>73</v>
      </c>
      <c r="AY189" s="182" t="s">
        <v>219</v>
      </c>
    </row>
    <row r="190" spans="2:51" s="14" customFormat="1" ht="12">
      <c r="B190" s="189"/>
      <c r="D190" s="181" t="s">
        <v>228</v>
      </c>
      <c r="E190" s="190" t="s">
        <v>1</v>
      </c>
      <c r="F190" s="191" t="s">
        <v>241</v>
      </c>
      <c r="H190" s="192">
        <v>2.01</v>
      </c>
      <c r="I190" s="193"/>
      <c r="L190" s="189"/>
      <c r="M190" s="194"/>
      <c r="N190" s="195"/>
      <c r="O190" s="195"/>
      <c r="P190" s="195"/>
      <c r="Q190" s="195"/>
      <c r="R190" s="195"/>
      <c r="S190" s="195"/>
      <c r="T190" s="196"/>
      <c r="AT190" s="190" t="s">
        <v>228</v>
      </c>
      <c r="AU190" s="190" t="s">
        <v>82</v>
      </c>
      <c r="AV190" s="14" t="s">
        <v>125</v>
      </c>
      <c r="AW190" s="14" t="s">
        <v>30</v>
      </c>
      <c r="AX190" s="14" t="s">
        <v>80</v>
      </c>
      <c r="AY190" s="190" t="s">
        <v>219</v>
      </c>
    </row>
    <row r="191" spans="1:65" s="2" customFormat="1" ht="14.45" customHeight="1">
      <c r="A191" s="33"/>
      <c r="B191" s="166"/>
      <c r="C191" s="167" t="s">
        <v>475</v>
      </c>
      <c r="D191" s="167" t="s">
        <v>222</v>
      </c>
      <c r="E191" s="168" t="s">
        <v>1472</v>
      </c>
      <c r="F191" s="169" t="s">
        <v>1473</v>
      </c>
      <c r="G191" s="170" t="s">
        <v>232</v>
      </c>
      <c r="H191" s="171">
        <v>88.44</v>
      </c>
      <c r="I191" s="172"/>
      <c r="J191" s="173">
        <f>ROUND(I191*H191,2)</f>
        <v>0</v>
      </c>
      <c r="K191" s="169" t="s">
        <v>226</v>
      </c>
      <c r="L191" s="34"/>
      <c r="M191" s="174" t="s">
        <v>1</v>
      </c>
      <c r="N191" s="175" t="s">
        <v>38</v>
      </c>
      <c r="O191" s="59"/>
      <c r="P191" s="176">
        <f>O191*H191</f>
        <v>0</v>
      </c>
      <c r="Q191" s="176">
        <v>0</v>
      </c>
      <c r="R191" s="176">
        <f>Q191*H191</f>
        <v>0</v>
      </c>
      <c r="S191" s="176">
        <v>2.4</v>
      </c>
      <c r="T191" s="177">
        <f>S191*H191</f>
        <v>212.256</v>
      </c>
      <c r="U191" s="33"/>
      <c r="V191" s="33"/>
      <c r="W191" s="33"/>
      <c r="X191" s="33"/>
      <c r="Y191" s="33"/>
      <c r="Z191" s="33"/>
      <c r="AA191" s="33"/>
      <c r="AB191" s="33"/>
      <c r="AC191" s="33"/>
      <c r="AD191" s="33"/>
      <c r="AE191" s="33"/>
      <c r="AR191" s="178" t="s">
        <v>125</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125</v>
      </c>
      <c r="BM191" s="178" t="s">
        <v>3614</v>
      </c>
    </row>
    <row r="192" spans="2:51" s="13" customFormat="1" ht="12">
      <c r="B192" s="180"/>
      <c r="D192" s="181" t="s">
        <v>228</v>
      </c>
      <c r="E192" s="182" t="s">
        <v>1</v>
      </c>
      <c r="F192" s="183" t="s">
        <v>3615</v>
      </c>
      <c r="H192" s="184">
        <v>10.24</v>
      </c>
      <c r="I192" s="185"/>
      <c r="L192" s="180"/>
      <c r="M192" s="186"/>
      <c r="N192" s="187"/>
      <c r="O192" s="187"/>
      <c r="P192" s="187"/>
      <c r="Q192" s="187"/>
      <c r="R192" s="187"/>
      <c r="S192" s="187"/>
      <c r="T192" s="188"/>
      <c r="AT192" s="182" t="s">
        <v>228</v>
      </c>
      <c r="AU192" s="182" t="s">
        <v>82</v>
      </c>
      <c r="AV192" s="13" t="s">
        <v>82</v>
      </c>
      <c r="AW192" s="13" t="s">
        <v>30</v>
      </c>
      <c r="AX192" s="13" t="s">
        <v>73</v>
      </c>
      <c r="AY192" s="182" t="s">
        <v>219</v>
      </c>
    </row>
    <row r="193" spans="2:51" s="13" customFormat="1" ht="12">
      <c r="B193" s="180"/>
      <c r="D193" s="181" t="s">
        <v>228</v>
      </c>
      <c r="E193" s="182" t="s">
        <v>1</v>
      </c>
      <c r="F193" s="183" t="s">
        <v>3616</v>
      </c>
      <c r="H193" s="184">
        <v>78.2</v>
      </c>
      <c r="I193" s="185"/>
      <c r="L193" s="180"/>
      <c r="M193" s="186"/>
      <c r="N193" s="187"/>
      <c r="O193" s="187"/>
      <c r="P193" s="187"/>
      <c r="Q193" s="187"/>
      <c r="R193" s="187"/>
      <c r="S193" s="187"/>
      <c r="T193" s="188"/>
      <c r="AT193" s="182" t="s">
        <v>228</v>
      </c>
      <c r="AU193" s="182" t="s">
        <v>82</v>
      </c>
      <c r="AV193" s="13" t="s">
        <v>82</v>
      </c>
      <c r="AW193" s="13" t="s">
        <v>30</v>
      </c>
      <c r="AX193" s="13" t="s">
        <v>73</v>
      </c>
      <c r="AY193" s="182" t="s">
        <v>219</v>
      </c>
    </row>
    <row r="194" spans="2:51" s="14" customFormat="1" ht="12">
      <c r="B194" s="189"/>
      <c r="D194" s="181" t="s">
        <v>228</v>
      </c>
      <c r="E194" s="190" t="s">
        <v>1</v>
      </c>
      <c r="F194" s="191" t="s">
        <v>241</v>
      </c>
      <c r="H194" s="192">
        <v>88.44</v>
      </c>
      <c r="I194" s="193"/>
      <c r="L194" s="189"/>
      <c r="M194" s="194"/>
      <c r="N194" s="195"/>
      <c r="O194" s="195"/>
      <c r="P194" s="195"/>
      <c r="Q194" s="195"/>
      <c r="R194" s="195"/>
      <c r="S194" s="195"/>
      <c r="T194" s="196"/>
      <c r="AT194" s="190" t="s">
        <v>228</v>
      </c>
      <c r="AU194" s="190" t="s">
        <v>82</v>
      </c>
      <c r="AV194" s="14" t="s">
        <v>125</v>
      </c>
      <c r="AW194" s="14" t="s">
        <v>30</v>
      </c>
      <c r="AX194" s="14" t="s">
        <v>80</v>
      </c>
      <c r="AY194" s="190" t="s">
        <v>219</v>
      </c>
    </row>
    <row r="195" spans="1:65" s="2" customFormat="1" ht="32.45" customHeight="1">
      <c r="A195" s="33"/>
      <c r="B195" s="166"/>
      <c r="C195" s="167" t="s">
        <v>491</v>
      </c>
      <c r="D195" s="167" t="s">
        <v>222</v>
      </c>
      <c r="E195" s="168" t="s">
        <v>1478</v>
      </c>
      <c r="F195" s="169" t="s">
        <v>1479</v>
      </c>
      <c r="G195" s="170" t="s">
        <v>225</v>
      </c>
      <c r="H195" s="171">
        <v>29</v>
      </c>
      <c r="I195" s="172"/>
      <c r="J195" s="173">
        <f>ROUND(I195*H195,2)</f>
        <v>0</v>
      </c>
      <c r="K195" s="169" t="s">
        <v>226</v>
      </c>
      <c r="L195" s="34"/>
      <c r="M195" s="174" t="s">
        <v>1</v>
      </c>
      <c r="N195" s="175" t="s">
        <v>38</v>
      </c>
      <c r="O195" s="59"/>
      <c r="P195" s="176">
        <f>O195*H195</f>
        <v>0</v>
      </c>
      <c r="Q195" s="176">
        <v>0</v>
      </c>
      <c r="R195" s="176">
        <f>Q195*H195</f>
        <v>0</v>
      </c>
      <c r="S195" s="176">
        <v>0.0657</v>
      </c>
      <c r="T195" s="177">
        <f>S195*H195</f>
        <v>1.9052999999999998</v>
      </c>
      <c r="U195" s="33"/>
      <c r="V195" s="33"/>
      <c r="W195" s="33"/>
      <c r="X195" s="33"/>
      <c r="Y195" s="33"/>
      <c r="Z195" s="33"/>
      <c r="AA195" s="33"/>
      <c r="AB195" s="33"/>
      <c r="AC195" s="33"/>
      <c r="AD195" s="33"/>
      <c r="AE195" s="33"/>
      <c r="AR195" s="178" t="s">
        <v>125</v>
      </c>
      <c r="AT195" s="178" t="s">
        <v>222</v>
      </c>
      <c r="AU195" s="178" t="s">
        <v>82</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125</v>
      </c>
      <c r="BM195" s="178" t="s">
        <v>3617</v>
      </c>
    </row>
    <row r="196" spans="2:51" s="13" customFormat="1" ht="12">
      <c r="B196" s="180"/>
      <c r="D196" s="181" t="s">
        <v>228</v>
      </c>
      <c r="E196" s="182" t="s">
        <v>1</v>
      </c>
      <c r="F196" s="183" t="s">
        <v>1481</v>
      </c>
      <c r="H196" s="184">
        <v>29</v>
      </c>
      <c r="I196" s="185"/>
      <c r="L196" s="180"/>
      <c r="M196" s="186"/>
      <c r="N196" s="187"/>
      <c r="O196" s="187"/>
      <c r="P196" s="187"/>
      <c r="Q196" s="187"/>
      <c r="R196" s="187"/>
      <c r="S196" s="187"/>
      <c r="T196" s="188"/>
      <c r="AT196" s="182" t="s">
        <v>228</v>
      </c>
      <c r="AU196" s="182" t="s">
        <v>82</v>
      </c>
      <c r="AV196" s="13" t="s">
        <v>82</v>
      </c>
      <c r="AW196" s="13" t="s">
        <v>30</v>
      </c>
      <c r="AX196" s="13" t="s">
        <v>80</v>
      </c>
      <c r="AY196" s="182" t="s">
        <v>219</v>
      </c>
    </row>
    <row r="197" spans="1:65" s="2" customFormat="1" ht="21.6" customHeight="1">
      <c r="A197" s="33"/>
      <c r="B197" s="166"/>
      <c r="C197" s="167" t="s">
        <v>495</v>
      </c>
      <c r="D197" s="167" t="s">
        <v>222</v>
      </c>
      <c r="E197" s="168" t="s">
        <v>1483</v>
      </c>
      <c r="F197" s="169" t="s">
        <v>1484</v>
      </c>
      <c r="G197" s="170" t="s">
        <v>361</v>
      </c>
      <c r="H197" s="171">
        <v>71.35</v>
      </c>
      <c r="I197" s="172"/>
      <c r="J197" s="173">
        <f>ROUND(I197*H197,2)</f>
        <v>0</v>
      </c>
      <c r="K197" s="169" t="s">
        <v>226</v>
      </c>
      <c r="L197" s="34"/>
      <c r="M197" s="174" t="s">
        <v>1</v>
      </c>
      <c r="N197" s="175" t="s">
        <v>38</v>
      </c>
      <c r="O197" s="59"/>
      <c r="P197" s="176">
        <f>O197*H197</f>
        <v>0</v>
      </c>
      <c r="Q197" s="176">
        <v>0</v>
      </c>
      <c r="R197" s="176">
        <f>Q197*H197</f>
        <v>0</v>
      </c>
      <c r="S197" s="176">
        <v>0.00925</v>
      </c>
      <c r="T197" s="177">
        <f>S197*H197</f>
        <v>0.6599875</v>
      </c>
      <c r="U197" s="33"/>
      <c r="V197" s="33"/>
      <c r="W197" s="33"/>
      <c r="X197" s="33"/>
      <c r="Y197" s="33"/>
      <c r="Z197" s="33"/>
      <c r="AA197" s="33"/>
      <c r="AB197" s="33"/>
      <c r="AC197" s="33"/>
      <c r="AD197" s="33"/>
      <c r="AE197" s="33"/>
      <c r="AR197" s="178" t="s">
        <v>125</v>
      </c>
      <c r="AT197" s="178" t="s">
        <v>222</v>
      </c>
      <c r="AU197" s="178" t="s">
        <v>82</v>
      </c>
      <c r="AY197" s="18" t="s">
        <v>219</v>
      </c>
      <c r="BE197" s="179">
        <f>IF(N197="základní",J197,0)</f>
        <v>0</v>
      </c>
      <c r="BF197" s="179">
        <f>IF(N197="snížená",J197,0)</f>
        <v>0</v>
      </c>
      <c r="BG197" s="179">
        <f>IF(N197="zákl. přenesená",J197,0)</f>
        <v>0</v>
      </c>
      <c r="BH197" s="179">
        <f>IF(N197="sníž. přenesená",J197,0)</f>
        <v>0</v>
      </c>
      <c r="BI197" s="179">
        <f>IF(N197="nulová",J197,0)</f>
        <v>0</v>
      </c>
      <c r="BJ197" s="18" t="s">
        <v>80</v>
      </c>
      <c r="BK197" s="179">
        <f>ROUND(I197*H197,2)</f>
        <v>0</v>
      </c>
      <c r="BL197" s="18" t="s">
        <v>125</v>
      </c>
      <c r="BM197" s="178" t="s">
        <v>3618</v>
      </c>
    </row>
    <row r="198" spans="1:65" s="2" customFormat="1" ht="21.6" customHeight="1">
      <c r="A198" s="33"/>
      <c r="B198" s="166"/>
      <c r="C198" s="167" t="s">
        <v>499</v>
      </c>
      <c r="D198" s="167" t="s">
        <v>222</v>
      </c>
      <c r="E198" s="168" t="s">
        <v>3619</v>
      </c>
      <c r="F198" s="169" t="s">
        <v>3620</v>
      </c>
      <c r="G198" s="170" t="s">
        <v>361</v>
      </c>
      <c r="H198" s="171">
        <v>38</v>
      </c>
      <c r="I198" s="172"/>
      <c r="J198" s="173">
        <f>ROUND(I198*H198,2)</f>
        <v>0</v>
      </c>
      <c r="K198" s="169" t="s">
        <v>226</v>
      </c>
      <c r="L198" s="34"/>
      <c r="M198" s="174" t="s">
        <v>1</v>
      </c>
      <c r="N198" s="175" t="s">
        <v>38</v>
      </c>
      <c r="O198" s="59"/>
      <c r="P198" s="176">
        <f>O198*H198</f>
        <v>0</v>
      </c>
      <c r="Q198" s="176">
        <v>0</v>
      </c>
      <c r="R198" s="176">
        <f>Q198*H198</f>
        <v>0</v>
      </c>
      <c r="S198" s="176">
        <v>0.037</v>
      </c>
      <c r="T198" s="177">
        <f>S198*H198</f>
        <v>1.406</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3621</v>
      </c>
    </row>
    <row r="199" spans="2:51" s="13" customFormat="1" ht="12">
      <c r="B199" s="180"/>
      <c r="D199" s="181" t="s">
        <v>228</v>
      </c>
      <c r="E199" s="182" t="s">
        <v>1</v>
      </c>
      <c r="F199" s="183" t="s">
        <v>3622</v>
      </c>
      <c r="H199" s="184">
        <v>38</v>
      </c>
      <c r="I199" s="185"/>
      <c r="L199" s="180"/>
      <c r="M199" s="186"/>
      <c r="N199" s="187"/>
      <c r="O199" s="187"/>
      <c r="P199" s="187"/>
      <c r="Q199" s="187"/>
      <c r="R199" s="187"/>
      <c r="S199" s="187"/>
      <c r="T199" s="188"/>
      <c r="AT199" s="182" t="s">
        <v>228</v>
      </c>
      <c r="AU199" s="182" t="s">
        <v>82</v>
      </c>
      <c r="AV199" s="13" t="s">
        <v>82</v>
      </c>
      <c r="AW199" s="13" t="s">
        <v>30</v>
      </c>
      <c r="AX199" s="13" t="s">
        <v>80</v>
      </c>
      <c r="AY199" s="182" t="s">
        <v>219</v>
      </c>
    </row>
    <row r="200" spans="1:65" s="2" customFormat="1" ht="21.6" customHeight="1">
      <c r="A200" s="33"/>
      <c r="B200" s="166"/>
      <c r="C200" s="167" t="s">
        <v>503</v>
      </c>
      <c r="D200" s="167" t="s">
        <v>222</v>
      </c>
      <c r="E200" s="168" t="s">
        <v>3623</v>
      </c>
      <c r="F200" s="169" t="s">
        <v>3624</v>
      </c>
      <c r="G200" s="170" t="s">
        <v>361</v>
      </c>
      <c r="H200" s="171">
        <v>7</v>
      </c>
      <c r="I200" s="172"/>
      <c r="J200" s="173">
        <f>ROUND(I200*H200,2)</f>
        <v>0</v>
      </c>
      <c r="K200" s="169" t="s">
        <v>226</v>
      </c>
      <c r="L200" s="34"/>
      <c r="M200" s="174" t="s">
        <v>1</v>
      </c>
      <c r="N200" s="175" t="s">
        <v>38</v>
      </c>
      <c r="O200" s="59"/>
      <c r="P200" s="176">
        <f>O200*H200</f>
        <v>0</v>
      </c>
      <c r="Q200" s="176">
        <v>0</v>
      </c>
      <c r="R200" s="176">
        <f>Q200*H200</f>
        <v>0</v>
      </c>
      <c r="S200" s="176">
        <v>0.037</v>
      </c>
      <c r="T200" s="177">
        <f>S200*H200</f>
        <v>0.259</v>
      </c>
      <c r="U200" s="33"/>
      <c r="V200" s="33"/>
      <c r="W200" s="33"/>
      <c r="X200" s="33"/>
      <c r="Y200" s="33"/>
      <c r="Z200" s="33"/>
      <c r="AA200" s="33"/>
      <c r="AB200" s="33"/>
      <c r="AC200" s="33"/>
      <c r="AD200" s="33"/>
      <c r="AE200" s="33"/>
      <c r="AR200" s="178" t="s">
        <v>125</v>
      </c>
      <c r="AT200" s="178" t="s">
        <v>222</v>
      </c>
      <c r="AU200" s="178" t="s">
        <v>82</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3625</v>
      </c>
    </row>
    <row r="201" spans="2:51" s="13" customFormat="1" ht="12">
      <c r="B201" s="180"/>
      <c r="D201" s="181" t="s">
        <v>228</v>
      </c>
      <c r="E201" s="182" t="s">
        <v>1</v>
      </c>
      <c r="F201" s="183" t="s">
        <v>3626</v>
      </c>
      <c r="H201" s="184">
        <v>7</v>
      </c>
      <c r="I201" s="185"/>
      <c r="L201" s="180"/>
      <c r="M201" s="186"/>
      <c r="N201" s="187"/>
      <c r="O201" s="187"/>
      <c r="P201" s="187"/>
      <c r="Q201" s="187"/>
      <c r="R201" s="187"/>
      <c r="S201" s="187"/>
      <c r="T201" s="188"/>
      <c r="AT201" s="182" t="s">
        <v>228</v>
      </c>
      <c r="AU201" s="182" t="s">
        <v>82</v>
      </c>
      <c r="AV201" s="13" t="s">
        <v>82</v>
      </c>
      <c r="AW201" s="13" t="s">
        <v>30</v>
      </c>
      <c r="AX201" s="13" t="s">
        <v>80</v>
      </c>
      <c r="AY201" s="182" t="s">
        <v>219</v>
      </c>
    </row>
    <row r="202" spans="2:63" s="12" customFormat="1" ht="22.9" customHeight="1">
      <c r="B202" s="153"/>
      <c r="D202" s="154" t="s">
        <v>72</v>
      </c>
      <c r="E202" s="164" t="s">
        <v>376</v>
      </c>
      <c r="F202" s="164" t="s">
        <v>377</v>
      </c>
      <c r="I202" s="156"/>
      <c r="J202" s="165">
        <f>BK202</f>
        <v>0</v>
      </c>
      <c r="L202" s="153"/>
      <c r="M202" s="158"/>
      <c r="N202" s="159"/>
      <c r="O202" s="159"/>
      <c r="P202" s="160">
        <f>SUM(P203:P214)</f>
        <v>0</v>
      </c>
      <c r="Q202" s="159"/>
      <c r="R202" s="160">
        <f>SUM(R203:R214)</f>
        <v>0</v>
      </c>
      <c r="S202" s="159"/>
      <c r="T202" s="161">
        <f>SUM(T203:T214)</f>
        <v>0</v>
      </c>
      <c r="AR202" s="154" t="s">
        <v>80</v>
      </c>
      <c r="AT202" s="162" t="s">
        <v>72</v>
      </c>
      <c r="AU202" s="162" t="s">
        <v>80</v>
      </c>
      <c r="AY202" s="154" t="s">
        <v>219</v>
      </c>
      <c r="BK202" s="163">
        <f>SUM(BK203:BK214)</f>
        <v>0</v>
      </c>
    </row>
    <row r="203" spans="1:65" s="2" customFormat="1" ht="32.45" customHeight="1">
      <c r="A203" s="33"/>
      <c r="B203" s="166"/>
      <c r="C203" s="167" t="s">
        <v>507</v>
      </c>
      <c r="D203" s="167" t="s">
        <v>222</v>
      </c>
      <c r="E203" s="168" t="s">
        <v>3524</v>
      </c>
      <c r="F203" s="169" t="s">
        <v>3525</v>
      </c>
      <c r="G203" s="170" t="s">
        <v>249</v>
      </c>
      <c r="H203" s="171">
        <v>277.825</v>
      </c>
      <c r="I203" s="172"/>
      <c r="J203" s="173">
        <f>ROUND(I203*H203,2)</f>
        <v>0</v>
      </c>
      <c r="K203" s="169" t="s">
        <v>226</v>
      </c>
      <c r="L203" s="34"/>
      <c r="M203" s="174" t="s">
        <v>1</v>
      </c>
      <c r="N203" s="175" t="s">
        <v>38</v>
      </c>
      <c r="O203" s="59"/>
      <c r="P203" s="176">
        <f>O203*H203</f>
        <v>0</v>
      </c>
      <c r="Q203" s="176">
        <v>0</v>
      </c>
      <c r="R203" s="176">
        <f>Q203*H203</f>
        <v>0</v>
      </c>
      <c r="S203" s="176">
        <v>0</v>
      </c>
      <c r="T203" s="177">
        <f>S203*H203</f>
        <v>0</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3627</v>
      </c>
    </row>
    <row r="204" spans="1:65" s="2" customFormat="1" ht="43.15" customHeight="1">
      <c r="A204" s="33"/>
      <c r="B204" s="166"/>
      <c r="C204" s="167" t="s">
        <v>511</v>
      </c>
      <c r="D204" s="167" t="s">
        <v>222</v>
      </c>
      <c r="E204" s="168" t="s">
        <v>3527</v>
      </c>
      <c r="F204" s="169" t="s">
        <v>3528</v>
      </c>
      <c r="G204" s="170" t="s">
        <v>249</v>
      </c>
      <c r="H204" s="171">
        <v>5278.675</v>
      </c>
      <c r="I204" s="172"/>
      <c r="J204" s="173">
        <f>ROUND(I204*H204,2)</f>
        <v>0</v>
      </c>
      <c r="K204" s="169" t="s">
        <v>226</v>
      </c>
      <c r="L204" s="34"/>
      <c r="M204" s="174" t="s">
        <v>1</v>
      </c>
      <c r="N204" s="175" t="s">
        <v>38</v>
      </c>
      <c r="O204" s="59"/>
      <c r="P204" s="176">
        <f>O204*H204</f>
        <v>0</v>
      </c>
      <c r="Q204" s="176">
        <v>0</v>
      </c>
      <c r="R204" s="176">
        <f>Q204*H204</f>
        <v>0</v>
      </c>
      <c r="S204" s="176">
        <v>0</v>
      </c>
      <c r="T204" s="177">
        <f>S204*H204</f>
        <v>0</v>
      </c>
      <c r="U204" s="33"/>
      <c r="V204" s="33"/>
      <c r="W204" s="33"/>
      <c r="X204" s="33"/>
      <c r="Y204" s="33"/>
      <c r="Z204" s="33"/>
      <c r="AA204" s="33"/>
      <c r="AB204" s="33"/>
      <c r="AC204" s="33"/>
      <c r="AD204" s="33"/>
      <c r="AE204" s="33"/>
      <c r="AR204" s="178" t="s">
        <v>125</v>
      </c>
      <c r="AT204" s="178" t="s">
        <v>222</v>
      </c>
      <c r="AU204" s="178" t="s">
        <v>82</v>
      </c>
      <c r="AY204" s="18" t="s">
        <v>219</v>
      </c>
      <c r="BE204" s="179">
        <f>IF(N204="základní",J204,0)</f>
        <v>0</v>
      </c>
      <c r="BF204" s="179">
        <f>IF(N204="snížená",J204,0)</f>
        <v>0</v>
      </c>
      <c r="BG204" s="179">
        <f>IF(N204="zákl. přenesená",J204,0)</f>
        <v>0</v>
      </c>
      <c r="BH204" s="179">
        <f>IF(N204="sníž. přenesená",J204,0)</f>
        <v>0</v>
      </c>
      <c r="BI204" s="179">
        <f>IF(N204="nulová",J204,0)</f>
        <v>0</v>
      </c>
      <c r="BJ204" s="18" t="s">
        <v>80</v>
      </c>
      <c r="BK204" s="179">
        <f>ROUND(I204*H204,2)</f>
        <v>0</v>
      </c>
      <c r="BL204" s="18" t="s">
        <v>125</v>
      </c>
      <c r="BM204" s="178" t="s">
        <v>3628</v>
      </c>
    </row>
    <row r="205" spans="2:51" s="13" customFormat="1" ht="12">
      <c r="B205" s="180"/>
      <c r="D205" s="181" t="s">
        <v>228</v>
      </c>
      <c r="F205" s="183" t="s">
        <v>3629</v>
      </c>
      <c r="H205" s="184">
        <v>5278.675</v>
      </c>
      <c r="I205" s="185"/>
      <c r="L205" s="180"/>
      <c r="M205" s="186"/>
      <c r="N205" s="187"/>
      <c r="O205" s="187"/>
      <c r="P205" s="187"/>
      <c r="Q205" s="187"/>
      <c r="R205" s="187"/>
      <c r="S205" s="187"/>
      <c r="T205" s="188"/>
      <c r="AT205" s="182" t="s">
        <v>228</v>
      </c>
      <c r="AU205" s="182" t="s">
        <v>82</v>
      </c>
      <c r="AV205" s="13" t="s">
        <v>82</v>
      </c>
      <c r="AW205" s="13" t="s">
        <v>3</v>
      </c>
      <c r="AX205" s="13" t="s">
        <v>80</v>
      </c>
      <c r="AY205" s="182" t="s">
        <v>219</v>
      </c>
    </row>
    <row r="206" spans="1:65" s="2" customFormat="1" ht="21.6" customHeight="1">
      <c r="A206" s="33"/>
      <c r="B206" s="166"/>
      <c r="C206" s="167" t="s">
        <v>522</v>
      </c>
      <c r="D206" s="167" t="s">
        <v>222</v>
      </c>
      <c r="E206" s="168" t="s">
        <v>3531</v>
      </c>
      <c r="F206" s="169" t="s">
        <v>3532</v>
      </c>
      <c r="G206" s="170" t="s">
        <v>249</v>
      </c>
      <c r="H206" s="171">
        <v>277.825</v>
      </c>
      <c r="I206" s="172"/>
      <c r="J206" s="173">
        <f>ROUND(I206*H206,2)</f>
        <v>0</v>
      </c>
      <c r="K206" s="169" t="s">
        <v>226</v>
      </c>
      <c r="L206" s="34"/>
      <c r="M206" s="174" t="s">
        <v>1</v>
      </c>
      <c r="N206" s="175" t="s">
        <v>38</v>
      </c>
      <c r="O206" s="59"/>
      <c r="P206" s="176">
        <f>O206*H206</f>
        <v>0</v>
      </c>
      <c r="Q206" s="176">
        <v>0</v>
      </c>
      <c r="R206" s="176">
        <f>Q206*H206</f>
        <v>0</v>
      </c>
      <c r="S206" s="176">
        <v>0</v>
      </c>
      <c r="T206" s="177">
        <f>S206*H206</f>
        <v>0</v>
      </c>
      <c r="U206" s="33"/>
      <c r="V206" s="33"/>
      <c r="W206" s="33"/>
      <c r="X206" s="33"/>
      <c r="Y206" s="33"/>
      <c r="Z206" s="33"/>
      <c r="AA206" s="33"/>
      <c r="AB206" s="33"/>
      <c r="AC206" s="33"/>
      <c r="AD206" s="33"/>
      <c r="AE206" s="33"/>
      <c r="AR206" s="178" t="s">
        <v>125</v>
      </c>
      <c r="AT206" s="178" t="s">
        <v>222</v>
      </c>
      <c r="AU206" s="178" t="s">
        <v>82</v>
      </c>
      <c r="AY206" s="18" t="s">
        <v>219</v>
      </c>
      <c r="BE206" s="179">
        <f>IF(N206="základní",J206,0)</f>
        <v>0</v>
      </c>
      <c r="BF206" s="179">
        <f>IF(N206="snížená",J206,0)</f>
        <v>0</v>
      </c>
      <c r="BG206" s="179">
        <f>IF(N206="zákl. přenesená",J206,0)</f>
        <v>0</v>
      </c>
      <c r="BH206" s="179">
        <f>IF(N206="sníž. přenesená",J206,0)</f>
        <v>0</v>
      </c>
      <c r="BI206" s="179">
        <f>IF(N206="nulová",J206,0)</f>
        <v>0</v>
      </c>
      <c r="BJ206" s="18" t="s">
        <v>80</v>
      </c>
      <c r="BK206" s="179">
        <f>ROUND(I206*H206,2)</f>
        <v>0</v>
      </c>
      <c r="BL206" s="18" t="s">
        <v>125</v>
      </c>
      <c r="BM206" s="178" t="s">
        <v>3630</v>
      </c>
    </row>
    <row r="207" spans="1:65" s="2" customFormat="1" ht="43.15" customHeight="1">
      <c r="A207" s="33"/>
      <c r="B207" s="166"/>
      <c r="C207" s="167" t="s">
        <v>527</v>
      </c>
      <c r="D207" s="167" t="s">
        <v>222</v>
      </c>
      <c r="E207" s="168" t="s">
        <v>3534</v>
      </c>
      <c r="F207" s="169" t="s">
        <v>3535</v>
      </c>
      <c r="G207" s="170" t="s">
        <v>249</v>
      </c>
      <c r="H207" s="171">
        <v>28.118</v>
      </c>
      <c r="I207" s="172"/>
      <c r="J207" s="173">
        <f>ROUND(I207*H207,2)</f>
        <v>0</v>
      </c>
      <c r="K207" s="169" t="s">
        <v>226</v>
      </c>
      <c r="L207" s="34"/>
      <c r="M207" s="174" t="s">
        <v>1</v>
      </c>
      <c r="N207" s="175" t="s">
        <v>38</v>
      </c>
      <c r="O207" s="59"/>
      <c r="P207" s="176">
        <f>O207*H207</f>
        <v>0</v>
      </c>
      <c r="Q207" s="176">
        <v>0</v>
      </c>
      <c r="R207" s="176">
        <f>Q207*H207</f>
        <v>0</v>
      </c>
      <c r="S207" s="176">
        <v>0</v>
      </c>
      <c r="T207" s="177">
        <f>S207*H207</f>
        <v>0</v>
      </c>
      <c r="U207" s="33"/>
      <c r="V207" s="33"/>
      <c r="W207" s="33"/>
      <c r="X207" s="33"/>
      <c r="Y207" s="33"/>
      <c r="Z207" s="33"/>
      <c r="AA207" s="33"/>
      <c r="AB207" s="33"/>
      <c r="AC207" s="33"/>
      <c r="AD207" s="33"/>
      <c r="AE207" s="33"/>
      <c r="AR207" s="178" t="s">
        <v>125</v>
      </c>
      <c r="AT207" s="178" t="s">
        <v>222</v>
      </c>
      <c r="AU207" s="178" t="s">
        <v>82</v>
      </c>
      <c r="AY207" s="18" t="s">
        <v>219</v>
      </c>
      <c r="BE207" s="179">
        <f>IF(N207="základní",J207,0)</f>
        <v>0</v>
      </c>
      <c r="BF207" s="179">
        <f>IF(N207="snížená",J207,0)</f>
        <v>0</v>
      </c>
      <c r="BG207" s="179">
        <f>IF(N207="zákl. přenesená",J207,0)</f>
        <v>0</v>
      </c>
      <c r="BH207" s="179">
        <f>IF(N207="sníž. přenesená",J207,0)</f>
        <v>0</v>
      </c>
      <c r="BI207" s="179">
        <f>IF(N207="nulová",J207,0)</f>
        <v>0</v>
      </c>
      <c r="BJ207" s="18" t="s">
        <v>80</v>
      </c>
      <c r="BK207" s="179">
        <f>ROUND(I207*H207,2)</f>
        <v>0</v>
      </c>
      <c r="BL207" s="18" t="s">
        <v>125</v>
      </c>
      <c r="BM207" s="178" t="s">
        <v>3631</v>
      </c>
    </row>
    <row r="208" spans="2:51" s="13" customFormat="1" ht="12">
      <c r="B208" s="180"/>
      <c r="D208" s="181" t="s">
        <v>228</v>
      </c>
      <c r="E208" s="182" t="s">
        <v>1</v>
      </c>
      <c r="F208" s="183" t="s">
        <v>3632</v>
      </c>
      <c r="H208" s="184">
        <v>28.118</v>
      </c>
      <c r="I208" s="185"/>
      <c r="L208" s="180"/>
      <c r="M208" s="186"/>
      <c r="N208" s="187"/>
      <c r="O208" s="187"/>
      <c r="P208" s="187"/>
      <c r="Q208" s="187"/>
      <c r="R208" s="187"/>
      <c r="S208" s="187"/>
      <c r="T208" s="188"/>
      <c r="AT208" s="182" t="s">
        <v>228</v>
      </c>
      <c r="AU208" s="182" t="s">
        <v>82</v>
      </c>
      <c r="AV208" s="13" t="s">
        <v>82</v>
      </c>
      <c r="AW208" s="13" t="s">
        <v>30</v>
      </c>
      <c r="AX208" s="13" t="s">
        <v>80</v>
      </c>
      <c r="AY208" s="182" t="s">
        <v>219</v>
      </c>
    </row>
    <row r="209" spans="1:65" s="2" customFormat="1" ht="43.15" customHeight="1">
      <c r="A209" s="33"/>
      <c r="B209" s="166"/>
      <c r="C209" s="167" t="s">
        <v>536</v>
      </c>
      <c r="D209" s="167" t="s">
        <v>222</v>
      </c>
      <c r="E209" s="168" t="s">
        <v>3633</v>
      </c>
      <c r="F209" s="169" t="s">
        <v>3634</v>
      </c>
      <c r="G209" s="170" t="s">
        <v>249</v>
      </c>
      <c r="H209" s="171">
        <v>212.256</v>
      </c>
      <c r="I209" s="172"/>
      <c r="J209" s="173">
        <f>ROUND(I209*H209,2)</f>
        <v>0</v>
      </c>
      <c r="K209" s="169" t="s">
        <v>226</v>
      </c>
      <c r="L209" s="34"/>
      <c r="M209" s="174" t="s">
        <v>1</v>
      </c>
      <c r="N209" s="175" t="s">
        <v>38</v>
      </c>
      <c r="O209" s="59"/>
      <c r="P209" s="176">
        <f>O209*H209</f>
        <v>0</v>
      </c>
      <c r="Q209" s="176">
        <v>0</v>
      </c>
      <c r="R209" s="176">
        <f>Q209*H209</f>
        <v>0</v>
      </c>
      <c r="S209" s="176">
        <v>0</v>
      </c>
      <c r="T209" s="177">
        <f>S209*H209</f>
        <v>0</v>
      </c>
      <c r="U209" s="33"/>
      <c r="V209" s="33"/>
      <c r="W209" s="33"/>
      <c r="X209" s="33"/>
      <c r="Y209" s="33"/>
      <c r="Z209" s="33"/>
      <c r="AA209" s="33"/>
      <c r="AB209" s="33"/>
      <c r="AC209" s="33"/>
      <c r="AD209" s="33"/>
      <c r="AE209" s="33"/>
      <c r="AR209" s="178" t="s">
        <v>125</v>
      </c>
      <c r="AT209" s="178" t="s">
        <v>222</v>
      </c>
      <c r="AU209" s="178" t="s">
        <v>82</v>
      </c>
      <c r="AY209" s="18" t="s">
        <v>219</v>
      </c>
      <c r="BE209" s="179">
        <f>IF(N209="základní",J209,0)</f>
        <v>0</v>
      </c>
      <c r="BF209" s="179">
        <f>IF(N209="snížená",J209,0)</f>
        <v>0</v>
      </c>
      <c r="BG209" s="179">
        <f>IF(N209="zákl. přenesená",J209,0)</f>
        <v>0</v>
      </c>
      <c r="BH209" s="179">
        <f>IF(N209="sníž. přenesená",J209,0)</f>
        <v>0</v>
      </c>
      <c r="BI209" s="179">
        <f>IF(N209="nulová",J209,0)</f>
        <v>0</v>
      </c>
      <c r="BJ209" s="18" t="s">
        <v>80</v>
      </c>
      <c r="BK209" s="179">
        <f>ROUND(I209*H209,2)</f>
        <v>0</v>
      </c>
      <c r="BL209" s="18" t="s">
        <v>125</v>
      </c>
      <c r="BM209" s="178" t="s">
        <v>3635</v>
      </c>
    </row>
    <row r="210" spans="2:51" s="13" customFormat="1" ht="12">
      <c r="B210" s="180"/>
      <c r="D210" s="181" t="s">
        <v>228</v>
      </c>
      <c r="E210" s="182" t="s">
        <v>1</v>
      </c>
      <c r="F210" s="183" t="s">
        <v>3636</v>
      </c>
      <c r="H210" s="184">
        <v>212.256</v>
      </c>
      <c r="I210" s="185"/>
      <c r="L210" s="180"/>
      <c r="M210" s="186"/>
      <c r="N210" s="187"/>
      <c r="O210" s="187"/>
      <c r="P210" s="187"/>
      <c r="Q210" s="187"/>
      <c r="R210" s="187"/>
      <c r="S210" s="187"/>
      <c r="T210" s="188"/>
      <c r="AT210" s="182" t="s">
        <v>228</v>
      </c>
      <c r="AU210" s="182" t="s">
        <v>82</v>
      </c>
      <c r="AV210" s="13" t="s">
        <v>82</v>
      </c>
      <c r="AW210" s="13" t="s">
        <v>30</v>
      </c>
      <c r="AX210" s="13" t="s">
        <v>80</v>
      </c>
      <c r="AY210" s="182" t="s">
        <v>219</v>
      </c>
    </row>
    <row r="211" spans="1:65" s="2" customFormat="1" ht="43.15" customHeight="1">
      <c r="A211" s="33"/>
      <c r="B211" s="166"/>
      <c r="C211" s="167" t="s">
        <v>543</v>
      </c>
      <c r="D211" s="167" t="s">
        <v>222</v>
      </c>
      <c r="E211" s="168" t="s">
        <v>3538</v>
      </c>
      <c r="F211" s="169" t="s">
        <v>815</v>
      </c>
      <c r="G211" s="170" t="s">
        <v>249</v>
      </c>
      <c r="H211" s="171">
        <v>30.3</v>
      </c>
      <c r="I211" s="172"/>
      <c r="J211" s="173">
        <f>ROUND(I211*H211,2)</f>
        <v>0</v>
      </c>
      <c r="K211" s="169" t="s">
        <v>226</v>
      </c>
      <c r="L211" s="34"/>
      <c r="M211" s="174" t="s">
        <v>1</v>
      </c>
      <c r="N211" s="175" t="s">
        <v>38</v>
      </c>
      <c r="O211" s="59"/>
      <c r="P211" s="176">
        <f>O211*H211</f>
        <v>0</v>
      </c>
      <c r="Q211" s="176">
        <v>0</v>
      </c>
      <c r="R211" s="176">
        <f>Q211*H211</f>
        <v>0</v>
      </c>
      <c r="S211" s="176">
        <v>0</v>
      </c>
      <c r="T211" s="177">
        <f>S211*H211</f>
        <v>0</v>
      </c>
      <c r="U211" s="33"/>
      <c r="V211" s="33"/>
      <c r="W211" s="33"/>
      <c r="X211" s="33"/>
      <c r="Y211" s="33"/>
      <c r="Z211" s="33"/>
      <c r="AA211" s="33"/>
      <c r="AB211" s="33"/>
      <c r="AC211" s="33"/>
      <c r="AD211" s="33"/>
      <c r="AE211" s="33"/>
      <c r="AR211" s="178" t="s">
        <v>125</v>
      </c>
      <c r="AT211" s="178" t="s">
        <v>222</v>
      </c>
      <c r="AU211" s="178" t="s">
        <v>82</v>
      </c>
      <c r="AY211" s="18" t="s">
        <v>219</v>
      </c>
      <c r="BE211" s="179">
        <f>IF(N211="základní",J211,0)</f>
        <v>0</v>
      </c>
      <c r="BF211" s="179">
        <f>IF(N211="snížená",J211,0)</f>
        <v>0</v>
      </c>
      <c r="BG211" s="179">
        <f>IF(N211="zákl. přenesená",J211,0)</f>
        <v>0</v>
      </c>
      <c r="BH211" s="179">
        <f>IF(N211="sníž. přenesená",J211,0)</f>
        <v>0</v>
      </c>
      <c r="BI211" s="179">
        <f>IF(N211="nulová",J211,0)</f>
        <v>0</v>
      </c>
      <c r="BJ211" s="18" t="s">
        <v>80</v>
      </c>
      <c r="BK211" s="179">
        <f>ROUND(I211*H211,2)</f>
        <v>0</v>
      </c>
      <c r="BL211" s="18" t="s">
        <v>125</v>
      </c>
      <c r="BM211" s="178" t="s">
        <v>3637</v>
      </c>
    </row>
    <row r="212" spans="2:51" s="13" customFormat="1" ht="12">
      <c r="B212" s="180"/>
      <c r="D212" s="181" t="s">
        <v>228</v>
      </c>
      <c r="E212" s="182" t="s">
        <v>1</v>
      </c>
      <c r="F212" s="183" t="s">
        <v>3638</v>
      </c>
      <c r="H212" s="184">
        <v>30.3</v>
      </c>
      <c r="I212" s="185"/>
      <c r="L212" s="180"/>
      <c r="M212" s="186"/>
      <c r="N212" s="187"/>
      <c r="O212" s="187"/>
      <c r="P212" s="187"/>
      <c r="Q212" s="187"/>
      <c r="R212" s="187"/>
      <c r="S212" s="187"/>
      <c r="T212" s="188"/>
      <c r="AT212" s="182" t="s">
        <v>228</v>
      </c>
      <c r="AU212" s="182" t="s">
        <v>82</v>
      </c>
      <c r="AV212" s="13" t="s">
        <v>82</v>
      </c>
      <c r="AW212" s="13" t="s">
        <v>30</v>
      </c>
      <c r="AX212" s="13" t="s">
        <v>80</v>
      </c>
      <c r="AY212" s="182" t="s">
        <v>219</v>
      </c>
    </row>
    <row r="213" spans="1:65" s="2" customFormat="1" ht="43.15" customHeight="1">
      <c r="A213" s="33"/>
      <c r="B213" s="166"/>
      <c r="C213" s="167" t="s">
        <v>548</v>
      </c>
      <c r="D213" s="167" t="s">
        <v>222</v>
      </c>
      <c r="E213" s="168" t="s">
        <v>392</v>
      </c>
      <c r="F213" s="169" t="s">
        <v>393</v>
      </c>
      <c r="G213" s="170" t="s">
        <v>249</v>
      </c>
      <c r="H213" s="171">
        <v>7.151</v>
      </c>
      <c r="I213" s="172"/>
      <c r="J213" s="173">
        <f>ROUND(I213*H213,2)</f>
        <v>0</v>
      </c>
      <c r="K213" s="169" t="s">
        <v>226</v>
      </c>
      <c r="L213" s="34"/>
      <c r="M213" s="174" t="s">
        <v>1</v>
      </c>
      <c r="N213" s="175" t="s">
        <v>38</v>
      </c>
      <c r="O213" s="59"/>
      <c r="P213" s="176">
        <f>O213*H213</f>
        <v>0</v>
      </c>
      <c r="Q213" s="176">
        <v>0</v>
      </c>
      <c r="R213" s="176">
        <f>Q213*H213</f>
        <v>0</v>
      </c>
      <c r="S213" s="176">
        <v>0</v>
      </c>
      <c r="T213" s="177">
        <f>S213*H213</f>
        <v>0</v>
      </c>
      <c r="U213" s="33"/>
      <c r="V213" s="33"/>
      <c r="W213" s="33"/>
      <c r="X213" s="33"/>
      <c r="Y213" s="33"/>
      <c r="Z213" s="33"/>
      <c r="AA213" s="33"/>
      <c r="AB213" s="33"/>
      <c r="AC213" s="33"/>
      <c r="AD213" s="33"/>
      <c r="AE213" s="33"/>
      <c r="AR213" s="178" t="s">
        <v>125</v>
      </c>
      <c r="AT213" s="178" t="s">
        <v>222</v>
      </c>
      <c r="AU213" s="178" t="s">
        <v>82</v>
      </c>
      <c r="AY213" s="18" t="s">
        <v>219</v>
      </c>
      <c r="BE213" s="179">
        <f>IF(N213="základní",J213,0)</f>
        <v>0</v>
      </c>
      <c r="BF213" s="179">
        <f>IF(N213="snížená",J213,0)</f>
        <v>0</v>
      </c>
      <c r="BG213" s="179">
        <f>IF(N213="zákl. přenesená",J213,0)</f>
        <v>0</v>
      </c>
      <c r="BH213" s="179">
        <f>IF(N213="sníž. přenesená",J213,0)</f>
        <v>0</v>
      </c>
      <c r="BI213" s="179">
        <f>IF(N213="nulová",J213,0)</f>
        <v>0</v>
      </c>
      <c r="BJ213" s="18" t="s">
        <v>80</v>
      </c>
      <c r="BK213" s="179">
        <f>ROUND(I213*H213,2)</f>
        <v>0</v>
      </c>
      <c r="BL213" s="18" t="s">
        <v>125</v>
      </c>
      <c r="BM213" s="178" t="s">
        <v>3639</v>
      </c>
    </row>
    <row r="214" spans="2:51" s="13" customFormat="1" ht="12">
      <c r="B214" s="180"/>
      <c r="D214" s="181" t="s">
        <v>228</v>
      </c>
      <c r="E214" s="182" t="s">
        <v>1</v>
      </c>
      <c r="F214" s="183" t="s">
        <v>3640</v>
      </c>
      <c r="H214" s="184">
        <v>7.151</v>
      </c>
      <c r="I214" s="185"/>
      <c r="L214" s="180"/>
      <c r="M214" s="186"/>
      <c r="N214" s="187"/>
      <c r="O214" s="187"/>
      <c r="P214" s="187"/>
      <c r="Q214" s="187"/>
      <c r="R214" s="187"/>
      <c r="S214" s="187"/>
      <c r="T214" s="188"/>
      <c r="AT214" s="182" t="s">
        <v>228</v>
      </c>
      <c r="AU214" s="182" t="s">
        <v>82</v>
      </c>
      <c r="AV214" s="13" t="s">
        <v>82</v>
      </c>
      <c r="AW214" s="13" t="s">
        <v>30</v>
      </c>
      <c r="AX214" s="13" t="s">
        <v>80</v>
      </c>
      <c r="AY214" s="182" t="s">
        <v>219</v>
      </c>
    </row>
    <row r="215" spans="2:63" s="12" customFormat="1" ht="25.9" customHeight="1">
      <c r="B215" s="153"/>
      <c r="D215" s="154" t="s">
        <v>72</v>
      </c>
      <c r="E215" s="155" t="s">
        <v>401</v>
      </c>
      <c r="F215" s="155" t="s">
        <v>402</v>
      </c>
      <c r="I215" s="156"/>
      <c r="J215" s="157">
        <f>BK215</f>
        <v>0</v>
      </c>
      <c r="L215" s="153"/>
      <c r="M215" s="158"/>
      <c r="N215" s="159"/>
      <c r="O215" s="159"/>
      <c r="P215" s="160">
        <f>P216</f>
        <v>0</v>
      </c>
      <c r="Q215" s="159"/>
      <c r="R215" s="160">
        <f>R216</f>
        <v>0.0204</v>
      </c>
      <c r="S215" s="159"/>
      <c r="T215" s="161">
        <f>T216</f>
        <v>2.8594000000000004</v>
      </c>
      <c r="AR215" s="154" t="s">
        <v>82</v>
      </c>
      <c r="AT215" s="162" t="s">
        <v>72</v>
      </c>
      <c r="AU215" s="162" t="s">
        <v>73</v>
      </c>
      <c r="AY215" s="154" t="s">
        <v>219</v>
      </c>
      <c r="BK215" s="163">
        <f>BK216</f>
        <v>0</v>
      </c>
    </row>
    <row r="216" spans="2:63" s="12" customFormat="1" ht="22.9" customHeight="1">
      <c r="B216" s="153"/>
      <c r="D216" s="154" t="s">
        <v>72</v>
      </c>
      <c r="E216" s="164" t="s">
        <v>624</v>
      </c>
      <c r="F216" s="164" t="s">
        <v>3641</v>
      </c>
      <c r="I216" s="156"/>
      <c r="J216" s="165">
        <f>BK216</f>
        <v>0</v>
      </c>
      <c r="L216" s="153"/>
      <c r="M216" s="158"/>
      <c r="N216" s="159"/>
      <c r="O216" s="159"/>
      <c r="P216" s="160">
        <f>SUM(P217:P218)</f>
        <v>0</v>
      </c>
      <c r="Q216" s="159"/>
      <c r="R216" s="160">
        <f>SUM(R217:R218)</f>
        <v>0.0204</v>
      </c>
      <c r="S216" s="159"/>
      <c r="T216" s="161">
        <f>SUM(T217:T218)</f>
        <v>2.8594000000000004</v>
      </c>
      <c r="AR216" s="154" t="s">
        <v>82</v>
      </c>
      <c r="AT216" s="162" t="s">
        <v>72</v>
      </c>
      <c r="AU216" s="162" t="s">
        <v>80</v>
      </c>
      <c r="AY216" s="154" t="s">
        <v>219</v>
      </c>
      <c r="BK216" s="163">
        <f>SUM(BK217:BK218)</f>
        <v>0</v>
      </c>
    </row>
    <row r="217" spans="1:65" s="2" customFormat="1" ht="21.6" customHeight="1">
      <c r="A217" s="33"/>
      <c r="B217" s="166"/>
      <c r="C217" s="167" t="s">
        <v>553</v>
      </c>
      <c r="D217" s="167" t="s">
        <v>222</v>
      </c>
      <c r="E217" s="168" t="s">
        <v>3642</v>
      </c>
      <c r="F217" s="169" t="s">
        <v>3643</v>
      </c>
      <c r="G217" s="170" t="s">
        <v>361</v>
      </c>
      <c r="H217" s="171">
        <v>340</v>
      </c>
      <c r="I217" s="172"/>
      <c r="J217" s="173">
        <f>ROUND(I217*H217,2)</f>
        <v>0</v>
      </c>
      <c r="K217" s="169" t="s">
        <v>226</v>
      </c>
      <c r="L217" s="34"/>
      <c r="M217" s="174" t="s">
        <v>1</v>
      </c>
      <c r="N217" s="175" t="s">
        <v>38</v>
      </c>
      <c r="O217" s="59"/>
      <c r="P217" s="176">
        <f>O217*H217</f>
        <v>0</v>
      </c>
      <c r="Q217" s="176">
        <v>6E-05</v>
      </c>
      <c r="R217" s="176">
        <f>Q217*H217</f>
        <v>0.0204</v>
      </c>
      <c r="S217" s="176">
        <v>0.00841</v>
      </c>
      <c r="T217" s="177">
        <f>S217*H217</f>
        <v>2.8594000000000004</v>
      </c>
      <c r="U217" s="33"/>
      <c r="V217" s="33"/>
      <c r="W217" s="33"/>
      <c r="X217" s="33"/>
      <c r="Y217" s="33"/>
      <c r="Z217" s="33"/>
      <c r="AA217" s="33"/>
      <c r="AB217" s="33"/>
      <c r="AC217" s="33"/>
      <c r="AD217" s="33"/>
      <c r="AE217" s="33"/>
      <c r="AR217" s="178" t="s">
        <v>318</v>
      </c>
      <c r="AT217" s="178" t="s">
        <v>222</v>
      </c>
      <c r="AU217" s="178" t="s">
        <v>82</v>
      </c>
      <c r="AY217" s="18" t="s">
        <v>219</v>
      </c>
      <c r="BE217" s="179">
        <f>IF(N217="základní",J217,0)</f>
        <v>0</v>
      </c>
      <c r="BF217" s="179">
        <f>IF(N217="snížená",J217,0)</f>
        <v>0</v>
      </c>
      <c r="BG217" s="179">
        <f>IF(N217="zákl. přenesená",J217,0)</f>
        <v>0</v>
      </c>
      <c r="BH217" s="179">
        <f>IF(N217="sníž. přenesená",J217,0)</f>
        <v>0</v>
      </c>
      <c r="BI217" s="179">
        <f>IF(N217="nulová",J217,0)</f>
        <v>0</v>
      </c>
      <c r="BJ217" s="18" t="s">
        <v>80</v>
      </c>
      <c r="BK217" s="179">
        <f>ROUND(I217*H217,2)</f>
        <v>0</v>
      </c>
      <c r="BL217" s="18" t="s">
        <v>318</v>
      </c>
      <c r="BM217" s="178" t="s">
        <v>3644</v>
      </c>
    </row>
    <row r="218" spans="2:51" s="13" customFormat="1" ht="12">
      <c r="B218" s="180"/>
      <c r="D218" s="181" t="s">
        <v>228</v>
      </c>
      <c r="E218" s="182" t="s">
        <v>1</v>
      </c>
      <c r="F218" s="183" t="s">
        <v>3645</v>
      </c>
      <c r="H218" s="184">
        <v>340</v>
      </c>
      <c r="I218" s="185"/>
      <c r="L218" s="180"/>
      <c r="M218" s="186"/>
      <c r="N218" s="187"/>
      <c r="O218" s="187"/>
      <c r="P218" s="187"/>
      <c r="Q218" s="187"/>
      <c r="R218" s="187"/>
      <c r="S218" s="187"/>
      <c r="T218" s="188"/>
      <c r="AT218" s="182" t="s">
        <v>228</v>
      </c>
      <c r="AU218" s="182" t="s">
        <v>82</v>
      </c>
      <c r="AV218" s="13" t="s">
        <v>82</v>
      </c>
      <c r="AW218" s="13" t="s">
        <v>30</v>
      </c>
      <c r="AX218" s="13" t="s">
        <v>80</v>
      </c>
      <c r="AY218" s="182" t="s">
        <v>219</v>
      </c>
    </row>
    <row r="219" spans="2:63" s="12" customFormat="1" ht="25.9" customHeight="1">
      <c r="B219" s="153"/>
      <c r="D219" s="154" t="s">
        <v>72</v>
      </c>
      <c r="E219" s="155" t="s">
        <v>253</v>
      </c>
      <c r="F219" s="155" t="s">
        <v>2486</v>
      </c>
      <c r="I219" s="156"/>
      <c r="J219" s="157">
        <f>BK219</f>
        <v>0</v>
      </c>
      <c r="L219" s="153"/>
      <c r="M219" s="158"/>
      <c r="N219" s="159"/>
      <c r="O219" s="159"/>
      <c r="P219" s="160">
        <f>P220</f>
        <v>0</v>
      </c>
      <c r="Q219" s="159"/>
      <c r="R219" s="160">
        <f>R220</f>
        <v>0</v>
      </c>
      <c r="S219" s="159"/>
      <c r="T219" s="161">
        <f>T220</f>
        <v>0.061599999999999995</v>
      </c>
      <c r="AR219" s="154" t="s">
        <v>90</v>
      </c>
      <c r="AT219" s="162" t="s">
        <v>72</v>
      </c>
      <c r="AU219" s="162" t="s">
        <v>73</v>
      </c>
      <c r="AY219" s="154" t="s">
        <v>219</v>
      </c>
      <c r="BK219" s="163">
        <f>BK220</f>
        <v>0</v>
      </c>
    </row>
    <row r="220" spans="2:63" s="12" customFormat="1" ht="22.9" customHeight="1">
      <c r="B220" s="153"/>
      <c r="D220" s="154" t="s">
        <v>72</v>
      </c>
      <c r="E220" s="164" t="s">
        <v>2487</v>
      </c>
      <c r="F220" s="164" t="s">
        <v>686</v>
      </c>
      <c r="I220" s="156"/>
      <c r="J220" s="165">
        <f>BK220</f>
        <v>0</v>
      </c>
      <c r="L220" s="153"/>
      <c r="M220" s="158"/>
      <c r="N220" s="159"/>
      <c r="O220" s="159"/>
      <c r="P220" s="160">
        <f>SUM(P221:P224)</f>
        <v>0</v>
      </c>
      <c r="Q220" s="159"/>
      <c r="R220" s="160">
        <f>SUM(R221:R224)</f>
        <v>0</v>
      </c>
      <c r="S220" s="159"/>
      <c r="T220" s="161">
        <f>SUM(T221:T224)</f>
        <v>0.061599999999999995</v>
      </c>
      <c r="AR220" s="154" t="s">
        <v>90</v>
      </c>
      <c r="AT220" s="162" t="s">
        <v>72</v>
      </c>
      <c r="AU220" s="162" t="s">
        <v>80</v>
      </c>
      <c r="AY220" s="154" t="s">
        <v>219</v>
      </c>
      <c r="BK220" s="163">
        <f>SUM(BK221:BK224)</f>
        <v>0</v>
      </c>
    </row>
    <row r="221" spans="1:65" s="2" customFormat="1" ht="14.45" customHeight="1">
      <c r="A221" s="33"/>
      <c r="B221" s="166"/>
      <c r="C221" s="167" t="s">
        <v>559</v>
      </c>
      <c r="D221" s="167" t="s">
        <v>222</v>
      </c>
      <c r="E221" s="168" t="s">
        <v>3646</v>
      </c>
      <c r="F221" s="169" t="s">
        <v>3647</v>
      </c>
      <c r="G221" s="170" t="s">
        <v>361</v>
      </c>
      <c r="H221" s="171">
        <v>80</v>
      </c>
      <c r="I221" s="172"/>
      <c r="J221" s="173">
        <f>ROUND(I221*H221,2)</f>
        <v>0</v>
      </c>
      <c r="K221" s="169" t="s">
        <v>226</v>
      </c>
      <c r="L221" s="34"/>
      <c r="M221" s="174" t="s">
        <v>1</v>
      </c>
      <c r="N221" s="175" t="s">
        <v>38</v>
      </c>
      <c r="O221" s="59"/>
      <c r="P221" s="176">
        <f>O221*H221</f>
        <v>0</v>
      </c>
      <c r="Q221" s="176">
        <v>0</v>
      </c>
      <c r="R221" s="176">
        <f>Q221*H221</f>
        <v>0</v>
      </c>
      <c r="S221" s="176">
        <v>0.00077</v>
      </c>
      <c r="T221" s="177">
        <f>S221*H221</f>
        <v>0.061599999999999995</v>
      </c>
      <c r="U221" s="33"/>
      <c r="V221" s="33"/>
      <c r="W221" s="33"/>
      <c r="X221" s="33"/>
      <c r="Y221" s="33"/>
      <c r="Z221" s="33"/>
      <c r="AA221" s="33"/>
      <c r="AB221" s="33"/>
      <c r="AC221" s="33"/>
      <c r="AD221" s="33"/>
      <c r="AE221" s="33"/>
      <c r="AR221" s="178" t="s">
        <v>318</v>
      </c>
      <c r="AT221" s="178" t="s">
        <v>222</v>
      </c>
      <c r="AU221" s="178" t="s">
        <v>82</v>
      </c>
      <c r="AY221" s="18" t="s">
        <v>219</v>
      </c>
      <c r="BE221" s="179">
        <f>IF(N221="základní",J221,0)</f>
        <v>0</v>
      </c>
      <c r="BF221" s="179">
        <f>IF(N221="snížená",J221,0)</f>
        <v>0</v>
      </c>
      <c r="BG221" s="179">
        <f>IF(N221="zákl. přenesená",J221,0)</f>
        <v>0</v>
      </c>
      <c r="BH221" s="179">
        <f>IF(N221="sníž. přenesená",J221,0)</f>
        <v>0</v>
      </c>
      <c r="BI221" s="179">
        <f>IF(N221="nulová",J221,0)</f>
        <v>0</v>
      </c>
      <c r="BJ221" s="18" t="s">
        <v>80</v>
      </c>
      <c r="BK221" s="179">
        <f>ROUND(I221*H221,2)</f>
        <v>0</v>
      </c>
      <c r="BL221" s="18" t="s">
        <v>318</v>
      </c>
      <c r="BM221" s="178" t="s">
        <v>3648</v>
      </c>
    </row>
    <row r="222" spans="2:51" s="13" customFormat="1" ht="12">
      <c r="B222" s="180"/>
      <c r="D222" s="181" t="s">
        <v>228</v>
      </c>
      <c r="E222" s="182" t="s">
        <v>1</v>
      </c>
      <c r="F222" s="183" t="s">
        <v>3649</v>
      </c>
      <c r="H222" s="184">
        <v>38</v>
      </c>
      <c r="I222" s="185"/>
      <c r="L222" s="180"/>
      <c r="M222" s="186"/>
      <c r="N222" s="187"/>
      <c r="O222" s="187"/>
      <c r="P222" s="187"/>
      <c r="Q222" s="187"/>
      <c r="R222" s="187"/>
      <c r="S222" s="187"/>
      <c r="T222" s="188"/>
      <c r="AT222" s="182" t="s">
        <v>228</v>
      </c>
      <c r="AU222" s="182" t="s">
        <v>82</v>
      </c>
      <c r="AV222" s="13" t="s">
        <v>82</v>
      </c>
      <c r="AW222" s="13" t="s">
        <v>30</v>
      </c>
      <c r="AX222" s="13" t="s">
        <v>73</v>
      </c>
      <c r="AY222" s="182" t="s">
        <v>219</v>
      </c>
    </row>
    <row r="223" spans="2:51" s="13" customFormat="1" ht="12">
      <c r="B223" s="180"/>
      <c r="D223" s="181" t="s">
        <v>228</v>
      </c>
      <c r="E223" s="182" t="s">
        <v>1</v>
      </c>
      <c r="F223" s="183" t="s">
        <v>3650</v>
      </c>
      <c r="H223" s="184">
        <v>42</v>
      </c>
      <c r="I223" s="185"/>
      <c r="L223" s="180"/>
      <c r="M223" s="186"/>
      <c r="N223" s="187"/>
      <c r="O223" s="187"/>
      <c r="P223" s="187"/>
      <c r="Q223" s="187"/>
      <c r="R223" s="187"/>
      <c r="S223" s="187"/>
      <c r="T223" s="188"/>
      <c r="AT223" s="182" t="s">
        <v>228</v>
      </c>
      <c r="AU223" s="182" t="s">
        <v>82</v>
      </c>
      <c r="AV223" s="13" t="s">
        <v>82</v>
      </c>
      <c r="AW223" s="13" t="s">
        <v>30</v>
      </c>
      <c r="AX223" s="13" t="s">
        <v>73</v>
      </c>
      <c r="AY223" s="182" t="s">
        <v>219</v>
      </c>
    </row>
    <row r="224" spans="2:51" s="14" customFormat="1" ht="12">
      <c r="B224" s="189"/>
      <c r="D224" s="181" t="s">
        <v>228</v>
      </c>
      <c r="E224" s="190" t="s">
        <v>1</v>
      </c>
      <c r="F224" s="191" t="s">
        <v>241</v>
      </c>
      <c r="H224" s="192">
        <v>80</v>
      </c>
      <c r="I224" s="193"/>
      <c r="L224" s="189"/>
      <c r="M224" s="214"/>
      <c r="N224" s="215"/>
      <c r="O224" s="215"/>
      <c r="P224" s="215"/>
      <c r="Q224" s="215"/>
      <c r="R224" s="215"/>
      <c r="S224" s="215"/>
      <c r="T224" s="216"/>
      <c r="AT224" s="190" t="s">
        <v>228</v>
      </c>
      <c r="AU224" s="190" t="s">
        <v>82</v>
      </c>
      <c r="AV224" s="14" t="s">
        <v>125</v>
      </c>
      <c r="AW224" s="14" t="s">
        <v>30</v>
      </c>
      <c r="AX224" s="14" t="s">
        <v>80</v>
      </c>
      <c r="AY224" s="190" t="s">
        <v>219</v>
      </c>
    </row>
    <row r="225" spans="1:31" s="2" customFormat="1" ht="6.95" customHeight="1">
      <c r="A225" s="33"/>
      <c r="B225" s="48"/>
      <c r="C225" s="49"/>
      <c r="D225" s="49"/>
      <c r="E225" s="49"/>
      <c r="F225" s="49"/>
      <c r="G225" s="49"/>
      <c r="H225" s="49"/>
      <c r="I225" s="126"/>
      <c r="J225" s="49"/>
      <c r="K225" s="49"/>
      <c r="L225" s="34"/>
      <c r="M225" s="33"/>
      <c r="O225" s="33"/>
      <c r="P225" s="33"/>
      <c r="Q225" s="33"/>
      <c r="R225" s="33"/>
      <c r="S225" s="33"/>
      <c r="T225" s="33"/>
      <c r="U225" s="33"/>
      <c r="V225" s="33"/>
      <c r="W225" s="33"/>
      <c r="X225" s="33"/>
      <c r="Y225" s="33"/>
      <c r="Z225" s="33"/>
      <c r="AA225" s="33"/>
      <c r="AB225" s="33"/>
      <c r="AC225" s="33"/>
      <c r="AD225" s="33"/>
      <c r="AE225" s="33"/>
    </row>
  </sheetData>
  <autoFilter ref="C125:K224"/>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204"/>
  <sheetViews>
    <sheetView showGridLines="0" workbookViewId="0" topLeftCell="A50"/>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141</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3651</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ROUND(J129,2)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ROUND((SUM(BE129:BE203)),2)</f>
        <v>0</v>
      </c>
      <c r="G33" s="33"/>
      <c r="H33" s="33"/>
      <c r="I33" s="113">
        <v>0.21</v>
      </c>
      <c r="J33" s="112">
        <f>ROUND(((SUM(BE129:BE203))*I33),2)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ROUND((SUM(BF129:BF203)),2)</f>
        <v>0</v>
      </c>
      <c r="G34" s="33"/>
      <c r="H34" s="33"/>
      <c r="I34" s="113">
        <v>0.15</v>
      </c>
      <c r="J34" s="112">
        <f>ROUND(((SUM(BF129:BF203))*I34),2)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ROUND((SUM(BG129:BG203)),2)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ROUND((SUM(BH129:BH203)),2)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ROUND((SUM(BI129:BI203)),2)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03 - SO03 Komunikace a parkoviště</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J129</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187</v>
      </c>
      <c r="E97" s="134"/>
      <c r="F97" s="134"/>
      <c r="G97" s="134"/>
      <c r="H97" s="134"/>
      <c r="I97" s="135"/>
      <c r="J97" s="136">
        <f>J130</f>
        <v>0</v>
      </c>
      <c r="L97" s="132"/>
    </row>
    <row r="98" spans="2:12" s="10" customFormat="1" ht="19.9" customHeight="1">
      <c r="B98" s="137"/>
      <c r="D98" s="138" t="s">
        <v>188</v>
      </c>
      <c r="E98" s="139"/>
      <c r="F98" s="139"/>
      <c r="G98" s="139"/>
      <c r="H98" s="139"/>
      <c r="I98" s="140"/>
      <c r="J98" s="141">
        <f>J131</f>
        <v>0</v>
      </c>
      <c r="L98" s="137"/>
    </row>
    <row r="99" spans="2:12" s="10" customFormat="1" ht="19.9" customHeight="1">
      <c r="B99" s="137"/>
      <c r="D99" s="138" t="s">
        <v>3652</v>
      </c>
      <c r="E99" s="139"/>
      <c r="F99" s="139"/>
      <c r="G99" s="139"/>
      <c r="H99" s="139"/>
      <c r="I99" s="140"/>
      <c r="J99" s="141">
        <f>J145</f>
        <v>0</v>
      </c>
      <c r="L99" s="137"/>
    </row>
    <row r="100" spans="2:12" s="10" customFormat="1" ht="19.9" customHeight="1">
      <c r="B100" s="137"/>
      <c r="D100" s="138" t="s">
        <v>767</v>
      </c>
      <c r="E100" s="139"/>
      <c r="F100" s="139"/>
      <c r="G100" s="139"/>
      <c r="H100" s="139"/>
      <c r="I100" s="140"/>
      <c r="J100" s="141">
        <f>J153</f>
        <v>0</v>
      </c>
      <c r="L100" s="137"/>
    </row>
    <row r="101" spans="2:12" s="10" customFormat="1" ht="19.9" customHeight="1">
      <c r="B101" s="137"/>
      <c r="D101" s="138" t="s">
        <v>3653</v>
      </c>
      <c r="E101" s="139"/>
      <c r="F101" s="139"/>
      <c r="G101" s="139"/>
      <c r="H101" s="139"/>
      <c r="I101" s="140"/>
      <c r="J101" s="141">
        <f>J155</f>
        <v>0</v>
      </c>
      <c r="L101" s="137"/>
    </row>
    <row r="102" spans="2:12" s="10" customFormat="1" ht="19.9" customHeight="1">
      <c r="B102" s="137"/>
      <c r="D102" s="138" t="s">
        <v>3654</v>
      </c>
      <c r="E102" s="139"/>
      <c r="F102" s="139"/>
      <c r="G102" s="139"/>
      <c r="H102" s="139"/>
      <c r="I102" s="140"/>
      <c r="J102" s="141">
        <f>J175</f>
        <v>0</v>
      </c>
      <c r="L102" s="137"/>
    </row>
    <row r="103" spans="2:12" s="10" customFormat="1" ht="19.9" customHeight="1">
      <c r="B103" s="137"/>
      <c r="D103" s="138" t="s">
        <v>192</v>
      </c>
      <c r="E103" s="139"/>
      <c r="F103" s="139"/>
      <c r="G103" s="139"/>
      <c r="H103" s="139"/>
      <c r="I103" s="140"/>
      <c r="J103" s="141">
        <f>J185</f>
        <v>0</v>
      </c>
      <c r="L103" s="137"/>
    </row>
    <row r="104" spans="2:12" s="10" customFormat="1" ht="19.9" customHeight="1">
      <c r="B104" s="137"/>
      <c r="D104" s="138" t="s">
        <v>193</v>
      </c>
      <c r="E104" s="139"/>
      <c r="F104" s="139"/>
      <c r="G104" s="139"/>
      <c r="H104" s="139"/>
      <c r="I104" s="140"/>
      <c r="J104" s="141">
        <f>J189</f>
        <v>0</v>
      </c>
      <c r="L104" s="137"/>
    </row>
    <row r="105" spans="2:12" s="9" customFormat="1" ht="24.95" customHeight="1">
      <c r="B105" s="132"/>
      <c r="D105" s="133" t="s">
        <v>194</v>
      </c>
      <c r="E105" s="134"/>
      <c r="F105" s="134"/>
      <c r="G105" s="134"/>
      <c r="H105" s="134"/>
      <c r="I105" s="135"/>
      <c r="J105" s="136">
        <f>J191</f>
        <v>0</v>
      </c>
      <c r="L105" s="132"/>
    </row>
    <row r="106" spans="2:12" s="10" customFormat="1" ht="19.9" customHeight="1">
      <c r="B106" s="137"/>
      <c r="D106" s="138" t="s">
        <v>773</v>
      </c>
      <c r="E106" s="139"/>
      <c r="F106" s="139"/>
      <c r="G106" s="139"/>
      <c r="H106" s="139"/>
      <c r="I106" s="140"/>
      <c r="J106" s="141">
        <f>J192</f>
        <v>0</v>
      </c>
      <c r="L106" s="137"/>
    </row>
    <row r="107" spans="2:12" s="9" customFormat="1" ht="24.95" customHeight="1">
      <c r="B107" s="132"/>
      <c r="D107" s="133" t="s">
        <v>2217</v>
      </c>
      <c r="E107" s="134"/>
      <c r="F107" s="134"/>
      <c r="G107" s="134"/>
      <c r="H107" s="134"/>
      <c r="I107" s="135"/>
      <c r="J107" s="136">
        <f>J195</f>
        <v>0</v>
      </c>
      <c r="L107" s="132"/>
    </row>
    <row r="108" spans="2:12" s="10" customFormat="1" ht="19.9" customHeight="1">
      <c r="B108" s="137"/>
      <c r="D108" s="138" t="s">
        <v>3655</v>
      </c>
      <c r="E108" s="139"/>
      <c r="F108" s="139"/>
      <c r="G108" s="139"/>
      <c r="H108" s="139"/>
      <c r="I108" s="140"/>
      <c r="J108" s="141">
        <f>J196</f>
        <v>0</v>
      </c>
      <c r="L108" s="137"/>
    </row>
    <row r="109" spans="2:12" s="9" customFormat="1" ht="24.95" customHeight="1">
      <c r="B109" s="132"/>
      <c r="D109" s="133" t="s">
        <v>3656</v>
      </c>
      <c r="E109" s="134"/>
      <c r="F109" s="134"/>
      <c r="G109" s="134"/>
      <c r="H109" s="134"/>
      <c r="I109" s="135"/>
      <c r="J109" s="136">
        <f>J199</f>
        <v>0</v>
      </c>
      <c r="L109" s="132"/>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5" customHeight="1">
      <c r="A119" s="33"/>
      <c r="B119" s="34"/>
      <c r="C119" s="33"/>
      <c r="D119" s="33"/>
      <c r="E119" s="280" t="str">
        <f>E7</f>
        <v>Rozšíření infrastruktury centra INTEMAC</v>
      </c>
      <c r="F119" s="281"/>
      <c r="G119" s="281"/>
      <c r="H119" s="281"/>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5" customHeight="1">
      <c r="A121" s="33"/>
      <c r="B121" s="34"/>
      <c r="C121" s="33"/>
      <c r="D121" s="33"/>
      <c r="E121" s="253" t="str">
        <f>E9</f>
        <v>03 - SO03 Komunikace a parkoviště</v>
      </c>
      <c r="F121" s="283"/>
      <c r="G121" s="283"/>
      <c r="H121" s="283"/>
      <c r="I121" s="10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F12</f>
        <v xml:space="preserve"> </v>
      </c>
      <c r="G123" s="33"/>
      <c r="H123" s="33"/>
      <c r="I123" s="104" t="s">
        <v>22</v>
      </c>
      <c r="J123" s="56" t="str">
        <f>IF(J12="","",J12)</f>
        <v>20. 10. 2018</v>
      </c>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24</v>
      </c>
      <c r="D125" s="33"/>
      <c r="E125" s="33"/>
      <c r="F125" s="26" t="str">
        <f>E15</f>
        <v xml:space="preserve"> </v>
      </c>
      <c r="G125" s="33"/>
      <c r="H125" s="33"/>
      <c r="I125" s="104" t="s">
        <v>29</v>
      </c>
      <c r="J125" s="31" t="str">
        <f>E21</f>
        <v xml:space="preserve"> </v>
      </c>
      <c r="K125" s="33"/>
      <c r="L125" s="43"/>
      <c r="S125" s="33"/>
      <c r="T125" s="33"/>
      <c r="U125" s="33"/>
      <c r="V125" s="33"/>
      <c r="W125" s="33"/>
      <c r="X125" s="33"/>
      <c r="Y125" s="33"/>
      <c r="Z125" s="33"/>
      <c r="AA125" s="33"/>
      <c r="AB125" s="33"/>
      <c r="AC125" s="33"/>
      <c r="AD125" s="33"/>
      <c r="AE125" s="33"/>
    </row>
    <row r="126" spans="1:31" s="2" customFormat="1" ht="15.6" customHeight="1">
      <c r="A126" s="33"/>
      <c r="B126" s="34"/>
      <c r="C126" s="28" t="s">
        <v>27</v>
      </c>
      <c r="D126" s="33"/>
      <c r="E126" s="33"/>
      <c r="F126" s="26" t="str">
        <f>IF(E18="","",E18)</f>
        <v>Vyplň údaj</v>
      </c>
      <c r="G126" s="33"/>
      <c r="H126" s="33"/>
      <c r="I126" s="104" t="s">
        <v>31</v>
      </c>
      <c r="J126" s="31" t="str">
        <f>E24</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 customHeight="1">
      <c r="A129" s="33"/>
      <c r="B129" s="34"/>
      <c r="C129" s="70" t="s">
        <v>216</v>
      </c>
      <c r="D129" s="33"/>
      <c r="E129" s="33"/>
      <c r="F129" s="33"/>
      <c r="G129" s="33"/>
      <c r="H129" s="33"/>
      <c r="I129" s="103"/>
      <c r="J129" s="149">
        <f>BK129</f>
        <v>0</v>
      </c>
      <c r="K129" s="33"/>
      <c r="L129" s="34"/>
      <c r="M129" s="66"/>
      <c r="N129" s="57"/>
      <c r="O129" s="67"/>
      <c r="P129" s="150">
        <f>P130+P191+P195+P199</f>
        <v>0</v>
      </c>
      <c r="Q129" s="67"/>
      <c r="R129" s="150">
        <f>R130+R191+R195+R199</f>
        <v>0</v>
      </c>
      <c r="S129" s="67"/>
      <c r="T129" s="151">
        <f>T130+T191+T195+T199</f>
        <v>0</v>
      </c>
      <c r="U129" s="33"/>
      <c r="V129" s="33"/>
      <c r="W129" s="33"/>
      <c r="X129" s="33"/>
      <c r="Y129" s="33"/>
      <c r="Z129" s="33"/>
      <c r="AA129" s="33"/>
      <c r="AB129" s="33"/>
      <c r="AC129" s="33"/>
      <c r="AD129" s="33"/>
      <c r="AE129" s="33"/>
      <c r="AT129" s="18" t="s">
        <v>72</v>
      </c>
      <c r="AU129" s="18" t="s">
        <v>186</v>
      </c>
      <c r="BK129" s="152">
        <f>BK130+BK191+BK195+BK199</f>
        <v>0</v>
      </c>
    </row>
    <row r="130" spans="2:63" s="12" customFormat="1" ht="25.9" customHeight="1">
      <c r="B130" s="153"/>
      <c r="D130" s="154" t="s">
        <v>72</v>
      </c>
      <c r="E130" s="155" t="s">
        <v>217</v>
      </c>
      <c r="F130" s="155" t="s">
        <v>218</v>
      </c>
      <c r="I130" s="156"/>
      <c r="J130" s="157">
        <f>BK130</f>
        <v>0</v>
      </c>
      <c r="L130" s="153"/>
      <c r="M130" s="158"/>
      <c r="N130" s="159"/>
      <c r="O130" s="159"/>
      <c r="P130" s="160">
        <f>P131+P145+P153+P155+P175+P185+P189</f>
        <v>0</v>
      </c>
      <c r="Q130" s="159"/>
      <c r="R130" s="160">
        <f>R131+R145+R153+R155+R175+R185+R189</f>
        <v>0</v>
      </c>
      <c r="S130" s="159"/>
      <c r="T130" s="161">
        <f>T131+T145+T153+T155+T175+T185+T189</f>
        <v>0</v>
      </c>
      <c r="AR130" s="154" t="s">
        <v>80</v>
      </c>
      <c r="AT130" s="162" t="s">
        <v>72</v>
      </c>
      <c r="AU130" s="162" t="s">
        <v>73</v>
      </c>
      <c r="AY130" s="154" t="s">
        <v>219</v>
      </c>
      <c r="BK130" s="163">
        <f>BK131+BK145+BK153+BK155+BK175+BK185+BK189</f>
        <v>0</v>
      </c>
    </row>
    <row r="131" spans="2:63" s="12" customFormat="1" ht="22.9" customHeight="1">
      <c r="B131" s="153"/>
      <c r="D131" s="154" t="s">
        <v>72</v>
      </c>
      <c r="E131" s="164" t="s">
        <v>80</v>
      </c>
      <c r="F131" s="164" t="s">
        <v>220</v>
      </c>
      <c r="I131" s="156"/>
      <c r="J131" s="165">
        <f>BK131</f>
        <v>0</v>
      </c>
      <c r="L131" s="153"/>
      <c r="M131" s="158"/>
      <c r="N131" s="159"/>
      <c r="O131" s="159"/>
      <c r="P131" s="160">
        <f>SUM(P132:P144)</f>
        <v>0</v>
      </c>
      <c r="Q131" s="159"/>
      <c r="R131" s="160">
        <f>SUM(R132:R144)</f>
        <v>0</v>
      </c>
      <c r="S131" s="159"/>
      <c r="T131" s="161">
        <f>SUM(T132:T144)</f>
        <v>0</v>
      </c>
      <c r="AR131" s="154" t="s">
        <v>80</v>
      </c>
      <c r="AT131" s="162" t="s">
        <v>72</v>
      </c>
      <c r="AU131" s="162" t="s">
        <v>80</v>
      </c>
      <c r="AY131" s="154" t="s">
        <v>219</v>
      </c>
      <c r="BK131" s="163">
        <f>SUM(BK132:BK144)</f>
        <v>0</v>
      </c>
    </row>
    <row r="132" spans="1:65" s="2" customFormat="1" ht="21.6" customHeight="1">
      <c r="A132" s="33"/>
      <c r="B132" s="166"/>
      <c r="C132" s="167" t="s">
        <v>80</v>
      </c>
      <c r="D132" s="167" t="s">
        <v>222</v>
      </c>
      <c r="E132" s="168" t="s">
        <v>3657</v>
      </c>
      <c r="F132" s="169" t="s">
        <v>3658</v>
      </c>
      <c r="G132" s="170" t="s">
        <v>237</v>
      </c>
      <c r="H132" s="171">
        <v>23</v>
      </c>
      <c r="I132" s="172"/>
      <c r="J132" s="173">
        <f aca="true" t="shared" si="0" ref="J132:J144">ROUND(I132*H132,2)</f>
        <v>0</v>
      </c>
      <c r="K132" s="169" t="s">
        <v>1</v>
      </c>
      <c r="L132" s="34"/>
      <c r="M132" s="174" t="s">
        <v>1</v>
      </c>
      <c r="N132" s="175" t="s">
        <v>38</v>
      </c>
      <c r="O132" s="59"/>
      <c r="P132" s="176">
        <f aca="true" t="shared" si="1" ref="P132:P144">O132*H132</f>
        <v>0</v>
      </c>
      <c r="Q132" s="176">
        <v>0</v>
      </c>
      <c r="R132" s="176">
        <f aca="true" t="shared" si="2" ref="R132:R144">Q132*H132</f>
        <v>0</v>
      </c>
      <c r="S132" s="176">
        <v>0</v>
      </c>
      <c r="T132" s="177">
        <f aca="true" t="shared" si="3" ref="T132:T144">S132*H132</f>
        <v>0</v>
      </c>
      <c r="U132" s="33"/>
      <c r="V132" s="33"/>
      <c r="W132" s="33"/>
      <c r="X132" s="33"/>
      <c r="Y132" s="33"/>
      <c r="Z132" s="33"/>
      <c r="AA132" s="33"/>
      <c r="AB132" s="33"/>
      <c r="AC132" s="33"/>
      <c r="AD132" s="33"/>
      <c r="AE132" s="33"/>
      <c r="AR132" s="178" t="s">
        <v>125</v>
      </c>
      <c r="AT132" s="178" t="s">
        <v>222</v>
      </c>
      <c r="AU132" s="178" t="s">
        <v>82</v>
      </c>
      <c r="AY132" s="18" t="s">
        <v>219</v>
      </c>
      <c r="BE132" s="179">
        <f aca="true" t="shared" si="4" ref="BE132:BE144">IF(N132="základní",J132,0)</f>
        <v>0</v>
      </c>
      <c r="BF132" s="179">
        <f aca="true" t="shared" si="5" ref="BF132:BF144">IF(N132="snížená",J132,0)</f>
        <v>0</v>
      </c>
      <c r="BG132" s="179">
        <f aca="true" t="shared" si="6" ref="BG132:BG144">IF(N132="zákl. přenesená",J132,0)</f>
        <v>0</v>
      </c>
      <c r="BH132" s="179">
        <f aca="true" t="shared" si="7" ref="BH132:BH144">IF(N132="sníž. přenesená",J132,0)</f>
        <v>0</v>
      </c>
      <c r="BI132" s="179">
        <f aca="true" t="shared" si="8" ref="BI132:BI144">IF(N132="nulová",J132,0)</f>
        <v>0</v>
      </c>
      <c r="BJ132" s="18" t="s">
        <v>80</v>
      </c>
      <c r="BK132" s="179">
        <f aca="true" t="shared" si="9" ref="BK132:BK144">ROUND(I132*H132,2)</f>
        <v>0</v>
      </c>
      <c r="BL132" s="18" t="s">
        <v>125</v>
      </c>
      <c r="BM132" s="178" t="s">
        <v>3659</v>
      </c>
    </row>
    <row r="133" spans="1:65" s="2" customFormat="1" ht="21.6" customHeight="1">
      <c r="A133" s="33"/>
      <c r="B133" s="166"/>
      <c r="C133" s="167" t="s">
        <v>82</v>
      </c>
      <c r="D133" s="167" t="s">
        <v>222</v>
      </c>
      <c r="E133" s="168" t="s">
        <v>3660</v>
      </c>
      <c r="F133" s="169" t="s">
        <v>3661</v>
      </c>
      <c r="G133" s="170" t="s">
        <v>232</v>
      </c>
      <c r="H133" s="171">
        <v>25.66</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3662</v>
      </c>
    </row>
    <row r="134" spans="1:65" s="2" customFormat="1" ht="14.45" customHeight="1">
      <c r="A134" s="33"/>
      <c r="B134" s="166"/>
      <c r="C134" s="167" t="s">
        <v>90</v>
      </c>
      <c r="D134" s="167" t="s">
        <v>222</v>
      </c>
      <c r="E134" s="168" t="s">
        <v>3663</v>
      </c>
      <c r="F134" s="169" t="s">
        <v>3664</v>
      </c>
      <c r="G134" s="170" t="s">
        <v>232</v>
      </c>
      <c r="H134" s="171">
        <v>128.3</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3665</v>
      </c>
    </row>
    <row r="135" spans="1:65" s="2" customFormat="1" ht="21.6" customHeight="1">
      <c r="A135" s="33"/>
      <c r="B135" s="166"/>
      <c r="C135" s="167" t="s">
        <v>125</v>
      </c>
      <c r="D135" s="167" t="s">
        <v>222</v>
      </c>
      <c r="E135" s="168" t="s">
        <v>3666</v>
      </c>
      <c r="F135" s="169" t="s">
        <v>3667</v>
      </c>
      <c r="G135" s="170" t="s">
        <v>232</v>
      </c>
      <c r="H135" s="171">
        <v>64.15</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3668</v>
      </c>
    </row>
    <row r="136" spans="1:65" s="2" customFormat="1" ht="21.6" customHeight="1">
      <c r="A136" s="33"/>
      <c r="B136" s="166"/>
      <c r="C136" s="167" t="s">
        <v>246</v>
      </c>
      <c r="D136" s="167" t="s">
        <v>222</v>
      </c>
      <c r="E136" s="168" t="s">
        <v>3669</v>
      </c>
      <c r="F136" s="169" t="s">
        <v>3670</v>
      </c>
      <c r="G136" s="170" t="s">
        <v>232</v>
      </c>
      <c r="H136" s="171">
        <v>5.2</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3671</v>
      </c>
    </row>
    <row r="137" spans="1:65" s="2" customFormat="1" ht="21.6" customHeight="1">
      <c r="A137" s="33"/>
      <c r="B137" s="166"/>
      <c r="C137" s="167" t="s">
        <v>252</v>
      </c>
      <c r="D137" s="167" t="s">
        <v>222</v>
      </c>
      <c r="E137" s="168" t="s">
        <v>3672</v>
      </c>
      <c r="F137" s="169" t="s">
        <v>3673</v>
      </c>
      <c r="G137" s="170" t="s">
        <v>232</v>
      </c>
      <c r="H137" s="171">
        <v>2.6</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3674</v>
      </c>
    </row>
    <row r="138" spans="1:65" s="2" customFormat="1" ht="21.6" customHeight="1">
      <c r="A138" s="33"/>
      <c r="B138" s="166"/>
      <c r="C138" s="167" t="s">
        <v>260</v>
      </c>
      <c r="D138" s="167" t="s">
        <v>222</v>
      </c>
      <c r="E138" s="168" t="s">
        <v>3675</v>
      </c>
      <c r="F138" s="169" t="s">
        <v>3676</v>
      </c>
      <c r="G138" s="170" t="s">
        <v>232</v>
      </c>
      <c r="H138" s="171">
        <v>40.5</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125</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3677</v>
      </c>
    </row>
    <row r="139" spans="1:65" s="2" customFormat="1" ht="21.6" customHeight="1">
      <c r="A139" s="33"/>
      <c r="B139" s="166"/>
      <c r="C139" s="167" t="s">
        <v>256</v>
      </c>
      <c r="D139" s="167" t="s">
        <v>222</v>
      </c>
      <c r="E139" s="168" t="s">
        <v>3678</v>
      </c>
      <c r="F139" s="169" t="s">
        <v>3679</v>
      </c>
      <c r="G139" s="170" t="s">
        <v>232</v>
      </c>
      <c r="H139" s="171">
        <v>113.25</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3680</v>
      </c>
    </row>
    <row r="140" spans="1:65" s="2" customFormat="1" ht="21.6" customHeight="1">
      <c r="A140" s="33"/>
      <c r="B140" s="166"/>
      <c r="C140" s="167" t="s">
        <v>271</v>
      </c>
      <c r="D140" s="167" t="s">
        <v>222</v>
      </c>
      <c r="E140" s="168" t="s">
        <v>3681</v>
      </c>
      <c r="F140" s="169" t="s">
        <v>3682</v>
      </c>
      <c r="G140" s="170" t="s">
        <v>232</v>
      </c>
      <c r="H140" s="171">
        <v>20.25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3683</v>
      </c>
    </row>
    <row r="141" spans="1:65" s="2" customFormat="1" ht="21.6" customHeight="1">
      <c r="A141" s="33"/>
      <c r="B141" s="166"/>
      <c r="C141" s="167" t="s">
        <v>277</v>
      </c>
      <c r="D141" s="167" t="s">
        <v>222</v>
      </c>
      <c r="E141" s="168" t="s">
        <v>3684</v>
      </c>
      <c r="F141" s="169" t="s">
        <v>3685</v>
      </c>
      <c r="G141" s="170" t="s">
        <v>232</v>
      </c>
      <c r="H141" s="171">
        <v>113.25</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3686</v>
      </c>
    </row>
    <row r="142" spans="1:65" s="2" customFormat="1" ht="14.45" customHeight="1">
      <c r="A142" s="33"/>
      <c r="B142" s="166"/>
      <c r="C142" s="167" t="s">
        <v>282</v>
      </c>
      <c r="D142" s="167" t="s">
        <v>222</v>
      </c>
      <c r="E142" s="168" t="s">
        <v>3687</v>
      </c>
      <c r="F142" s="169" t="s">
        <v>3688</v>
      </c>
      <c r="G142" s="170" t="s">
        <v>232</v>
      </c>
      <c r="H142" s="171">
        <v>20.25</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3689</v>
      </c>
    </row>
    <row r="143" spans="1:65" s="2" customFormat="1" ht="21.6" customHeight="1">
      <c r="A143" s="33"/>
      <c r="B143" s="166"/>
      <c r="C143" s="167" t="s">
        <v>294</v>
      </c>
      <c r="D143" s="167" t="s">
        <v>222</v>
      </c>
      <c r="E143" s="168" t="s">
        <v>3690</v>
      </c>
      <c r="F143" s="169" t="s">
        <v>3691</v>
      </c>
      <c r="G143" s="170" t="s">
        <v>237</v>
      </c>
      <c r="H143" s="171">
        <v>210.75</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3692</v>
      </c>
    </row>
    <row r="144" spans="1:65" s="2" customFormat="1" ht="14.45" customHeight="1">
      <c r="A144" s="33"/>
      <c r="B144" s="166"/>
      <c r="C144" s="167" t="s">
        <v>298</v>
      </c>
      <c r="D144" s="167" t="s">
        <v>222</v>
      </c>
      <c r="E144" s="168" t="s">
        <v>3693</v>
      </c>
      <c r="F144" s="169" t="s">
        <v>3694</v>
      </c>
      <c r="G144" s="170" t="s">
        <v>249</v>
      </c>
      <c r="H144" s="171">
        <v>203.85</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3695</v>
      </c>
    </row>
    <row r="145" spans="2:63" s="12" customFormat="1" ht="22.9" customHeight="1">
      <c r="B145" s="153"/>
      <c r="D145" s="154" t="s">
        <v>72</v>
      </c>
      <c r="E145" s="164" t="s">
        <v>3696</v>
      </c>
      <c r="F145" s="164" t="s">
        <v>3697</v>
      </c>
      <c r="I145" s="156"/>
      <c r="J145" s="165">
        <f>BK145</f>
        <v>0</v>
      </c>
      <c r="L145" s="153"/>
      <c r="M145" s="158"/>
      <c r="N145" s="159"/>
      <c r="O145" s="159"/>
      <c r="P145" s="160">
        <f>SUM(P146:P152)</f>
        <v>0</v>
      </c>
      <c r="Q145" s="159"/>
      <c r="R145" s="160">
        <f>SUM(R146:R152)</f>
        <v>0</v>
      </c>
      <c r="S145" s="159"/>
      <c r="T145" s="161">
        <f>SUM(T146:T152)</f>
        <v>0</v>
      </c>
      <c r="AR145" s="154" t="s">
        <v>80</v>
      </c>
      <c r="AT145" s="162" t="s">
        <v>72</v>
      </c>
      <c r="AU145" s="162" t="s">
        <v>80</v>
      </c>
      <c r="AY145" s="154" t="s">
        <v>219</v>
      </c>
      <c r="BK145" s="163">
        <f>SUM(BK146:BK152)</f>
        <v>0</v>
      </c>
    </row>
    <row r="146" spans="1:65" s="2" customFormat="1" ht="43.15" customHeight="1">
      <c r="A146" s="33"/>
      <c r="B146" s="166"/>
      <c r="C146" s="167" t="s">
        <v>304</v>
      </c>
      <c r="D146" s="167" t="s">
        <v>222</v>
      </c>
      <c r="E146" s="168" t="s">
        <v>3698</v>
      </c>
      <c r="F146" s="169" t="s">
        <v>3699</v>
      </c>
      <c r="G146" s="170" t="s">
        <v>232</v>
      </c>
      <c r="H146" s="171">
        <v>32</v>
      </c>
      <c r="I146" s="172"/>
      <c r="J146" s="173">
        <f>ROUND(I146*H146,2)</f>
        <v>0</v>
      </c>
      <c r="K146" s="169" t="s">
        <v>226</v>
      </c>
      <c r="L146" s="34"/>
      <c r="M146" s="174" t="s">
        <v>1</v>
      </c>
      <c r="N146" s="175" t="s">
        <v>38</v>
      </c>
      <c r="O146" s="59"/>
      <c r="P146" s="176">
        <f>O146*H146</f>
        <v>0</v>
      </c>
      <c r="Q146" s="176">
        <v>0</v>
      </c>
      <c r="R146" s="176">
        <f>Q146*H146</f>
        <v>0</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3700</v>
      </c>
    </row>
    <row r="147" spans="2:51" s="13" customFormat="1" ht="12">
      <c r="B147" s="180"/>
      <c r="D147" s="181" t="s">
        <v>228</v>
      </c>
      <c r="E147" s="182" t="s">
        <v>1</v>
      </c>
      <c r="F147" s="183" t="s">
        <v>3701</v>
      </c>
      <c r="H147" s="184">
        <v>32</v>
      </c>
      <c r="I147" s="185"/>
      <c r="L147" s="180"/>
      <c r="M147" s="186"/>
      <c r="N147" s="187"/>
      <c r="O147" s="187"/>
      <c r="P147" s="187"/>
      <c r="Q147" s="187"/>
      <c r="R147" s="187"/>
      <c r="S147" s="187"/>
      <c r="T147" s="188"/>
      <c r="AT147" s="182" t="s">
        <v>228</v>
      </c>
      <c r="AU147" s="182" t="s">
        <v>82</v>
      </c>
      <c r="AV147" s="13" t="s">
        <v>82</v>
      </c>
      <c r="AW147" s="13" t="s">
        <v>30</v>
      </c>
      <c r="AX147" s="13" t="s">
        <v>80</v>
      </c>
      <c r="AY147" s="182" t="s">
        <v>219</v>
      </c>
    </row>
    <row r="148" spans="1:65" s="2" customFormat="1" ht="54" customHeight="1">
      <c r="A148" s="33"/>
      <c r="B148" s="166"/>
      <c r="C148" s="167" t="s">
        <v>8</v>
      </c>
      <c r="D148" s="167" t="s">
        <v>222</v>
      </c>
      <c r="E148" s="168" t="s">
        <v>793</v>
      </c>
      <c r="F148" s="169" t="s">
        <v>794</v>
      </c>
      <c r="G148" s="170" t="s">
        <v>232</v>
      </c>
      <c r="H148" s="171">
        <v>32</v>
      </c>
      <c r="I148" s="172"/>
      <c r="J148" s="173">
        <f>ROUND(I148*H148,2)</f>
        <v>0</v>
      </c>
      <c r="K148" s="169" t="s">
        <v>3702</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3703</v>
      </c>
    </row>
    <row r="149" spans="1:65" s="2" customFormat="1" ht="64.9" customHeight="1">
      <c r="A149" s="33"/>
      <c r="B149" s="166"/>
      <c r="C149" s="167" t="s">
        <v>318</v>
      </c>
      <c r="D149" s="167" t="s">
        <v>222</v>
      </c>
      <c r="E149" s="168" t="s">
        <v>803</v>
      </c>
      <c r="F149" s="169" t="s">
        <v>804</v>
      </c>
      <c r="G149" s="170" t="s">
        <v>232</v>
      </c>
      <c r="H149" s="171">
        <v>32</v>
      </c>
      <c r="I149" s="172"/>
      <c r="J149" s="173">
        <f>ROUND(I149*H149,2)</f>
        <v>0</v>
      </c>
      <c r="K149" s="169" t="s">
        <v>3702</v>
      </c>
      <c r="L149" s="34"/>
      <c r="M149" s="174" t="s">
        <v>1</v>
      </c>
      <c r="N149" s="175" t="s">
        <v>38</v>
      </c>
      <c r="O149" s="59"/>
      <c r="P149" s="176">
        <f>O149*H149</f>
        <v>0</v>
      </c>
      <c r="Q149" s="176">
        <v>0</v>
      </c>
      <c r="R149" s="176">
        <f>Q149*H149</f>
        <v>0</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3704</v>
      </c>
    </row>
    <row r="150" spans="1:65" s="2" customFormat="1" ht="21.6" customHeight="1">
      <c r="A150" s="33"/>
      <c r="B150" s="166"/>
      <c r="C150" s="197" t="s">
        <v>322</v>
      </c>
      <c r="D150" s="197" t="s">
        <v>253</v>
      </c>
      <c r="E150" s="198" t="s">
        <v>3705</v>
      </c>
      <c r="F150" s="199" t="s">
        <v>3706</v>
      </c>
      <c r="G150" s="200" t="s">
        <v>232</v>
      </c>
      <c r="H150" s="201">
        <v>32</v>
      </c>
      <c r="I150" s="202"/>
      <c r="J150" s="203">
        <f>ROUND(I150*H150,2)</f>
        <v>0</v>
      </c>
      <c r="K150" s="199" t="s">
        <v>1</v>
      </c>
      <c r="L150" s="204"/>
      <c r="M150" s="205" t="s">
        <v>1</v>
      </c>
      <c r="N150" s="206" t="s">
        <v>38</v>
      </c>
      <c r="O150" s="59"/>
      <c r="P150" s="176">
        <f>O150*H150</f>
        <v>0</v>
      </c>
      <c r="Q150" s="176">
        <v>0</v>
      </c>
      <c r="R150" s="176">
        <f>Q150*H150</f>
        <v>0</v>
      </c>
      <c r="S150" s="176">
        <v>0</v>
      </c>
      <c r="T150" s="177">
        <f>S150*H150</f>
        <v>0</v>
      </c>
      <c r="U150" s="33"/>
      <c r="V150" s="33"/>
      <c r="W150" s="33"/>
      <c r="X150" s="33"/>
      <c r="Y150" s="33"/>
      <c r="Z150" s="33"/>
      <c r="AA150" s="33"/>
      <c r="AB150" s="33"/>
      <c r="AC150" s="33"/>
      <c r="AD150" s="33"/>
      <c r="AE150" s="33"/>
      <c r="AR150" s="178" t="s">
        <v>256</v>
      </c>
      <c r="AT150" s="178" t="s">
        <v>253</v>
      </c>
      <c r="AU150" s="178" t="s">
        <v>82</v>
      </c>
      <c r="AY150" s="18" t="s">
        <v>219</v>
      </c>
      <c r="BE150" s="179">
        <f>IF(N150="základní",J150,0)</f>
        <v>0</v>
      </c>
      <c r="BF150" s="179">
        <f>IF(N150="snížená",J150,0)</f>
        <v>0</v>
      </c>
      <c r="BG150" s="179">
        <f>IF(N150="zákl. přenesená",J150,0)</f>
        <v>0</v>
      </c>
      <c r="BH150" s="179">
        <f>IF(N150="sníž. přenesená",J150,0)</f>
        <v>0</v>
      </c>
      <c r="BI150" s="179">
        <f>IF(N150="nulová",J150,0)</f>
        <v>0</v>
      </c>
      <c r="BJ150" s="18" t="s">
        <v>80</v>
      </c>
      <c r="BK150" s="179">
        <f>ROUND(I150*H150,2)</f>
        <v>0</v>
      </c>
      <c r="BL150" s="18" t="s">
        <v>125</v>
      </c>
      <c r="BM150" s="178" t="s">
        <v>3707</v>
      </c>
    </row>
    <row r="151" spans="1:65" s="2" customFormat="1" ht="14.45" customHeight="1">
      <c r="A151" s="33"/>
      <c r="B151" s="166"/>
      <c r="C151" s="167" t="s">
        <v>334</v>
      </c>
      <c r="D151" s="167" t="s">
        <v>222</v>
      </c>
      <c r="E151" s="168" t="s">
        <v>3693</v>
      </c>
      <c r="F151" s="169" t="s">
        <v>3694</v>
      </c>
      <c r="G151" s="170" t="s">
        <v>249</v>
      </c>
      <c r="H151" s="171">
        <v>57.6</v>
      </c>
      <c r="I151" s="172"/>
      <c r="J151" s="173">
        <f>ROUND(I151*H151,2)</f>
        <v>0</v>
      </c>
      <c r="K151" s="169" t="s">
        <v>1</v>
      </c>
      <c r="L151" s="34"/>
      <c r="M151" s="174" t="s">
        <v>1</v>
      </c>
      <c r="N151" s="175" t="s">
        <v>38</v>
      </c>
      <c r="O151" s="59"/>
      <c r="P151" s="176">
        <f>O151*H151</f>
        <v>0</v>
      </c>
      <c r="Q151" s="176">
        <v>0</v>
      </c>
      <c r="R151" s="176">
        <f>Q151*H151</f>
        <v>0</v>
      </c>
      <c r="S151" s="176">
        <v>0</v>
      </c>
      <c r="T151" s="177">
        <f>S151*H151</f>
        <v>0</v>
      </c>
      <c r="U151" s="33"/>
      <c r="V151" s="33"/>
      <c r="W151" s="33"/>
      <c r="X151" s="33"/>
      <c r="Y151" s="33"/>
      <c r="Z151" s="33"/>
      <c r="AA151" s="33"/>
      <c r="AB151" s="33"/>
      <c r="AC151" s="33"/>
      <c r="AD151" s="33"/>
      <c r="AE151" s="33"/>
      <c r="AR151" s="178" t="s">
        <v>125</v>
      </c>
      <c r="AT151" s="178" t="s">
        <v>222</v>
      </c>
      <c r="AU151" s="178" t="s">
        <v>82</v>
      </c>
      <c r="AY151" s="18" t="s">
        <v>219</v>
      </c>
      <c r="BE151" s="179">
        <f>IF(N151="základní",J151,0)</f>
        <v>0</v>
      </c>
      <c r="BF151" s="179">
        <f>IF(N151="snížená",J151,0)</f>
        <v>0</v>
      </c>
      <c r="BG151" s="179">
        <f>IF(N151="zákl. přenesená",J151,0)</f>
        <v>0</v>
      </c>
      <c r="BH151" s="179">
        <f>IF(N151="sníž. přenesená",J151,0)</f>
        <v>0</v>
      </c>
      <c r="BI151" s="179">
        <f>IF(N151="nulová",J151,0)</f>
        <v>0</v>
      </c>
      <c r="BJ151" s="18" t="s">
        <v>80</v>
      </c>
      <c r="BK151" s="179">
        <f>ROUND(I151*H151,2)</f>
        <v>0</v>
      </c>
      <c r="BL151" s="18" t="s">
        <v>125</v>
      </c>
      <c r="BM151" s="178" t="s">
        <v>3708</v>
      </c>
    </row>
    <row r="152" spans="2:51" s="13" customFormat="1" ht="12">
      <c r="B152" s="180"/>
      <c r="D152" s="181" t="s">
        <v>228</v>
      </c>
      <c r="E152" s="182" t="s">
        <v>1</v>
      </c>
      <c r="F152" s="183" t="s">
        <v>3709</v>
      </c>
      <c r="H152" s="184">
        <v>57.6</v>
      </c>
      <c r="I152" s="185"/>
      <c r="L152" s="180"/>
      <c r="M152" s="186"/>
      <c r="N152" s="187"/>
      <c r="O152" s="187"/>
      <c r="P152" s="187"/>
      <c r="Q152" s="187"/>
      <c r="R152" s="187"/>
      <c r="S152" s="187"/>
      <c r="T152" s="188"/>
      <c r="AT152" s="182" t="s">
        <v>228</v>
      </c>
      <c r="AU152" s="182" t="s">
        <v>82</v>
      </c>
      <c r="AV152" s="13" t="s">
        <v>82</v>
      </c>
      <c r="AW152" s="13" t="s">
        <v>30</v>
      </c>
      <c r="AX152" s="13" t="s">
        <v>80</v>
      </c>
      <c r="AY152" s="182" t="s">
        <v>219</v>
      </c>
    </row>
    <row r="153" spans="2:63" s="12" customFormat="1" ht="22.9" customHeight="1">
      <c r="B153" s="153"/>
      <c r="D153" s="154" t="s">
        <v>72</v>
      </c>
      <c r="E153" s="164" t="s">
        <v>82</v>
      </c>
      <c r="F153" s="164" t="s">
        <v>865</v>
      </c>
      <c r="I153" s="156"/>
      <c r="J153" s="165">
        <f>BK153</f>
        <v>0</v>
      </c>
      <c r="L153" s="153"/>
      <c r="M153" s="158"/>
      <c r="N153" s="159"/>
      <c r="O153" s="159"/>
      <c r="P153" s="160">
        <f>P154</f>
        <v>0</v>
      </c>
      <c r="Q153" s="159"/>
      <c r="R153" s="160">
        <f>R154</f>
        <v>0</v>
      </c>
      <c r="S153" s="159"/>
      <c r="T153" s="161">
        <f>T154</f>
        <v>0</v>
      </c>
      <c r="AR153" s="154" t="s">
        <v>80</v>
      </c>
      <c r="AT153" s="162" t="s">
        <v>72</v>
      </c>
      <c r="AU153" s="162" t="s">
        <v>80</v>
      </c>
      <c r="AY153" s="154" t="s">
        <v>219</v>
      </c>
      <c r="BK153" s="163">
        <f>BK154</f>
        <v>0</v>
      </c>
    </row>
    <row r="154" spans="1:65" s="2" customFormat="1" ht="32.45" customHeight="1">
      <c r="A154" s="33"/>
      <c r="B154" s="166"/>
      <c r="C154" s="167" t="s">
        <v>339</v>
      </c>
      <c r="D154" s="167" t="s">
        <v>222</v>
      </c>
      <c r="E154" s="168" t="s">
        <v>3710</v>
      </c>
      <c r="F154" s="169" t="s">
        <v>3711</v>
      </c>
      <c r="G154" s="170" t="s">
        <v>361</v>
      </c>
      <c r="H154" s="171">
        <v>26</v>
      </c>
      <c r="I154" s="172"/>
      <c r="J154" s="173">
        <f>ROUND(I154*H154,2)</f>
        <v>0</v>
      </c>
      <c r="K154" s="169" t="s">
        <v>1</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3712</v>
      </c>
    </row>
    <row r="155" spans="2:63" s="12" customFormat="1" ht="22.9" customHeight="1">
      <c r="B155" s="153"/>
      <c r="D155" s="154" t="s">
        <v>72</v>
      </c>
      <c r="E155" s="164" t="s">
        <v>246</v>
      </c>
      <c r="F155" s="164" t="s">
        <v>3713</v>
      </c>
      <c r="I155" s="156"/>
      <c r="J155" s="165">
        <f>BK155</f>
        <v>0</v>
      </c>
      <c r="L155" s="153"/>
      <c r="M155" s="158"/>
      <c r="N155" s="159"/>
      <c r="O155" s="159"/>
      <c r="P155" s="160">
        <f>SUM(P156:P174)</f>
        <v>0</v>
      </c>
      <c r="Q155" s="159"/>
      <c r="R155" s="160">
        <f>SUM(R156:R174)</f>
        <v>0</v>
      </c>
      <c r="S155" s="159"/>
      <c r="T155" s="161">
        <f>SUM(T156:T174)</f>
        <v>0</v>
      </c>
      <c r="AR155" s="154" t="s">
        <v>80</v>
      </c>
      <c r="AT155" s="162" t="s">
        <v>72</v>
      </c>
      <c r="AU155" s="162" t="s">
        <v>80</v>
      </c>
      <c r="AY155" s="154" t="s">
        <v>219</v>
      </c>
      <c r="BK155" s="163">
        <f>SUM(BK156:BK174)</f>
        <v>0</v>
      </c>
    </row>
    <row r="156" spans="1:65" s="2" customFormat="1" ht="21.6" customHeight="1">
      <c r="A156" s="33"/>
      <c r="B156" s="166"/>
      <c r="C156" s="167" t="s">
        <v>344</v>
      </c>
      <c r="D156" s="167" t="s">
        <v>222</v>
      </c>
      <c r="E156" s="168" t="s">
        <v>3714</v>
      </c>
      <c r="F156" s="169" t="s">
        <v>3715</v>
      </c>
      <c r="G156" s="170" t="s">
        <v>237</v>
      </c>
      <c r="H156" s="171">
        <v>124.3</v>
      </c>
      <c r="I156" s="172"/>
      <c r="J156" s="173">
        <f aca="true" t="shared" si="10" ref="J156:J167">ROUND(I156*H156,2)</f>
        <v>0</v>
      </c>
      <c r="K156" s="169" t="s">
        <v>1</v>
      </c>
      <c r="L156" s="34"/>
      <c r="M156" s="174" t="s">
        <v>1</v>
      </c>
      <c r="N156" s="175" t="s">
        <v>38</v>
      </c>
      <c r="O156" s="59"/>
      <c r="P156" s="176">
        <f aca="true" t="shared" si="11" ref="P156:P167">O156*H156</f>
        <v>0</v>
      </c>
      <c r="Q156" s="176">
        <v>0</v>
      </c>
      <c r="R156" s="176">
        <f aca="true" t="shared" si="12" ref="R156:R167">Q156*H156</f>
        <v>0</v>
      </c>
      <c r="S156" s="176">
        <v>0</v>
      </c>
      <c r="T156" s="177">
        <f aca="true" t="shared" si="13" ref="T156:T167">S156*H156</f>
        <v>0</v>
      </c>
      <c r="U156" s="33"/>
      <c r="V156" s="33"/>
      <c r="W156" s="33"/>
      <c r="X156" s="33"/>
      <c r="Y156" s="33"/>
      <c r="Z156" s="33"/>
      <c r="AA156" s="33"/>
      <c r="AB156" s="33"/>
      <c r="AC156" s="33"/>
      <c r="AD156" s="33"/>
      <c r="AE156" s="33"/>
      <c r="AR156" s="178" t="s">
        <v>125</v>
      </c>
      <c r="AT156" s="178" t="s">
        <v>222</v>
      </c>
      <c r="AU156" s="178" t="s">
        <v>82</v>
      </c>
      <c r="AY156" s="18" t="s">
        <v>219</v>
      </c>
      <c r="BE156" s="179">
        <f aca="true" t="shared" si="14" ref="BE156:BE167">IF(N156="základní",J156,0)</f>
        <v>0</v>
      </c>
      <c r="BF156" s="179">
        <f aca="true" t="shared" si="15" ref="BF156:BF167">IF(N156="snížená",J156,0)</f>
        <v>0</v>
      </c>
      <c r="BG156" s="179">
        <f aca="true" t="shared" si="16" ref="BG156:BG167">IF(N156="zákl. přenesená",J156,0)</f>
        <v>0</v>
      </c>
      <c r="BH156" s="179">
        <f aca="true" t="shared" si="17" ref="BH156:BH167">IF(N156="sníž. přenesená",J156,0)</f>
        <v>0</v>
      </c>
      <c r="BI156" s="179">
        <f aca="true" t="shared" si="18" ref="BI156:BI167">IF(N156="nulová",J156,0)</f>
        <v>0</v>
      </c>
      <c r="BJ156" s="18" t="s">
        <v>80</v>
      </c>
      <c r="BK156" s="179">
        <f aca="true" t="shared" si="19" ref="BK156:BK167">ROUND(I156*H156,2)</f>
        <v>0</v>
      </c>
      <c r="BL156" s="18" t="s">
        <v>125</v>
      </c>
      <c r="BM156" s="178" t="s">
        <v>3716</v>
      </c>
    </row>
    <row r="157" spans="1:65" s="2" customFormat="1" ht="21.6" customHeight="1">
      <c r="A157" s="33"/>
      <c r="B157" s="166"/>
      <c r="C157" s="167" t="s">
        <v>7</v>
      </c>
      <c r="D157" s="167" t="s">
        <v>222</v>
      </c>
      <c r="E157" s="168" t="s">
        <v>3717</v>
      </c>
      <c r="F157" s="169" t="s">
        <v>3718</v>
      </c>
      <c r="G157" s="170" t="s">
        <v>237</v>
      </c>
      <c r="H157" s="171">
        <v>141.25</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125</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125</v>
      </c>
      <c r="BM157" s="178" t="s">
        <v>3719</v>
      </c>
    </row>
    <row r="158" spans="1:65" s="2" customFormat="1" ht="21.6" customHeight="1">
      <c r="A158" s="33"/>
      <c r="B158" s="166"/>
      <c r="C158" s="167" t="s">
        <v>358</v>
      </c>
      <c r="D158" s="167" t="s">
        <v>222</v>
      </c>
      <c r="E158" s="168" t="s">
        <v>3717</v>
      </c>
      <c r="F158" s="169" t="s">
        <v>3718</v>
      </c>
      <c r="G158" s="170" t="s">
        <v>237</v>
      </c>
      <c r="H158" s="171">
        <v>17</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125</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125</v>
      </c>
      <c r="BM158" s="178" t="s">
        <v>3720</v>
      </c>
    </row>
    <row r="159" spans="1:65" s="2" customFormat="1" ht="21.6" customHeight="1">
      <c r="A159" s="33"/>
      <c r="B159" s="166"/>
      <c r="C159" s="167" t="s">
        <v>364</v>
      </c>
      <c r="D159" s="167" t="s">
        <v>222</v>
      </c>
      <c r="E159" s="168" t="s">
        <v>3721</v>
      </c>
      <c r="F159" s="169" t="s">
        <v>3722</v>
      </c>
      <c r="G159" s="170" t="s">
        <v>237</v>
      </c>
      <c r="H159" s="171">
        <v>52.5</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125</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125</v>
      </c>
      <c r="BM159" s="178" t="s">
        <v>3723</v>
      </c>
    </row>
    <row r="160" spans="1:65" s="2" customFormat="1" ht="21.6" customHeight="1">
      <c r="A160" s="33"/>
      <c r="B160" s="166"/>
      <c r="C160" s="167" t="s">
        <v>368</v>
      </c>
      <c r="D160" s="167" t="s">
        <v>222</v>
      </c>
      <c r="E160" s="168" t="s">
        <v>3724</v>
      </c>
      <c r="F160" s="169" t="s">
        <v>3725</v>
      </c>
      <c r="G160" s="170" t="s">
        <v>237</v>
      </c>
      <c r="H160" s="171">
        <v>46.2</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125</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3726</v>
      </c>
    </row>
    <row r="161" spans="1:65" s="2" customFormat="1" ht="21.6" customHeight="1">
      <c r="A161" s="33"/>
      <c r="B161" s="166"/>
      <c r="C161" s="167" t="s">
        <v>378</v>
      </c>
      <c r="D161" s="167" t="s">
        <v>222</v>
      </c>
      <c r="E161" s="168" t="s">
        <v>3727</v>
      </c>
      <c r="F161" s="169" t="s">
        <v>3728</v>
      </c>
      <c r="G161" s="170" t="s">
        <v>237</v>
      </c>
      <c r="H161" s="171">
        <v>23</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125</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3729</v>
      </c>
    </row>
    <row r="162" spans="1:65" s="2" customFormat="1" ht="21.6" customHeight="1">
      <c r="A162" s="33"/>
      <c r="B162" s="166"/>
      <c r="C162" s="167" t="s">
        <v>382</v>
      </c>
      <c r="D162" s="167" t="s">
        <v>222</v>
      </c>
      <c r="E162" s="168" t="s">
        <v>3730</v>
      </c>
      <c r="F162" s="169" t="s">
        <v>3731</v>
      </c>
      <c r="G162" s="170" t="s">
        <v>237</v>
      </c>
      <c r="H162" s="171">
        <v>23</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3732</v>
      </c>
    </row>
    <row r="163" spans="1:65" s="2" customFormat="1" ht="21.6" customHeight="1">
      <c r="A163" s="33"/>
      <c r="B163" s="166"/>
      <c r="C163" s="167" t="s">
        <v>386</v>
      </c>
      <c r="D163" s="167" t="s">
        <v>222</v>
      </c>
      <c r="E163" s="168" t="s">
        <v>3733</v>
      </c>
      <c r="F163" s="169" t="s">
        <v>3734</v>
      </c>
      <c r="G163" s="170" t="s">
        <v>237</v>
      </c>
      <c r="H163" s="171">
        <v>17</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3735</v>
      </c>
    </row>
    <row r="164" spans="1:65" s="2" customFormat="1" ht="21.6" customHeight="1">
      <c r="A164" s="33"/>
      <c r="B164" s="166"/>
      <c r="C164" s="167" t="s">
        <v>391</v>
      </c>
      <c r="D164" s="167" t="s">
        <v>222</v>
      </c>
      <c r="E164" s="168" t="s">
        <v>3736</v>
      </c>
      <c r="F164" s="169" t="s">
        <v>3737</v>
      </c>
      <c r="G164" s="170" t="s">
        <v>237</v>
      </c>
      <c r="H164" s="171">
        <v>42</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3738</v>
      </c>
    </row>
    <row r="165" spans="1:65" s="2" customFormat="1" ht="21.6" customHeight="1">
      <c r="A165" s="33"/>
      <c r="B165" s="166"/>
      <c r="C165" s="167" t="s">
        <v>397</v>
      </c>
      <c r="D165" s="167" t="s">
        <v>222</v>
      </c>
      <c r="E165" s="168" t="s">
        <v>3736</v>
      </c>
      <c r="F165" s="169" t="s">
        <v>3737</v>
      </c>
      <c r="G165" s="170" t="s">
        <v>237</v>
      </c>
      <c r="H165" s="171">
        <v>113</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125</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125</v>
      </c>
      <c r="BM165" s="178" t="s">
        <v>3739</v>
      </c>
    </row>
    <row r="166" spans="1:65" s="2" customFormat="1" ht="14.45" customHeight="1">
      <c r="A166" s="33"/>
      <c r="B166" s="166"/>
      <c r="C166" s="197" t="s">
        <v>461</v>
      </c>
      <c r="D166" s="197" t="s">
        <v>253</v>
      </c>
      <c r="E166" s="198" t="s">
        <v>3740</v>
      </c>
      <c r="F166" s="199" t="s">
        <v>3741</v>
      </c>
      <c r="G166" s="200" t="s">
        <v>237</v>
      </c>
      <c r="H166" s="201">
        <v>17.2</v>
      </c>
      <c r="I166" s="202"/>
      <c r="J166" s="203">
        <f t="shared" si="10"/>
        <v>0</v>
      </c>
      <c r="K166" s="199" t="s">
        <v>1</v>
      </c>
      <c r="L166" s="204"/>
      <c r="M166" s="205" t="s">
        <v>1</v>
      </c>
      <c r="N166" s="206"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256</v>
      </c>
      <c r="AT166" s="178" t="s">
        <v>253</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125</v>
      </c>
      <c r="BM166" s="178" t="s">
        <v>3742</v>
      </c>
    </row>
    <row r="167" spans="1:65" s="2" customFormat="1" ht="14.45" customHeight="1">
      <c r="A167" s="33"/>
      <c r="B167" s="166"/>
      <c r="C167" s="197" t="s">
        <v>466</v>
      </c>
      <c r="D167" s="197" t="s">
        <v>253</v>
      </c>
      <c r="E167" s="198" t="s">
        <v>3743</v>
      </c>
      <c r="F167" s="199" t="s">
        <v>3744</v>
      </c>
      <c r="G167" s="200" t="s">
        <v>237</v>
      </c>
      <c r="H167" s="201">
        <v>0</v>
      </c>
      <c r="I167" s="202"/>
      <c r="J167" s="203">
        <f t="shared" si="10"/>
        <v>0</v>
      </c>
      <c r="K167" s="199" t="s">
        <v>1</v>
      </c>
      <c r="L167" s="204"/>
      <c r="M167" s="205" t="s">
        <v>1</v>
      </c>
      <c r="N167" s="206"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256</v>
      </c>
      <c r="AT167" s="178" t="s">
        <v>253</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125</v>
      </c>
      <c r="BM167" s="178" t="s">
        <v>3745</v>
      </c>
    </row>
    <row r="168" spans="2:51" s="13" customFormat="1" ht="12">
      <c r="B168" s="180"/>
      <c r="D168" s="181" t="s">
        <v>228</v>
      </c>
      <c r="E168" s="182" t="s">
        <v>1</v>
      </c>
      <c r="F168" s="183" t="s">
        <v>3746</v>
      </c>
      <c r="H168" s="184">
        <v>42.42</v>
      </c>
      <c r="I168" s="185"/>
      <c r="L168" s="180"/>
      <c r="M168" s="186"/>
      <c r="N168" s="187"/>
      <c r="O168" s="187"/>
      <c r="P168" s="187"/>
      <c r="Q168" s="187"/>
      <c r="R168" s="187"/>
      <c r="S168" s="187"/>
      <c r="T168" s="188"/>
      <c r="AT168" s="182" t="s">
        <v>228</v>
      </c>
      <c r="AU168" s="182" t="s">
        <v>82</v>
      </c>
      <c r="AV168" s="13" t="s">
        <v>82</v>
      </c>
      <c r="AW168" s="13" t="s">
        <v>30</v>
      </c>
      <c r="AX168" s="13" t="s">
        <v>73</v>
      </c>
      <c r="AY168" s="182" t="s">
        <v>219</v>
      </c>
    </row>
    <row r="169" spans="2:51" s="13" customFormat="1" ht="12">
      <c r="B169" s="180"/>
      <c r="D169" s="181" t="s">
        <v>228</v>
      </c>
      <c r="E169" s="182" t="s">
        <v>1</v>
      </c>
      <c r="F169" s="183" t="s">
        <v>3747</v>
      </c>
      <c r="H169" s="184">
        <v>-42.42</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4" customFormat="1" ht="12">
      <c r="B170" s="189"/>
      <c r="D170" s="181" t="s">
        <v>228</v>
      </c>
      <c r="E170" s="190" t="s">
        <v>1</v>
      </c>
      <c r="F170" s="191" t="s">
        <v>241</v>
      </c>
      <c r="H170" s="192">
        <v>0</v>
      </c>
      <c r="I170" s="193"/>
      <c r="L170" s="189"/>
      <c r="M170" s="194"/>
      <c r="N170" s="195"/>
      <c r="O170" s="195"/>
      <c r="P170" s="195"/>
      <c r="Q170" s="195"/>
      <c r="R170" s="195"/>
      <c r="S170" s="195"/>
      <c r="T170" s="196"/>
      <c r="AT170" s="190" t="s">
        <v>228</v>
      </c>
      <c r="AU170" s="190" t="s">
        <v>82</v>
      </c>
      <c r="AV170" s="14" t="s">
        <v>125</v>
      </c>
      <c r="AW170" s="14" t="s">
        <v>30</v>
      </c>
      <c r="AX170" s="14" t="s">
        <v>80</v>
      </c>
      <c r="AY170" s="190" t="s">
        <v>219</v>
      </c>
    </row>
    <row r="171" spans="1:65" s="2" customFormat="1" ht="21.6" customHeight="1">
      <c r="A171" s="33"/>
      <c r="B171" s="166"/>
      <c r="C171" s="197" t="s">
        <v>418</v>
      </c>
      <c r="D171" s="197" t="s">
        <v>253</v>
      </c>
      <c r="E171" s="198" t="s">
        <v>3748</v>
      </c>
      <c r="F171" s="199" t="s">
        <v>3749</v>
      </c>
      <c r="G171" s="200" t="s">
        <v>237</v>
      </c>
      <c r="H171" s="201">
        <v>76.63</v>
      </c>
      <c r="I171" s="202"/>
      <c r="J171" s="203">
        <f>ROUND(I171*H171,2)</f>
        <v>0</v>
      </c>
      <c r="K171" s="199" t="s">
        <v>1</v>
      </c>
      <c r="L171" s="204"/>
      <c r="M171" s="205" t="s">
        <v>1</v>
      </c>
      <c r="N171" s="206" t="s">
        <v>38</v>
      </c>
      <c r="O171" s="59"/>
      <c r="P171" s="176">
        <f>O171*H171</f>
        <v>0</v>
      </c>
      <c r="Q171" s="176">
        <v>0</v>
      </c>
      <c r="R171" s="176">
        <f>Q171*H171</f>
        <v>0</v>
      </c>
      <c r="S171" s="176">
        <v>0</v>
      </c>
      <c r="T171" s="177">
        <f>S171*H171</f>
        <v>0</v>
      </c>
      <c r="U171" s="33"/>
      <c r="V171" s="33"/>
      <c r="W171" s="33"/>
      <c r="X171" s="33"/>
      <c r="Y171" s="33"/>
      <c r="Z171" s="33"/>
      <c r="AA171" s="33"/>
      <c r="AB171" s="33"/>
      <c r="AC171" s="33"/>
      <c r="AD171" s="33"/>
      <c r="AE171" s="33"/>
      <c r="AR171" s="178" t="s">
        <v>256</v>
      </c>
      <c r="AT171" s="178" t="s">
        <v>253</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125</v>
      </c>
      <c r="BM171" s="178" t="s">
        <v>3750</v>
      </c>
    </row>
    <row r="172" spans="2:51" s="13" customFormat="1" ht="12">
      <c r="B172" s="180"/>
      <c r="D172" s="181" t="s">
        <v>228</v>
      </c>
      <c r="E172" s="182" t="s">
        <v>1</v>
      </c>
      <c r="F172" s="183" t="s">
        <v>3751</v>
      </c>
      <c r="H172" s="184">
        <v>114.13</v>
      </c>
      <c r="I172" s="185"/>
      <c r="L172" s="180"/>
      <c r="M172" s="186"/>
      <c r="N172" s="187"/>
      <c r="O172" s="187"/>
      <c r="P172" s="187"/>
      <c r="Q172" s="187"/>
      <c r="R172" s="187"/>
      <c r="S172" s="187"/>
      <c r="T172" s="188"/>
      <c r="AT172" s="182" t="s">
        <v>228</v>
      </c>
      <c r="AU172" s="182" t="s">
        <v>82</v>
      </c>
      <c r="AV172" s="13" t="s">
        <v>82</v>
      </c>
      <c r="AW172" s="13" t="s">
        <v>30</v>
      </c>
      <c r="AX172" s="13" t="s">
        <v>73</v>
      </c>
      <c r="AY172" s="182" t="s">
        <v>219</v>
      </c>
    </row>
    <row r="173" spans="2:51" s="13" customFormat="1" ht="12">
      <c r="B173" s="180"/>
      <c r="D173" s="181" t="s">
        <v>228</v>
      </c>
      <c r="E173" s="182" t="s">
        <v>1</v>
      </c>
      <c r="F173" s="183" t="s">
        <v>3752</v>
      </c>
      <c r="H173" s="184">
        <v>-37.5</v>
      </c>
      <c r="I173" s="185"/>
      <c r="L173" s="180"/>
      <c r="M173" s="186"/>
      <c r="N173" s="187"/>
      <c r="O173" s="187"/>
      <c r="P173" s="187"/>
      <c r="Q173" s="187"/>
      <c r="R173" s="187"/>
      <c r="S173" s="187"/>
      <c r="T173" s="188"/>
      <c r="AT173" s="182" t="s">
        <v>228</v>
      </c>
      <c r="AU173" s="182" t="s">
        <v>82</v>
      </c>
      <c r="AV173" s="13" t="s">
        <v>82</v>
      </c>
      <c r="AW173" s="13" t="s">
        <v>30</v>
      </c>
      <c r="AX173" s="13" t="s">
        <v>73</v>
      </c>
      <c r="AY173" s="182" t="s">
        <v>219</v>
      </c>
    </row>
    <row r="174" spans="2:51" s="14" customFormat="1" ht="12">
      <c r="B174" s="189"/>
      <c r="D174" s="181" t="s">
        <v>228</v>
      </c>
      <c r="E174" s="190" t="s">
        <v>1</v>
      </c>
      <c r="F174" s="191" t="s">
        <v>241</v>
      </c>
      <c r="H174" s="192">
        <v>76.63</v>
      </c>
      <c r="I174" s="193"/>
      <c r="L174" s="189"/>
      <c r="M174" s="194"/>
      <c r="N174" s="195"/>
      <c r="O174" s="195"/>
      <c r="P174" s="195"/>
      <c r="Q174" s="195"/>
      <c r="R174" s="195"/>
      <c r="S174" s="195"/>
      <c r="T174" s="196"/>
      <c r="AT174" s="190" t="s">
        <v>228</v>
      </c>
      <c r="AU174" s="190" t="s">
        <v>82</v>
      </c>
      <c r="AV174" s="14" t="s">
        <v>125</v>
      </c>
      <c r="AW174" s="14" t="s">
        <v>30</v>
      </c>
      <c r="AX174" s="14" t="s">
        <v>80</v>
      </c>
      <c r="AY174" s="190" t="s">
        <v>219</v>
      </c>
    </row>
    <row r="175" spans="2:63" s="12" customFormat="1" ht="22.9" customHeight="1">
      <c r="B175" s="153"/>
      <c r="D175" s="154" t="s">
        <v>72</v>
      </c>
      <c r="E175" s="164" t="s">
        <v>1224</v>
      </c>
      <c r="F175" s="164" t="s">
        <v>3753</v>
      </c>
      <c r="I175" s="156"/>
      <c r="J175" s="165">
        <f>BK175</f>
        <v>0</v>
      </c>
      <c r="L175" s="153"/>
      <c r="M175" s="158"/>
      <c r="N175" s="159"/>
      <c r="O175" s="159"/>
      <c r="P175" s="160">
        <f>SUM(P176:P184)</f>
        <v>0</v>
      </c>
      <c r="Q175" s="159"/>
      <c r="R175" s="160">
        <f>SUM(R176:R184)</f>
        <v>0</v>
      </c>
      <c r="S175" s="159"/>
      <c r="T175" s="161">
        <f>SUM(T176:T184)</f>
        <v>0</v>
      </c>
      <c r="AR175" s="154" t="s">
        <v>80</v>
      </c>
      <c r="AT175" s="162" t="s">
        <v>72</v>
      </c>
      <c r="AU175" s="162" t="s">
        <v>80</v>
      </c>
      <c r="AY175" s="154" t="s">
        <v>219</v>
      </c>
      <c r="BK175" s="163">
        <f>SUM(BK176:BK184)</f>
        <v>0</v>
      </c>
    </row>
    <row r="176" spans="1:65" s="2" customFormat="1" ht="21.6" customHeight="1">
      <c r="A176" s="33"/>
      <c r="B176" s="166"/>
      <c r="C176" s="167" t="s">
        <v>475</v>
      </c>
      <c r="D176" s="167" t="s">
        <v>222</v>
      </c>
      <c r="E176" s="168" t="s">
        <v>3754</v>
      </c>
      <c r="F176" s="169" t="s">
        <v>3755</v>
      </c>
      <c r="G176" s="170" t="s">
        <v>361</v>
      </c>
      <c r="H176" s="171">
        <v>113</v>
      </c>
      <c r="I176" s="172"/>
      <c r="J176" s="173">
        <f aca="true" t="shared" si="20" ref="J176:J184">ROUND(I176*H176,2)</f>
        <v>0</v>
      </c>
      <c r="K176" s="169" t="s">
        <v>1</v>
      </c>
      <c r="L176" s="34"/>
      <c r="M176" s="174" t="s">
        <v>1</v>
      </c>
      <c r="N176" s="175" t="s">
        <v>38</v>
      </c>
      <c r="O176" s="59"/>
      <c r="P176" s="176">
        <f aca="true" t="shared" si="21" ref="P176:P184">O176*H176</f>
        <v>0</v>
      </c>
      <c r="Q176" s="176">
        <v>0</v>
      </c>
      <c r="R176" s="176">
        <f aca="true" t="shared" si="22" ref="R176:R184">Q176*H176</f>
        <v>0</v>
      </c>
      <c r="S176" s="176">
        <v>0</v>
      </c>
      <c r="T176" s="177">
        <f aca="true" t="shared" si="23" ref="T176:T184">S176*H176</f>
        <v>0</v>
      </c>
      <c r="U176" s="33"/>
      <c r="V176" s="33"/>
      <c r="W176" s="33"/>
      <c r="X176" s="33"/>
      <c r="Y176" s="33"/>
      <c r="Z176" s="33"/>
      <c r="AA176" s="33"/>
      <c r="AB176" s="33"/>
      <c r="AC176" s="33"/>
      <c r="AD176" s="33"/>
      <c r="AE176" s="33"/>
      <c r="AR176" s="178" t="s">
        <v>125</v>
      </c>
      <c r="AT176" s="178" t="s">
        <v>222</v>
      </c>
      <c r="AU176" s="178" t="s">
        <v>82</v>
      </c>
      <c r="AY176" s="18" t="s">
        <v>219</v>
      </c>
      <c r="BE176" s="179">
        <f aca="true" t="shared" si="24" ref="BE176:BE184">IF(N176="základní",J176,0)</f>
        <v>0</v>
      </c>
      <c r="BF176" s="179">
        <f aca="true" t="shared" si="25" ref="BF176:BF184">IF(N176="snížená",J176,0)</f>
        <v>0</v>
      </c>
      <c r="BG176" s="179">
        <f aca="true" t="shared" si="26" ref="BG176:BG184">IF(N176="zákl. přenesená",J176,0)</f>
        <v>0</v>
      </c>
      <c r="BH176" s="179">
        <f aca="true" t="shared" si="27" ref="BH176:BH184">IF(N176="sníž. přenesená",J176,0)</f>
        <v>0</v>
      </c>
      <c r="BI176" s="179">
        <f aca="true" t="shared" si="28" ref="BI176:BI184">IF(N176="nulová",J176,0)</f>
        <v>0</v>
      </c>
      <c r="BJ176" s="18" t="s">
        <v>80</v>
      </c>
      <c r="BK176" s="179">
        <f aca="true" t="shared" si="29" ref="BK176:BK184">ROUND(I176*H176,2)</f>
        <v>0</v>
      </c>
      <c r="BL176" s="18" t="s">
        <v>125</v>
      </c>
      <c r="BM176" s="178" t="s">
        <v>3756</v>
      </c>
    </row>
    <row r="177" spans="1:65" s="2" customFormat="1" ht="21.6" customHeight="1">
      <c r="A177" s="33"/>
      <c r="B177" s="166"/>
      <c r="C177" s="167" t="s">
        <v>491</v>
      </c>
      <c r="D177" s="167" t="s">
        <v>222</v>
      </c>
      <c r="E177" s="168" t="s">
        <v>3754</v>
      </c>
      <c r="F177" s="169" t="s">
        <v>3755</v>
      </c>
      <c r="G177" s="170" t="s">
        <v>361</v>
      </c>
      <c r="H177" s="171">
        <v>22</v>
      </c>
      <c r="I177" s="172"/>
      <c r="J177" s="173">
        <f t="shared" si="20"/>
        <v>0</v>
      </c>
      <c r="K177" s="169" t="s">
        <v>1</v>
      </c>
      <c r="L177" s="34"/>
      <c r="M177" s="174" t="s">
        <v>1</v>
      </c>
      <c r="N177" s="175" t="s">
        <v>38</v>
      </c>
      <c r="O177" s="59"/>
      <c r="P177" s="176">
        <f t="shared" si="21"/>
        <v>0</v>
      </c>
      <c r="Q177" s="176">
        <v>0</v>
      </c>
      <c r="R177" s="176">
        <f t="shared" si="22"/>
        <v>0</v>
      </c>
      <c r="S177" s="176">
        <v>0</v>
      </c>
      <c r="T177" s="177">
        <f t="shared" si="23"/>
        <v>0</v>
      </c>
      <c r="U177" s="33"/>
      <c r="V177" s="33"/>
      <c r="W177" s="33"/>
      <c r="X177" s="33"/>
      <c r="Y177" s="33"/>
      <c r="Z177" s="33"/>
      <c r="AA177" s="33"/>
      <c r="AB177" s="33"/>
      <c r="AC177" s="33"/>
      <c r="AD177" s="33"/>
      <c r="AE177" s="33"/>
      <c r="AR177" s="178" t="s">
        <v>125</v>
      </c>
      <c r="AT177" s="178" t="s">
        <v>222</v>
      </c>
      <c r="AU177" s="178" t="s">
        <v>82</v>
      </c>
      <c r="AY177" s="18" t="s">
        <v>219</v>
      </c>
      <c r="BE177" s="179">
        <f t="shared" si="24"/>
        <v>0</v>
      </c>
      <c r="BF177" s="179">
        <f t="shared" si="25"/>
        <v>0</v>
      </c>
      <c r="BG177" s="179">
        <f t="shared" si="26"/>
        <v>0</v>
      </c>
      <c r="BH177" s="179">
        <f t="shared" si="27"/>
        <v>0</v>
      </c>
      <c r="BI177" s="179">
        <f t="shared" si="28"/>
        <v>0</v>
      </c>
      <c r="BJ177" s="18" t="s">
        <v>80</v>
      </c>
      <c r="BK177" s="179">
        <f t="shared" si="29"/>
        <v>0</v>
      </c>
      <c r="BL177" s="18" t="s">
        <v>125</v>
      </c>
      <c r="BM177" s="178" t="s">
        <v>3757</v>
      </c>
    </row>
    <row r="178" spans="1:65" s="2" customFormat="1" ht="14.45" customHeight="1">
      <c r="A178" s="33"/>
      <c r="B178" s="166"/>
      <c r="C178" s="197" t="s">
        <v>495</v>
      </c>
      <c r="D178" s="197" t="s">
        <v>253</v>
      </c>
      <c r="E178" s="198" t="s">
        <v>3758</v>
      </c>
      <c r="F178" s="199" t="s">
        <v>3759</v>
      </c>
      <c r="G178" s="200" t="s">
        <v>225</v>
      </c>
      <c r="H178" s="201">
        <v>108.1</v>
      </c>
      <c r="I178" s="202"/>
      <c r="J178" s="203">
        <f t="shared" si="20"/>
        <v>0</v>
      </c>
      <c r="K178" s="199" t="s">
        <v>1</v>
      </c>
      <c r="L178" s="204"/>
      <c r="M178" s="205" t="s">
        <v>1</v>
      </c>
      <c r="N178" s="206" t="s">
        <v>38</v>
      </c>
      <c r="O178" s="59"/>
      <c r="P178" s="176">
        <f t="shared" si="21"/>
        <v>0</v>
      </c>
      <c r="Q178" s="176">
        <v>0</v>
      </c>
      <c r="R178" s="176">
        <f t="shared" si="22"/>
        <v>0</v>
      </c>
      <c r="S178" s="176">
        <v>0</v>
      </c>
      <c r="T178" s="177">
        <f t="shared" si="23"/>
        <v>0</v>
      </c>
      <c r="U178" s="33"/>
      <c r="V178" s="33"/>
      <c r="W178" s="33"/>
      <c r="X178" s="33"/>
      <c r="Y178" s="33"/>
      <c r="Z178" s="33"/>
      <c r="AA178" s="33"/>
      <c r="AB178" s="33"/>
      <c r="AC178" s="33"/>
      <c r="AD178" s="33"/>
      <c r="AE178" s="33"/>
      <c r="AR178" s="178" t="s">
        <v>256</v>
      </c>
      <c r="AT178" s="178" t="s">
        <v>253</v>
      </c>
      <c r="AU178" s="178" t="s">
        <v>82</v>
      </c>
      <c r="AY178" s="18" t="s">
        <v>219</v>
      </c>
      <c r="BE178" s="179">
        <f t="shared" si="24"/>
        <v>0</v>
      </c>
      <c r="BF178" s="179">
        <f t="shared" si="25"/>
        <v>0</v>
      </c>
      <c r="BG178" s="179">
        <f t="shared" si="26"/>
        <v>0</v>
      </c>
      <c r="BH178" s="179">
        <f t="shared" si="27"/>
        <v>0</v>
      </c>
      <c r="BI178" s="179">
        <f t="shared" si="28"/>
        <v>0</v>
      </c>
      <c r="BJ178" s="18" t="s">
        <v>80</v>
      </c>
      <c r="BK178" s="179">
        <f t="shared" si="29"/>
        <v>0</v>
      </c>
      <c r="BL178" s="18" t="s">
        <v>125</v>
      </c>
      <c r="BM178" s="178" t="s">
        <v>3760</v>
      </c>
    </row>
    <row r="179" spans="1:65" s="2" customFormat="1" ht="21.6" customHeight="1">
      <c r="A179" s="33"/>
      <c r="B179" s="166"/>
      <c r="C179" s="197" t="s">
        <v>499</v>
      </c>
      <c r="D179" s="197" t="s">
        <v>253</v>
      </c>
      <c r="E179" s="198" t="s">
        <v>3761</v>
      </c>
      <c r="F179" s="199" t="s">
        <v>3762</v>
      </c>
      <c r="G179" s="200" t="s">
        <v>225</v>
      </c>
      <c r="H179" s="201">
        <v>3.1</v>
      </c>
      <c r="I179" s="202"/>
      <c r="J179" s="203">
        <f t="shared" si="20"/>
        <v>0</v>
      </c>
      <c r="K179" s="199" t="s">
        <v>1</v>
      </c>
      <c r="L179" s="204"/>
      <c r="M179" s="205" t="s">
        <v>1</v>
      </c>
      <c r="N179" s="206" t="s">
        <v>38</v>
      </c>
      <c r="O179" s="59"/>
      <c r="P179" s="176">
        <f t="shared" si="21"/>
        <v>0</v>
      </c>
      <c r="Q179" s="176">
        <v>0</v>
      </c>
      <c r="R179" s="176">
        <f t="shared" si="22"/>
        <v>0</v>
      </c>
      <c r="S179" s="176">
        <v>0</v>
      </c>
      <c r="T179" s="177">
        <f t="shared" si="23"/>
        <v>0</v>
      </c>
      <c r="U179" s="33"/>
      <c r="V179" s="33"/>
      <c r="W179" s="33"/>
      <c r="X179" s="33"/>
      <c r="Y179" s="33"/>
      <c r="Z179" s="33"/>
      <c r="AA179" s="33"/>
      <c r="AB179" s="33"/>
      <c r="AC179" s="33"/>
      <c r="AD179" s="33"/>
      <c r="AE179" s="33"/>
      <c r="AR179" s="178" t="s">
        <v>256</v>
      </c>
      <c r="AT179" s="178" t="s">
        <v>253</v>
      </c>
      <c r="AU179" s="178" t="s">
        <v>82</v>
      </c>
      <c r="AY179" s="18" t="s">
        <v>219</v>
      </c>
      <c r="BE179" s="179">
        <f t="shared" si="24"/>
        <v>0</v>
      </c>
      <c r="BF179" s="179">
        <f t="shared" si="25"/>
        <v>0</v>
      </c>
      <c r="BG179" s="179">
        <f t="shared" si="26"/>
        <v>0</v>
      </c>
      <c r="BH179" s="179">
        <f t="shared" si="27"/>
        <v>0</v>
      </c>
      <c r="BI179" s="179">
        <f t="shared" si="28"/>
        <v>0</v>
      </c>
      <c r="BJ179" s="18" t="s">
        <v>80</v>
      </c>
      <c r="BK179" s="179">
        <f t="shared" si="29"/>
        <v>0</v>
      </c>
      <c r="BL179" s="18" t="s">
        <v>125</v>
      </c>
      <c r="BM179" s="178" t="s">
        <v>3763</v>
      </c>
    </row>
    <row r="180" spans="1:65" s="2" customFormat="1" ht="21.6" customHeight="1">
      <c r="A180" s="33"/>
      <c r="B180" s="166"/>
      <c r="C180" s="197" t="s">
        <v>503</v>
      </c>
      <c r="D180" s="197" t="s">
        <v>253</v>
      </c>
      <c r="E180" s="198" t="s">
        <v>3764</v>
      </c>
      <c r="F180" s="199" t="s">
        <v>3765</v>
      </c>
      <c r="G180" s="200" t="s">
        <v>225</v>
      </c>
      <c r="H180" s="201">
        <v>3.1</v>
      </c>
      <c r="I180" s="202"/>
      <c r="J180" s="203">
        <f t="shared" si="20"/>
        <v>0</v>
      </c>
      <c r="K180" s="199" t="s">
        <v>1</v>
      </c>
      <c r="L180" s="204"/>
      <c r="M180" s="205" t="s">
        <v>1</v>
      </c>
      <c r="N180" s="206" t="s">
        <v>38</v>
      </c>
      <c r="O180" s="59"/>
      <c r="P180" s="176">
        <f t="shared" si="21"/>
        <v>0</v>
      </c>
      <c r="Q180" s="176">
        <v>0</v>
      </c>
      <c r="R180" s="176">
        <f t="shared" si="22"/>
        <v>0</v>
      </c>
      <c r="S180" s="176">
        <v>0</v>
      </c>
      <c r="T180" s="177">
        <f t="shared" si="23"/>
        <v>0</v>
      </c>
      <c r="U180" s="33"/>
      <c r="V180" s="33"/>
      <c r="W180" s="33"/>
      <c r="X180" s="33"/>
      <c r="Y180" s="33"/>
      <c r="Z180" s="33"/>
      <c r="AA180" s="33"/>
      <c r="AB180" s="33"/>
      <c r="AC180" s="33"/>
      <c r="AD180" s="33"/>
      <c r="AE180" s="33"/>
      <c r="AR180" s="178" t="s">
        <v>256</v>
      </c>
      <c r="AT180" s="178" t="s">
        <v>253</v>
      </c>
      <c r="AU180" s="178" t="s">
        <v>82</v>
      </c>
      <c r="AY180" s="18" t="s">
        <v>219</v>
      </c>
      <c r="BE180" s="179">
        <f t="shared" si="24"/>
        <v>0</v>
      </c>
      <c r="BF180" s="179">
        <f t="shared" si="25"/>
        <v>0</v>
      </c>
      <c r="BG180" s="179">
        <f t="shared" si="26"/>
        <v>0</v>
      </c>
      <c r="BH180" s="179">
        <f t="shared" si="27"/>
        <v>0</v>
      </c>
      <c r="BI180" s="179">
        <f t="shared" si="28"/>
        <v>0</v>
      </c>
      <c r="BJ180" s="18" t="s">
        <v>80</v>
      </c>
      <c r="BK180" s="179">
        <f t="shared" si="29"/>
        <v>0</v>
      </c>
      <c r="BL180" s="18" t="s">
        <v>125</v>
      </c>
      <c r="BM180" s="178" t="s">
        <v>3766</v>
      </c>
    </row>
    <row r="181" spans="1:65" s="2" customFormat="1" ht="21.6" customHeight="1">
      <c r="A181" s="33"/>
      <c r="B181" s="166"/>
      <c r="C181" s="197" t="s">
        <v>507</v>
      </c>
      <c r="D181" s="197" t="s">
        <v>253</v>
      </c>
      <c r="E181" s="198" t="s">
        <v>3767</v>
      </c>
      <c r="F181" s="199" t="s">
        <v>3768</v>
      </c>
      <c r="G181" s="200" t="s">
        <v>225</v>
      </c>
      <c r="H181" s="201">
        <v>22.3</v>
      </c>
      <c r="I181" s="202"/>
      <c r="J181" s="203">
        <f t="shared" si="20"/>
        <v>0</v>
      </c>
      <c r="K181" s="199" t="s">
        <v>1</v>
      </c>
      <c r="L181" s="204"/>
      <c r="M181" s="205" t="s">
        <v>1</v>
      </c>
      <c r="N181" s="206" t="s">
        <v>38</v>
      </c>
      <c r="O181" s="59"/>
      <c r="P181" s="176">
        <f t="shared" si="21"/>
        <v>0</v>
      </c>
      <c r="Q181" s="176">
        <v>0</v>
      </c>
      <c r="R181" s="176">
        <f t="shared" si="22"/>
        <v>0</v>
      </c>
      <c r="S181" s="176">
        <v>0</v>
      </c>
      <c r="T181" s="177">
        <f t="shared" si="23"/>
        <v>0</v>
      </c>
      <c r="U181" s="33"/>
      <c r="V181" s="33"/>
      <c r="W181" s="33"/>
      <c r="X181" s="33"/>
      <c r="Y181" s="33"/>
      <c r="Z181" s="33"/>
      <c r="AA181" s="33"/>
      <c r="AB181" s="33"/>
      <c r="AC181" s="33"/>
      <c r="AD181" s="33"/>
      <c r="AE181" s="33"/>
      <c r="AR181" s="178" t="s">
        <v>256</v>
      </c>
      <c r="AT181" s="178" t="s">
        <v>253</v>
      </c>
      <c r="AU181" s="178" t="s">
        <v>82</v>
      </c>
      <c r="AY181" s="18" t="s">
        <v>219</v>
      </c>
      <c r="BE181" s="179">
        <f t="shared" si="24"/>
        <v>0</v>
      </c>
      <c r="BF181" s="179">
        <f t="shared" si="25"/>
        <v>0</v>
      </c>
      <c r="BG181" s="179">
        <f t="shared" si="26"/>
        <v>0</v>
      </c>
      <c r="BH181" s="179">
        <f t="shared" si="27"/>
        <v>0</v>
      </c>
      <c r="BI181" s="179">
        <f t="shared" si="28"/>
        <v>0</v>
      </c>
      <c r="BJ181" s="18" t="s">
        <v>80</v>
      </c>
      <c r="BK181" s="179">
        <f t="shared" si="29"/>
        <v>0</v>
      </c>
      <c r="BL181" s="18" t="s">
        <v>125</v>
      </c>
      <c r="BM181" s="178" t="s">
        <v>3769</v>
      </c>
    </row>
    <row r="182" spans="1:65" s="2" customFormat="1" ht="21.6" customHeight="1">
      <c r="A182" s="33"/>
      <c r="B182" s="166"/>
      <c r="C182" s="167" t="s">
        <v>511</v>
      </c>
      <c r="D182" s="167" t="s">
        <v>222</v>
      </c>
      <c r="E182" s="168" t="s">
        <v>3770</v>
      </c>
      <c r="F182" s="169" t="s">
        <v>3771</v>
      </c>
      <c r="G182" s="170" t="s">
        <v>232</v>
      </c>
      <c r="H182" s="171">
        <v>8</v>
      </c>
      <c r="I182" s="172"/>
      <c r="J182" s="173">
        <f t="shared" si="20"/>
        <v>0</v>
      </c>
      <c r="K182" s="169" t="s">
        <v>1</v>
      </c>
      <c r="L182" s="34"/>
      <c r="M182" s="174" t="s">
        <v>1</v>
      </c>
      <c r="N182" s="175" t="s">
        <v>38</v>
      </c>
      <c r="O182" s="59"/>
      <c r="P182" s="176">
        <f t="shared" si="21"/>
        <v>0</v>
      </c>
      <c r="Q182" s="176">
        <v>0</v>
      </c>
      <c r="R182" s="176">
        <f t="shared" si="22"/>
        <v>0</v>
      </c>
      <c r="S182" s="176">
        <v>0</v>
      </c>
      <c r="T182" s="177">
        <f t="shared" si="23"/>
        <v>0</v>
      </c>
      <c r="U182" s="33"/>
      <c r="V182" s="33"/>
      <c r="W182" s="33"/>
      <c r="X182" s="33"/>
      <c r="Y182" s="33"/>
      <c r="Z182" s="33"/>
      <c r="AA182" s="33"/>
      <c r="AB182" s="33"/>
      <c r="AC182" s="33"/>
      <c r="AD182" s="33"/>
      <c r="AE182" s="33"/>
      <c r="AR182" s="178" t="s">
        <v>125</v>
      </c>
      <c r="AT182" s="178" t="s">
        <v>222</v>
      </c>
      <c r="AU182" s="178" t="s">
        <v>82</v>
      </c>
      <c r="AY182" s="18" t="s">
        <v>219</v>
      </c>
      <c r="BE182" s="179">
        <f t="shared" si="24"/>
        <v>0</v>
      </c>
      <c r="BF182" s="179">
        <f t="shared" si="25"/>
        <v>0</v>
      </c>
      <c r="BG182" s="179">
        <f t="shared" si="26"/>
        <v>0</v>
      </c>
      <c r="BH182" s="179">
        <f t="shared" si="27"/>
        <v>0</v>
      </c>
      <c r="BI182" s="179">
        <f t="shared" si="28"/>
        <v>0</v>
      </c>
      <c r="BJ182" s="18" t="s">
        <v>80</v>
      </c>
      <c r="BK182" s="179">
        <f t="shared" si="29"/>
        <v>0</v>
      </c>
      <c r="BL182" s="18" t="s">
        <v>125</v>
      </c>
      <c r="BM182" s="178" t="s">
        <v>3772</v>
      </c>
    </row>
    <row r="183" spans="1:65" s="2" customFormat="1" ht="14.45" customHeight="1">
      <c r="A183" s="33"/>
      <c r="B183" s="166"/>
      <c r="C183" s="167" t="s">
        <v>522</v>
      </c>
      <c r="D183" s="167" t="s">
        <v>222</v>
      </c>
      <c r="E183" s="168" t="s">
        <v>3773</v>
      </c>
      <c r="F183" s="169" t="s">
        <v>3774</v>
      </c>
      <c r="G183" s="170" t="s">
        <v>361</v>
      </c>
      <c r="H183" s="171">
        <v>24</v>
      </c>
      <c r="I183" s="172"/>
      <c r="J183" s="173">
        <f t="shared" si="20"/>
        <v>0</v>
      </c>
      <c r="K183" s="169" t="s">
        <v>1</v>
      </c>
      <c r="L183" s="34"/>
      <c r="M183" s="174" t="s">
        <v>1</v>
      </c>
      <c r="N183" s="175" t="s">
        <v>38</v>
      </c>
      <c r="O183" s="59"/>
      <c r="P183" s="176">
        <f t="shared" si="21"/>
        <v>0</v>
      </c>
      <c r="Q183" s="176">
        <v>0</v>
      </c>
      <c r="R183" s="176">
        <f t="shared" si="22"/>
        <v>0</v>
      </c>
      <c r="S183" s="176">
        <v>0</v>
      </c>
      <c r="T183" s="177">
        <f t="shared" si="23"/>
        <v>0</v>
      </c>
      <c r="U183" s="33"/>
      <c r="V183" s="33"/>
      <c r="W183" s="33"/>
      <c r="X183" s="33"/>
      <c r="Y183" s="33"/>
      <c r="Z183" s="33"/>
      <c r="AA183" s="33"/>
      <c r="AB183" s="33"/>
      <c r="AC183" s="33"/>
      <c r="AD183" s="33"/>
      <c r="AE183" s="33"/>
      <c r="AR183" s="178" t="s">
        <v>125</v>
      </c>
      <c r="AT183" s="178" t="s">
        <v>222</v>
      </c>
      <c r="AU183" s="178" t="s">
        <v>82</v>
      </c>
      <c r="AY183" s="18" t="s">
        <v>219</v>
      </c>
      <c r="BE183" s="179">
        <f t="shared" si="24"/>
        <v>0</v>
      </c>
      <c r="BF183" s="179">
        <f t="shared" si="25"/>
        <v>0</v>
      </c>
      <c r="BG183" s="179">
        <f t="shared" si="26"/>
        <v>0</v>
      </c>
      <c r="BH183" s="179">
        <f t="shared" si="27"/>
        <v>0</v>
      </c>
      <c r="BI183" s="179">
        <f t="shared" si="28"/>
        <v>0</v>
      </c>
      <c r="BJ183" s="18" t="s">
        <v>80</v>
      </c>
      <c r="BK183" s="179">
        <f t="shared" si="29"/>
        <v>0</v>
      </c>
      <c r="BL183" s="18" t="s">
        <v>125</v>
      </c>
      <c r="BM183" s="178" t="s">
        <v>3775</v>
      </c>
    </row>
    <row r="184" spans="1:65" s="2" customFormat="1" ht="14.45" customHeight="1">
      <c r="A184" s="33"/>
      <c r="B184" s="166"/>
      <c r="C184" s="167" t="s">
        <v>527</v>
      </c>
      <c r="D184" s="167" t="s">
        <v>222</v>
      </c>
      <c r="E184" s="168" t="s">
        <v>3776</v>
      </c>
      <c r="F184" s="169" t="s">
        <v>3777</v>
      </c>
      <c r="G184" s="170" t="s">
        <v>361</v>
      </c>
      <c r="H184" s="171">
        <v>24</v>
      </c>
      <c r="I184" s="172"/>
      <c r="J184" s="173">
        <f t="shared" si="20"/>
        <v>0</v>
      </c>
      <c r="K184" s="169" t="s">
        <v>1</v>
      </c>
      <c r="L184" s="34"/>
      <c r="M184" s="174" t="s">
        <v>1</v>
      </c>
      <c r="N184" s="175" t="s">
        <v>38</v>
      </c>
      <c r="O184" s="59"/>
      <c r="P184" s="176">
        <f t="shared" si="21"/>
        <v>0</v>
      </c>
      <c r="Q184" s="176">
        <v>0</v>
      </c>
      <c r="R184" s="176">
        <f t="shared" si="22"/>
        <v>0</v>
      </c>
      <c r="S184" s="176">
        <v>0</v>
      </c>
      <c r="T184" s="177">
        <f t="shared" si="23"/>
        <v>0</v>
      </c>
      <c r="U184" s="33"/>
      <c r="V184" s="33"/>
      <c r="W184" s="33"/>
      <c r="X184" s="33"/>
      <c r="Y184" s="33"/>
      <c r="Z184" s="33"/>
      <c r="AA184" s="33"/>
      <c r="AB184" s="33"/>
      <c r="AC184" s="33"/>
      <c r="AD184" s="33"/>
      <c r="AE184" s="33"/>
      <c r="AR184" s="178" t="s">
        <v>125</v>
      </c>
      <c r="AT184" s="178" t="s">
        <v>222</v>
      </c>
      <c r="AU184" s="178" t="s">
        <v>82</v>
      </c>
      <c r="AY184" s="18" t="s">
        <v>219</v>
      </c>
      <c r="BE184" s="179">
        <f t="shared" si="24"/>
        <v>0</v>
      </c>
      <c r="BF184" s="179">
        <f t="shared" si="25"/>
        <v>0</v>
      </c>
      <c r="BG184" s="179">
        <f t="shared" si="26"/>
        <v>0</v>
      </c>
      <c r="BH184" s="179">
        <f t="shared" si="27"/>
        <v>0</v>
      </c>
      <c r="BI184" s="179">
        <f t="shared" si="28"/>
        <v>0</v>
      </c>
      <c r="BJ184" s="18" t="s">
        <v>80</v>
      </c>
      <c r="BK184" s="179">
        <f t="shared" si="29"/>
        <v>0</v>
      </c>
      <c r="BL184" s="18" t="s">
        <v>125</v>
      </c>
      <c r="BM184" s="178" t="s">
        <v>3778</v>
      </c>
    </row>
    <row r="185" spans="2:63" s="12" customFormat="1" ht="22.9" customHeight="1">
      <c r="B185" s="153"/>
      <c r="D185" s="154" t="s">
        <v>72</v>
      </c>
      <c r="E185" s="164" t="s">
        <v>376</v>
      </c>
      <c r="F185" s="164" t="s">
        <v>377</v>
      </c>
      <c r="I185" s="156"/>
      <c r="J185" s="165">
        <f>BK185</f>
        <v>0</v>
      </c>
      <c r="L185" s="153"/>
      <c r="M185" s="158"/>
      <c r="N185" s="159"/>
      <c r="O185" s="159"/>
      <c r="P185" s="160">
        <f>SUM(P186:P188)</f>
        <v>0</v>
      </c>
      <c r="Q185" s="159"/>
      <c r="R185" s="160">
        <f>SUM(R186:R188)</f>
        <v>0</v>
      </c>
      <c r="S185" s="159"/>
      <c r="T185" s="161">
        <f>SUM(T186:T188)</f>
        <v>0</v>
      </c>
      <c r="AR185" s="154" t="s">
        <v>80</v>
      </c>
      <c r="AT185" s="162" t="s">
        <v>72</v>
      </c>
      <c r="AU185" s="162" t="s">
        <v>80</v>
      </c>
      <c r="AY185" s="154" t="s">
        <v>219</v>
      </c>
      <c r="BK185" s="163">
        <f>SUM(BK186:BK188)</f>
        <v>0</v>
      </c>
    </row>
    <row r="186" spans="1:65" s="2" customFormat="1" ht="14.45" customHeight="1">
      <c r="A186" s="33"/>
      <c r="B186" s="166"/>
      <c r="C186" s="167" t="s">
        <v>536</v>
      </c>
      <c r="D186" s="167" t="s">
        <v>222</v>
      </c>
      <c r="E186" s="168" t="s">
        <v>3779</v>
      </c>
      <c r="F186" s="169" t="s">
        <v>3780</v>
      </c>
      <c r="G186" s="170" t="s">
        <v>249</v>
      </c>
      <c r="H186" s="171">
        <v>2.53</v>
      </c>
      <c r="I186" s="172"/>
      <c r="J186" s="173">
        <f>ROUND(I186*H186,2)</f>
        <v>0</v>
      </c>
      <c r="K186" s="169" t="s">
        <v>1</v>
      </c>
      <c r="L186" s="34"/>
      <c r="M186" s="174" t="s">
        <v>1</v>
      </c>
      <c r="N186" s="175" t="s">
        <v>38</v>
      </c>
      <c r="O186" s="59"/>
      <c r="P186" s="176">
        <f>O186*H186</f>
        <v>0</v>
      </c>
      <c r="Q186" s="176">
        <v>0</v>
      </c>
      <c r="R186" s="176">
        <f>Q186*H186</f>
        <v>0</v>
      </c>
      <c r="S186" s="176">
        <v>0</v>
      </c>
      <c r="T186" s="177">
        <f>S186*H186</f>
        <v>0</v>
      </c>
      <c r="U186" s="33"/>
      <c r="V186" s="33"/>
      <c r="W186" s="33"/>
      <c r="X186" s="33"/>
      <c r="Y186" s="33"/>
      <c r="Z186" s="33"/>
      <c r="AA186" s="33"/>
      <c r="AB186" s="33"/>
      <c r="AC186" s="33"/>
      <c r="AD186" s="33"/>
      <c r="AE186" s="33"/>
      <c r="AR186" s="178" t="s">
        <v>125</v>
      </c>
      <c r="AT186" s="178" t="s">
        <v>222</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125</v>
      </c>
      <c r="BM186" s="178" t="s">
        <v>3781</v>
      </c>
    </row>
    <row r="187" spans="1:65" s="2" customFormat="1" ht="14.45" customHeight="1">
      <c r="A187" s="33"/>
      <c r="B187" s="166"/>
      <c r="C187" s="167" t="s">
        <v>543</v>
      </c>
      <c r="D187" s="167" t="s">
        <v>222</v>
      </c>
      <c r="E187" s="168" t="s">
        <v>3779</v>
      </c>
      <c r="F187" s="169" t="s">
        <v>3780</v>
      </c>
      <c r="G187" s="170" t="s">
        <v>249</v>
      </c>
      <c r="H187" s="171">
        <v>22.77</v>
      </c>
      <c r="I187" s="172"/>
      <c r="J187" s="173">
        <f>ROUND(I187*H187,2)</f>
        <v>0</v>
      </c>
      <c r="K187" s="169" t="s">
        <v>1</v>
      </c>
      <c r="L187" s="34"/>
      <c r="M187" s="174" t="s">
        <v>1</v>
      </c>
      <c r="N187" s="175" t="s">
        <v>38</v>
      </c>
      <c r="O187" s="59"/>
      <c r="P187" s="176">
        <f>O187*H187</f>
        <v>0</v>
      </c>
      <c r="Q187" s="176">
        <v>0</v>
      </c>
      <c r="R187" s="176">
        <f>Q187*H187</f>
        <v>0</v>
      </c>
      <c r="S187" s="176">
        <v>0</v>
      </c>
      <c r="T187" s="177">
        <f>S187*H187</f>
        <v>0</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3782</v>
      </c>
    </row>
    <row r="188" spans="1:65" s="2" customFormat="1" ht="21.6" customHeight="1">
      <c r="A188" s="33"/>
      <c r="B188" s="166"/>
      <c r="C188" s="167" t="s">
        <v>548</v>
      </c>
      <c r="D188" s="167" t="s">
        <v>222</v>
      </c>
      <c r="E188" s="168" t="s">
        <v>3783</v>
      </c>
      <c r="F188" s="169" t="s">
        <v>3784</v>
      </c>
      <c r="G188" s="170" t="s">
        <v>249</v>
      </c>
      <c r="H188" s="171">
        <v>2.53</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3785</v>
      </c>
    </row>
    <row r="189" spans="2:63" s="12" customFormat="1" ht="22.9" customHeight="1">
      <c r="B189" s="153"/>
      <c r="D189" s="154" t="s">
        <v>72</v>
      </c>
      <c r="E189" s="164" t="s">
        <v>395</v>
      </c>
      <c r="F189" s="164" t="s">
        <v>396</v>
      </c>
      <c r="I189" s="156"/>
      <c r="J189" s="165">
        <f>BK189</f>
        <v>0</v>
      </c>
      <c r="L189" s="153"/>
      <c r="M189" s="158"/>
      <c r="N189" s="159"/>
      <c r="O189" s="159"/>
      <c r="P189" s="160">
        <f>P190</f>
        <v>0</v>
      </c>
      <c r="Q189" s="159"/>
      <c r="R189" s="160">
        <f>R190</f>
        <v>0</v>
      </c>
      <c r="S189" s="159"/>
      <c r="T189" s="161">
        <f>T190</f>
        <v>0</v>
      </c>
      <c r="AR189" s="154" t="s">
        <v>80</v>
      </c>
      <c r="AT189" s="162" t="s">
        <v>72</v>
      </c>
      <c r="AU189" s="162" t="s">
        <v>80</v>
      </c>
      <c r="AY189" s="154" t="s">
        <v>219</v>
      </c>
      <c r="BK189" s="163">
        <f>BK190</f>
        <v>0</v>
      </c>
    </row>
    <row r="190" spans="1:65" s="2" customFormat="1" ht="21.6" customHeight="1">
      <c r="A190" s="33"/>
      <c r="B190" s="166"/>
      <c r="C190" s="167" t="s">
        <v>553</v>
      </c>
      <c r="D190" s="167" t="s">
        <v>222</v>
      </c>
      <c r="E190" s="168" t="s">
        <v>3786</v>
      </c>
      <c r="F190" s="169" t="s">
        <v>3787</v>
      </c>
      <c r="G190" s="170" t="s">
        <v>249</v>
      </c>
      <c r="H190" s="171">
        <v>281.2</v>
      </c>
      <c r="I190" s="172"/>
      <c r="J190" s="173">
        <f>ROUND(I190*H190,2)</f>
        <v>0</v>
      </c>
      <c r="K190" s="169" t="s">
        <v>1</v>
      </c>
      <c r="L190" s="34"/>
      <c r="M190" s="174" t="s">
        <v>1</v>
      </c>
      <c r="N190" s="175" t="s">
        <v>38</v>
      </c>
      <c r="O190" s="59"/>
      <c r="P190" s="176">
        <f>O190*H190</f>
        <v>0</v>
      </c>
      <c r="Q190" s="176">
        <v>0</v>
      </c>
      <c r="R190" s="176">
        <f>Q190*H190</f>
        <v>0</v>
      </c>
      <c r="S190" s="176">
        <v>0</v>
      </c>
      <c r="T190" s="177">
        <f>S190*H190</f>
        <v>0</v>
      </c>
      <c r="U190" s="33"/>
      <c r="V190" s="33"/>
      <c r="W190" s="33"/>
      <c r="X190" s="33"/>
      <c r="Y190" s="33"/>
      <c r="Z190" s="33"/>
      <c r="AA190" s="33"/>
      <c r="AB190" s="33"/>
      <c r="AC190" s="33"/>
      <c r="AD190" s="33"/>
      <c r="AE190" s="33"/>
      <c r="AR190" s="178" t="s">
        <v>125</v>
      </c>
      <c r="AT190" s="178" t="s">
        <v>222</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125</v>
      </c>
      <c r="BM190" s="178" t="s">
        <v>3788</v>
      </c>
    </row>
    <row r="191" spans="2:63" s="12" customFormat="1" ht="25.9" customHeight="1">
      <c r="B191" s="153"/>
      <c r="D191" s="154" t="s">
        <v>72</v>
      </c>
      <c r="E191" s="155" t="s">
        <v>401</v>
      </c>
      <c r="F191" s="155" t="s">
        <v>402</v>
      </c>
      <c r="I191" s="156"/>
      <c r="J191" s="157">
        <f>BK191</f>
        <v>0</v>
      </c>
      <c r="L191" s="153"/>
      <c r="M191" s="158"/>
      <c r="N191" s="159"/>
      <c r="O191" s="159"/>
      <c r="P191" s="160">
        <f>P192</f>
        <v>0</v>
      </c>
      <c r="Q191" s="159"/>
      <c r="R191" s="160">
        <f>R192</f>
        <v>0</v>
      </c>
      <c r="S191" s="159"/>
      <c r="T191" s="161">
        <f>T192</f>
        <v>0</v>
      </c>
      <c r="AR191" s="154" t="s">
        <v>82</v>
      </c>
      <c r="AT191" s="162" t="s">
        <v>72</v>
      </c>
      <c r="AU191" s="162" t="s">
        <v>73</v>
      </c>
      <c r="AY191" s="154" t="s">
        <v>219</v>
      </c>
      <c r="BK191" s="163">
        <f>BK192</f>
        <v>0</v>
      </c>
    </row>
    <row r="192" spans="2:63" s="12" customFormat="1" ht="22.9" customHeight="1">
      <c r="B192" s="153"/>
      <c r="D192" s="154" t="s">
        <v>72</v>
      </c>
      <c r="E192" s="164" t="s">
        <v>1497</v>
      </c>
      <c r="F192" s="164" t="s">
        <v>1498</v>
      </c>
      <c r="I192" s="156"/>
      <c r="J192" s="165">
        <f>BK192</f>
        <v>0</v>
      </c>
      <c r="L192" s="153"/>
      <c r="M192" s="158"/>
      <c r="N192" s="159"/>
      <c r="O192" s="159"/>
      <c r="P192" s="160">
        <f>SUM(P193:P194)</f>
        <v>0</v>
      </c>
      <c r="Q192" s="159"/>
      <c r="R192" s="160">
        <f>SUM(R193:R194)</f>
        <v>0</v>
      </c>
      <c r="S192" s="159"/>
      <c r="T192" s="161">
        <f>SUM(T193:T194)</f>
        <v>0</v>
      </c>
      <c r="AR192" s="154" t="s">
        <v>82</v>
      </c>
      <c r="AT192" s="162" t="s">
        <v>72</v>
      </c>
      <c r="AU192" s="162" t="s">
        <v>80</v>
      </c>
      <c r="AY192" s="154" t="s">
        <v>219</v>
      </c>
      <c r="BK192" s="163">
        <f>SUM(BK193:BK194)</f>
        <v>0</v>
      </c>
    </row>
    <row r="193" spans="1:65" s="2" customFormat="1" ht="21.6" customHeight="1">
      <c r="A193" s="33"/>
      <c r="B193" s="166"/>
      <c r="C193" s="167" t="s">
        <v>559</v>
      </c>
      <c r="D193" s="167" t="s">
        <v>222</v>
      </c>
      <c r="E193" s="168" t="s">
        <v>3789</v>
      </c>
      <c r="F193" s="169" t="s">
        <v>3790</v>
      </c>
      <c r="G193" s="170" t="s">
        <v>237</v>
      </c>
      <c r="H193" s="171">
        <v>10</v>
      </c>
      <c r="I193" s="172"/>
      <c r="J193" s="173">
        <f>ROUND(I193*H193,2)</f>
        <v>0</v>
      </c>
      <c r="K193" s="169" t="s">
        <v>1</v>
      </c>
      <c r="L193" s="34"/>
      <c r="M193" s="174" t="s">
        <v>1</v>
      </c>
      <c r="N193" s="175" t="s">
        <v>38</v>
      </c>
      <c r="O193" s="59"/>
      <c r="P193" s="176">
        <f>O193*H193</f>
        <v>0</v>
      </c>
      <c r="Q193" s="176">
        <v>0</v>
      </c>
      <c r="R193" s="176">
        <f>Q193*H193</f>
        <v>0</v>
      </c>
      <c r="S193" s="176">
        <v>0</v>
      </c>
      <c r="T193" s="177">
        <f>S193*H193</f>
        <v>0</v>
      </c>
      <c r="U193" s="33"/>
      <c r="V193" s="33"/>
      <c r="W193" s="33"/>
      <c r="X193" s="33"/>
      <c r="Y193" s="33"/>
      <c r="Z193" s="33"/>
      <c r="AA193" s="33"/>
      <c r="AB193" s="33"/>
      <c r="AC193" s="33"/>
      <c r="AD193" s="33"/>
      <c r="AE193" s="33"/>
      <c r="AR193" s="178" t="s">
        <v>125</v>
      </c>
      <c r="AT193" s="178" t="s">
        <v>222</v>
      </c>
      <c r="AU193" s="178" t="s">
        <v>82</v>
      </c>
      <c r="AY193" s="18" t="s">
        <v>219</v>
      </c>
      <c r="BE193" s="179">
        <f>IF(N193="základní",J193,0)</f>
        <v>0</v>
      </c>
      <c r="BF193" s="179">
        <f>IF(N193="snížená",J193,0)</f>
        <v>0</v>
      </c>
      <c r="BG193" s="179">
        <f>IF(N193="zákl. přenesená",J193,0)</f>
        <v>0</v>
      </c>
      <c r="BH193" s="179">
        <f>IF(N193="sníž. přenesená",J193,0)</f>
        <v>0</v>
      </c>
      <c r="BI193" s="179">
        <f>IF(N193="nulová",J193,0)</f>
        <v>0</v>
      </c>
      <c r="BJ193" s="18" t="s">
        <v>80</v>
      </c>
      <c r="BK193" s="179">
        <f>ROUND(I193*H193,2)</f>
        <v>0</v>
      </c>
      <c r="BL193" s="18" t="s">
        <v>125</v>
      </c>
      <c r="BM193" s="178" t="s">
        <v>3791</v>
      </c>
    </row>
    <row r="194" spans="1:65" s="2" customFormat="1" ht="14.45" customHeight="1">
      <c r="A194" s="33"/>
      <c r="B194" s="166"/>
      <c r="C194" s="197" t="s">
        <v>530</v>
      </c>
      <c r="D194" s="197" t="s">
        <v>253</v>
      </c>
      <c r="E194" s="198" t="s">
        <v>3792</v>
      </c>
      <c r="F194" s="199" t="s">
        <v>3793</v>
      </c>
      <c r="G194" s="200" t="s">
        <v>237</v>
      </c>
      <c r="H194" s="201">
        <v>12</v>
      </c>
      <c r="I194" s="202"/>
      <c r="J194" s="203">
        <f>ROUND(I194*H194,2)</f>
        <v>0</v>
      </c>
      <c r="K194" s="199" t="s">
        <v>1</v>
      </c>
      <c r="L194" s="204"/>
      <c r="M194" s="205" t="s">
        <v>1</v>
      </c>
      <c r="N194" s="206" t="s">
        <v>38</v>
      </c>
      <c r="O194" s="59"/>
      <c r="P194" s="176">
        <f>O194*H194</f>
        <v>0</v>
      </c>
      <c r="Q194" s="176">
        <v>0</v>
      </c>
      <c r="R194" s="176">
        <f>Q194*H194</f>
        <v>0</v>
      </c>
      <c r="S194" s="176">
        <v>0</v>
      </c>
      <c r="T194" s="177">
        <f>S194*H194</f>
        <v>0</v>
      </c>
      <c r="U194" s="33"/>
      <c r="V194" s="33"/>
      <c r="W194" s="33"/>
      <c r="X194" s="33"/>
      <c r="Y194" s="33"/>
      <c r="Z194" s="33"/>
      <c r="AA194" s="33"/>
      <c r="AB194" s="33"/>
      <c r="AC194" s="33"/>
      <c r="AD194" s="33"/>
      <c r="AE194" s="33"/>
      <c r="AR194" s="178" t="s">
        <v>256</v>
      </c>
      <c r="AT194" s="178" t="s">
        <v>253</v>
      </c>
      <c r="AU194" s="178" t="s">
        <v>82</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125</v>
      </c>
      <c r="BM194" s="178" t="s">
        <v>3794</v>
      </c>
    </row>
    <row r="195" spans="2:63" s="12" customFormat="1" ht="25.9" customHeight="1">
      <c r="B195" s="153"/>
      <c r="D195" s="154" t="s">
        <v>72</v>
      </c>
      <c r="E195" s="155" t="s">
        <v>253</v>
      </c>
      <c r="F195" s="155" t="s">
        <v>2486</v>
      </c>
      <c r="I195" s="156"/>
      <c r="J195" s="157">
        <f>BK195</f>
        <v>0</v>
      </c>
      <c r="L195" s="153"/>
      <c r="M195" s="158"/>
      <c r="N195" s="159"/>
      <c r="O195" s="159"/>
      <c r="P195" s="160">
        <f>P196</f>
        <v>0</v>
      </c>
      <c r="Q195" s="159"/>
      <c r="R195" s="160">
        <f>R196</f>
        <v>0</v>
      </c>
      <c r="S195" s="159"/>
      <c r="T195" s="161">
        <f>T196</f>
        <v>0</v>
      </c>
      <c r="AR195" s="154" t="s">
        <v>90</v>
      </c>
      <c r="AT195" s="162" t="s">
        <v>72</v>
      </c>
      <c r="AU195" s="162" t="s">
        <v>73</v>
      </c>
      <c r="AY195" s="154" t="s">
        <v>219</v>
      </c>
      <c r="BK195" s="163">
        <f>BK196</f>
        <v>0</v>
      </c>
    </row>
    <row r="196" spans="2:63" s="12" customFormat="1" ht="22.9" customHeight="1">
      <c r="B196" s="153"/>
      <c r="D196" s="154" t="s">
        <v>72</v>
      </c>
      <c r="E196" s="164" t="s">
        <v>3795</v>
      </c>
      <c r="F196" s="164" t="s">
        <v>3796</v>
      </c>
      <c r="I196" s="156"/>
      <c r="J196" s="165">
        <f>BK196</f>
        <v>0</v>
      </c>
      <c r="L196" s="153"/>
      <c r="M196" s="158"/>
      <c r="N196" s="159"/>
      <c r="O196" s="159"/>
      <c r="P196" s="160">
        <f>SUM(P197:P198)</f>
        <v>0</v>
      </c>
      <c r="Q196" s="159"/>
      <c r="R196" s="160">
        <f>SUM(R197:R198)</f>
        <v>0</v>
      </c>
      <c r="S196" s="159"/>
      <c r="T196" s="161">
        <f>SUM(T197:T198)</f>
        <v>0</v>
      </c>
      <c r="AR196" s="154" t="s">
        <v>90</v>
      </c>
      <c r="AT196" s="162" t="s">
        <v>72</v>
      </c>
      <c r="AU196" s="162" t="s">
        <v>80</v>
      </c>
      <c r="AY196" s="154" t="s">
        <v>219</v>
      </c>
      <c r="BK196" s="163">
        <f>SUM(BK197:BK198)</f>
        <v>0</v>
      </c>
    </row>
    <row r="197" spans="1:65" s="2" customFormat="1" ht="14.45" customHeight="1">
      <c r="A197" s="33"/>
      <c r="B197" s="166"/>
      <c r="C197" s="167" t="s">
        <v>354</v>
      </c>
      <c r="D197" s="167" t="s">
        <v>222</v>
      </c>
      <c r="E197" s="168" t="s">
        <v>3797</v>
      </c>
      <c r="F197" s="169" t="s">
        <v>3798</v>
      </c>
      <c r="G197" s="170" t="s">
        <v>361</v>
      </c>
      <c r="H197" s="171">
        <v>15</v>
      </c>
      <c r="I197" s="172"/>
      <c r="J197" s="173">
        <f>ROUND(I197*H197,2)</f>
        <v>0</v>
      </c>
      <c r="K197" s="169" t="s">
        <v>1</v>
      </c>
      <c r="L197" s="34"/>
      <c r="M197" s="174" t="s">
        <v>1</v>
      </c>
      <c r="N197" s="175" t="s">
        <v>38</v>
      </c>
      <c r="O197" s="59"/>
      <c r="P197" s="176">
        <f>O197*H197</f>
        <v>0</v>
      </c>
      <c r="Q197" s="176">
        <v>0</v>
      </c>
      <c r="R197" s="176">
        <f>Q197*H197</f>
        <v>0</v>
      </c>
      <c r="S197" s="176">
        <v>0</v>
      </c>
      <c r="T197" s="177">
        <f>S197*H197</f>
        <v>0</v>
      </c>
      <c r="U197" s="33"/>
      <c r="V197" s="33"/>
      <c r="W197" s="33"/>
      <c r="X197" s="33"/>
      <c r="Y197" s="33"/>
      <c r="Z197" s="33"/>
      <c r="AA197" s="33"/>
      <c r="AB197" s="33"/>
      <c r="AC197" s="33"/>
      <c r="AD197" s="33"/>
      <c r="AE197" s="33"/>
      <c r="AR197" s="178" t="s">
        <v>125</v>
      </c>
      <c r="AT197" s="178" t="s">
        <v>222</v>
      </c>
      <c r="AU197" s="178" t="s">
        <v>82</v>
      </c>
      <c r="AY197" s="18" t="s">
        <v>219</v>
      </c>
      <c r="BE197" s="179">
        <f>IF(N197="základní",J197,0)</f>
        <v>0</v>
      </c>
      <c r="BF197" s="179">
        <f>IF(N197="snížená",J197,0)</f>
        <v>0</v>
      </c>
      <c r="BG197" s="179">
        <f>IF(N197="zákl. přenesená",J197,0)</f>
        <v>0</v>
      </c>
      <c r="BH197" s="179">
        <f>IF(N197="sníž. přenesená",J197,0)</f>
        <v>0</v>
      </c>
      <c r="BI197" s="179">
        <f>IF(N197="nulová",J197,0)</f>
        <v>0</v>
      </c>
      <c r="BJ197" s="18" t="s">
        <v>80</v>
      </c>
      <c r="BK197" s="179">
        <f>ROUND(I197*H197,2)</f>
        <v>0</v>
      </c>
      <c r="BL197" s="18" t="s">
        <v>125</v>
      </c>
      <c r="BM197" s="178" t="s">
        <v>3799</v>
      </c>
    </row>
    <row r="198" spans="1:65" s="2" customFormat="1" ht="21.6" customHeight="1">
      <c r="A198" s="33"/>
      <c r="B198" s="166"/>
      <c r="C198" s="167" t="s">
        <v>515</v>
      </c>
      <c r="D198" s="167" t="s">
        <v>222</v>
      </c>
      <c r="E198" s="168" t="s">
        <v>3800</v>
      </c>
      <c r="F198" s="169" t="s">
        <v>3801</v>
      </c>
      <c r="G198" s="170" t="s">
        <v>361</v>
      </c>
      <c r="H198" s="171">
        <v>15</v>
      </c>
      <c r="I198" s="172"/>
      <c r="J198" s="173">
        <f>ROUND(I198*H198,2)</f>
        <v>0</v>
      </c>
      <c r="K198" s="169" t="s">
        <v>1</v>
      </c>
      <c r="L198" s="34"/>
      <c r="M198" s="174" t="s">
        <v>1</v>
      </c>
      <c r="N198" s="175" t="s">
        <v>38</v>
      </c>
      <c r="O198" s="59"/>
      <c r="P198" s="176">
        <f>O198*H198</f>
        <v>0</v>
      </c>
      <c r="Q198" s="176">
        <v>0</v>
      </c>
      <c r="R198" s="176">
        <f>Q198*H198</f>
        <v>0</v>
      </c>
      <c r="S198" s="176">
        <v>0</v>
      </c>
      <c r="T198" s="177">
        <f>S198*H198</f>
        <v>0</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3802</v>
      </c>
    </row>
    <row r="199" spans="2:63" s="12" customFormat="1" ht="25.9" customHeight="1">
      <c r="B199" s="153"/>
      <c r="D199" s="154" t="s">
        <v>72</v>
      </c>
      <c r="E199" s="155" t="s">
        <v>3803</v>
      </c>
      <c r="F199" s="155" t="s">
        <v>2935</v>
      </c>
      <c r="I199" s="156"/>
      <c r="J199" s="157">
        <f>BK199</f>
        <v>0</v>
      </c>
      <c r="L199" s="153"/>
      <c r="M199" s="158"/>
      <c r="N199" s="159"/>
      <c r="O199" s="159"/>
      <c r="P199" s="160">
        <f>SUM(P200:P203)</f>
        <v>0</v>
      </c>
      <c r="Q199" s="159"/>
      <c r="R199" s="160">
        <f>SUM(R200:R203)</f>
        <v>0</v>
      </c>
      <c r="S199" s="159"/>
      <c r="T199" s="161">
        <f>SUM(T200:T203)</f>
        <v>0</v>
      </c>
      <c r="AR199" s="154" t="s">
        <v>125</v>
      </c>
      <c r="AT199" s="162" t="s">
        <v>72</v>
      </c>
      <c r="AU199" s="162" t="s">
        <v>73</v>
      </c>
      <c r="AY199" s="154" t="s">
        <v>219</v>
      </c>
      <c r="BK199" s="163">
        <f>SUM(BK200:BK203)</f>
        <v>0</v>
      </c>
    </row>
    <row r="200" spans="1:65" s="2" customFormat="1" ht="14.45" customHeight="1">
      <c r="A200" s="33"/>
      <c r="B200" s="166"/>
      <c r="C200" s="167" t="s">
        <v>518</v>
      </c>
      <c r="D200" s="167" t="s">
        <v>222</v>
      </c>
      <c r="E200" s="168" t="s">
        <v>3804</v>
      </c>
      <c r="F200" s="169" t="s">
        <v>3805</v>
      </c>
      <c r="G200" s="170" t="s">
        <v>654</v>
      </c>
      <c r="H200" s="171">
        <v>1</v>
      </c>
      <c r="I200" s="172"/>
      <c r="J200" s="173">
        <f>ROUND(I200*H200,2)</f>
        <v>0</v>
      </c>
      <c r="K200" s="169" t="s">
        <v>1</v>
      </c>
      <c r="L200" s="34"/>
      <c r="M200" s="174" t="s">
        <v>1</v>
      </c>
      <c r="N200" s="175" t="s">
        <v>38</v>
      </c>
      <c r="O200" s="59"/>
      <c r="P200" s="176">
        <f>O200*H200</f>
        <v>0</v>
      </c>
      <c r="Q200" s="176">
        <v>0</v>
      </c>
      <c r="R200" s="176">
        <f>Q200*H200</f>
        <v>0</v>
      </c>
      <c r="S200" s="176">
        <v>0</v>
      </c>
      <c r="T200" s="177">
        <f>S200*H200</f>
        <v>0</v>
      </c>
      <c r="U200" s="33"/>
      <c r="V200" s="33"/>
      <c r="W200" s="33"/>
      <c r="X200" s="33"/>
      <c r="Y200" s="33"/>
      <c r="Z200" s="33"/>
      <c r="AA200" s="33"/>
      <c r="AB200" s="33"/>
      <c r="AC200" s="33"/>
      <c r="AD200" s="33"/>
      <c r="AE200" s="33"/>
      <c r="AR200" s="178" t="s">
        <v>125</v>
      </c>
      <c r="AT200" s="178" t="s">
        <v>222</v>
      </c>
      <c r="AU200" s="178" t="s">
        <v>80</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3806</v>
      </c>
    </row>
    <row r="201" spans="1:65" s="2" customFormat="1" ht="14.45" customHeight="1">
      <c r="A201" s="33"/>
      <c r="B201" s="166"/>
      <c r="C201" s="167" t="s">
        <v>481</v>
      </c>
      <c r="D201" s="167" t="s">
        <v>222</v>
      </c>
      <c r="E201" s="168" t="s">
        <v>3807</v>
      </c>
      <c r="F201" s="169" t="s">
        <v>3808</v>
      </c>
      <c r="G201" s="170" t="s">
        <v>654</v>
      </c>
      <c r="H201" s="171">
        <v>1</v>
      </c>
      <c r="I201" s="172"/>
      <c r="J201" s="173">
        <f>ROUND(I201*H201,2)</f>
        <v>0</v>
      </c>
      <c r="K201" s="169" t="s">
        <v>1</v>
      </c>
      <c r="L201" s="34"/>
      <c r="M201" s="174" t="s">
        <v>1</v>
      </c>
      <c r="N201" s="175" t="s">
        <v>38</v>
      </c>
      <c r="O201" s="59"/>
      <c r="P201" s="176">
        <f>O201*H201</f>
        <v>0</v>
      </c>
      <c r="Q201" s="176">
        <v>0</v>
      </c>
      <c r="R201" s="176">
        <f>Q201*H201</f>
        <v>0</v>
      </c>
      <c r="S201" s="176">
        <v>0</v>
      </c>
      <c r="T201" s="177">
        <f>S201*H201</f>
        <v>0</v>
      </c>
      <c r="U201" s="33"/>
      <c r="V201" s="33"/>
      <c r="W201" s="33"/>
      <c r="X201" s="33"/>
      <c r="Y201" s="33"/>
      <c r="Z201" s="33"/>
      <c r="AA201" s="33"/>
      <c r="AB201" s="33"/>
      <c r="AC201" s="33"/>
      <c r="AD201" s="33"/>
      <c r="AE201" s="33"/>
      <c r="AR201" s="178" t="s">
        <v>125</v>
      </c>
      <c r="AT201" s="178" t="s">
        <v>222</v>
      </c>
      <c r="AU201" s="178" t="s">
        <v>80</v>
      </c>
      <c r="AY201" s="18" t="s">
        <v>219</v>
      </c>
      <c r="BE201" s="179">
        <f>IF(N201="základní",J201,0)</f>
        <v>0</v>
      </c>
      <c r="BF201" s="179">
        <f>IF(N201="snížená",J201,0)</f>
        <v>0</v>
      </c>
      <c r="BG201" s="179">
        <f>IF(N201="zákl. přenesená",J201,0)</f>
        <v>0</v>
      </c>
      <c r="BH201" s="179">
        <f>IF(N201="sníž. přenesená",J201,0)</f>
        <v>0</v>
      </c>
      <c r="BI201" s="179">
        <f>IF(N201="nulová",J201,0)</f>
        <v>0</v>
      </c>
      <c r="BJ201" s="18" t="s">
        <v>80</v>
      </c>
      <c r="BK201" s="179">
        <f>ROUND(I201*H201,2)</f>
        <v>0</v>
      </c>
      <c r="BL201" s="18" t="s">
        <v>125</v>
      </c>
      <c r="BM201" s="178" t="s">
        <v>3809</v>
      </c>
    </row>
    <row r="202" spans="1:65" s="2" customFormat="1" ht="14.45" customHeight="1">
      <c r="A202" s="33"/>
      <c r="B202" s="166"/>
      <c r="C202" s="167" t="s">
        <v>485</v>
      </c>
      <c r="D202" s="167" t="s">
        <v>222</v>
      </c>
      <c r="E202" s="168" t="s">
        <v>3810</v>
      </c>
      <c r="F202" s="169" t="s">
        <v>3811</v>
      </c>
      <c r="G202" s="170" t="s">
        <v>654</v>
      </c>
      <c r="H202" s="171">
        <v>1</v>
      </c>
      <c r="I202" s="172"/>
      <c r="J202" s="173">
        <f>ROUND(I202*H202,2)</f>
        <v>0</v>
      </c>
      <c r="K202" s="169" t="s">
        <v>1</v>
      </c>
      <c r="L202" s="34"/>
      <c r="M202" s="174" t="s">
        <v>1</v>
      </c>
      <c r="N202" s="175" t="s">
        <v>38</v>
      </c>
      <c r="O202" s="59"/>
      <c r="P202" s="176">
        <f>O202*H202</f>
        <v>0</v>
      </c>
      <c r="Q202" s="176">
        <v>0</v>
      </c>
      <c r="R202" s="176">
        <f>Q202*H202</f>
        <v>0</v>
      </c>
      <c r="S202" s="176">
        <v>0</v>
      </c>
      <c r="T202" s="177">
        <f>S202*H202</f>
        <v>0</v>
      </c>
      <c r="U202" s="33"/>
      <c r="V202" s="33"/>
      <c r="W202" s="33"/>
      <c r="X202" s="33"/>
      <c r="Y202" s="33"/>
      <c r="Z202" s="33"/>
      <c r="AA202" s="33"/>
      <c r="AB202" s="33"/>
      <c r="AC202" s="33"/>
      <c r="AD202" s="33"/>
      <c r="AE202" s="33"/>
      <c r="AR202" s="178" t="s">
        <v>125</v>
      </c>
      <c r="AT202" s="178" t="s">
        <v>222</v>
      </c>
      <c r="AU202" s="178" t="s">
        <v>80</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3812</v>
      </c>
    </row>
    <row r="203" spans="1:65" s="2" customFormat="1" ht="14.45" customHeight="1">
      <c r="A203" s="33"/>
      <c r="B203" s="166"/>
      <c r="C203" s="167" t="s">
        <v>327</v>
      </c>
      <c r="D203" s="167" t="s">
        <v>222</v>
      </c>
      <c r="E203" s="168" t="s">
        <v>80</v>
      </c>
      <c r="F203" s="169" t="s">
        <v>3813</v>
      </c>
      <c r="G203" s="170" t="s">
        <v>654</v>
      </c>
      <c r="H203" s="171">
        <v>1</v>
      </c>
      <c r="I203" s="172"/>
      <c r="J203" s="173">
        <f>ROUND(I203*H203,2)</f>
        <v>0</v>
      </c>
      <c r="K203" s="169" t="s">
        <v>1</v>
      </c>
      <c r="L203" s="34"/>
      <c r="M203" s="217" t="s">
        <v>1</v>
      </c>
      <c r="N203" s="218" t="s">
        <v>38</v>
      </c>
      <c r="O203" s="219"/>
      <c r="P203" s="220">
        <f>O203*H203</f>
        <v>0</v>
      </c>
      <c r="Q203" s="220">
        <v>0</v>
      </c>
      <c r="R203" s="220">
        <f>Q203*H203</f>
        <v>0</v>
      </c>
      <c r="S203" s="220">
        <v>0</v>
      </c>
      <c r="T203" s="221">
        <f>S203*H203</f>
        <v>0</v>
      </c>
      <c r="U203" s="33"/>
      <c r="V203" s="33"/>
      <c r="W203" s="33"/>
      <c r="X203" s="33"/>
      <c r="Y203" s="33"/>
      <c r="Z203" s="33"/>
      <c r="AA203" s="33"/>
      <c r="AB203" s="33"/>
      <c r="AC203" s="33"/>
      <c r="AD203" s="33"/>
      <c r="AE203" s="33"/>
      <c r="AR203" s="178" t="s">
        <v>125</v>
      </c>
      <c r="AT203" s="178" t="s">
        <v>222</v>
      </c>
      <c r="AU203" s="178" t="s">
        <v>80</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3814</v>
      </c>
    </row>
    <row r="204" spans="1:31" s="2" customFormat="1" ht="6.95" customHeight="1">
      <c r="A204" s="33"/>
      <c r="B204" s="48"/>
      <c r="C204" s="49"/>
      <c r="D204" s="49"/>
      <c r="E204" s="49"/>
      <c r="F204" s="49"/>
      <c r="G204" s="49"/>
      <c r="H204" s="49"/>
      <c r="I204" s="126"/>
      <c r="J204" s="49"/>
      <c r="K204" s="49"/>
      <c r="L204" s="34"/>
      <c r="M204" s="33"/>
      <c r="O204" s="33"/>
      <c r="P204" s="33"/>
      <c r="Q204" s="33"/>
      <c r="R204" s="33"/>
      <c r="S204" s="33"/>
      <c r="T204" s="33"/>
      <c r="U204" s="33"/>
      <c r="V204" s="33"/>
      <c r="W204" s="33"/>
      <c r="X204" s="33"/>
      <c r="Y204" s="33"/>
      <c r="Z204" s="33"/>
      <c r="AA204" s="33"/>
      <c r="AB204" s="33"/>
      <c r="AC204" s="33"/>
      <c r="AD204" s="33"/>
      <c r="AE204" s="33"/>
    </row>
  </sheetData>
  <autoFilter ref="C128:K203"/>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182"/>
  <sheetViews>
    <sheetView showGridLines="0" workbookViewId="0" topLeftCell="A128">
      <selection activeCell="AB136" sqref="AB136"/>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147</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s="1" customFormat="1" ht="12" customHeight="1">
      <c r="B8" s="21"/>
      <c r="D8" s="28" t="s">
        <v>176</v>
      </c>
      <c r="I8" s="99"/>
      <c r="L8" s="21"/>
    </row>
    <row r="9" spans="1:31" s="2" customFormat="1" ht="14.45" customHeight="1">
      <c r="A9" s="33"/>
      <c r="B9" s="34"/>
      <c r="C9" s="33"/>
      <c r="D9" s="33"/>
      <c r="E9" s="280" t="s">
        <v>3815</v>
      </c>
      <c r="F9" s="283"/>
      <c r="G9" s="283"/>
      <c r="H9" s="283"/>
      <c r="I9" s="103"/>
      <c r="J9" s="33"/>
      <c r="K9" s="33"/>
      <c r="L9" s="43"/>
      <c r="S9" s="33"/>
      <c r="T9" s="33"/>
      <c r="U9" s="33"/>
      <c r="V9" s="33"/>
      <c r="W9" s="33"/>
      <c r="X9" s="33"/>
      <c r="Y9" s="33"/>
      <c r="Z9" s="33"/>
      <c r="AA9" s="33"/>
      <c r="AB9" s="33"/>
      <c r="AC9" s="33"/>
      <c r="AD9" s="33"/>
      <c r="AE9" s="33"/>
    </row>
    <row r="10" spans="1:31" s="2" customFormat="1" ht="12" customHeight="1">
      <c r="A10" s="33"/>
      <c r="B10" s="34"/>
      <c r="C10" s="33"/>
      <c r="D10" s="28" t="s">
        <v>178</v>
      </c>
      <c r="E10" s="33"/>
      <c r="F10" s="33"/>
      <c r="G10" s="33"/>
      <c r="H10" s="33"/>
      <c r="I10" s="103"/>
      <c r="J10" s="33"/>
      <c r="K10" s="33"/>
      <c r="L10" s="43"/>
      <c r="S10" s="33"/>
      <c r="T10" s="33"/>
      <c r="U10" s="33"/>
      <c r="V10" s="33"/>
      <c r="W10" s="33"/>
      <c r="X10" s="33"/>
      <c r="Y10" s="33"/>
      <c r="Z10" s="33"/>
      <c r="AA10" s="33"/>
      <c r="AB10" s="33"/>
      <c r="AC10" s="33"/>
      <c r="AD10" s="33"/>
      <c r="AE10" s="33"/>
    </row>
    <row r="11" spans="1:31" s="2" customFormat="1" ht="14.45" customHeight="1">
      <c r="A11" s="33"/>
      <c r="B11" s="34"/>
      <c r="C11" s="33"/>
      <c r="D11" s="33"/>
      <c r="E11" s="253" t="s">
        <v>3816</v>
      </c>
      <c r="F11" s="283"/>
      <c r="G11" s="283"/>
      <c r="H11" s="283"/>
      <c r="I11" s="10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104"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104" t="s">
        <v>22</v>
      </c>
      <c r="J14" s="56" t="str">
        <f>'Rekapitulace stavby'!AN8</f>
        <v>20. 10. 2018</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104" t="s">
        <v>25</v>
      </c>
      <c r="J16" s="26" t="str">
        <f>IF('Rekapitulace stavby'!AN10="","",'Rekapitulace stavby'!AN10)</f>
        <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104" t="s">
        <v>26</v>
      </c>
      <c r="J17" s="26" t="str">
        <f>IF('Rekapitulace stavby'!AN11="","",'Rekapitulace stavby'!AN11)</f>
        <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104"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84" t="str">
        <f>'Rekapitulace stavby'!E14</f>
        <v>Vyplň údaj</v>
      </c>
      <c r="F20" s="256"/>
      <c r="G20" s="256"/>
      <c r="H20" s="256"/>
      <c r="I20" s="104"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104" t="s">
        <v>25</v>
      </c>
      <c r="J22" s="26" t="str">
        <f>IF('Rekapitulace stavby'!AN16="","",'Rekapitulace stavby'!AN16)</f>
        <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104" t="s">
        <v>26</v>
      </c>
      <c r="J23" s="26" t="str">
        <f>IF('Rekapitulace stavby'!AN17="","",'Rekapitulace stavby'!AN17)</f>
        <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31</v>
      </c>
      <c r="E25" s="33"/>
      <c r="F25" s="33"/>
      <c r="G25" s="33"/>
      <c r="H25" s="33"/>
      <c r="I25" s="104"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4"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32</v>
      </c>
      <c r="E28" s="33"/>
      <c r="F28" s="33"/>
      <c r="G28" s="33"/>
      <c r="H28" s="33"/>
      <c r="I28" s="103"/>
      <c r="J28" s="33"/>
      <c r="K28" s="33"/>
      <c r="L28" s="43"/>
      <c r="S28" s="33"/>
      <c r="T28" s="33"/>
      <c r="U28" s="33"/>
      <c r="V28" s="33"/>
      <c r="W28" s="33"/>
      <c r="X28" s="33"/>
      <c r="Y28" s="33"/>
      <c r="Z28" s="33"/>
      <c r="AA28" s="33"/>
      <c r="AB28" s="33"/>
      <c r="AC28" s="33"/>
      <c r="AD28" s="33"/>
      <c r="AE28" s="33"/>
    </row>
    <row r="29" spans="1:31" s="8" customFormat="1" ht="14.45" customHeight="1">
      <c r="A29" s="105"/>
      <c r="B29" s="106"/>
      <c r="C29" s="105"/>
      <c r="D29" s="105"/>
      <c r="E29" s="260" t="s">
        <v>1</v>
      </c>
      <c r="F29" s="260"/>
      <c r="G29" s="260"/>
      <c r="H29" s="260"/>
      <c r="I29" s="107"/>
      <c r="J29" s="105"/>
      <c r="K29" s="105"/>
      <c r="L29" s="108"/>
      <c r="S29" s="105"/>
      <c r="T29" s="105"/>
      <c r="U29" s="105"/>
      <c r="V29" s="105"/>
      <c r="W29" s="105"/>
      <c r="X29" s="105"/>
      <c r="Y29" s="105"/>
      <c r="Z29" s="105"/>
      <c r="AA29" s="105"/>
      <c r="AB29" s="105"/>
      <c r="AC29" s="105"/>
      <c r="AD29" s="105"/>
      <c r="AE29" s="105"/>
    </row>
    <row r="30" spans="1:31" s="2" customFormat="1" ht="6.95" customHeight="1">
      <c r="A30" s="33"/>
      <c r="B30" s="34"/>
      <c r="C30" s="33"/>
      <c r="D30" s="33"/>
      <c r="E30" s="33"/>
      <c r="F30" s="33"/>
      <c r="G30" s="33"/>
      <c r="H30" s="33"/>
      <c r="I30" s="10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10" t="s">
        <v>33</v>
      </c>
      <c r="E32" s="33"/>
      <c r="F32" s="33"/>
      <c r="G32" s="33"/>
      <c r="H32" s="33"/>
      <c r="I32" s="103"/>
      <c r="J32" s="72">
        <f>ROUND(J129,2)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35</v>
      </c>
      <c r="G34" s="33"/>
      <c r="H34" s="33"/>
      <c r="I34" s="111" t="s">
        <v>34</v>
      </c>
      <c r="J34" s="37" t="s">
        <v>36</v>
      </c>
      <c r="K34" s="33"/>
      <c r="L34" s="43"/>
      <c r="S34" s="33"/>
      <c r="T34" s="33"/>
      <c r="U34" s="33"/>
      <c r="V34" s="33"/>
      <c r="W34" s="33"/>
      <c r="X34" s="33"/>
      <c r="Y34" s="33"/>
      <c r="Z34" s="33"/>
      <c r="AA34" s="33"/>
      <c r="AB34" s="33"/>
      <c r="AC34" s="33"/>
      <c r="AD34" s="33"/>
      <c r="AE34" s="33"/>
    </row>
    <row r="35" spans="1:31" s="2" customFormat="1" ht="14.45" customHeight="1">
      <c r="A35" s="33"/>
      <c r="B35" s="34"/>
      <c r="C35" s="33"/>
      <c r="D35" s="102" t="s">
        <v>37</v>
      </c>
      <c r="E35" s="28" t="s">
        <v>38</v>
      </c>
      <c r="F35" s="112">
        <f>ROUND((SUM(BE129:BE181)),2)</f>
        <v>0</v>
      </c>
      <c r="G35" s="33"/>
      <c r="H35" s="33"/>
      <c r="I35" s="113">
        <v>0.21</v>
      </c>
      <c r="J35" s="112">
        <f>ROUND(((SUM(BE129:BE181))*I35),2)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39</v>
      </c>
      <c r="F36" s="112">
        <f>ROUND((SUM(BF129:BF181)),2)</f>
        <v>0</v>
      </c>
      <c r="G36" s="33"/>
      <c r="H36" s="33"/>
      <c r="I36" s="113">
        <v>0.15</v>
      </c>
      <c r="J36" s="112">
        <f>ROUND(((SUM(BF129:BF181))*I36),2)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40</v>
      </c>
      <c r="F37" s="112">
        <f>ROUND((SUM(BG129:BG181)),2)</f>
        <v>0</v>
      </c>
      <c r="G37" s="33"/>
      <c r="H37" s="33"/>
      <c r="I37" s="113">
        <v>0.21</v>
      </c>
      <c r="J37" s="112">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41</v>
      </c>
      <c r="F38" s="112">
        <f>ROUND((SUM(BH129:BH181)),2)</f>
        <v>0</v>
      </c>
      <c r="G38" s="33"/>
      <c r="H38" s="33"/>
      <c r="I38" s="113">
        <v>0.15</v>
      </c>
      <c r="J38" s="112">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42</v>
      </c>
      <c r="F39" s="112">
        <f>ROUND((SUM(BI129:BI181)),2)</f>
        <v>0</v>
      </c>
      <c r="G39" s="33"/>
      <c r="H39" s="33"/>
      <c r="I39" s="113">
        <v>0</v>
      </c>
      <c r="J39" s="112">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1:31" s="2" customFormat="1" ht="25.35" customHeight="1">
      <c r="A41" s="33"/>
      <c r="B41" s="34"/>
      <c r="C41" s="114"/>
      <c r="D41" s="115" t="s">
        <v>43</v>
      </c>
      <c r="E41" s="61"/>
      <c r="F41" s="61"/>
      <c r="G41" s="116" t="s">
        <v>44</v>
      </c>
      <c r="H41" s="117" t="s">
        <v>45</v>
      </c>
      <c r="I41" s="118"/>
      <c r="J41" s="119">
        <f>SUM(J32:J39)</f>
        <v>0</v>
      </c>
      <c r="K41" s="120"/>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1:31" s="2" customFormat="1" ht="14.45" customHeight="1">
      <c r="A87" s="33"/>
      <c r="B87" s="34"/>
      <c r="C87" s="33"/>
      <c r="D87" s="33"/>
      <c r="E87" s="280" t="s">
        <v>3815</v>
      </c>
      <c r="F87" s="283"/>
      <c r="G87" s="283"/>
      <c r="H87" s="283"/>
      <c r="I87" s="103"/>
      <c r="J87" s="33"/>
      <c r="K87" s="33"/>
      <c r="L87" s="43"/>
      <c r="S87" s="33"/>
      <c r="T87" s="33"/>
      <c r="U87" s="33"/>
      <c r="V87" s="33"/>
      <c r="W87" s="33"/>
      <c r="X87" s="33"/>
      <c r="Y87" s="33"/>
      <c r="Z87" s="33"/>
      <c r="AA87" s="33"/>
      <c r="AB87" s="33"/>
      <c r="AC87" s="33"/>
      <c r="AD87" s="33"/>
      <c r="AE87" s="33"/>
    </row>
    <row r="88" spans="1:31" s="2" customFormat="1" ht="12" customHeight="1">
      <c r="A88" s="33"/>
      <c r="B88" s="34"/>
      <c r="C88" s="28" t="s">
        <v>178</v>
      </c>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4.45" customHeight="1">
      <c r="A89" s="33"/>
      <c r="B89" s="34"/>
      <c r="C89" s="33"/>
      <c r="D89" s="33"/>
      <c r="E89" s="253" t="str">
        <f>E11</f>
        <v>004.1 - Přístřešek pro kola</v>
      </c>
      <c r="F89" s="283"/>
      <c r="G89" s="283"/>
      <c r="H89" s="283"/>
      <c r="I89" s="10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104" t="s">
        <v>22</v>
      </c>
      <c r="J91" s="56" t="str">
        <f>IF(J14="","",J14)</f>
        <v>20. 10. 2018</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5.6" customHeight="1">
      <c r="A93" s="33"/>
      <c r="B93" s="34"/>
      <c r="C93" s="28" t="s">
        <v>24</v>
      </c>
      <c r="D93" s="33"/>
      <c r="E93" s="33"/>
      <c r="F93" s="26" t="str">
        <f>E17</f>
        <v xml:space="preserve"> </v>
      </c>
      <c r="G93" s="33"/>
      <c r="H93" s="33"/>
      <c r="I93" s="104" t="s">
        <v>29</v>
      </c>
      <c r="J93" s="31" t="str">
        <f>E23</f>
        <v xml:space="preserve"> </v>
      </c>
      <c r="K93" s="33"/>
      <c r="L93" s="43"/>
      <c r="S93" s="33"/>
      <c r="T93" s="33"/>
      <c r="U93" s="33"/>
      <c r="V93" s="33"/>
      <c r="W93" s="33"/>
      <c r="X93" s="33"/>
      <c r="Y93" s="33"/>
      <c r="Z93" s="33"/>
      <c r="AA93" s="33"/>
      <c r="AB93" s="33"/>
      <c r="AC93" s="33"/>
      <c r="AD93" s="33"/>
      <c r="AE93" s="33"/>
    </row>
    <row r="94" spans="1:31" s="2" customFormat="1" ht="15.6" customHeight="1">
      <c r="A94" s="33"/>
      <c r="B94" s="34"/>
      <c r="C94" s="28" t="s">
        <v>27</v>
      </c>
      <c r="D94" s="33"/>
      <c r="E94" s="33"/>
      <c r="F94" s="26" t="str">
        <f>IF(E20="","",E20)</f>
        <v>Vyplň údaj</v>
      </c>
      <c r="G94" s="33"/>
      <c r="H94" s="33"/>
      <c r="I94" s="104" t="s">
        <v>31</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31" s="2" customFormat="1" ht="29.25" customHeight="1">
      <c r="A96" s="33"/>
      <c r="B96" s="34"/>
      <c r="C96" s="128" t="s">
        <v>183</v>
      </c>
      <c r="D96" s="114"/>
      <c r="E96" s="114"/>
      <c r="F96" s="114"/>
      <c r="G96" s="114"/>
      <c r="H96" s="114"/>
      <c r="I96" s="129"/>
      <c r="J96" s="130" t="s">
        <v>184</v>
      </c>
      <c r="K96" s="114"/>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47" s="2" customFormat="1" ht="22.9" customHeight="1">
      <c r="A98" s="33"/>
      <c r="B98" s="34"/>
      <c r="C98" s="131" t="s">
        <v>185</v>
      </c>
      <c r="D98" s="33"/>
      <c r="E98" s="33"/>
      <c r="F98" s="33"/>
      <c r="G98" s="33"/>
      <c r="H98" s="33"/>
      <c r="I98" s="103"/>
      <c r="J98" s="72">
        <f>J129</f>
        <v>0</v>
      </c>
      <c r="K98" s="33"/>
      <c r="L98" s="43"/>
      <c r="S98" s="33"/>
      <c r="T98" s="33"/>
      <c r="U98" s="33"/>
      <c r="V98" s="33"/>
      <c r="W98" s="33"/>
      <c r="X98" s="33"/>
      <c r="Y98" s="33"/>
      <c r="Z98" s="33"/>
      <c r="AA98" s="33"/>
      <c r="AB98" s="33"/>
      <c r="AC98" s="33"/>
      <c r="AD98" s="33"/>
      <c r="AE98" s="33"/>
      <c r="AU98" s="18" t="s">
        <v>186</v>
      </c>
    </row>
    <row r="99" spans="2:12" s="9" customFormat="1" ht="24.95" customHeight="1">
      <c r="B99" s="132"/>
      <c r="D99" s="133" t="s">
        <v>187</v>
      </c>
      <c r="E99" s="134"/>
      <c r="F99" s="134"/>
      <c r="G99" s="134"/>
      <c r="H99" s="134"/>
      <c r="I99" s="135"/>
      <c r="J99" s="136">
        <f>J130</f>
        <v>0</v>
      </c>
      <c r="L99" s="132"/>
    </row>
    <row r="100" spans="2:12" s="10" customFormat="1" ht="19.9" customHeight="1">
      <c r="B100" s="137"/>
      <c r="D100" s="138" t="s">
        <v>188</v>
      </c>
      <c r="E100" s="139"/>
      <c r="F100" s="139"/>
      <c r="G100" s="139"/>
      <c r="H100" s="139"/>
      <c r="I100" s="140"/>
      <c r="J100" s="141">
        <f>J131</f>
        <v>0</v>
      </c>
      <c r="L100" s="137"/>
    </row>
    <row r="101" spans="2:12" s="10" customFormat="1" ht="19.9" customHeight="1">
      <c r="B101" s="137"/>
      <c r="D101" s="138" t="s">
        <v>767</v>
      </c>
      <c r="E101" s="139"/>
      <c r="F101" s="139"/>
      <c r="G101" s="139"/>
      <c r="H101" s="139"/>
      <c r="I101" s="140"/>
      <c r="J101" s="141">
        <f>J139</f>
        <v>0</v>
      </c>
      <c r="L101" s="137"/>
    </row>
    <row r="102" spans="2:12" s="10" customFormat="1" ht="19.9" customHeight="1">
      <c r="B102" s="137"/>
      <c r="D102" s="138" t="s">
        <v>769</v>
      </c>
      <c r="E102" s="139"/>
      <c r="F102" s="139"/>
      <c r="G102" s="139"/>
      <c r="H102" s="139"/>
      <c r="I102" s="140"/>
      <c r="J102" s="141">
        <f>J151</f>
        <v>0</v>
      </c>
      <c r="L102" s="137"/>
    </row>
    <row r="103" spans="2:12" s="10" customFormat="1" ht="19.9" customHeight="1">
      <c r="B103" s="137"/>
      <c r="D103" s="138" t="s">
        <v>193</v>
      </c>
      <c r="E103" s="139"/>
      <c r="F103" s="139"/>
      <c r="G103" s="139"/>
      <c r="H103" s="139"/>
      <c r="I103" s="140"/>
      <c r="J103" s="141">
        <f>J157</f>
        <v>0</v>
      </c>
      <c r="L103" s="137"/>
    </row>
    <row r="104" spans="2:12" s="9" customFormat="1" ht="24.95" customHeight="1">
      <c r="B104" s="132"/>
      <c r="D104" s="133" t="s">
        <v>194</v>
      </c>
      <c r="E104" s="134"/>
      <c r="F104" s="134"/>
      <c r="G104" s="134"/>
      <c r="H104" s="134"/>
      <c r="I104" s="135"/>
      <c r="J104" s="136">
        <f>J159</f>
        <v>0</v>
      </c>
      <c r="L104" s="132"/>
    </row>
    <row r="105" spans="2:12" s="10" customFormat="1" ht="19.9" customHeight="1">
      <c r="B105" s="137"/>
      <c r="D105" s="138" t="s">
        <v>199</v>
      </c>
      <c r="E105" s="139"/>
      <c r="F105" s="139"/>
      <c r="G105" s="139"/>
      <c r="H105" s="139"/>
      <c r="I105" s="140"/>
      <c r="J105" s="141">
        <f>J160</f>
        <v>0</v>
      </c>
      <c r="L105" s="137"/>
    </row>
    <row r="106" spans="2:12" s="10" customFormat="1" ht="19.9" customHeight="1">
      <c r="B106" s="137"/>
      <c r="D106" s="138" t="s">
        <v>776</v>
      </c>
      <c r="E106" s="139"/>
      <c r="F106" s="139"/>
      <c r="G106" s="139"/>
      <c r="H106" s="139"/>
      <c r="I106" s="140"/>
      <c r="J106" s="141">
        <f>J172</f>
        <v>0</v>
      </c>
      <c r="L106" s="137"/>
    </row>
    <row r="107" spans="2:12" s="10" customFormat="1" ht="19.9" customHeight="1">
      <c r="B107" s="137"/>
      <c r="D107" s="138" t="s">
        <v>3817</v>
      </c>
      <c r="E107" s="139"/>
      <c r="F107" s="139"/>
      <c r="G107" s="139"/>
      <c r="H107" s="139"/>
      <c r="I107" s="140"/>
      <c r="J107" s="141">
        <f>J179</f>
        <v>0</v>
      </c>
      <c r="L107" s="137"/>
    </row>
    <row r="108" spans="1:31" s="2" customFormat="1" ht="21.75"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6.95" customHeight="1">
      <c r="A109" s="33"/>
      <c r="B109" s="48"/>
      <c r="C109" s="49"/>
      <c r="D109" s="49"/>
      <c r="E109" s="49"/>
      <c r="F109" s="49"/>
      <c r="G109" s="49"/>
      <c r="H109" s="49"/>
      <c r="I109" s="126"/>
      <c r="J109" s="49"/>
      <c r="K109" s="49"/>
      <c r="L109" s="43"/>
      <c r="S109" s="33"/>
      <c r="T109" s="33"/>
      <c r="U109" s="33"/>
      <c r="V109" s="33"/>
      <c r="W109" s="33"/>
      <c r="X109" s="33"/>
      <c r="Y109" s="33"/>
      <c r="Z109" s="33"/>
      <c r="AA109" s="33"/>
      <c r="AB109" s="33"/>
      <c r="AC109" s="33"/>
      <c r="AD109" s="33"/>
      <c r="AE109" s="33"/>
    </row>
    <row r="113" spans="1:31" s="2" customFormat="1" ht="6.95" customHeight="1">
      <c r="A113" s="33"/>
      <c r="B113" s="50"/>
      <c r="C113" s="51"/>
      <c r="D113" s="51"/>
      <c r="E113" s="51"/>
      <c r="F113" s="51"/>
      <c r="G113" s="51"/>
      <c r="H113" s="51"/>
      <c r="I113" s="127"/>
      <c r="J113" s="51"/>
      <c r="K113" s="51"/>
      <c r="L113" s="43"/>
      <c r="S113" s="33"/>
      <c r="T113" s="33"/>
      <c r="U113" s="33"/>
      <c r="V113" s="33"/>
      <c r="W113" s="33"/>
      <c r="X113" s="33"/>
      <c r="Y113" s="33"/>
      <c r="Z113" s="33"/>
      <c r="AA113" s="33"/>
      <c r="AB113" s="33"/>
      <c r="AC113" s="33"/>
      <c r="AD113" s="33"/>
      <c r="AE113" s="33"/>
    </row>
    <row r="114" spans="1:31" s="2" customFormat="1" ht="24.95" customHeight="1">
      <c r="A114" s="33"/>
      <c r="B114" s="34"/>
      <c r="C114" s="22" t="s">
        <v>204</v>
      </c>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16</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4.45" customHeight="1">
      <c r="A117" s="33"/>
      <c r="B117" s="34"/>
      <c r="C117" s="33"/>
      <c r="D117" s="33"/>
      <c r="E117" s="280" t="str">
        <f>E7</f>
        <v>Rozšíření infrastruktury centra INTEMAC</v>
      </c>
      <c r="F117" s="281"/>
      <c r="G117" s="281"/>
      <c r="H117" s="281"/>
      <c r="I117" s="103"/>
      <c r="J117" s="33"/>
      <c r="K117" s="33"/>
      <c r="L117" s="43"/>
      <c r="S117" s="33"/>
      <c r="T117" s="33"/>
      <c r="U117" s="33"/>
      <c r="V117" s="33"/>
      <c r="W117" s="33"/>
      <c r="X117" s="33"/>
      <c r="Y117" s="33"/>
      <c r="Z117" s="33"/>
      <c r="AA117" s="33"/>
      <c r="AB117" s="33"/>
      <c r="AC117" s="33"/>
      <c r="AD117" s="33"/>
      <c r="AE117" s="33"/>
    </row>
    <row r="118" spans="2:12" s="1" customFormat="1" ht="12" customHeight="1">
      <c r="B118" s="21"/>
      <c r="C118" s="28" t="s">
        <v>176</v>
      </c>
      <c r="I118" s="99"/>
      <c r="L118" s="21"/>
    </row>
    <row r="119" spans="1:31" s="2" customFormat="1" ht="14.45" customHeight="1">
      <c r="A119" s="33"/>
      <c r="B119" s="34"/>
      <c r="C119" s="33"/>
      <c r="D119" s="33"/>
      <c r="E119" s="280" t="s">
        <v>3815</v>
      </c>
      <c r="F119" s="283"/>
      <c r="G119" s="283"/>
      <c r="H119" s="28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178</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5" customHeight="1">
      <c r="A121" s="33"/>
      <c r="B121" s="34"/>
      <c r="C121" s="33"/>
      <c r="D121" s="33"/>
      <c r="E121" s="253" t="str">
        <f>E11</f>
        <v>004.1 - Přístřešek pro kola</v>
      </c>
      <c r="F121" s="283"/>
      <c r="G121" s="283"/>
      <c r="H121" s="283"/>
      <c r="I121" s="10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F14</f>
        <v xml:space="preserve"> </v>
      </c>
      <c r="G123" s="33"/>
      <c r="H123" s="33"/>
      <c r="I123" s="104" t="s">
        <v>22</v>
      </c>
      <c r="J123" s="56" t="str">
        <f>IF(J14="","",J14)</f>
        <v>20. 10. 2018</v>
      </c>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24</v>
      </c>
      <c r="D125" s="33"/>
      <c r="E125" s="33"/>
      <c r="F125" s="26" t="str">
        <f>E17</f>
        <v xml:space="preserve"> </v>
      </c>
      <c r="G125" s="33"/>
      <c r="H125" s="33"/>
      <c r="I125" s="104" t="s">
        <v>29</v>
      </c>
      <c r="J125" s="31" t="str">
        <f>E23</f>
        <v xml:space="preserve"> </v>
      </c>
      <c r="K125" s="33"/>
      <c r="L125" s="43"/>
      <c r="S125" s="33"/>
      <c r="T125" s="33"/>
      <c r="U125" s="33"/>
      <c r="V125" s="33"/>
      <c r="W125" s="33"/>
      <c r="X125" s="33"/>
      <c r="Y125" s="33"/>
      <c r="Z125" s="33"/>
      <c r="AA125" s="33"/>
      <c r="AB125" s="33"/>
      <c r="AC125" s="33"/>
      <c r="AD125" s="33"/>
      <c r="AE125" s="33"/>
    </row>
    <row r="126" spans="1:31" s="2" customFormat="1" ht="15.6" customHeight="1">
      <c r="A126" s="33"/>
      <c r="B126" s="34"/>
      <c r="C126" s="28" t="s">
        <v>27</v>
      </c>
      <c r="D126" s="33"/>
      <c r="E126" s="33"/>
      <c r="F126" s="26" t="str">
        <f>IF(E20="","",E20)</f>
        <v>Vyplň údaj</v>
      </c>
      <c r="G126" s="33"/>
      <c r="H126" s="33"/>
      <c r="I126" s="104" t="s">
        <v>31</v>
      </c>
      <c r="J126" s="31" t="str">
        <f>E26</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103"/>
      <c r="J127" s="33"/>
      <c r="K127" s="33"/>
      <c r="L127" s="43"/>
      <c r="S127" s="33"/>
      <c r="T127" s="33"/>
      <c r="U127" s="33"/>
      <c r="V127" s="33"/>
      <c r="W127" s="33"/>
      <c r="X127" s="33"/>
      <c r="Y127" s="33"/>
      <c r="Z127" s="33"/>
      <c r="AA127" s="33"/>
      <c r="AB127" s="33"/>
      <c r="AC127" s="33"/>
      <c r="AD127" s="33"/>
      <c r="AE127" s="33"/>
    </row>
    <row r="128" spans="1:31" s="11" customFormat="1" ht="29.25" customHeight="1">
      <c r="A128" s="142"/>
      <c r="B128" s="143"/>
      <c r="C128" s="144" t="s">
        <v>205</v>
      </c>
      <c r="D128" s="145" t="s">
        <v>58</v>
      </c>
      <c r="E128" s="145" t="s">
        <v>54</v>
      </c>
      <c r="F128" s="145" t="s">
        <v>55</v>
      </c>
      <c r="G128" s="145" t="s">
        <v>206</v>
      </c>
      <c r="H128" s="145" t="s">
        <v>207</v>
      </c>
      <c r="I128" s="146" t="s">
        <v>208</v>
      </c>
      <c r="J128" s="145" t="s">
        <v>184</v>
      </c>
      <c r="K128" s="147" t="s">
        <v>209</v>
      </c>
      <c r="L128" s="148"/>
      <c r="M128" s="63" t="s">
        <v>1</v>
      </c>
      <c r="N128" s="64" t="s">
        <v>37</v>
      </c>
      <c r="O128" s="64" t="s">
        <v>210</v>
      </c>
      <c r="P128" s="64" t="s">
        <v>211</v>
      </c>
      <c r="Q128" s="64" t="s">
        <v>212</v>
      </c>
      <c r="R128" s="64" t="s">
        <v>213</v>
      </c>
      <c r="S128" s="64" t="s">
        <v>214</v>
      </c>
      <c r="T128" s="65" t="s">
        <v>215</v>
      </c>
      <c r="U128" s="142"/>
      <c r="V128" s="142"/>
      <c r="W128" s="142"/>
      <c r="X128" s="142"/>
      <c r="Y128" s="142"/>
      <c r="Z128" s="142"/>
      <c r="AA128" s="142"/>
      <c r="AB128" s="142"/>
      <c r="AC128" s="142"/>
      <c r="AD128" s="142"/>
      <c r="AE128" s="142"/>
    </row>
    <row r="129" spans="1:63" s="2" customFormat="1" ht="22.9" customHeight="1">
      <c r="A129" s="33"/>
      <c r="B129" s="34"/>
      <c r="C129" s="70" t="s">
        <v>216</v>
      </c>
      <c r="D129" s="33"/>
      <c r="E129" s="33"/>
      <c r="F129" s="33"/>
      <c r="G129" s="33"/>
      <c r="H129" s="33"/>
      <c r="I129" s="103"/>
      <c r="J129" s="149">
        <f>BK129</f>
        <v>0</v>
      </c>
      <c r="K129" s="33"/>
      <c r="L129" s="34"/>
      <c r="M129" s="66"/>
      <c r="N129" s="57"/>
      <c r="O129" s="67"/>
      <c r="P129" s="150">
        <f>P130+P159</f>
        <v>0</v>
      </c>
      <c r="Q129" s="67"/>
      <c r="R129" s="150">
        <f>R130+R159</f>
        <v>21.95693358</v>
      </c>
      <c r="S129" s="67"/>
      <c r="T129" s="151">
        <f>T130+T159</f>
        <v>0</v>
      </c>
      <c r="U129" s="33"/>
      <c r="V129" s="33"/>
      <c r="W129" s="33"/>
      <c r="X129" s="33"/>
      <c r="Y129" s="33"/>
      <c r="Z129" s="33"/>
      <c r="AA129" s="33"/>
      <c r="AB129" s="33"/>
      <c r="AC129" s="33"/>
      <c r="AD129" s="33"/>
      <c r="AE129" s="33"/>
      <c r="AT129" s="18" t="s">
        <v>72</v>
      </c>
      <c r="AU129" s="18" t="s">
        <v>186</v>
      </c>
      <c r="BK129" s="152">
        <f>BK130+BK159</f>
        <v>0</v>
      </c>
    </row>
    <row r="130" spans="2:63" s="12" customFormat="1" ht="25.9" customHeight="1">
      <c r="B130" s="153"/>
      <c r="D130" s="154" t="s">
        <v>72</v>
      </c>
      <c r="E130" s="155" t="s">
        <v>217</v>
      </c>
      <c r="F130" s="155" t="s">
        <v>218</v>
      </c>
      <c r="I130" s="156"/>
      <c r="J130" s="157">
        <f>BK130</f>
        <v>0</v>
      </c>
      <c r="L130" s="153"/>
      <c r="M130" s="158"/>
      <c r="N130" s="159"/>
      <c r="O130" s="159"/>
      <c r="P130" s="160">
        <f>P131+P139+P151+P157</f>
        <v>0</v>
      </c>
      <c r="Q130" s="159"/>
      <c r="R130" s="160">
        <f>R131+R139+R151+R157</f>
        <v>20.11381742</v>
      </c>
      <c r="S130" s="159"/>
      <c r="T130" s="161">
        <f>T131+T139+T151+T157</f>
        <v>0</v>
      </c>
      <c r="AR130" s="154" t="s">
        <v>80</v>
      </c>
      <c r="AT130" s="162" t="s">
        <v>72</v>
      </c>
      <c r="AU130" s="162" t="s">
        <v>73</v>
      </c>
      <c r="AY130" s="154" t="s">
        <v>219</v>
      </c>
      <c r="BK130" s="163">
        <f>BK131+BK139+BK151+BK157</f>
        <v>0</v>
      </c>
    </row>
    <row r="131" spans="2:63" s="12" customFormat="1" ht="22.9" customHeight="1">
      <c r="B131" s="153"/>
      <c r="D131" s="154" t="s">
        <v>72</v>
      </c>
      <c r="E131" s="164" t="s">
        <v>80</v>
      </c>
      <c r="F131" s="164" t="s">
        <v>220</v>
      </c>
      <c r="I131" s="156"/>
      <c r="J131" s="165">
        <f>BK131</f>
        <v>0</v>
      </c>
      <c r="L131" s="153"/>
      <c r="M131" s="158"/>
      <c r="N131" s="159"/>
      <c r="O131" s="159"/>
      <c r="P131" s="160">
        <f>SUM(P132:P138)</f>
        <v>0</v>
      </c>
      <c r="Q131" s="159"/>
      <c r="R131" s="160">
        <f>SUM(R132:R138)</f>
        <v>0</v>
      </c>
      <c r="S131" s="159"/>
      <c r="T131" s="161">
        <f>SUM(T132:T138)</f>
        <v>0</v>
      </c>
      <c r="AR131" s="154" t="s">
        <v>80</v>
      </c>
      <c r="AT131" s="162" t="s">
        <v>72</v>
      </c>
      <c r="AU131" s="162" t="s">
        <v>80</v>
      </c>
      <c r="AY131" s="154" t="s">
        <v>219</v>
      </c>
      <c r="BK131" s="163">
        <f>SUM(BK132:BK138)</f>
        <v>0</v>
      </c>
    </row>
    <row r="132" spans="1:65" s="2" customFormat="1" ht="43.15" customHeight="1">
      <c r="A132" s="33"/>
      <c r="B132" s="166"/>
      <c r="C132" s="167" t="s">
        <v>80</v>
      </c>
      <c r="D132" s="167" t="s">
        <v>222</v>
      </c>
      <c r="E132" s="168" t="s">
        <v>3698</v>
      </c>
      <c r="F132" s="169" t="s">
        <v>3699</v>
      </c>
      <c r="G132" s="170" t="s">
        <v>232</v>
      </c>
      <c r="H132" s="171">
        <v>6.336</v>
      </c>
      <c r="I132" s="172"/>
      <c r="J132" s="173">
        <f>ROUND(I132*H132,2)</f>
        <v>0</v>
      </c>
      <c r="K132" s="169" t="s">
        <v>226</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125</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125</v>
      </c>
      <c r="BM132" s="178" t="s">
        <v>3818</v>
      </c>
    </row>
    <row r="133" spans="2:51" s="13" customFormat="1" ht="12">
      <c r="B133" s="180"/>
      <c r="D133" s="181" t="s">
        <v>228</v>
      </c>
      <c r="E133" s="182" t="s">
        <v>1</v>
      </c>
      <c r="F133" s="183" t="s">
        <v>3819</v>
      </c>
      <c r="H133" s="184">
        <v>6.336</v>
      </c>
      <c r="I133" s="185"/>
      <c r="L133" s="180"/>
      <c r="M133" s="186"/>
      <c r="N133" s="187"/>
      <c r="O133" s="187"/>
      <c r="P133" s="187"/>
      <c r="Q133" s="187"/>
      <c r="R133" s="187"/>
      <c r="S133" s="187"/>
      <c r="T133" s="188"/>
      <c r="AT133" s="182" t="s">
        <v>228</v>
      </c>
      <c r="AU133" s="182" t="s">
        <v>82</v>
      </c>
      <c r="AV133" s="13" t="s">
        <v>82</v>
      </c>
      <c r="AW133" s="13" t="s">
        <v>30</v>
      </c>
      <c r="AX133" s="13" t="s">
        <v>80</v>
      </c>
      <c r="AY133" s="182" t="s">
        <v>219</v>
      </c>
    </row>
    <row r="134" spans="1:65" s="2" customFormat="1" ht="54" customHeight="1">
      <c r="A134" s="33"/>
      <c r="B134" s="166"/>
      <c r="C134" s="167" t="s">
        <v>82</v>
      </c>
      <c r="D134" s="167" t="s">
        <v>222</v>
      </c>
      <c r="E134" s="168" t="s">
        <v>793</v>
      </c>
      <c r="F134" s="169" t="s">
        <v>794</v>
      </c>
      <c r="G134" s="170" t="s">
        <v>232</v>
      </c>
      <c r="H134" s="171">
        <v>6.336</v>
      </c>
      <c r="I134" s="172"/>
      <c r="J134" s="173">
        <f>ROUND(I134*H134,2)</f>
        <v>0</v>
      </c>
      <c r="K134" s="169" t="s">
        <v>226</v>
      </c>
      <c r="L134" s="34"/>
      <c r="M134" s="174" t="s">
        <v>1</v>
      </c>
      <c r="N134" s="175" t="s">
        <v>38</v>
      </c>
      <c r="O134" s="59"/>
      <c r="P134" s="176">
        <f>O134*H134</f>
        <v>0</v>
      </c>
      <c r="Q134" s="176">
        <v>0</v>
      </c>
      <c r="R134" s="176">
        <f>Q134*H134</f>
        <v>0</v>
      </c>
      <c r="S134" s="176">
        <v>0</v>
      </c>
      <c r="T134" s="177">
        <f>S134*H134</f>
        <v>0</v>
      </c>
      <c r="U134" s="33"/>
      <c r="V134" s="33"/>
      <c r="W134" s="33"/>
      <c r="X134" s="33"/>
      <c r="Y134" s="33"/>
      <c r="Z134" s="33"/>
      <c r="AA134" s="33"/>
      <c r="AB134" s="33"/>
      <c r="AC134" s="33"/>
      <c r="AD134" s="33"/>
      <c r="AE134" s="33"/>
      <c r="AR134" s="178" t="s">
        <v>125</v>
      </c>
      <c r="AT134" s="178" t="s">
        <v>222</v>
      </c>
      <c r="AU134" s="178" t="s">
        <v>82</v>
      </c>
      <c r="AY134" s="18" t="s">
        <v>219</v>
      </c>
      <c r="BE134" s="179">
        <f>IF(N134="základní",J134,0)</f>
        <v>0</v>
      </c>
      <c r="BF134" s="179">
        <f>IF(N134="snížená",J134,0)</f>
        <v>0</v>
      </c>
      <c r="BG134" s="179">
        <f>IF(N134="zákl. přenesená",J134,0)</f>
        <v>0</v>
      </c>
      <c r="BH134" s="179">
        <f>IF(N134="sníž. přenesená",J134,0)</f>
        <v>0</v>
      </c>
      <c r="BI134" s="179">
        <f>IF(N134="nulová",J134,0)</f>
        <v>0</v>
      </c>
      <c r="BJ134" s="18" t="s">
        <v>80</v>
      </c>
      <c r="BK134" s="179">
        <f>ROUND(I134*H134,2)</f>
        <v>0</v>
      </c>
      <c r="BL134" s="18" t="s">
        <v>125</v>
      </c>
      <c r="BM134" s="178" t="s">
        <v>3820</v>
      </c>
    </row>
    <row r="135" spans="1:65" s="2" customFormat="1" ht="64.9" customHeight="1">
      <c r="A135" s="33"/>
      <c r="B135" s="166"/>
      <c r="C135" s="167" t="s">
        <v>90</v>
      </c>
      <c r="D135" s="167" t="s">
        <v>222</v>
      </c>
      <c r="E135" s="168" t="s">
        <v>798</v>
      </c>
      <c r="F135" s="169" t="s">
        <v>799</v>
      </c>
      <c r="G135" s="170" t="s">
        <v>232</v>
      </c>
      <c r="H135" s="171">
        <v>63.36</v>
      </c>
      <c r="I135" s="172"/>
      <c r="J135" s="173">
        <f>ROUND(I135*H135,2)</f>
        <v>0</v>
      </c>
      <c r="K135" s="169" t="s">
        <v>226</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125</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125</v>
      </c>
      <c r="BM135" s="178" t="s">
        <v>3821</v>
      </c>
    </row>
    <row r="136" spans="2:51" s="13" customFormat="1" ht="12">
      <c r="B136" s="180"/>
      <c r="D136" s="181" t="s">
        <v>228</v>
      </c>
      <c r="E136" s="182" t="s">
        <v>1</v>
      </c>
      <c r="F136" s="183" t="s">
        <v>3822</v>
      </c>
      <c r="H136" s="184">
        <v>63.36</v>
      </c>
      <c r="I136" s="185"/>
      <c r="L136" s="180"/>
      <c r="M136" s="186"/>
      <c r="N136" s="187"/>
      <c r="O136" s="187"/>
      <c r="P136" s="187"/>
      <c r="Q136" s="187"/>
      <c r="R136" s="187"/>
      <c r="S136" s="187"/>
      <c r="T136" s="188"/>
      <c r="AT136" s="182" t="s">
        <v>228</v>
      </c>
      <c r="AU136" s="182" t="s">
        <v>82</v>
      </c>
      <c r="AV136" s="13" t="s">
        <v>82</v>
      </c>
      <c r="AW136" s="13" t="s">
        <v>30</v>
      </c>
      <c r="AX136" s="13" t="s">
        <v>80</v>
      </c>
      <c r="AY136" s="182" t="s">
        <v>219</v>
      </c>
    </row>
    <row r="137" spans="1:65" s="2" customFormat="1" ht="43.15" customHeight="1">
      <c r="A137" s="33"/>
      <c r="B137" s="166"/>
      <c r="C137" s="167" t="s">
        <v>125</v>
      </c>
      <c r="D137" s="167" t="s">
        <v>222</v>
      </c>
      <c r="E137" s="168" t="s">
        <v>814</v>
      </c>
      <c r="F137" s="169" t="s">
        <v>815</v>
      </c>
      <c r="G137" s="170" t="s">
        <v>249</v>
      </c>
      <c r="H137" s="171">
        <v>11.405</v>
      </c>
      <c r="I137" s="172"/>
      <c r="J137" s="173">
        <f>ROUND(I137*H137,2)</f>
        <v>0</v>
      </c>
      <c r="K137" s="169" t="s">
        <v>226</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125</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125</v>
      </c>
      <c r="BM137" s="178" t="s">
        <v>3823</v>
      </c>
    </row>
    <row r="138" spans="2:51" s="13" customFormat="1" ht="12">
      <c r="B138" s="180"/>
      <c r="D138" s="181" t="s">
        <v>228</v>
      </c>
      <c r="E138" s="182" t="s">
        <v>1</v>
      </c>
      <c r="F138" s="183" t="s">
        <v>3824</v>
      </c>
      <c r="H138" s="184">
        <v>11.405</v>
      </c>
      <c r="I138" s="185"/>
      <c r="L138" s="180"/>
      <c r="M138" s="186"/>
      <c r="N138" s="187"/>
      <c r="O138" s="187"/>
      <c r="P138" s="187"/>
      <c r="Q138" s="187"/>
      <c r="R138" s="187"/>
      <c r="S138" s="187"/>
      <c r="T138" s="188"/>
      <c r="AT138" s="182" t="s">
        <v>228</v>
      </c>
      <c r="AU138" s="182" t="s">
        <v>82</v>
      </c>
      <c r="AV138" s="13" t="s">
        <v>82</v>
      </c>
      <c r="AW138" s="13" t="s">
        <v>30</v>
      </c>
      <c r="AX138" s="13" t="s">
        <v>80</v>
      </c>
      <c r="AY138" s="182" t="s">
        <v>219</v>
      </c>
    </row>
    <row r="139" spans="2:63" s="12" customFormat="1" ht="22.9" customHeight="1">
      <c r="B139" s="153"/>
      <c r="D139" s="154" t="s">
        <v>72</v>
      </c>
      <c r="E139" s="164" t="s">
        <v>82</v>
      </c>
      <c r="F139" s="164" t="s">
        <v>865</v>
      </c>
      <c r="I139" s="156"/>
      <c r="J139" s="165">
        <f>BK139</f>
        <v>0</v>
      </c>
      <c r="L139" s="153"/>
      <c r="M139" s="158"/>
      <c r="N139" s="159"/>
      <c r="O139" s="159"/>
      <c r="P139" s="160">
        <f>SUM(P140:P150)</f>
        <v>0</v>
      </c>
      <c r="Q139" s="159"/>
      <c r="R139" s="160">
        <f>SUM(R140:R150)</f>
        <v>19.93933542</v>
      </c>
      <c r="S139" s="159"/>
      <c r="T139" s="161">
        <f>SUM(T140:T150)</f>
        <v>0</v>
      </c>
      <c r="AR139" s="154" t="s">
        <v>80</v>
      </c>
      <c r="AT139" s="162" t="s">
        <v>72</v>
      </c>
      <c r="AU139" s="162" t="s">
        <v>80</v>
      </c>
      <c r="AY139" s="154" t="s">
        <v>219</v>
      </c>
      <c r="BK139" s="163">
        <f>SUM(BK140:BK150)</f>
        <v>0</v>
      </c>
    </row>
    <row r="140" spans="1:65" s="2" customFormat="1" ht="32.45" customHeight="1">
      <c r="A140" s="33"/>
      <c r="B140" s="166"/>
      <c r="C140" s="167" t="s">
        <v>246</v>
      </c>
      <c r="D140" s="167" t="s">
        <v>222</v>
      </c>
      <c r="E140" s="168" t="s">
        <v>3825</v>
      </c>
      <c r="F140" s="169" t="s">
        <v>3826</v>
      </c>
      <c r="G140" s="170" t="s">
        <v>232</v>
      </c>
      <c r="H140" s="171">
        <v>2.112</v>
      </c>
      <c r="I140" s="172"/>
      <c r="J140" s="173">
        <f>ROUND(I140*H140,2)</f>
        <v>0</v>
      </c>
      <c r="K140" s="169" t="s">
        <v>226</v>
      </c>
      <c r="L140" s="34"/>
      <c r="M140" s="174" t="s">
        <v>1</v>
      </c>
      <c r="N140" s="175" t="s">
        <v>38</v>
      </c>
      <c r="O140" s="59"/>
      <c r="P140" s="176">
        <f>O140*H140</f>
        <v>0</v>
      </c>
      <c r="Q140" s="176">
        <v>2.16</v>
      </c>
      <c r="R140" s="176">
        <f>Q140*H140</f>
        <v>4.561920000000001</v>
      </c>
      <c r="S140" s="176">
        <v>0</v>
      </c>
      <c r="T140" s="177">
        <f>S140*H140</f>
        <v>0</v>
      </c>
      <c r="U140" s="33"/>
      <c r="V140" s="33"/>
      <c r="W140" s="33"/>
      <c r="X140" s="33"/>
      <c r="Y140" s="33"/>
      <c r="Z140" s="33"/>
      <c r="AA140" s="33"/>
      <c r="AB140" s="33"/>
      <c r="AC140" s="33"/>
      <c r="AD140" s="33"/>
      <c r="AE140" s="33"/>
      <c r="AR140" s="178" t="s">
        <v>125</v>
      </c>
      <c r="AT140" s="178" t="s">
        <v>222</v>
      </c>
      <c r="AU140" s="178" t="s">
        <v>82</v>
      </c>
      <c r="AY140" s="18" t="s">
        <v>219</v>
      </c>
      <c r="BE140" s="179">
        <f>IF(N140="základní",J140,0)</f>
        <v>0</v>
      </c>
      <c r="BF140" s="179">
        <f>IF(N140="snížená",J140,0)</f>
        <v>0</v>
      </c>
      <c r="BG140" s="179">
        <f>IF(N140="zákl. přenesená",J140,0)</f>
        <v>0</v>
      </c>
      <c r="BH140" s="179">
        <f>IF(N140="sníž. přenesená",J140,0)</f>
        <v>0</v>
      </c>
      <c r="BI140" s="179">
        <f>IF(N140="nulová",J140,0)</f>
        <v>0</v>
      </c>
      <c r="BJ140" s="18" t="s">
        <v>80</v>
      </c>
      <c r="BK140" s="179">
        <f>ROUND(I140*H140,2)</f>
        <v>0</v>
      </c>
      <c r="BL140" s="18" t="s">
        <v>125</v>
      </c>
      <c r="BM140" s="178" t="s">
        <v>3827</v>
      </c>
    </row>
    <row r="141" spans="2:51" s="13" customFormat="1" ht="12">
      <c r="B141" s="180"/>
      <c r="D141" s="181" t="s">
        <v>228</v>
      </c>
      <c r="E141" s="182" t="s">
        <v>1</v>
      </c>
      <c r="F141" s="183" t="s">
        <v>3828</v>
      </c>
      <c r="H141" s="184">
        <v>2.112</v>
      </c>
      <c r="I141" s="185"/>
      <c r="L141" s="180"/>
      <c r="M141" s="186"/>
      <c r="N141" s="187"/>
      <c r="O141" s="187"/>
      <c r="P141" s="187"/>
      <c r="Q141" s="187"/>
      <c r="R141" s="187"/>
      <c r="S141" s="187"/>
      <c r="T141" s="188"/>
      <c r="AT141" s="182" t="s">
        <v>228</v>
      </c>
      <c r="AU141" s="182" t="s">
        <v>82</v>
      </c>
      <c r="AV141" s="13" t="s">
        <v>82</v>
      </c>
      <c r="AW141" s="13" t="s">
        <v>30</v>
      </c>
      <c r="AX141" s="13" t="s">
        <v>80</v>
      </c>
      <c r="AY141" s="182" t="s">
        <v>219</v>
      </c>
    </row>
    <row r="142" spans="1:65" s="2" customFormat="1" ht="21.6" customHeight="1">
      <c r="A142" s="33"/>
      <c r="B142" s="166"/>
      <c r="C142" s="167" t="s">
        <v>252</v>
      </c>
      <c r="D142" s="167" t="s">
        <v>222</v>
      </c>
      <c r="E142" s="168" t="s">
        <v>3829</v>
      </c>
      <c r="F142" s="169" t="s">
        <v>3830</v>
      </c>
      <c r="G142" s="170" t="s">
        <v>232</v>
      </c>
      <c r="H142" s="171">
        <v>2.112</v>
      </c>
      <c r="I142" s="172"/>
      <c r="J142" s="173">
        <f>ROUND(I142*H142,2)</f>
        <v>0</v>
      </c>
      <c r="K142" s="169" t="s">
        <v>226</v>
      </c>
      <c r="L142" s="34"/>
      <c r="M142" s="174" t="s">
        <v>1</v>
      </c>
      <c r="N142" s="175" t="s">
        <v>38</v>
      </c>
      <c r="O142" s="59"/>
      <c r="P142" s="176">
        <f>O142*H142</f>
        <v>0</v>
      </c>
      <c r="Q142" s="176">
        <v>2.25634</v>
      </c>
      <c r="R142" s="176">
        <f>Q142*H142</f>
        <v>4.7653900799999995</v>
      </c>
      <c r="S142" s="176">
        <v>0</v>
      </c>
      <c r="T142" s="177">
        <f>S142*H142</f>
        <v>0</v>
      </c>
      <c r="U142" s="33"/>
      <c r="V142" s="33"/>
      <c r="W142" s="33"/>
      <c r="X142" s="33"/>
      <c r="Y142" s="33"/>
      <c r="Z142" s="33"/>
      <c r="AA142" s="33"/>
      <c r="AB142" s="33"/>
      <c r="AC142" s="33"/>
      <c r="AD142" s="33"/>
      <c r="AE142" s="33"/>
      <c r="AR142" s="178" t="s">
        <v>125</v>
      </c>
      <c r="AT142" s="178" t="s">
        <v>222</v>
      </c>
      <c r="AU142" s="178" t="s">
        <v>82</v>
      </c>
      <c r="AY142" s="18" t="s">
        <v>219</v>
      </c>
      <c r="BE142" s="179">
        <f>IF(N142="základní",J142,0)</f>
        <v>0</v>
      </c>
      <c r="BF142" s="179">
        <f>IF(N142="snížená",J142,0)</f>
        <v>0</v>
      </c>
      <c r="BG142" s="179">
        <f>IF(N142="zákl. přenesená",J142,0)</f>
        <v>0</v>
      </c>
      <c r="BH142" s="179">
        <f>IF(N142="sníž. přenesená",J142,0)</f>
        <v>0</v>
      </c>
      <c r="BI142" s="179">
        <f>IF(N142="nulová",J142,0)</f>
        <v>0</v>
      </c>
      <c r="BJ142" s="18" t="s">
        <v>80</v>
      </c>
      <c r="BK142" s="179">
        <f>ROUND(I142*H142,2)</f>
        <v>0</v>
      </c>
      <c r="BL142" s="18" t="s">
        <v>125</v>
      </c>
      <c r="BM142" s="178" t="s">
        <v>3831</v>
      </c>
    </row>
    <row r="143" spans="2:51" s="13" customFormat="1" ht="12">
      <c r="B143" s="180"/>
      <c r="D143" s="181" t="s">
        <v>228</v>
      </c>
      <c r="E143" s="182" t="s">
        <v>1</v>
      </c>
      <c r="F143" s="183" t="s">
        <v>3832</v>
      </c>
      <c r="H143" s="184">
        <v>2.112</v>
      </c>
      <c r="I143" s="185"/>
      <c r="L143" s="180"/>
      <c r="M143" s="186"/>
      <c r="N143" s="187"/>
      <c r="O143" s="187"/>
      <c r="P143" s="187"/>
      <c r="Q143" s="187"/>
      <c r="R143" s="187"/>
      <c r="S143" s="187"/>
      <c r="T143" s="188"/>
      <c r="AT143" s="182" t="s">
        <v>228</v>
      </c>
      <c r="AU143" s="182" t="s">
        <v>82</v>
      </c>
      <c r="AV143" s="13" t="s">
        <v>82</v>
      </c>
      <c r="AW143" s="13" t="s">
        <v>30</v>
      </c>
      <c r="AX143" s="13" t="s">
        <v>80</v>
      </c>
      <c r="AY143" s="182" t="s">
        <v>219</v>
      </c>
    </row>
    <row r="144" spans="1:65" s="2" customFormat="1" ht="32.45" customHeight="1">
      <c r="A144" s="33"/>
      <c r="B144" s="166"/>
      <c r="C144" s="167" t="s">
        <v>260</v>
      </c>
      <c r="D144" s="167" t="s">
        <v>222</v>
      </c>
      <c r="E144" s="168" t="s">
        <v>887</v>
      </c>
      <c r="F144" s="169" t="s">
        <v>888</v>
      </c>
      <c r="G144" s="170" t="s">
        <v>232</v>
      </c>
      <c r="H144" s="171">
        <v>4.224</v>
      </c>
      <c r="I144" s="172"/>
      <c r="J144" s="173">
        <f>ROUND(I144*H144,2)</f>
        <v>0</v>
      </c>
      <c r="K144" s="169" t="s">
        <v>226</v>
      </c>
      <c r="L144" s="34"/>
      <c r="M144" s="174" t="s">
        <v>1</v>
      </c>
      <c r="N144" s="175" t="s">
        <v>38</v>
      </c>
      <c r="O144" s="59"/>
      <c r="P144" s="176">
        <f>O144*H144</f>
        <v>0</v>
      </c>
      <c r="Q144" s="176">
        <v>2.45329</v>
      </c>
      <c r="R144" s="176">
        <f>Q144*H144</f>
        <v>10.362696960000001</v>
      </c>
      <c r="S144" s="176">
        <v>0</v>
      </c>
      <c r="T144" s="177">
        <f>S144*H144</f>
        <v>0</v>
      </c>
      <c r="U144" s="33"/>
      <c r="V144" s="33"/>
      <c r="W144" s="33"/>
      <c r="X144" s="33"/>
      <c r="Y144" s="33"/>
      <c r="Z144" s="33"/>
      <c r="AA144" s="33"/>
      <c r="AB144" s="33"/>
      <c r="AC144" s="33"/>
      <c r="AD144" s="33"/>
      <c r="AE144" s="33"/>
      <c r="AR144" s="178" t="s">
        <v>125</v>
      </c>
      <c r="AT144" s="178" t="s">
        <v>222</v>
      </c>
      <c r="AU144" s="178" t="s">
        <v>82</v>
      </c>
      <c r="AY144" s="18" t="s">
        <v>219</v>
      </c>
      <c r="BE144" s="179">
        <f>IF(N144="základní",J144,0)</f>
        <v>0</v>
      </c>
      <c r="BF144" s="179">
        <f>IF(N144="snížená",J144,0)</f>
        <v>0</v>
      </c>
      <c r="BG144" s="179">
        <f>IF(N144="zákl. přenesená",J144,0)</f>
        <v>0</v>
      </c>
      <c r="BH144" s="179">
        <f>IF(N144="sníž. přenesená",J144,0)</f>
        <v>0</v>
      </c>
      <c r="BI144" s="179">
        <f>IF(N144="nulová",J144,0)</f>
        <v>0</v>
      </c>
      <c r="BJ144" s="18" t="s">
        <v>80</v>
      </c>
      <c r="BK144" s="179">
        <f>ROUND(I144*H144,2)</f>
        <v>0</v>
      </c>
      <c r="BL144" s="18" t="s">
        <v>125</v>
      </c>
      <c r="BM144" s="178" t="s">
        <v>3833</v>
      </c>
    </row>
    <row r="145" spans="2:51" s="13" customFormat="1" ht="12">
      <c r="B145" s="180"/>
      <c r="D145" s="181" t="s">
        <v>228</v>
      </c>
      <c r="E145" s="182" t="s">
        <v>1</v>
      </c>
      <c r="F145" s="183" t="s">
        <v>3834</v>
      </c>
      <c r="H145" s="184">
        <v>4.224</v>
      </c>
      <c r="I145" s="185"/>
      <c r="L145" s="180"/>
      <c r="M145" s="186"/>
      <c r="N145" s="187"/>
      <c r="O145" s="187"/>
      <c r="P145" s="187"/>
      <c r="Q145" s="187"/>
      <c r="R145" s="187"/>
      <c r="S145" s="187"/>
      <c r="T145" s="188"/>
      <c r="AT145" s="182" t="s">
        <v>228</v>
      </c>
      <c r="AU145" s="182" t="s">
        <v>82</v>
      </c>
      <c r="AV145" s="13" t="s">
        <v>82</v>
      </c>
      <c r="AW145" s="13" t="s">
        <v>30</v>
      </c>
      <c r="AX145" s="13" t="s">
        <v>80</v>
      </c>
      <c r="AY145" s="182" t="s">
        <v>219</v>
      </c>
    </row>
    <row r="146" spans="1:65" s="2" customFormat="1" ht="14.45" customHeight="1">
      <c r="A146" s="33"/>
      <c r="B146" s="166"/>
      <c r="C146" s="167" t="s">
        <v>256</v>
      </c>
      <c r="D146" s="167" t="s">
        <v>222</v>
      </c>
      <c r="E146" s="168" t="s">
        <v>895</v>
      </c>
      <c r="F146" s="169" t="s">
        <v>896</v>
      </c>
      <c r="G146" s="170" t="s">
        <v>237</v>
      </c>
      <c r="H146" s="171">
        <v>3.92</v>
      </c>
      <c r="I146" s="172"/>
      <c r="J146" s="173">
        <f>ROUND(I146*H146,2)</f>
        <v>0</v>
      </c>
      <c r="K146" s="169" t="s">
        <v>226</v>
      </c>
      <c r="L146" s="34"/>
      <c r="M146" s="174" t="s">
        <v>1</v>
      </c>
      <c r="N146" s="175" t="s">
        <v>38</v>
      </c>
      <c r="O146" s="59"/>
      <c r="P146" s="176">
        <f>O146*H146</f>
        <v>0</v>
      </c>
      <c r="Q146" s="176">
        <v>0.00247</v>
      </c>
      <c r="R146" s="176">
        <f>Q146*H146</f>
        <v>0.009682399999999999</v>
      </c>
      <c r="S146" s="176">
        <v>0</v>
      </c>
      <c r="T146" s="177">
        <f>S146*H146</f>
        <v>0</v>
      </c>
      <c r="U146" s="33"/>
      <c r="V146" s="33"/>
      <c r="W146" s="33"/>
      <c r="X146" s="33"/>
      <c r="Y146" s="33"/>
      <c r="Z146" s="33"/>
      <c r="AA146" s="33"/>
      <c r="AB146" s="33"/>
      <c r="AC146" s="33"/>
      <c r="AD146" s="33"/>
      <c r="AE146" s="33"/>
      <c r="AR146" s="178" t="s">
        <v>125</v>
      </c>
      <c r="AT146" s="178" t="s">
        <v>222</v>
      </c>
      <c r="AU146" s="178" t="s">
        <v>82</v>
      </c>
      <c r="AY146" s="18" t="s">
        <v>219</v>
      </c>
      <c r="BE146" s="179">
        <f>IF(N146="základní",J146,0)</f>
        <v>0</v>
      </c>
      <c r="BF146" s="179">
        <f>IF(N146="snížená",J146,0)</f>
        <v>0</v>
      </c>
      <c r="BG146" s="179">
        <f>IF(N146="zákl. přenesená",J146,0)</f>
        <v>0</v>
      </c>
      <c r="BH146" s="179">
        <f>IF(N146="sníž. přenesená",J146,0)</f>
        <v>0</v>
      </c>
      <c r="BI146" s="179">
        <f>IF(N146="nulová",J146,0)</f>
        <v>0</v>
      </c>
      <c r="BJ146" s="18" t="s">
        <v>80</v>
      </c>
      <c r="BK146" s="179">
        <f>ROUND(I146*H146,2)</f>
        <v>0</v>
      </c>
      <c r="BL146" s="18" t="s">
        <v>125</v>
      </c>
      <c r="BM146" s="178" t="s">
        <v>3835</v>
      </c>
    </row>
    <row r="147" spans="2:51" s="13" customFormat="1" ht="12">
      <c r="B147" s="180"/>
      <c r="D147" s="181" t="s">
        <v>228</v>
      </c>
      <c r="E147" s="182" t="s">
        <v>1</v>
      </c>
      <c r="F147" s="183" t="s">
        <v>3836</v>
      </c>
      <c r="H147" s="184">
        <v>3.92</v>
      </c>
      <c r="I147" s="185"/>
      <c r="L147" s="180"/>
      <c r="M147" s="186"/>
      <c r="N147" s="187"/>
      <c r="O147" s="187"/>
      <c r="P147" s="187"/>
      <c r="Q147" s="187"/>
      <c r="R147" s="187"/>
      <c r="S147" s="187"/>
      <c r="T147" s="188"/>
      <c r="AT147" s="182" t="s">
        <v>228</v>
      </c>
      <c r="AU147" s="182" t="s">
        <v>82</v>
      </c>
      <c r="AV147" s="13" t="s">
        <v>82</v>
      </c>
      <c r="AW147" s="13" t="s">
        <v>30</v>
      </c>
      <c r="AX147" s="13" t="s">
        <v>80</v>
      </c>
      <c r="AY147" s="182" t="s">
        <v>219</v>
      </c>
    </row>
    <row r="148" spans="1:65" s="2" customFormat="1" ht="14.45" customHeight="1">
      <c r="A148" s="234"/>
      <c r="B148" s="166"/>
      <c r="C148" s="167" t="s">
        <v>4220</v>
      </c>
      <c r="D148" s="167" t="s">
        <v>222</v>
      </c>
      <c r="E148" s="168" t="s">
        <v>899</v>
      </c>
      <c r="F148" s="169" t="s">
        <v>4221</v>
      </c>
      <c r="G148" s="170" t="s">
        <v>237</v>
      </c>
      <c r="H148" s="171">
        <v>3.92</v>
      </c>
      <c r="I148" s="172"/>
      <c r="J148" s="173">
        <f>ROUND(I148*H148,2)</f>
        <v>0</v>
      </c>
      <c r="K148" s="169" t="s">
        <v>226</v>
      </c>
      <c r="L148" s="34"/>
      <c r="M148" s="174" t="s">
        <v>1</v>
      </c>
      <c r="N148" s="175" t="s">
        <v>38</v>
      </c>
      <c r="O148" s="59"/>
      <c r="P148" s="176">
        <f>O148*H148</f>
        <v>0</v>
      </c>
      <c r="Q148" s="176">
        <v>0.00247</v>
      </c>
      <c r="R148" s="176">
        <f>Q148*H148</f>
        <v>0.009682399999999999</v>
      </c>
      <c r="S148" s="176">
        <v>0</v>
      </c>
      <c r="T148" s="177">
        <f>S148*H148</f>
        <v>0</v>
      </c>
      <c r="U148" s="234"/>
      <c r="V148" s="234"/>
      <c r="W148" s="234"/>
      <c r="X148" s="234"/>
      <c r="Y148" s="234"/>
      <c r="Z148" s="234"/>
      <c r="AA148" s="234"/>
      <c r="AB148" s="234"/>
      <c r="AC148" s="234"/>
      <c r="AD148" s="234"/>
      <c r="AE148" s="234"/>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3835</v>
      </c>
    </row>
    <row r="149" spans="1:65" s="2" customFormat="1" ht="32.45" customHeight="1">
      <c r="A149" s="33"/>
      <c r="B149" s="166"/>
      <c r="C149" s="167" t="s">
        <v>271</v>
      </c>
      <c r="D149" s="167" t="s">
        <v>222</v>
      </c>
      <c r="E149" s="168" t="s">
        <v>3837</v>
      </c>
      <c r="F149" s="169" t="s">
        <v>3838</v>
      </c>
      <c r="G149" s="170" t="s">
        <v>249</v>
      </c>
      <c r="H149" s="171">
        <v>0.217</v>
      </c>
      <c r="I149" s="172"/>
      <c r="J149" s="173">
        <f>ROUND(I149*H149,2)</f>
        <v>0</v>
      </c>
      <c r="K149" s="169" t="s">
        <v>226</v>
      </c>
      <c r="L149" s="34"/>
      <c r="M149" s="174" t="s">
        <v>1</v>
      </c>
      <c r="N149" s="175" t="s">
        <v>38</v>
      </c>
      <c r="O149" s="59"/>
      <c r="P149" s="176">
        <f>O149*H149</f>
        <v>0</v>
      </c>
      <c r="Q149" s="176">
        <v>1.05974</v>
      </c>
      <c r="R149" s="176">
        <f>Q149*H149</f>
        <v>0.22996357999999997</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3839</v>
      </c>
    </row>
    <row r="150" spans="2:51" s="13" customFormat="1" ht="12">
      <c r="B150" s="180"/>
      <c r="D150" s="181" t="s">
        <v>228</v>
      </c>
      <c r="E150" s="182" t="s">
        <v>1</v>
      </c>
      <c r="F150" s="183" t="s">
        <v>3840</v>
      </c>
      <c r="H150" s="184">
        <v>0.217</v>
      </c>
      <c r="I150" s="185"/>
      <c r="L150" s="180"/>
      <c r="M150" s="186"/>
      <c r="N150" s="187"/>
      <c r="O150" s="187"/>
      <c r="P150" s="187"/>
      <c r="Q150" s="187"/>
      <c r="R150" s="187"/>
      <c r="S150" s="187"/>
      <c r="T150" s="188"/>
      <c r="AT150" s="182" t="s">
        <v>228</v>
      </c>
      <c r="AU150" s="182" t="s">
        <v>82</v>
      </c>
      <c r="AV150" s="13" t="s">
        <v>82</v>
      </c>
      <c r="AW150" s="13" t="s">
        <v>30</v>
      </c>
      <c r="AX150" s="13" t="s">
        <v>80</v>
      </c>
      <c r="AY150" s="182" t="s">
        <v>219</v>
      </c>
    </row>
    <row r="151" spans="2:63" s="12" customFormat="1" ht="22.9" customHeight="1">
      <c r="B151" s="153"/>
      <c r="D151" s="154" t="s">
        <v>72</v>
      </c>
      <c r="E151" s="164" t="s">
        <v>125</v>
      </c>
      <c r="F151" s="164" t="s">
        <v>1063</v>
      </c>
      <c r="I151" s="156"/>
      <c r="J151" s="165">
        <f>BK151</f>
        <v>0</v>
      </c>
      <c r="L151" s="153"/>
      <c r="M151" s="158"/>
      <c r="N151" s="159"/>
      <c r="O151" s="159"/>
      <c r="P151" s="160">
        <f>SUM(P152:P156)</f>
        <v>0</v>
      </c>
      <c r="Q151" s="159"/>
      <c r="R151" s="160">
        <f>SUM(R152:R156)</f>
        <v>0.17448200000000003</v>
      </c>
      <c r="S151" s="159"/>
      <c r="T151" s="161">
        <f>SUM(T152:T156)</f>
        <v>0</v>
      </c>
      <c r="AR151" s="154" t="s">
        <v>80</v>
      </c>
      <c r="AT151" s="162" t="s">
        <v>72</v>
      </c>
      <c r="AU151" s="162" t="s">
        <v>80</v>
      </c>
      <c r="AY151" s="154" t="s">
        <v>219</v>
      </c>
      <c r="BK151" s="163">
        <f>SUM(BK152:BK156)</f>
        <v>0</v>
      </c>
    </row>
    <row r="152" spans="1:65" s="2" customFormat="1" ht="14.45" customHeight="1">
      <c r="A152" s="33"/>
      <c r="B152" s="166"/>
      <c r="C152" s="167" t="s">
        <v>277</v>
      </c>
      <c r="D152" s="167" t="s">
        <v>222</v>
      </c>
      <c r="E152" s="168" t="s">
        <v>3841</v>
      </c>
      <c r="F152" s="169" t="s">
        <v>3842</v>
      </c>
      <c r="G152" s="170" t="s">
        <v>361</v>
      </c>
      <c r="H152" s="171">
        <v>19.6</v>
      </c>
      <c r="I152" s="172"/>
      <c r="J152" s="173">
        <f>ROUND(I152*H152,2)</f>
        <v>0</v>
      </c>
      <c r="K152" s="169" t="s">
        <v>1</v>
      </c>
      <c r="L152" s="34"/>
      <c r="M152" s="174" t="s">
        <v>1</v>
      </c>
      <c r="N152" s="175" t="s">
        <v>38</v>
      </c>
      <c r="O152" s="59"/>
      <c r="P152" s="176">
        <f>O152*H152</f>
        <v>0</v>
      </c>
      <c r="Q152" s="176">
        <v>0</v>
      </c>
      <c r="R152" s="176">
        <f>Q152*H152</f>
        <v>0</v>
      </c>
      <c r="S152" s="176">
        <v>0</v>
      </c>
      <c r="T152" s="177">
        <f>S152*H152</f>
        <v>0</v>
      </c>
      <c r="U152" s="33"/>
      <c r="V152" s="33"/>
      <c r="W152" s="33"/>
      <c r="X152" s="33"/>
      <c r="Y152" s="33"/>
      <c r="Z152" s="33"/>
      <c r="AA152" s="33"/>
      <c r="AB152" s="33"/>
      <c r="AC152" s="33"/>
      <c r="AD152" s="33"/>
      <c r="AE152" s="33"/>
      <c r="AR152" s="178" t="s">
        <v>125</v>
      </c>
      <c r="AT152" s="178" t="s">
        <v>222</v>
      </c>
      <c r="AU152" s="178" t="s">
        <v>82</v>
      </c>
      <c r="AY152" s="18" t="s">
        <v>219</v>
      </c>
      <c r="BE152" s="179">
        <f>IF(N152="základní",J152,0)</f>
        <v>0</v>
      </c>
      <c r="BF152" s="179">
        <f>IF(N152="snížená",J152,0)</f>
        <v>0</v>
      </c>
      <c r="BG152" s="179">
        <f>IF(N152="zákl. přenesená",J152,0)</f>
        <v>0</v>
      </c>
      <c r="BH152" s="179">
        <f>IF(N152="sníž. přenesená",J152,0)</f>
        <v>0</v>
      </c>
      <c r="BI152" s="179">
        <f>IF(N152="nulová",J152,0)</f>
        <v>0</v>
      </c>
      <c r="BJ152" s="18" t="s">
        <v>80</v>
      </c>
      <c r="BK152" s="179">
        <f>ROUND(I152*H152,2)</f>
        <v>0</v>
      </c>
      <c r="BL152" s="18" t="s">
        <v>125</v>
      </c>
      <c r="BM152" s="178" t="s">
        <v>3843</v>
      </c>
    </row>
    <row r="153" spans="2:51" s="13" customFormat="1" ht="12">
      <c r="B153" s="180"/>
      <c r="D153" s="181" t="s">
        <v>228</v>
      </c>
      <c r="E153" s="182" t="s">
        <v>1</v>
      </c>
      <c r="F153" s="183" t="s">
        <v>3844</v>
      </c>
      <c r="H153" s="184">
        <v>19.6</v>
      </c>
      <c r="I153" s="185"/>
      <c r="L153" s="180"/>
      <c r="M153" s="186"/>
      <c r="N153" s="187"/>
      <c r="O153" s="187"/>
      <c r="P153" s="187"/>
      <c r="Q153" s="187"/>
      <c r="R153" s="187"/>
      <c r="S153" s="187"/>
      <c r="T153" s="188"/>
      <c r="AT153" s="182" t="s">
        <v>228</v>
      </c>
      <c r="AU153" s="182" t="s">
        <v>82</v>
      </c>
      <c r="AV153" s="13" t="s">
        <v>82</v>
      </c>
      <c r="AW153" s="13" t="s">
        <v>30</v>
      </c>
      <c r="AX153" s="13" t="s">
        <v>80</v>
      </c>
      <c r="AY153" s="182" t="s">
        <v>219</v>
      </c>
    </row>
    <row r="154" spans="1:65" s="2" customFormat="1" ht="32.45" customHeight="1">
      <c r="A154" s="33"/>
      <c r="B154" s="166"/>
      <c r="C154" s="167" t="s">
        <v>282</v>
      </c>
      <c r="D154" s="167" t="s">
        <v>222</v>
      </c>
      <c r="E154" s="168" t="s">
        <v>3845</v>
      </c>
      <c r="F154" s="169" t="s">
        <v>3846</v>
      </c>
      <c r="G154" s="170" t="s">
        <v>237</v>
      </c>
      <c r="H154" s="171">
        <v>15.4</v>
      </c>
      <c r="I154" s="172"/>
      <c r="J154" s="173">
        <f>ROUND(I154*H154,2)</f>
        <v>0</v>
      </c>
      <c r="K154" s="169" t="s">
        <v>226</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125</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125</v>
      </c>
      <c r="BM154" s="178" t="s">
        <v>3847</v>
      </c>
    </row>
    <row r="155" spans="1:65" s="2" customFormat="1" ht="43.15" customHeight="1">
      <c r="A155" s="33"/>
      <c r="B155" s="166"/>
      <c r="C155" s="197" t="s">
        <v>294</v>
      </c>
      <c r="D155" s="197" t="s">
        <v>253</v>
      </c>
      <c r="E155" s="198" t="s">
        <v>3848</v>
      </c>
      <c r="F155" s="199" t="s">
        <v>3849</v>
      </c>
      <c r="G155" s="200" t="s">
        <v>237</v>
      </c>
      <c r="H155" s="201">
        <v>16.94</v>
      </c>
      <c r="I155" s="202"/>
      <c r="J155" s="203">
        <f>ROUND(I155*H155,2)</f>
        <v>0</v>
      </c>
      <c r="K155" s="199" t="s">
        <v>226</v>
      </c>
      <c r="L155" s="204"/>
      <c r="M155" s="205" t="s">
        <v>1</v>
      </c>
      <c r="N155" s="206" t="s">
        <v>38</v>
      </c>
      <c r="O155" s="59"/>
      <c r="P155" s="176">
        <f>O155*H155</f>
        <v>0</v>
      </c>
      <c r="Q155" s="176">
        <v>0.0103</v>
      </c>
      <c r="R155" s="176">
        <f>Q155*H155</f>
        <v>0.17448200000000003</v>
      </c>
      <c r="S155" s="176">
        <v>0</v>
      </c>
      <c r="T155" s="177">
        <f>S155*H155</f>
        <v>0</v>
      </c>
      <c r="U155" s="33"/>
      <c r="V155" s="33"/>
      <c r="W155" s="33"/>
      <c r="X155" s="33"/>
      <c r="Y155" s="33"/>
      <c r="Z155" s="33"/>
      <c r="AA155" s="33"/>
      <c r="AB155" s="33"/>
      <c r="AC155" s="33"/>
      <c r="AD155" s="33"/>
      <c r="AE155" s="33"/>
      <c r="AR155" s="178" t="s">
        <v>256</v>
      </c>
      <c r="AT155" s="178" t="s">
        <v>253</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3850</v>
      </c>
    </row>
    <row r="156" spans="2:51" s="13" customFormat="1" ht="12">
      <c r="B156" s="180"/>
      <c r="D156" s="181" t="s">
        <v>228</v>
      </c>
      <c r="E156" s="182" t="s">
        <v>1</v>
      </c>
      <c r="F156" s="183" t="s">
        <v>3851</v>
      </c>
      <c r="H156" s="184">
        <v>16.94</v>
      </c>
      <c r="I156" s="185"/>
      <c r="L156" s="180"/>
      <c r="M156" s="186"/>
      <c r="N156" s="187"/>
      <c r="O156" s="187"/>
      <c r="P156" s="187"/>
      <c r="Q156" s="187"/>
      <c r="R156" s="187"/>
      <c r="S156" s="187"/>
      <c r="T156" s="188"/>
      <c r="AT156" s="182" t="s">
        <v>228</v>
      </c>
      <c r="AU156" s="182" t="s">
        <v>82</v>
      </c>
      <c r="AV156" s="13" t="s">
        <v>82</v>
      </c>
      <c r="AW156" s="13" t="s">
        <v>30</v>
      </c>
      <c r="AX156" s="13" t="s">
        <v>80</v>
      </c>
      <c r="AY156" s="182" t="s">
        <v>219</v>
      </c>
    </row>
    <row r="157" spans="2:63" s="12" customFormat="1" ht="22.9" customHeight="1">
      <c r="B157" s="153"/>
      <c r="D157" s="154" t="s">
        <v>72</v>
      </c>
      <c r="E157" s="164" t="s">
        <v>395</v>
      </c>
      <c r="F157" s="164" t="s">
        <v>396</v>
      </c>
      <c r="I157" s="156"/>
      <c r="J157" s="165">
        <f>BK157</f>
        <v>0</v>
      </c>
      <c r="L157" s="153"/>
      <c r="M157" s="158"/>
      <c r="N157" s="159"/>
      <c r="O157" s="159"/>
      <c r="P157" s="160">
        <f>P158</f>
        <v>0</v>
      </c>
      <c r="Q157" s="159"/>
      <c r="R157" s="160">
        <f>R158</f>
        <v>0</v>
      </c>
      <c r="S157" s="159"/>
      <c r="T157" s="161">
        <f>T158</f>
        <v>0</v>
      </c>
      <c r="AR157" s="154" t="s">
        <v>80</v>
      </c>
      <c r="AT157" s="162" t="s">
        <v>72</v>
      </c>
      <c r="AU157" s="162" t="s">
        <v>80</v>
      </c>
      <c r="AY157" s="154" t="s">
        <v>219</v>
      </c>
      <c r="BK157" s="163">
        <f>BK158</f>
        <v>0</v>
      </c>
    </row>
    <row r="158" spans="1:65" s="2" customFormat="1" ht="64.9" customHeight="1">
      <c r="A158" s="33"/>
      <c r="B158" s="166"/>
      <c r="C158" s="167" t="s">
        <v>298</v>
      </c>
      <c r="D158" s="167" t="s">
        <v>222</v>
      </c>
      <c r="E158" s="168" t="s">
        <v>3852</v>
      </c>
      <c r="F158" s="169" t="s">
        <v>3853</v>
      </c>
      <c r="G158" s="170" t="s">
        <v>249</v>
      </c>
      <c r="H158" s="171">
        <v>21.801</v>
      </c>
      <c r="I158" s="172"/>
      <c r="J158" s="173">
        <f>ROUND(I158*H158,2)</f>
        <v>0</v>
      </c>
      <c r="K158" s="169" t="s">
        <v>226</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3854</v>
      </c>
    </row>
    <row r="159" spans="2:63" s="12" customFormat="1" ht="25.9" customHeight="1">
      <c r="B159" s="153"/>
      <c r="D159" s="154" t="s">
        <v>72</v>
      </c>
      <c r="E159" s="155" t="s">
        <v>401</v>
      </c>
      <c r="F159" s="155" t="s">
        <v>402</v>
      </c>
      <c r="I159" s="156"/>
      <c r="J159" s="157">
        <f>BK159</f>
        <v>0</v>
      </c>
      <c r="L159" s="153"/>
      <c r="M159" s="158"/>
      <c r="N159" s="159"/>
      <c r="O159" s="159"/>
      <c r="P159" s="160">
        <f>P160+P172+P179</f>
        <v>0</v>
      </c>
      <c r="Q159" s="159"/>
      <c r="R159" s="160">
        <f>R160+R172+R179</f>
        <v>1.8431161600000001</v>
      </c>
      <c r="S159" s="159"/>
      <c r="T159" s="161">
        <f>T160+T172+T179</f>
        <v>0</v>
      </c>
      <c r="AR159" s="154" t="s">
        <v>82</v>
      </c>
      <c r="AT159" s="162" t="s">
        <v>72</v>
      </c>
      <c r="AU159" s="162" t="s">
        <v>73</v>
      </c>
      <c r="AY159" s="154" t="s">
        <v>219</v>
      </c>
      <c r="BK159" s="163">
        <f>BK160+BK172+BK179</f>
        <v>0</v>
      </c>
    </row>
    <row r="160" spans="2:63" s="12" customFormat="1" ht="22.9" customHeight="1">
      <c r="B160" s="153"/>
      <c r="D160" s="154" t="s">
        <v>72</v>
      </c>
      <c r="E160" s="164" t="s">
        <v>489</v>
      </c>
      <c r="F160" s="164" t="s">
        <v>490</v>
      </c>
      <c r="I160" s="156"/>
      <c r="J160" s="165">
        <f>BK160</f>
        <v>0</v>
      </c>
      <c r="L160" s="153"/>
      <c r="M160" s="158"/>
      <c r="N160" s="159"/>
      <c r="O160" s="159"/>
      <c r="P160" s="160">
        <f>SUM(P161:P171)</f>
        <v>0</v>
      </c>
      <c r="Q160" s="159"/>
      <c r="R160" s="160">
        <f>SUM(R161:R171)</f>
        <v>1.69832</v>
      </c>
      <c r="S160" s="159"/>
      <c r="T160" s="161">
        <f>SUM(T161:T171)</f>
        <v>0</v>
      </c>
      <c r="AR160" s="154" t="s">
        <v>82</v>
      </c>
      <c r="AT160" s="162" t="s">
        <v>72</v>
      </c>
      <c r="AU160" s="162" t="s">
        <v>80</v>
      </c>
      <c r="AY160" s="154" t="s">
        <v>219</v>
      </c>
      <c r="BK160" s="163">
        <f>SUM(BK161:BK171)</f>
        <v>0</v>
      </c>
    </row>
    <row r="161" spans="1:65" s="2" customFormat="1" ht="14.45" customHeight="1">
      <c r="A161" s="33"/>
      <c r="B161" s="166"/>
      <c r="C161" s="167" t="s">
        <v>304</v>
      </c>
      <c r="D161" s="167" t="s">
        <v>222</v>
      </c>
      <c r="E161" s="168" t="s">
        <v>3855</v>
      </c>
      <c r="F161" s="169" t="s">
        <v>3856</v>
      </c>
      <c r="G161" s="170" t="s">
        <v>755</v>
      </c>
      <c r="H161" s="171">
        <v>1578</v>
      </c>
      <c r="I161" s="172"/>
      <c r="J161" s="173">
        <f>ROUND(I161*H161,2)</f>
        <v>0</v>
      </c>
      <c r="K161" s="169" t="s">
        <v>1</v>
      </c>
      <c r="L161" s="34"/>
      <c r="M161" s="174" t="s">
        <v>1</v>
      </c>
      <c r="N161" s="175" t="s">
        <v>38</v>
      </c>
      <c r="O161" s="59"/>
      <c r="P161" s="176">
        <f>O161*H161</f>
        <v>0</v>
      </c>
      <c r="Q161" s="176">
        <v>0.001</v>
      </c>
      <c r="R161" s="176">
        <f>Q161*H161</f>
        <v>1.578</v>
      </c>
      <c r="S161" s="176">
        <v>0</v>
      </c>
      <c r="T161" s="177">
        <f>S161*H161</f>
        <v>0</v>
      </c>
      <c r="U161" s="33"/>
      <c r="V161" s="33"/>
      <c r="W161" s="33"/>
      <c r="X161" s="33"/>
      <c r="Y161" s="33"/>
      <c r="Z161" s="33"/>
      <c r="AA161" s="33"/>
      <c r="AB161" s="33"/>
      <c r="AC161" s="33"/>
      <c r="AD161" s="33"/>
      <c r="AE161" s="33"/>
      <c r="AR161" s="178" t="s">
        <v>125</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125</v>
      </c>
      <c r="BM161" s="178" t="s">
        <v>3857</v>
      </c>
    </row>
    <row r="162" spans="2:51" s="13" customFormat="1" ht="12">
      <c r="B162" s="180"/>
      <c r="D162" s="181" t="s">
        <v>228</v>
      </c>
      <c r="E162" s="182" t="s">
        <v>1</v>
      </c>
      <c r="F162" s="183" t="s">
        <v>3858</v>
      </c>
      <c r="H162" s="184">
        <v>1403</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3" customFormat="1" ht="12">
      <c r="B163" s="180"/>
      <c r="D163" s="181" t="s">
        <v>228</v>
      </c>
      <c r="E163" s="182" t="s">
        <v>1</v>
      </c>
      <c r="F163" s="183" t="s">
        <v>3859</v>
      </c>
      <c r="H163" s="184">
        <v>175</v>
      </c>
      <c r="I163" s="185"/>
      <c r="L163" s="180"/>
      <c r="M163" s="186"/>
      <c r="N163" s="187"/>
      <c r="O163" s="187"/>
      <c r="P163" s="187"/>
      <c r="Q163" s="187"/>
      <c r="R163" s="187"/>
      <c r="S163" s="187"/>
      <c r="T163" s="188"/>
      <c r="AT163" s="182" t="s">
        <v>228</v>
      </c>
      <c r="AU163" s="182" t="s">
        <v>82</v>
      </c>
      <c r="AV163" s="13" t="s">
        <v>82</v>
      </c>
      <c r="AW163" s="13" t="s">
        <v>30</v>
      </c>
      <c r="AX163" s="13" t="s">
        <v>73</v>
      </c>
      <c r="AY163" s="182" t="s">
        <v>219</v>
      </c>
    </row>
    <row r="164" spans="2:51" s="14" customFormat="1" ht="12">
      <c r="B164" s="189"/>
      <c r="D164" s="181" t="s">
        <v>228</v>
      </c>
      <c r="E164" s="190" t="s">
        <v>1</v>
      </c>
      <c r="F164" s="191" t="s">
        <v>241</v>
      </c>
      <c r="H164" s="192">
        <v>1578</v>
      </c>
      <c r="I164" s="193"/>
      <c r="L164" s="189"/>
      <c r="M164" s="194"/>
      <c r="N164" s="195"/>
      <c r="O164" s="195"/>
      <c r="P164" s="195"/>
      <c r="Q164" s="195"/>
      <c r="R164" s="195"/>
      <c r="S164" s="195"/>
      <c r="T164" s="196"/>
      <c r="AT164" s="190" t="s">
        <v>228</v>
      </c>
      <c r="AU164" s="190" t="s">
        <v>82</v>
      </c>
      <c r="AV164" s="14" t="s">
        <v>125</v>
      </c>
      <c r="AW164" s="14" t="s">
        <v>30</v>
      </c>
      <c r="AX164" s="14" t="s">
        <v>80</v>
      </c>
      <c r="AY164" s="190" t="s">
        <v>219</v>
      </c>
    </row>
    <row r="165" spans="1:65" s="2" customFormat="1" ht="21.6" customHeight="1">
      <c r="A165" s="33"/>
      <c r="B165" s="166"/>
      <c r="C165" s="167" t="s">
        <v>8</v>
      </c>
      <c r="D165" s="167" t="s">
        <v>222</v>
      </c>
      <c r="E165" s="168" t="s">
        <v>3860</v>
      </c>
      <c r="F165" s="169" t="s">
        <v>3861</v>
      </c>
      <c r="G165" s="170" t="s">
        <v>237</v>
      </c>
      <c r="H165" s="171">
        <v>13.2</v>
      </c>
      <c r="I165" s="172"/>
      <c r="J165" s="173">
        <f>ROUND(I165*H165,2)</f>
        <v>0</v>
      </c>
      <c r="K165" s="169" t="s">
        <v>226</v>
      </c>
      <c r="L165" s="34"/>
      <c r="M165" s="174" t="s">
        <v>1</v>
      </c>
      <c r="N165" s="175" t="s">
        <v>38</v>
      </c>
      <c r="O165" s="59"/>
      <c r="P165" s="176">
        <f>O165*H165</f>
        <v>0</v>
      </c>
      <c r="Q165" s="176">
        <v>0.0001</v>
      </c>
      <c r="R165" s="176">
        <f>Q165*H165</f>
        <v>0.00132</v>
      </c>
      <c r="S165" s="176">
        <v>0</v>
      </c>
      <c r="T165" s="177">
        <f>S165*H165</f>
        <v>0</v>
      </c>
      <c r="U165" s="33"/>
      <c r="V165" s="33"/>
      <c r="W165" s="33"/>
      <c r="X165" s="33"/>
      <c r="Y165" s="33"/>
      <c r="Z165" s="33"/>
      <c r="AA165" s="33"/>
      <c r="AB165" s="33"/>
      <c r="AC165" s="33"/>
      <c r="AD165" s="33"/>
      <c r="AE165" s="33"/>
      <c r="AR165" s="178" t="s">
        <v>318</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318</v>
      </c>
      <c r="BM165" s="178" t="s">
        <v>3862</v>
      </c>
    </row>
    <row r="166" spans="2:51" s="13" customFormat="1" ht="12">
      <c r="B166" s="180"/>
      <c r="D166" s="181" t="s">
        <v>228</v>
      </c>
      <c r="E166" s="182" t="s">
        <v>1</v>
      </c>
      <c r="F166" s="183" t="s">
        <v>3863</v>
      </c>
      <c r="H166" s="184">
        <v>9</v>
      </c>
      <c r="I166" s="185"/>
      <c r="L166" s="180"/>
      <c r="M166" s="186"/>
      <c r="N166" s="187"/>
      <c r="O166" s="187"/>
      <c r="P166" s="187"/>
      <c r="Q166" s="187"/>
      <c r="R166" s="187"/>
      <c r="S166" s="187"/>
      <c r="T166" s="188"/>
      <c r="AT166" s="182" t="s">
        <v>228</v>
      </c>
      <c r="AU166" s="182" t="s">
        <v>82</v>
      </c>
      <c r="AV166" s="13" t="s">
        <v>82</v>
      </c>
      <c r="AW166" s="13" t="s">
        <v>30</v>
      </c>
      <c r="AX166" s="13" t="s">
        <v>73</v>
      </c>
      <c r="AY166" s="182" t="s">
        <v>219</v>
      </c>
    </row>
    <row r="167" spans="2:51" s="13" customFormat="1" ht="12">
      <c r="B167" s="180"/>
      <c r="D167" s="181" t="s">
        <v>228</v>
      </c>
      <c r="E167" s="182" t="s">
        <v>1</v>
      </c>
      <c r="F167" s="183" t="s">
        <v>3864</v>
      </c>
      <c r="H167" s="184">
        <v>4.2</v>
      </c>
      <c r="I167" s="185"/>
      <c r="L167" s="180"/>
      <c r="M167" s="186"/>
      <c r="N167" s="187"/>
      <c r="O167" s="187"/>
      <c r="P167" s="187"/>
      <c r="Q167" s="187"/>
      <c r="R167" s="187"/>
      <c r="S167" s="187"/>
      <c r="T167" s="188"/>
      <c r="AT167" s="182" t="s">
        <v>228</v>
      </c>
      <c r="AU167" s="182" t="s">
        <v>82</v>
      </c>
      <c r="AV167" s="13" t="s">
        <v>82</v>
      </c>
      <c r="AW167" s="13" t="s">
        <v>30</v>
      </c>
      <c r="AX167" s="13" t="s">
        <v>73</v>
      </c>
      <c r="AY167" s="182" t="s">
        <v>219</v>
      </c>
    </row>
    <row r="168" spans="2:51" s="14" customFormat="1" ht="12">
      <c r="B168" s="189"/>
      <c r="D168" s="181" t="s">
        <v>228</v>
      </c>
      <c r="E168" s="190" t="s">
        <v>1</v>
      </c>
      <c r="F168" s="191" t="s">
        <v>241</v>
      </c>
      <c r="H168" s="192">
        <v>13.2</v>
      </c>
      <c r="I168" s="193"/>
      <c r="L168" s="189"/>
      <c r="M168" s="194"/>
      <c r="N168" s="195"/>
      <c r="O168" s="195"/>
      <c r="P168" s="195"/>
      <c r="Q168" s="195"/>
      <c r="R168" s="195"/>
      <c r="S168" s="195"/>
      <c r="T168" s="196"/>
      <c r="AT168" s="190" t="s">
        <v>228</v>
      </c>
      <c r="AU168" s="190" t="s">
        <v>82</v>
      </c>
      <c r="AV168" s="14" t="s">
        <v>125</v>
      </c>
      <c r="AW168" s="14" t="s">
        <v>30</v>
      </c>
      <c r="AX168" s="14" t="s">
        <v>80</v>
      </c>
      <c r="AY168" s="190" t="s">
        <v>219</v>
      </c>
    </row>
    <row r="169" spans="1:65" s="2" customFormat="1" ht="21.6" customHeight="1">
      <c r="A169" s="33"/>
      <c r="B169" s="166"/>
      <c r="C169" s="197" t="s">
        <v>318</v>
      </c>
      <c r="D169" s="197" t="s">
        <v>253</v>
      </c>
      <c r="E169" s="198" t="s">
        <v>3865</v>
      </c>
      <c r="F169" s="199" t="s">
        <v>3866</v>
      </c>
      <c r="G169" s="200" t="s">
        <v>249</v>
      </c>
      <c r="H169" s="201">
        <v>0.119</v>
      </c>
      <c r="I169" s="202"/>
      <c r="J169" s="203">
        <f>ROUND(I169*H169,2)</f>
        <v>0</v>
      </c>
      <c r="K169" s="199" t="s">
        <v>226</v>
      </c>
      <c r="L169" s="204"/>
      <c r="M169" s="205" t="s">
        <v>1</v>
      </c>
      <c r="N169" s="206" t="s">
        <v>38</v>
      </c>
      <c r="O169" s="59"/>
      <c r="P169" s="176">
        <f>O169*H169</f>
        <v>0</v>
      </c>
      <c r="Q169" s="176">
        <v>1</v>
      </c>
      <c r="R169" s="176">
        <f>Q169*H169</f>
        <v>0.119</v>
      </c>
      <c r="S169" s="176">
        <v>0</v>
      </c>
      <c r="T169" s="177">
        <f>S169*H169</f>
        <v>0</v>
      </c>
      <c r="U169" s="33"/>
      <c r="V169" s="33"/>
      <c r="W169" s="33"/>
      <c r="X169" s="33"/>
      <c r="Y169" s="33"/>
      <c r="Z169" s="33"/>
      <c r="AA169" s="33"/>
      <c r="AB169" s="33"/>
      <c r="AC169" s="33"/>
      <c r="AD169" s="33"/>
      <c r="AE169" s="33"/>
      <c r="AR169" s="178" t="s">
        <v>256</v>
      </c>
      <c r="AT169" s="178" t="s">
        <v>253</v>
      </c>
      <c r="AU169" s="178" t="s">
        <v>82</v>
      </c>
      <c r="AY169" s="18" t="s">
        <v>219</v>
      </c>
      <c r="BE169" s="179">
        <f>IF(N169="základní",J169,0)</f>
        <v>0</v>
      </c>
      <c r="BF169" s="179">
        <f>IF(N169="snížená",J169,0)</f>
        <v>0</v>
      </c>
      <c r="BG169" s="179">
        <f>IF(N169="zákl. přenesená",J169,0)</f>
        <v>0</v>
      </c>
      <c r="BH169" s="179">
        <f>IF(N169="sníž. přenesená",J169,0)</f>
        <v>0</v>
      </c>
      <c r="BI169" s="179">
        <f>IF(N169="nulová",J169,0)</f>
        <v>0</v>
      </c>
      <c r="BJ169" s="18" t="s">
        <v>80</v>
      </c>
      <c r="BK169" s="179">
        <f>ROUND(I169*H169,2)</f>
        <v>0</v>
      </c>
      <c r="BL169" s="18" t="s">
        <v>125</v>
      </c>
      <c r="BM169" s="178" t="s">
        <v>3867</v>
      </c>
    </row>
    <row r="170" spans="2:51" s="13" customFormat="1" ht="12">
      <c r="B170" s="180"/>
      <c r="D170" s="181" t="s">
        <v>228</v>
      </c>
      <c r="E170" s="182" t="s">
        <v>1</v>
      </c>
      <c r="F170" s="183" t="s">
        <v>3868</v>
      </c>
      <c r="H170" s="184">
        <v>0.119</v>
      </c>
      <c r="I170" s="185"/>
      <c r="L170" s="180"/>
      <c r="M170" s="186"/>
      <c r="N170" s="187"/>
      <c r="O170" s="187"/>
      <c r="P170" s="187"/>
      <c r="Q170" s="187"/>
      <c r="R170" s="187"/>
      <c r="S170" s="187"/>
      <c r="T170" s="188"/>
      <c r="AT170" s="182" t="s">
        <v>228</v>
      </c>
      <c r="AU170" s="182" t="s">
        <v>82</v>
      </c>
      <c r="AV170" s="13" t="s">
        <v>82</v>
      </c>
      <c r="AW170" s="13" t="s">
        <v>30</v>
      </c>
      <c r="AX170" s="13" t="s">
        <v>80</v>
      </c>
      <c r="AY170" s="182" t="s">
        <v>219</v>
      </c>
    </row>
    <row r="171" spans="1:65" s="2" customFormat="1" ht="43.15" customHeight="1">
      <c r="A171" s="33"/>
      <c r="B171" s="166"/>
      <c r="C171" s="167" t="s">
        <v>322</v>
      </c>
      <c r="D171" s="167" t="s">
        <v>222</v>
      </c>
      <c r="E171" s="168" t="s">
        <v>3869</v>
      </c>
      <c r="F171" s="169" t="s">
        <v>3870</v>
      </c>
      <c r="G171" s="170" t="s">
        <v>249</v>
      </c>
      <c r="H171" s="171">
        <v>0.001</v>
      </c>
      <c r="I171" s="172"/>
      <c r="J171" s="173">
        <f>ROUND(I171*H171,2)</f>
        <v>0</v>
      </c>
      <c r="K171" s="169" t="s">
        <v>226</v>
      </c>
      <c r="L171" s="34"/>
      <c r="M171" s="174" t="s">
        <v>1</v>
      </c>
      <c r="N171" s="175" t="s">
        <v>38</v>
      </c>
      <c r="O171" s="59"/>
      <c r="P171" s="176">
        <f>O171*H171</f>
        <v>0</v>
      </c>
      <c r="Q171" s="176">
        <v>0</v>
      </c>
      <c r="R171" s="176">
        <f>Q171*H171</f>
        <v>0</v>
      </c>
      <c r="S171" s="176">
        <v>0</v>
      </c>
      <c r="T171" s="177">
        <f>S171*H171</f>
        <v>0</v>
      </c>
      <c r="U171" s="33"/>
      <c r="V171" s="33"/>
      <c r="W171" s="33"/>
      <c r="X171" s="33"/>
      <c r="Y171" s="33"/>
      <c r="Z171" s="33"/>
      <c r="AA171" s="33"/>
      <c r="AB171" s="33"/>
      <c r="AC171" s="33"/>
      <c r="AD171" s="33"/>
      <c r="AE171" s="33"/>
      <c r="AR171" s="178" t="s">
        <v>318</v>
      </c>
      <c r="AT171" s="178" t="s">
        <v>222</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318</v>
      </c>
      <c r="BM171" s="178" t="s">
        <v>3871</v>
      </c>
    </row>
    <row r="172" spans="2:63" s="12" customFormat="1" ht="22.9" customHeight="1">
      <c r="B172" s="153"/>
      <c r="D172" s="154" t="s">
        <v>72</v>
      </c>
      <c r="E172" s="164" t="s">
        <v>2171</v>
      </c>
      <c r="F172" s="164" t="s">
        <v>2172</v>
      </c>
      <c r="I172" s="156"/>
      <c r="J172" s="165">
        <f>BK172</f>
        <v>0</v>
      </c>
      <c r="L172" s="153"/>
      <c r="M172" s="158"/>
      <c r="N172" s="159"/>
      <c r="O172" s="159"/>
      <c r="P172" s="160">
        <f>SUM(P173:P178)</f>
        <v>0</v>
      </c>
      <c r="Q172" s="159"/>
      <c r="R172" s="160">
        <f>SUM(R173:R178)</f>
        <v>0.01399616</v>
      </c>
      <c r="S172" s="159"/>
      <c r="T172" s="161">
        <f>SUM(T173:T178)</f>
        <v>0</v>
      </c>
      <c r="AR172" s="154" t="s">
        <v>82</v>
      </c>
      <c r="AT172" s="162" t="s">
        <v>72</v>
      </c>
      <c r="AU172" s="162" t="s">
        <v>80</v>
      </c>
      <c r="AY172" s="154" t="s">
        <v>219</v>
      </c>
      <c r="BK172" s="163">
        <f>SUM(BK173:BK178)</f>
        <v>0</v>
      </c>
    </row>
    <row r="173" spans="1:65" s="2" customFormat="1" ht="21.6" customHeight="1">
      <c r="A173" s="33"/>
      <c r="B173" s="166"/>
      <c r="C173" s="167" t="s">
        <v>334</v>
      </c>
      <c r="D173" s="167" t="s">
        <v>222</v>
      </c>
      <c r="E173" s="168" t="s">
        <v>3872</v>
      </c>
      <c r="F173" s="169" t="s">
        <v>3873</v>
      </c>
      <c r="G173" s="170" t="s">
        <v>237</v>
      </c>
      <c r="H173" s="171">
        <v>36.832</v>
      </c>
      <c r="I173" s="172"/>
      <c r="J173" s="173">
        <f>ROUND(I173*H173,2)</f>
        <v>0</v>
      </c>
      <c r="K173" s="169" t="s">
        <v>226</v>
      </c>
      <c r="L173" s="34"/>
      <c r="M173" s="174" t="s">
        <v>1</v>
      </c>
      <c r="N173" s="175" t="s">
        <v>38</v>
      </c>
      <c r="O173" s="59"/>
      <c r="P173" s="176">
        <f>O173*H173</f>
        <v>0</v>
      </c>
      <c r="Q173" s="176">
        <v>0.00014</v>
      </c>
      <c r="R173" s="176">
        <f>Q173*H173</f>
        <v>0.00515648</v>
      </c>
      <c r="S173" s="176">
        <v>0</v>
      </c>
      <c r="T173" s="177">
        <f>S173*H173</f>
        <v>0</v>
      </c>
      <c r="U173" s="33"/>
      <c r="V173" s="33"/>
      <c r="W173" s="33"/>
      <c r="X173" s="33"/>
      <c r="Y173" s="33"/>
      <c r="Z173" s="33"/>
      <c r="AA173" s="33"/>
      <c r="AB173" s="33"/>
      <c r="AC173" s="33"/>
      <c r="AD173" s="33"/>
      <c r="AE173" s="33"/>
      <c r="AR173" s="178" t="s">
        <v>318</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318</v>
      </c>
      <c r="BM173" s="178" t="s">
        <v>3874</v>
      </c>
    </row>
    <row r="174" spans="2:51" s="13" customFormat="1" ht="12">
      <c r="B174" s="180"/>
      <c r="D174" s="181" t="s">
        <v>228</v>
      </c>
      <c r="E174" s="182" t="s">
        <v>1</v>
      </c>
      <c r="F174" s="183" t="s">
        <v>3875</v>
      </c>
      <c r="H174" s="184">
        <v>36.832</v>
      </c>
      <c r="I174" s="185"/>
      <c r="L174" s="180"/>
      <c r="M174" s="186"/>
      <c r="N174" s="187"/>
      <c r="O174" s="187"/>
      <c r="P174" s="187"/>
      <c r="Q174" s="187"/>
      <c r="R174" s="187"/>
      <c r="S174" s="187"/>
      <c r="T174" s="188"/>
      <c r="AT174" s="182" t="s">
        <v>228</v>
      </c>
      <c r="AU174" s="182" t="s">
        <v>82</v>
      </c>
      <c r="AV174" s="13" t="s">
        <v>82</v>
      </c>
      <c r="AW174" s="13" t="s">
        <v>30</v>
      </c>
      <c r="AX174" s="13" t="s">
        <v>80</v>
      </c>
      <c r="AY174" s="182" t="s">
        <v>219</v>
      </c>
    </row>
    <row r="175" spans="1:65" s="2" customFormat="1" ht="21.6" customHeight="1">
      <c r="A175" s="33"/>
      <c r="B175" s="166"/>
      <c r="C175" s="167" t="s">
        <v>339</v>
      </c>
      <c r="D175" s="167" t="s">
        <v>222</v>
      </c>
      <c r="E175" s="168" t="s">
        <v>3876</v>
      </c>
      <c r="F175" s="169" t="s">
        <v>3877</v>
      </c>
      <c r="G175" s="170" t="s">
        <v>237</v>
      </c>
      <c r="H175" s="171">
        <v>36.832</v>
      </c>
      <c r="I175" s="172"/>
      <c r="J175" s="173">
        <f>ROUND(I175*H175,2)</f>
        <v>0</v>
      </c>
      <c r="K175" s="169" t="s">
        <v>226</v>
      </c>
      <c r="L175" s="34"/>
      <c r="M175" s="174" t="s">
        <v>1</v>
      </c>
      <c r="N175" s="175" t="s">
        <v>38</v>
      </c>
      <c r="O175" s="59"/>
      <c r="P175" s="176">
        <f>O175*H175</f>
        <v>0</v>
      </c>
      <c r="Q175" s="176">
        <v>0.00012</v>
      </c>
      <c r="R175" s="176">
        <f>Q175*H175</f>
        <v>0.00441984</v>
      </c>
      <c r="S175" s="176">
        <v>0</v>
      </c>
      <c r="T175" s="177">
        <f>S175*H175</f>
        <v>0</v>
      </c>
      <c r="U175" s="33"/>
      <c r="V175" s="33"/>
      <c r="W175" s="33"/>
      <c r="X175" s="33"/>
      <c r="Y175" s="33"/>
      <c r="Z175" s="33"/>
      <c r="AA175" s="33"/>
      <c r="AB175" s="33"/>
      <c r="AC175" s="33"/>
      <c r="AD175" s="33"/>
      <c r="AE175" s="33"/>
      <c r="AR175" s="178" t="s">
        <v>318</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318</v>
      </c>
      <c r="BM175" s="178" t="s">
        <v>3878</v>
      </c>
    </row>
    <row r="176" spans="2:51" s="13" customFormat="1" ht="12">
      <c r="B176" s="180"/>
      <c r="D176" s="181" t="s">
        <v>228</v>
      </c>
      <c r="E176" s="182" t="s">
        <v>1</v>
      </c>
      <c r="F176" s="183" t="s">
        <v>3875</v>
      </c>
      <c r="H176" s="184">
        <v>36.832</v>
      </c>
      <c r="I176" s="185"/>
      <c r="L176" s="180"/>
      <c r="M176" s="186"/>
      <c r="N176" s="187"/>
      <c r="O176" s="187"/>
      <c r="P176" s="187"/>
      <c r="Q176" s="187"/>
      <c r="R176" s="187"/>
      <c r="S176" s="187"/>
      <c r="T176" s="188"/>
      <c r="AT176" s="182" t="s">
        <v>228</v>
      </c>
      <c r="AU176" s="182" t="s">
        <v>82</v>
      </c>
      <c r="AV176" s="13" t="s">
        <v>82</v>
      </c>
      <c r="AW176" s="13" t="s">
        <v>30</v>
      </c>
      <c r="AX176" s="13" t="s">
        <v>80</v>
      </c>
      <c r="AY176" s="182" t="s">
        <v>219</v>
      </c>
    </row>
    <row r="177" spans="1:65" s="2" customFormat="1" ht="21.6" customHeight="1">
      <c r="A177" s="33"/>
      <c r="B177" s="166"/>
      <c r="C177" s="167" t="s">
        <v>344</v>
      </c>
      <c r="D177" s="167" t="s">
        <v>222</v>
      </c>
      <c r="E177" s="168" t="s">
        <v>3879</v>
      </c>
      <c r="F177" s="169" t="s">
        <v>3880</v>
      </c>
      <c r="G177" s="170" t="s">
        <v>237</v>
      </c>
      <c r="H177" s="171">
        <v>36.832</v>
      </c>
      <c r="I177" s="172"/>
      <c r="J177" s="173">
        <f>ROUND(I177*H177,2)</f>
        <v>0</v>
      </c>
      <c r="K177" s="169" t="s">
        <v>226</v>
      </c>
      <c r="L177" s="34"/>
      <c r="M177" s="174" t="s">
        <v>1</v>
      </c>
      <c r="N177" s="175" t="s">
        <v>38</v>
      </c>
      <c r="O177" s="59"/>
      <c r="P177" s="176">
        <f>O177*H177</f>
        <v>0</v>
      </c>
      <c r="Q177" s="176">
        <v>0.00012</v>
      </c>
      <c r="R177" s="176">
        <f>Q177*H177</f>
        <v>0.00441984</v>
      </c>
      <c r="S177" s="176">
        <v>0</v>
      </c>
      <c r="T177" s="177">
        <f>S177*H177</f>
        <v>0</v>
      </c>
      <c r="U177" s="33"/>
      <c r="V177" s="33"/>
      <c r="W177" s="33"/>
      <c r="X177" s="33"/>
      <c r="Y177" s="33"/>
      <c r="Z177" s="33"/>
      <c r="AA177" s="33"/>
      <c r="AB177" s="33"/>
      <c r="AC177" s="33"/>
      <c r="AD177" s="33"/>
      <c r="AE177" s="33"/>
      <c r="AR177" s="178" t="s">
        <v>318</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318</v>
      </c>
      <c r="BM177" s="178" t="s">
        <v>3881</v>
      </c>
    </row>
    <row r="178" spans="2:51" s="13" customFormat="1" ht="12">
      <c r="B178" s="180"/>
      <c r="D178" s="181" t="s">
        <v>228</v>
      </c>
      <c r="E178" s="182" t="s">
        <v>1</v>
      </c>
      <c r="F178" s="183" t="s">
        <v>3875</v>
      </c>
      <c r="H178" s="184">
        <v>36.832</v>
      </c>
      <c r="I178" s="185"/>
      <c r="L178" s="180"/>
      <c r="M178" s="186"/>
      <c r="N178" s="187"/>
      <c r="O178" s="187"/>
      <c r="P178" s="187"/>
      <c r="Q178" s="187"/>
      <c r="R178" s="187"/>
      <c r="S178" s="187"/>
      <c r="T178" s="188"/>
      <c r="AT178" s="182" t="s">
        <v>228</v>
      </c>
      <c r="AU178" s="182" t="s">
        <v>82</v>
      </c>
      <c r="AV178" s="13" t="s">
        <v>82</v>
      </c>
      <c r="AW178" s="13" t="s">
        <v>30</v>
      </c>
      <c r="AX178" s="13" t="s">
        <v>80</v>
      </c>
      <c r="AY178" s="182" t="s">
        <v>219</v>
      </c>
    </row>
    <row r="179" spans="2:63" s="12" customFormat="1" ht="22.9" customHeight="1">
      <c r="B179" s="153"/>
      <c r="D179" s="154" t="s">
        <v>72</v>
      </c>
      <c r="E179" s="164" t="s">
        <v>3882</v>
      </c>
      <c r="F179" s="164" t="s">
        <v>3883</v>
      </c>
      <c r="I179" s="156"/>
      <c r="J179" s="165">
        <f>BK179</f>
        <v>0</v>
      </c>
      <c r="L179" s="153"/>
      <c r="M179" s="158"/>
      <c r="N179" s="159"/>
      <c r="O179" s="159"/>
      <c r="P179" s="160">
        <f>SUM(P180:P181)</f>
        <v>0</v>
      </c>
      <c r="Q179" s="159"/>
      <c r="R179" s="160">
        <f>SUM(R180:R181)</f>
        <v>0.1308</v>
      </c>
      <c r="S179" s="159"/>
      <c r="T179" s="161">
        <f>SUM(T180:T181)</f>
        <v>0</v>
      </c>
      <c r="AR179" s="154" t="s">
        <v>82</v>
      </c>
      <c r="AT179" s="162" t="s">
        <v>72</v>
      </c>
      <c r="AU179" s="162" t="s">
        <v>80</v>
      </c>
      <c r="AY179" s="154" t="s">
        <v>219</v>
      </c>
      <c r="BK179" s="163">
        <f>SUM(BK180:BK181)</f>
        <v>0</v>
      </c>
    </row>
    <row r="180" spans="1:65" s="2" customFormat="1" ht="43.15" customHeight="1">
      <c r="A180" s="33"/>
      <c r="B180" s="166"/>
      <c r="C180" s="167" t="s">
        <v>7</v>
      </c>
      <c r="D180" s="167" t="s">
        <v>222</v>
      </c>
      <c r="E180" s="168" t="s">
        <v>3884</v>
      </c>
      <c r="F180" s="169" t="s">
        <v>3885</v>
      </c>
      <c r="G180" s="170" t="s">
        <v>237</v>
      </c>
      <c r="H180" s="171">
        <v>15</v>
      </c>
      <c r="I180" s="172"/>
      <c r="J180" s="173">
        <f>ROUND(I180*H180,2)</f>
        <v>0</v>
      </c>
      <c r="K180" s="169" t="s">
        <v>226</v>
      </c>
      <c r="L180" s="34"/>
      <c r="M180" s="174" t="s">
        <v>1</v>
      </c>
      <c r="N180" s="175" t="s">
        <v>38</v>
      </c>
      <c r="O180" s="59"/>
      <c r="P180" s="176">
        <f>O180*H180</f>
        <v>0</v>
      </c>
      <c r="Q180" s="176">
        <v>0.00872</v>
      </c>
      <c r="R180" s="176">
        <f>Q180*H180</f>
        <v>0.1308</v>
      </c>
      <c r="S180" s="176">
        <v>0</v>
      </c>
      <c r="T180" s="177">
        <f>S180*H180</f>
        <v>0</v>
      </c>
      <c r="U180" s="33"/>
      <c r="V180" s="33"/>
      <c r="W180" s="33"/>
      <c r="X180" s="33"/>
      <c r="Y180" s="33"/>
      <c r="Z180" s="33"/>
      <c r="AA180" s="33"/>
      <c r="AB180" s="33"/>
      <c r="AC180" s="33"/>
      <c r="AD180" s="33"/>
      <c r="AE180" s="33"/>
      <c r="AR180" s="178" t="s">
        <v>318</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318</v>
      </c>
      <c r="BM180" s="178" t="s">
        <v>3886</v>
      </c>
    </row>
    <row r="181" spans="1:65" s="2" customFormat="1" ht="43.15" customHeight="1">
      <c r="A181" s="33"/>
      <c r="B181" s="166"/>
      <c r="C181" s="167" t="s">
        <v>358</v>
      </c>
      <c r="D181" s="167" t="s">
        <v>222</v>
      </c>
      <c r="E181" s="168" t="s">
        <v>3887</v>
      </c>
      <c r="F181" s="169" t="s">
        <v>3888</v>
      </c>
      <c r="G181" s="170" t="s">
        <v>249</v>
      </c>
      <c r="H181" s="171">
        <v>0.131</v>
      </c>
      <c r="I181" s="172"/>
      <c r="J181" s="173">
        <f>ROUND(I181*H181,2)</f>
        <v>0</v>
      </c>
      <c r="K181" s="169" t="s">
        <v>226</v>
      </c>
      <c r="L181" s="34"/>
      <c r="M181" s="217" t="s">
        <v>1</v>
      </c>
      <c r="N181" s="218" t="s">
        <v>38</v>
      </c>
      <c r="O181" s="219"/>
      <c r="P181" s="220">
        <f>O181*H181</f>
        <v>0</v>
      </c>
      <c r="Q181" s="220">
        <v>0</v>
      </c>
      <c r="R181" s="220">
        <f>Q181*H181</f>
        <v>0</v>
      </c>
      <c r="S181" s="220">
        <v>0</v>
      </c>
      <c r="T181" s="221">
        <f>S181*H181</f>
        <v>0</v>
      </c>
      <c r="U181" s="33"/>
      <c r="V181" s="33"/>
      <c r="W181" s="33"/>
      <c r="X181" s="33"/>
      <c r="Y181" s="33"/>
      <c r="Z181" s="33"/>
      <c r="AA181" s="33"/>
      <c r="AB181" s="33"/>
      <c r="AC181" s="33"/>
      <c r="AD181" s="33"/>
      <c r="AE181" s="33"/>
      <c r="AR181" s="178" t="s">
        <v>318</v>
      </c>
      <c r="AT181" s="178" t="s">
        <v>222</v>
      </c>
      <c r="AU181" s="178" t="s">
        <v>82</v>
      </c>
      <c r="AY181" s="18" t="s">
        <v>219</v>
      </c>
      <c r="BE181" s="179">
        <f>IF(N181="základní",J181,0)</f>
        <v>0</v>
      </c>
      <c r="BF181" s="179">
        <f>IF(N181="snížená",J181,0)</f>
        <v>0</v>
      </c>
      <c r="BG181" s="179">
        <f>IF(N181="zákl. přenesená",J181,0)</f>
        <v>0</v>
      </c>
      <c r="BH181" s="179">
        <f>IF(N181="sníž. přenesená",J181,0)</f>
        <v>0</v>
      </c>
      <c r="BI181" s="179">
        <f>IF(N181="nulová",J181,0)</f>
        <v>0</v>
      </c>
      <c r="BJ181" s="18" t="s">
        <v>80</v>
      </c>
      <c r="BK181" s="179">
        <f>ROUND(I181*H181,2)</f>
        <v>0</v>
      </c>
      <c r="BL181" s="18" t="s">
        <v>318</v>
      </c>
      <c r="BM181" s="178" t="s">
        <v>3889</v>
      </c>
    </row>
    <row r="182" spans="1:31" s="2" customFormat="1" ht="6.95" customHeight="1">
      <c r="A182" s="33"/>
      <c r="B182" s="48"/>
      <c r="C182" s="49"/>
      <c r="D182" s="49"/>
      <c r="E182" s="49"/>
      <c r="F182" s="49"/>
      <c r="G182" s="49"/>
      <c r="H182" s="49"/>
      <c r="I182" s="126"/>
      <c r="J182" s="49"/>
      <c r="K182" s="49"/>
      <c r="L182" s="34"/>
      <c r="M182" s="33"/>
      <c r="O182" s="33"/>
      <c r="P182" s="33"/>
      <c r="Q182" s="33"/>
      <c r="R182" s="33"/>
      <c r="S182" s="33"/>
      <c r="T182" s="33"/>
      <c r="U182" s="33"/>
      <c r="V182" s="33"/>
      <c r="W182" s="33"/>
      <c r="X182" s="33"/>
      <c r="Y182" s="33"/>
      <c r="Z182" s="33"/>
      <c r="AA182" s="33"/>
      <c r="AB182" s="33"/>
      <c r="AC182" s="33"/>
      <c r="AD182" s="33"/>
      <c r="AE182" s="33"/>
    </row>
  </sheetData>
  <autoFilter ref="C128:K181"/>
  <mergeCells count="12">
    <mergeCell ref="E121:H121"/>
    <mergeCell ref="L2:V2"/>
    <mergeCell ref="E85:H85"/>
    <mergeCell ref="E87:H87"/>
    <mergeCell ref="E89:H89"/>
    <mergeCell ref="E117:H117"/>
    <mergeCell ref="E119:H11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32"/>
  <sheetViews>
    <sheetView showGridLines="0" workbookViewId="0" topLeftCell="A100">
      <selection activeCell="X118" sqref="X118"/>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150</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s="1" customFormat="1" ht="12" customHeight="1">
      <c r="B8" s="21"/>
      <c r="D8" s="28" t="s">
        <v>176</v>
      </c>
      <c r="I8" s="99"/>
      <c r="L8" s="21"/>
    </row>
    <row r="9" spans="1:31" s="2" customFormat="1" ht="14.45" customHeight="1">
      <c r="A9" s="33"/>
      <c r="B9" s="34"/>
      <c r="C9" s="33"/>
      <c r="D9" s="33"/>
      <c r="E9" s="280" t="s">
        <v>3815</v>
      </c>
      <c r="F9" s="283"/>
      <c r="G9" s="283"/>
      <c r="H9" s="283"/>
      <c r="I9" s="103"/>
      <c r="J9" s="33"/>
      <c r="K9" s="33"/>
      <c r="L9" s="43"/>
      <c r="S9" s="33"/>
      <c r="T9" s="33"/>
      <c r="U9" s="33"/>
      <c r="V9" s="33"/>
      <c r="W9" s="33"/>
      <c r="X9" s="33"/>
      <c r="Y9" s="33"/>
      <c r="Z9" s="33"/>
      <c r="AA9" s="33"/>
      <c r="AB9" s="33"/>
      <c r="AC9" s="33"/>
      <c r="AD9" s="33"/>
      <c r="AE9" s="33"/>
    </row>
    <row r="10" spans="1:31" s="2" customFormat="1" ht="12" customHeight="1">
      <c r="A10" s="33"/>
      <c r="B10" s="34"/>
      <c r="C10" s="33"/>
      <c r="D10" s="28" t="s">
        <v>178</v>
      </c>
      <c r="E10" s="33"/>
      <c r="F10" s="33"/>
      <c r="G10" s="33"/>
      <c r="H10" s="33"/>
      <c r="I10" s="103"/>
      <c r="J10" s="33"/>
      <c r="K10" s="33"/>
      <c r="L10" s="43"/>
      <c r="S10" s="33"/>
      <c r="T10" s="33"/>
      <c r="U10" s="33"/>
      <c r="V10" s="33"/>
      <c r="W10" s="33"/>
      <c r="X10" s="33"/>
      <c r="Y10" s="33"/>
      <c r="Z10" s="33"/>
      <c r="AA10" s="33"/>
      <c r="AB10" s="33"/>
      <c r="AC10" s="33"/>
      <c r="AD10" s="33"/>
      <c r="AE10" s="33"/>
    </row>
    <row r="11" spans="1:31" s="2" customFormat="1" ht="14.45" customHeight="1">
      <c r="A11" s="33"/>
      <c r="B11" s="34"/>
      <c r="C11" s="33"/>
      <c r="D11" s="33"/>
      <c r="E11" s="253" t="s">
        <v>3890</v>
      </c>
      <c r="F11" s="283"/>
      <c r="G11" s="283"/>
      <c r="H11" s="283"/>
      <c r="I11" s="103"/>
      <c r="J11" s="33"/>
      <c r="K11" s="33"/>
      <c r="L11" s="43"/>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103"/>
      <c r="J12" s="33"/>
      <c r="K12" s="33"/>
      <c r="L12" s="43"/>
      <c r="S12" s="33"/>
      <c r="T12" s="33"/>
      <c r="U12" s="33"/>
      <c r="V12" s="33"/>
      <c r="W12" s="33"/>
      <c r="X12" s="33"/>
      <c r="Y12" s="33"/>
      <c r="Z12" s="33"/>
      <c r="AA12" s="33"/>
      <c r="AB12" s="33"/>
      <c r="AC12" s="33"/>
      <c r="AD12" s="33"/>
      <c r="AE12" s="33"/>
    </row>
    <row r="13" spans="1:31" s="2" customFormat="1" ht="12" customHeight="1">
      <c r="A13" s="33"/>
      <c r="B13" s="34"/>
      <c r="C13" s="33"/>
      <c r="D13" s="28" t="s">
        <v>18</v>
      </c>
      <c r="E13" s="33"/>
      <c r="F13" s="26" t="s">
        <v>1</v>
      </c>
      <c r="G13" s="33"/>
      <c r="H13" s="33"/>
      <c r="I13" s="104" t="s">
        <v>19</v>
      </c>
      <c r="J13" s="26" t="s">
        <v>1</v>
      </c>
      <c r="K13" s="33"/>
      <c r="L13" s="43"/>
      <c r="S13" s="33"/>
      <c r="T13" s="33"/>
      <c r="U13" s="33"/>
      <c r="V13" s="33"/>
      <c r="W13" s="33"/>
      <c r="X13" s="33"/>
      <c r="Y13" s="33"/>
      <c r="Z13" s="33"/>
      <c r="AA13" s="33"/>
      <c r="AB13" s="33"/>
      <c r="AC13" s="33"/>
      <c r="AD13" s="33"/>
      <c r="AE13" s="33"/>
    </row>
    <row r="14" spans="1:31" s="2" customFormat="1" ht="12" customHeight="1">
      <c r="A14" s="33"/>
      <c r="B14" s="34"/>
      <c r="C14" s="33"/>
      <c r="D14" s="28" t="s">
        <v>20</v>
      </c>
      <c r="E14" s="33"/>
      <c r="F14" s="26" t="s">
        <v>21</v>
      </c>
      <c r="G14" s="33"/>
      <c r="H14" s="33"/>
      <c r="I14" s="104" t="s">
        <v>22</v>
      </c>
      <c r="J14" s="56" t="str">
        <f>'Rekapitulace stavby'!AN8</f>
        <v>20. 10. 2018</v>
      </c>
      <c r="K14" s="33"/>
      <c r="L14" s="43"/>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103"/>
      <c r="J15" s="33"/>
      <c r="K15" s="33"/>
      <c r="L15" s="43"/>
      <c r="S15" s="33"/>
      <c r="T15" s="33"/>
      <c r="U15" s="33"/>
      <c r="V15" s="33"/>
      <c r="W15" s="33"/>
      <c r="X15" s="33"/>
      <c r="Y15" s="33"/>
      <c r="Z15" s="33"/>
      <c r="AA15" s="33"/>
      <c r="AB15" s="33"/>
      <c r="AC15" s="33"/>
      <c r="AD15" s="33"/>
      <c r="AE15" s="33"/>
    </row>
    <row r="16" spans="1:31" s="2" customFormat="1" ht="12" customHeight="1">
      <c r="A16" s="33"/>
      <c r="B16" s="34"/>
      <c r="C16" s="33"/>
      <c r="D16" s="28" t="s">
        <v>24</v>
      </c>
      <c r="E16" s="33"/>
      <c r="F16" s="33"/>
      <c r="G16" s="33"/>
      <c r="H16" s="33"/>
      <c r="I16" s="104" t="s">
        <v>25</v>
      </c>
      <c r="J16" s="26" t="str">
        <f>IF('Rekapitulace stavby'!AN10="","",'Rekapitulace stavby'!AN10)</f>
        <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104" t="s">
        <v>26</v>
      </c>
      <c r="J17" s="26" t="str">
        <f>IF('Rekapitulace stavby'!AN11="","",'Rekapitulace stavby'!AN11)</f>
        <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10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27</v>
      </c>
      <c r="E19" s="33"/>
      <c r="F19" s="33"/>
      <c r="G19" s="33"/>
      <c r="H19" s="33"/>
      <c r="I19" s="104" t="s">
        <v>25</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84" t="str">
        <f>'Rekapitulace stavby'!E14</f>
        <v>Vyplň údaj</v>
      </c>
      <c r="F20" s="256"/>
      <c r="G20" s="256"/>
      <c r="H20" s="256"/>
      <c r="I20" s="104"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10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29</v>
      </c>
      <c r="E22" s="33"/>
      <c r="F22" s="33"/>
      <c r="G22" s="33"/>
      <c r="H22" s="33"/>
      <c r="I22" s="104" t="s">
        <v>25</v>
      </c>
      <c r="J22" s="26" t="str">
        <f>IF('Rekapitulace stavby'!AN16="","",'Rekapitulace stavby'!AN16)</f>
        <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104" t="s">
        <v>26</v>
      </c>
      <c r="J23" s="26" t="str">
        <f>IF('Rekapitulace stavby'!AN17="","",'Rekapitulace stavby'!AN17)</f>
        <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10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31</v>
      </c>
      <c r="E25" s="33"/>
      <c r="F25" s="33"/>
      <c r="G25" s="33"/>
      <c r="H25" s="33"/>
      <c r="I25" s="104" t="s">
        <v>25</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104"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10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32</v>
      </c>
      <c r="E28" s="33"/>
      <c r="F28" s="33"/>
      <c r="G28" s="33"/>
      <c r="H28" s="33"/>
      <c r="I28" s="103"/>
      <c r="J28" s="33"/>
      <c r="K28" s="33"/>
      <c r="L28" s="43"/>
      <c r="S28" s="33"/>
      <c r="T28" s="33"/>
      <c r="U28" s="33"/>
      <c r="V28" s="33"/>
      <c r="W28" s="33"/>
      <c r="X28" s="33"/>
      <c r="Y28" s="33"/>
      <c r="Z28" s="33"/>
      <c r="AA28" s="33"/>
      <c r="AB28" s="33"/>
      <c r="AC28" s="33"/>
      <c r="AD28" s="33"/>
      <c r="AE28" s="33"/>
    </row>
    <row r="29" spans="1:31" s="8" customFormat="1" ht="14.45" customHeight="1">
      <c r="A29" s="105"/>
      <c r="B29" s="106"/>
      <c r="C29" s="105"/>
      <c r="D29" s="105"/>
      <c r="E29" s="260" t="s">
        <v>1</v>
      </c>
      <c r="F29" s="260"/>
      <c r="G29" s="260"/>
      <c r="H29" s="260"/>
      <c r="I29" s="107"/>
      <c r="J29" s="105"/>
      <c r="K29" s="105"/>
      <c r="L29" s="108"/>
      <c r="S29" s="105"/>
      <c r="T29" s="105"/>
      <c r="U29" s="105"/>
      <c r="V29" s="105"/>
      <c r="W29" s="105"/>
      <c r="X29" s="105"/>
      <c r="Y29" s="105"/>
      <c r="Z29" s="105"/>
      <c r="AA29" s="105"/>
      <c r="AB29" s="105"/>
      <c r="AC29" s="105"/>
      <c r="AD29" s="105"/>
      <c r="AE29" s="105"/>
    </row>
    <row r="30" spans="1:31" s="2" customFormat="1" ht="6.95" customHeight="1">
      <c r="A30" s="33"/>
      <c r="B30" s="34"/>
      <c r="C30" s="33"/>
      <c r="D30" s="33"/>
      <c r="E30" s="33"/>
      <c r="F30" s="33"/>
      <c r="G30" s="33"/>
      <c r="H30" s="33"/>
      <c r="I30" s="10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10" t="s">
        <v>33</v>
      </c>
      <c r="E32" s="33"/>
      <c r="F32" s="33"/>
      <c r="G32" s="33"/>
      <c r="H32" s="33"/>
      <c r="I32" s="103"/>
      <c r="J32" s="72">
        <f>ROUND(J122,2)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35</v>
      </c>
      <c r="G34" s="33"/>
      <c r="H34" s="33"/>
      <c r="I34" s="111" t="s">
        <v>34</v>
      </c>
      <c r="J34" s="37" t="s">
        <v>36</v>
      </c>
      <c r="K34" s="33"/>
      <c r="L34" s="43"/>
      <c r="S34" s="33"/>
      <c r="T34" s="33"/>
      <c r="U34" s="33"/>
      <c r="V34" s="33"/>
      <c r="W34" s="33"/>
      <c r="X34" s="33"/>
      <c r="Y34" s="33"/>
      <c r="Z34" s="33"/>
      <c r="AA34" s="33"/>
      <c r="AB34" s="33"/>
      <c r="AC34" s="33"/>
      <c r="AD34" s="33"/>
      <c r="AE34" s="33"/>
    </row>
    <row r="35" spans="1:31" s="2" customFormat="1" ht="14.45" customHeight="1">
      <c r="A35" s="33"/>
      <c r="B35" s="34"/>
      <c r="C35" s="33"/>
      <c r="D35" s="102" t="s">
        <v>37</v>
      </c>
      <c r="E35" s="28" t="s">
        <v>38</v>
      </c>
      <c r="F35" s="112">
        <f>ROUND((SUM(BE122:BE131)),2)</f>
        <v>0</v>
      </c>
      <c r="G35" s="33"/>
      <c r="H35" s="33"/>
      <c r="I35" s="113">
        <v>0.21</v>
      </c>
      <c r="J35" s="112">
        <f>ROUND(((SUM(BE122:BE131))*I35),2)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39</v>
      </c>
      <c r="F36" s="112">
        <f>ROUND((SUM(BF122:BF131)),2)</f>
        <v>0</v>
      </c>
      <c r="G36" s="33"/>
      <c r="H36" s="33"/>
      <c r="I36" s="113">
        <v>0.15</v>
      </c>
      <c r="J36" s="112">
        <f>ROUND(((SUM(BF122:BF131))*I36),2)</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40</v>
      </c>
      <c r="F37" s="112">
        <f>ROUND((SUM(BG122:BG131)),2)</f>
        <v>0</v>
      </c>
      <c r="G37" s="33"/>
      <c r="H37" s="33"/>
      <c r="I37" s="113">
        <v>0.21</v>
      </c>
      <c r="J37" s="112">
        <f>0</f>
        <v>0</v>
      </c>
      <c r="K37" s="33"/>
      <c r="L37" s="43"/>
      <c r="S37" s="33"/>
      <c r="T37" s="33"/>
      <c r="U37" s="33"/>
      <c r="V37" s="33"/>
      <c r="W37" s="33"/>
      <c r="X37" s="33"/>
      <c r="Y37" s="33"/>
      <c r="Z37" s="33"/>
      <c r="AA37" s="33"/>
      <c r="AB37" s="33"/>
      <c r="AC37" s="33"/>
      <c r="AD37" s="33"/>
      <c r="AE37" s="33"/>
    </row>
    <row r="38" spans="1:31" s="2" customFormat="1" ht="14.45" customHeight="1" hidden="1">
      <c r="A38" s="33"/>
      <c r="B38" s="34"/>
      <c r="C38" s="33"/>
      <c r="D38" s="33"/>
      <c r="E38" s="28" t="s">
        <v>41</v>
      </c>
      <c r="F38" s="112">
        <f>ROUND((SUM(BH122:BH131)),2)</f>
        <v>0</v>
      </c>
      <c r="G38" s="33"/>
      <c r="H38" s="33"/>
      <c r="I38" s="113">
        <v>0.15</v>
      </c>
      <c r="J38" s="112">
        <f>0</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42</v>
      </c>
      <c r="F39" s="112">
        <f>ROUND((SUM(BI122:BI131)),2)</f>
        <v>0</v>
      </c>
      <c r="G39" s="33"/>
      <c r="H39" s="33"/>
      <c r="I39" s="113">
        <v>0</v>
      </c>
      <c r="J39" s="112">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1:31" s="2" customFormat="1" ht="25.35" customHeight="1">
      <c r="A41" s="33"/>
      <c r="B41" s="34"/>
      <c r="C41" s="114"/>
      <c r="D41" s="115" t="s">
        <v>43</v>
      </c>
      <c r="E41" s="61"/>
      <c r="F41" s="61"/>
      <c r="G41" s="116" t="s">
        <v>44</v>
      </c>
      <c r="H41" s="117" t="s">
        <v>45</v>
      </c>
      <c r="I41" s="118"/>
      <c r="J41" s="119">
        <f>SUM(J32:J39)</f>
        <v>0</v>
      </c>
      <c r="K41" s="120"/>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1:31" s="2" customFormat="1" ht="14.45" customHeight="1">
      <c r="A87" s="33"/>
      <c r="B87" s="34"/>
      <c r="C87" s="33"/>
      <c r="D87" s="33"/>
      <c r="E87" s="280" t="s">
        <v>3815</v>
      </c>
      <c r="F87" s="283"/>
      <c r="G87" s="283"/>
      <c r="H87" s="283"/>
      <c r="I87" s="103"/>
      <c r="J87" s="33"/>
      <c r="K87" s="33"/>
      <c r="L87" s="43"/>
      <c r="S87" s="33"/>
      <c r="T87" s="33"/>
      <c r="U87" s="33"/>
      <c r="V87" s="33"/>
      <c r="W87" s="33"/>
      <c r="X87" s="33"/>
      <c r="Y87" s="33"/>
      <c r="Z87" s="33"/>
      <c r="AA87" s="33"/>
      <c r="AB87" s="33"/>
      <c r="AC87" s="33"/>
      <c r="AD87" s="33"/>
      <c r="AE87" s="33"/>
    </row>
    <row r="88" spans="1:31" s="2" customFormat="1" ht="12" customHeight="1">
      <c r="A88" s="33"/>
      <c r="B88" s="34"/>
      <c r="C88" s="28" t="s">
        <v>178</v>
      </c>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4.45" customHeight="1">
      <c r="A89" s="33"/>
      <c r="B89" s="34"/>
      <c r="C89" s="33"/>
      <c r="D89" s="33"/>
      <c r="E89" s="253" t="str">
        <f>E11</f>
        <v>004.4 - Oplocení</v>
      </c>
      <c r="F89" s="283"/>
      <c r="G89" s="283"/>
      <c r="H89" s="283"/>
      <c r="I89" s="10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2" customHeight="1">
      <c r="A91" s="33"/>
      <c r="B91" s="34"/>
      <c r="C91" s="28" t="s">
        <v>20</v>
      </c>
      <c r="D91" s="33"/>
      <c r="E91" s="33"/>
      <c r="F91" s="26" t="str">
        <f>F14</f>
        <v xml:space="preserve"> </v>
      </c>
      <c r="G91" s="33"/>
      <c r="H91" s="33"/>
      <c r="I91" s="104" t="s">
        <v>22</v>
      </c>
      <c r="J91" s="56" t="str">
        <f>IF(J14="","",J14)</f>
        <v>20. 10. 2018</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5.6" customHeight="1">
      <c r="A93" s="33"/>
      <c r="B93" s="34"/>
      <c r="C93" s="28" t="s">
        <v>24</v>
      </c>
      <c r="D93" s="33"/>
      <c r="E93" s="33"/>
      <c r="F93" s="26" t="str">
        <f>E17</f>
        <v xml:space="preserve"> </v>
      </c>
      <c r="G93" s="33"/>
      <c r="H93" s="33"/>
      <c r="I93" s="104" t="s">
        <v>29</v>
      </c>
      <c r="J93" s="31" t="str">
        <f>E23</f>
        <v xml:space="preserve"> </v>
      </c>
      <c r="K93" s="33"/>
      <c r="L93" s="43"/>
      <c r="S93" s="33"/>
      <c r="T93" s="33"/>
      <c r="U93" s="33"/>
      <c r="V93" s="33"/>
      <c r="W93" s="33"/>
      <c r="X93" s="33"/>
      <c r="Y93" s="33"/>
      <c r="Z93" s="33"/>
      <c r="AA93" s="33"/>
      <c r="AB93" s="33"/>
      <c r="AC93" s="33"/>
      <c r="AD93" s="33"/>
      <c r="AE93" s="33"/>
    </row>
    <row r="94" spans="1:31" s="2" customFormat="1" ht="15.6" customHeight="1">
      <c r="A94" s="33"/>
      <c r="B94" s="34"/>
      <c r="C94" s="28" t="s">
        <v>27</v>
      </c>
      <c r="D94" s="33"/>
      <c r="E94" s="33"/>
      <c r="F94" s="26" t="str">
        <f>IF(E20="","",E20)</f>
        <v>Vyplň údaj</v>
      </c>
      <c r="G94" s="33"/>
      <c r="H94" s="33"/>
      <c r="I94" s="104" t="s">
        <v>31</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31" s="2" customFormat="1" ht="29.25" customHeight="1">
      <c r="A96" s="33"/>
      <c r="B96" s="34"/>
      <c r="C96" s="128" t="s">
        <v>183</v>
      </c>
      <c r="D96" s="114"/>
      <c r="E96" s="114"/>
      <c r="F96" s="114"/>
      <c r="G96" s="114"/>
      <c r="H96" s="114"/>
      <c r="I96" s="129"/>
      <c r="J96" s="130" t="s">
        <v>184</v>
      </c>
      <c r="K96" s="114"/>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47" s="2" customFormat="1" ht="22.9" customHeight="1">
      <c r="A98" s="33"/>
      <c r="B98" s="34"/>
      <c r="C98" s="131" t="s">
        <v>185</v>
      </c>
      <c r="D98" s="33"/>
      <c r="E98" s="33"/>
      <c r="F98" s="33"/>
      <c r="G98" s="33"/>
      <c r="H98" s="33"/>
      <c r="I98" s="103"/>
      <c r="J98" s="72">
        <f>J122</f>
        <v>0</v>
      </c>
      <c r="K98" s="33"/>
      <c r="L98" s="43"/>
      <c r="S98" s="33"/>
      <c r="T98" s="33"/>
      <c r="U98" s="33"/>
      <c r="V98" s="33"/>
      <c r="W98" s="33"/>
      <c r="X98" s="33"/>
      <c r="Y98" s="33"/>
      <c r="Z98" s="33"/>
      <c r="AA98" s="33"/>
      <c r="AB98" s="33"/>
      <c r="AC98" s="33"/>
      <c r="AD98" s="33"/>
      <c r="AE98" s="33"/>
      <c r="AU98" s="18" t="s">
        <v>186</v>
      </c>
    </row>
    <row r="99" spans="2:12" s="9" customFormat="1" ht="24.95" customHeight="1">
      <c r="B99" s="132"/>
      <c r="D99" s="133" t="s">
        <v>187</v>
      </c>
      <c r="E99" s="134"/>
      <c r="F99" s="134"/>
      <c r="G99" s="134"/>
      <c r="H99" s="134"/>
      <c r="I99" s="135"/>
      <c r="J99" s="136">
        <f>J123</f>
        <v>0</v>
      </c>
      <c r="L99" s="132"/>
    </row>
    <row r="100" spans="2:12" s="10" customFormat="1" ht="19.9" customHeight="1">
      <c r="B100" s="137"/>
      <c r="D100" s="138" t="s">
        <v>189</v>
      </c>
      <c r="E100" s="139"/>
      <c r="F100" s="139"/>
      <c r="G100" s="139"/>
      <c r="H100" s="139"/>
      <c r="I100" s="140"/>
      <c r="J100" s="141">
        <f>J124</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5" customHeight="1">
      <c r="A110" s="33"/>
      <c r="B110" s="34"/>
      <c r="C110" s="33"/>
      <c r="D110" s="33"/>
      <c r="E110" s="280" t="str">
        <f>E7</f>
        <v>Rozšíření infrastruktury centra INTEMAC</v>
      </c>
      <c r="F110" s="281"/>
      <c r="G110" s="281"/>
      <c r="H110" s="281"/>
      <c r="I110" s="103"/>
      <c r="J110" s="33"/>
      <c r="K110" s="33"/>
      <c r="L110" s="43"/>
      <c r="S110" s="33"/>
      <c r="T110" s="33"/>
      <c r="U110" s="33"/>
      <c r="V110" s="33"/>
      <c r="W110" s="33"/>
      <c r="X110" s="33"/>
      <c r="Y110" s="33"/>
      <c r="Z110" s="33"/>
      <c r="AA110" s="33"/>
      <c r="AB110" s="33"/>
      <c r="AC110" s="33"/>
      <c r="AD110" s="33"/>
      <c r="AE110" s="33"/>
    </row>
    <row r="111" spans="2:12" s="1" customFormat="1" ht="12" customHeight="1">
      <c r="B111" s="21"/>
      <c r="C111" s="28" t="s">
        <v>176</v>
      </c>
      <c r="I111" s="99"/>
      <c r="L111" s="21"/>
    </row>
    <row r="112" spans="1:31" s="2" customFormat="1" ht="14.45" customHeight="1">
      <c r="A112" s="33"/>
      <c r="B112" s="34"/>
      <c r="C112" s="33"/>
      <c r="D112" s="33"/>
      <c r="E112" s="280" t="s">
        <v>3815</v>
      </c>
      <c r="F112" s="283"/>
      <c r="G112" s="283"/>
      <c r="H112" s="28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178</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45" customHeight="1">
      <c r="A114" s="33"/>
      <c r="B114" s="34"/>
      <c r="C114" s="33"/>
      <c r="D114" s="33"/>
      <c r="E114" s="253" t="str">
        <f>E11</f>
        <v>004.4 - Oplocení</v>
      </c>
      <c r="F114" s="283"/>
      <c r="G114" s="283"/>
      <c r="H114" s="283"/>
      <c r="I114" s="10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20</v>
      </c>
      <c r="D116" s="33"/>
      <c r="E116" s="33"/>
      <c r="F116" s="26" t="str">
        <f>F14</f>
        <v xml:space="preserve"> </v>
      </c>
      <c r="G116" s="33"/>
      <c r="H116" s="33"/>
      <c r="I116" s="104" t="s">
        <v>22</v>
      </c>
      <c r="J116" s="56" t="str">
        <f>IF(J14="","",J14)</f>
        <v>20. 10. 2018</v>
      </c>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5.6" customHeight="1">
      <c r="A118" s="33"/>
      <c r="B118" s="34"/>
      <c r="C118" s="28" t="s">
        <v>24</v>
      </c>
      <c r="D118" s="33"/>
      <c r="E118" s="33"/>
      <c r="F118" s="26" t="str">
        <f>E17</f>
        <v xml:space="preserve"> </v>
      </c>
      <c r="G118" s="33"/>
      <c r="H118" s="33"/>
      <c r="I118" s="104" t="s">
        <v>29</v>
      </c>
      <c r="J118" s="31" t="str">
        <f>E23</f>
        <v xml:space="preserve"> </v>
      </c>
      <c r="K118" s="33"/>
      <c r="L118" s="43"/>
      <c r="S118" s="33"/>
      <c r="T118" s="33"/>
      <c r="U118" s="33"/>
      <c r="V118" s="33"/>
      <c r="W118" s="33"/>
      <c r="X118" s="33"/>
      <c r="Y118" s="33"/>
      <c r="Z118" s="33"/>
      <c r="AA118" s="33"/>
      <c r="AB118" s="33"/>
      <c r="AC118" s="33"/>
      <c r="AD118" s="33"/>
      <c r="AE118" s="33"/>
    </row>
    <row r="119" spans="1:31" s="2" customFormat="1" ht="15.6" customHeight="1">
      <c r="A119" s="33"/>
      <c r="B119" s="34"/>
      <c r="C119" s="28" t="s">
        <v>27</v>
      </c>
      <c r="D119" s="33"/>
      <c r="E119" s="33"/>
      <c r="F119" s="26" t="str">
        <f>IF(E20="","",E20)</f>
        <v>Vyplň údaj</v>
      </c>
      <c r="G119" s="33"/>
      <c r="H119" s="33"/>
      <c r="I119" s="104" t="s">
        <v>31</v>
      </c>
      <c r="J119" s="31" t="str">
        <f>E26</f>
        <v xml:space="preserve"> </v>
      </c>
      <c r="K119" s="33"/>
      <c r="L119" s="43"/>
      <c r="S119" s="33"/>
      <c r="T119" s="33"/>
      <c r="U119" s="33"/>
      <c r="V119" s="33"/>
      <c r="W119" s="33"/>
      <c r="X119" s="33"/>
      <c r="Y119" s="33"/>
      <c r="Z119" s="33"/>
      <c r="AA119" s="33"/>
      <c r="AB119" s="33"/>
      <c r="AC119" s="33"/>
      <c r="AD119" s="33"/>
      <c r="AE119" s="33"/>
    </row>
    <row r="120" spans="1:31" s="2" customFormat="1" ht="10.35" customHeight="1">
      <c r="A120" s="33"/>
      <c r="B120" s="34"/>
      <c r="C120" s="33"/>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11" customFormat="1" ht="29.25" customHeight="1">
      <c r="A121" s="142"/>
      <c r="B121" s="143"/>
      <c r="C121" s="144" t="s">
        <v>205</v>
      </c>
      <c r="D121" s="145" t="s">
        <v>58</v>
      </c>
      <c r="E121" s="145" t="s">
        <v>54</v>
      </c>
      <c r="F121" s="145" t="s">
        <v>55</v>
      </c>
      <c r="G121" s="145" t="s">
        <v>206</v>
      </c>
      <c r="H121" s="145" t="s">
        <v>207</v>
      </c>
      <c r="I121" s="146" t="s">
        <v>208</v>
      </c>
      <c r="J121" s="145" t="s">
        <v>184</v>
      </c>
      <c r="K121" s="147" t="s">
        <v>209</v>
      </c>
      <c r="L121" s="148"/>
      <c r="M121" s="63" t="s">
        <v>1</v>
      </c>
      <c r="N121" s="64" t="s">
        <v>37</v>
      </c>
      <c r="O121" s="64" t="s">
        <v>210</v>
      </c>
      <c r="P121" s="64" t="s">
        <v>211</v>
      </c>
      <c r="Q121" s="64" t="s">
        <v>212</v>
      </c>
      <c r="R121" s="64" t="s">
        <v>213</v>
      </c>
      <c r="S121" s="64" t="s">
        <v>214</v>
      </c>
      <c r="T121" s="65" t="s">
        <v>215</v>
      </c>
      <c r="U121" s="142"/>
      <c r="V121" s="142"/>
      <c r="W121" s="142"/>
      <c r="X121" s="142"/>
      <c r="Y121" s="142"/>
      <c r="Z121" s="142"/>
      <c r="AA121" s="142"/>
      <c r="AB121" s="142"/>
      <c r="AC121" s="142"/>
      <c r="AD121" s="142"/>
      <c r="AE121" s="142"/>
    </row>
    <row r="122" spans="1:63" s="2" customFormat="1" ht="22.9" customHeight="1">
      <c r="A122" s="33"/>
      <c r="B122" s="34"/>
      <c r="C122" s="70" t="s">
        <v>216</v>
      </c>
      <c r="D122" s="33"/>
      <c r="E122" s="33"/>
      <c r="F122" s="33"/>
      <c r="G122" s="33"/>
      <c r="H122" s="33"/>
      <c r="I122" s="103"/>
      <c r="J122" s="149">
        <f>BK122</f>
        <v>0</v>
      </c>
      <c r="K122" s="33"/>
      <c r="L122" s="34"/>
      <c r="M122" s="66"/>
      <c r="N122" s="57"/>
      <c r="O122" s="67"/>
      <c r="P122" s="150">
        <f>P123</f>
        <v>0</v>
      </c>
      <c r="Q122" s="67"/>
      <c r="R122" s="150">
        <f>R123</f>
        <v>5.071809999999999</v>
      </c>
      <c r="S122" s="67"/>
      <c r="T122" s="151">
        <f>T123</f>
        <v>0</v>
      </c>
      <c r="U122" s="33"/>
      <c r="V122" s="33"/>
      <c r="W122" s="33"/>
      <c r="X122" s="33"/>
      <c r="Y122" s="33"/>
      <c r="Z122" s="33"/>
      <c r="AA122" s="33"/>
      <c r="AB122" s="33"/>
      <c r="AC122" s="33"/>
      <c r="AD122" s="33"/>
      <c r="AE122" s="33"/>
      <c r="AT122" s="18" t="s">
        <v>72</v>
      </c>
      <c r="AU122" s="18" t="s">
        <v>186</v>
      </c>
      <c r="BK122" s="152">
        <f>BK123</f>
        <v>0</v>
      </c>
    </row>
    <row r="123" spans="2:63" s="12" customFormat="1" ht="25.9" customHeight="1">
      <c r="B123" s="153"/>
      <c r="D123" s="154" t="s">
        <v>72</v>
      </c>
      <c r="E123" s="155" t="s">
        <v>217</v>
      </c>
      <c r="F123" s="155" t="s">
        <v>218</v>
      </c>
      <c r="I123" s="156"/>
      <c r="J123" s="157">
        <f>BK123</f>
        <v>0</v>
      </c>
      <c r="L123" s="153"/>
      <c r="M123" s="158"/>
      <c r="N123" s="159"/>
      <c r="O123" s="159"/>
      <c r="P123" s="160">
        <f>P124</f>
        <v>0</v>
      </c>
      <c r="Q123" s="159"/>
      <c r="R123" s="160">
        <f>R124</f>
        <v>5.071809999999999</v>
      </c>
      <c r="S123" s="159"/>
      <c r="T123" s="161">
        <f>T124</f>
        <v>0</v>
      </c>
      <c r="AR123" s="154" t="s">
        <v>80</v>
      </c>
      <c r="AT123" s="162" t="s">
        <v>72</v>
      </c>
      <c r="AU123" s="162" t="s">
        <v>73</v>
      </c>
      <c r="AY123" s="154" t="s">
        <v>219</v>
      </c>
      <c r="BK123" s="163">
        <f>BK124</f>
        <v>0</v>
      </c>
    </row>
    <row r="124" spans="2:63" s="12" customFormat="1" ht="22.9" customHeight="1">
      <c r="B124" s="153"/>
      <c r="D124" s="154" t="s">
        <v>72</v>
      </c>
      <c r="E124" s="164" t="s">
        <v>90</v>
      </c>
      <c r="F124" s="164" t="s">
        <v>221</v>
      </c>
      <c r="I124" s="156"/>
      <c r="J124" s="165">
        <f>BK124</f>
        <v>0</v>
      </c>
      <c r="L124" s="153"/>
      <c r="M124" s="158"/>
      <c r="N124" s="159"/>
      <c r="O124" s="159"/>
      <c r="P124" s="160">
        <f>SUM(P125:P131)</f>
        <v>0</v>
      </c>
      <c r="Q124" s="159"/>
      <c r="R124" s="160">
        <f>SUM(R125:R131)</f>
        <v>5.071809999999999</v>
      </c>
      <c r="S124" s="159"/>
      <c r="T124" s="161">
        <f>SUM(T125:T131)</f>
        <v>0</v>
      </c>
      <c r="AR124" s="154" t="s">
        <v>80</v>
      </c>
      <c r="AT124" s="162" t="s">
        <v>72</v>
      </c>
      <c r="AU124" s="162" t="s">
        <v>80</v>
      </c>
      <c r="AY124" s="154" t="s">
        <v>219</v>
      </c>
      <c r="BK124" s="163">
        <f>SUM(BK125:BK131)</f>
        <v>0</v>
      </c>
    </row>
    <row r="125" spans="1:65" s="2" customFormat="1" ht="43.15" customHeight="1">
      <c r="A125" s="33"/>
      <c r="B125" s="166"/>
      <c r="C125" s="167" t="s">
        <v>80</v>
      </c>
      <c r="D125" s="167" t="s">
        <v>222</v>
      </c>
      <c r="E125" s="168" t="s">
        <v>3891</v>
      </c>
      <c r="F125" s="169" t="s">
        <v>3892</v>
      </c>
      <c r="G125" s="170" t="s">
        <v>225</v>
      </c>
      <c r="H125" s="171">
        <v>29</v>
      </c>
      <c r="I125" s="172"/>
      <c r="J125" s="173">
        <f>ROUND(I125*H125,2)</f>
        <v>0</v>
      </c>
      <c r="K125" s="169" t="s">
        <v>226</v>
      </c>
      <c r="L125" s="34"/>
      <c r="M125" s="174" t="s">
        <v>1</v>
      </c>
      <c r="N125" s="175" t="s">
        <v>38</v>
      </c>
      <c r="O125" s="59"/>
      <c r="P125" s="176">
        <f>O125*H125</f>
        <v>0</v>
      </c>
      <c r="Q125" s="176">
        <v>0.17489</v>
      </c>
      <c r="R125" s="176">
        <f>Q125*H125</f>
        <v>5.071809999999999</v>
      </c>
      <c r="S125" s="176">
        <v>0</v>
      </c>
      <c r="T125" s="177">
        <f>S125*H125</f>
        <v>0</v>
      </c>
      <c r="U125" s="33"/>
      <c r="V125" s="33"/>
      <c r="W125" s="33"/>
      <c r="X125" s="33"/>
      <c r="Y125" s="33"/>
      <c r="Z125" s="33"/>
      <c r="AA125" s="33"/>
      <c r="AB125" s="33"/>
      <c r="AC125" s="33"/>
      <c r="AD125" s="33"/>
      <c r="AE125" s="33"/>
      <c r="AR125" s="178" t="s">
        <v>125</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125</v>
      </c>
      <c r="BM125" s="178" t="s">
        <v>3893</v>
      </c>
    </row>
    <row r="126" spans="1:65" s="2" customFormat="1" ht="21.6" customHeight="1">
      <c r="A126" s="33"/>
      <c r="B126" s="166"/>
      <c r="C126" s="197" t="s">
        <v>82</v>
      </c>
      <c r="D126" s="197" t="s">
        <v>253</v>
      </c>
      <c r="E126" s="198" t="s">
        <v>3894</v>
      </c>
      <c r="F126" s="199" t="s">
        <v>3895</v>
      </c>
      <c r="G126" s="200" t="s">
        <v>225</v>
      </c>
      <c r="H126" s="201">
        <v>29</v>
      </c>
      <c r="I126" s="202"/>
      <c r="J126" s="203">
        <f>ROUND(I126*H126,2)</f>
        <v>0</v>
      </c>
      <c r="K126" s="199" t="s">
        <v>1</v>
      </c>
      <c r="L126" s="204"/>
      <c r="M126" s="205" t="s">
        <v>1</v>
      </c>
      <c r="N126" s="206"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256</v>
      </c>
      <c r="AT126" s="178" t="s">
        <v>253</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125</v>
      </c>
      <c r="BM126" s="178" t="s">
        <v>3896</v>
      </c>
    </row>
    <row r="127" spans="1:65" s="2" customFormat="1" ht="32.45" customHeight="1">
      <c r="A127" s="33"/>
      <c r="B127" s="166"/>
      <c r="C127" s="167" t="s">
        <v>90</v>
      </c>
      <c r="D127" s="167" t="s">
        <v>222</v>
      </c>
      <c r="E127" s="168" t="s">
        <v>3897</v>
      </c>
      <c r="F127" s="169" t="s">
        <v>3898</v>
      </c>
      <c r="G127" s="170" t="s">
        <v>361</v>
      </c>
      <c r="H127" s="171">
        <v>71.35</v>
      </c>
      <c r="I127" s="172"/>
      <c r="J127" s="173">
        <f>ROUND(I127*H127,2)</f>
        <v>0</v>
      </c>
      <c r="K127" s="169" t="s">
        <v>226</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125</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125</v>
      </c>
      <c r="BM127" s="178" t="s">
        <v>3899</v>
      </c>
    </row>
    <row r="128" spans="1:65" s="2" customFormat="1" ht="21.6" customHeight="1">
      <c r="A128" s="33"/>
      <c r="B128" s="166"/>
      <c r="C128" s="197" t="s">
        <v>125</v>
      </c>
      <c r="D128" s="197" t="s">
        <v>253</v>
      </c>
      <c r="E128" s="198" t="s">
        <v>3900</v>
      </c>
      <c r="F128" s="199" t="s">
        <v>3901</v>
      </c>
      <c r="G128" s="200" t="s">
        <v>225</v>
      </c>
      <c r="H128" s="201">
        <v>50</v>
      </c>
      <c r="I128" s="202"/>
      <c r="J128" s="203">
        <f>ROUND(I128*H128,2)</f>
        <v>0</v>
      </c>
      <c r="K128" s="199" t="s">
        <v>1</v>
      </c>
      <c r="L128" s="204"/>
      <c r="M128" s="205" t="s">
        <v>1</v>
      </c>
      <c r="N128" s="206" t="s">
        <v>38</v>
      </c>
      <c r="O128" s="59"/>
      <c r="P128" s="176">
        <f>O128*H128</f>
        <v>0</v>
      </c>
      <c r="Q128" s="176">
        <v>0</v>
      </c>
      <c r="R128" s="176">
        <f>Q128*H128</f>
        <v>0</v>
      </c>
      <c r="S128" s="176">
        <v>0</v>
      </c>
      <c r="T128" s="177">
        <f>S128*H128</f>
        <v>0</v>
      </c>
      <c r="U128" s="33"/>
      <c r="V128" s="33"/>
      <c r="W128" s="33"/>
      <c r="X128" s="33"/>
      <c r="Y128" s="33"/>
      <c r="Z128" s="33"/>
      <c r="AA128" s="33"/>
      <c r="AB128" s="33"/>
      <c r="AC128" s="33"/>
      <c r="AD128" s="33"/>
      <c r="AE128" s="33"/>
      <c r="AR128" s="178" t="s">
        <v>256</v>
      </c>
      <c r="AT128" s="178" t="s">
        <v>253</v>
      </c>
      <c r="AU128" s="178" t="s">
        <v>82</v>
      </c>
      <c r="AY128" s="18" t="s">
        <v>219</v>
      </c>
      <c r="BE128" s="179">
        <f>IF(N128="základní",J128,0)</f>
        <v>0</v>
      </c>
      <c r="BF128" s="179">
        <f>IF(N128="snížená",J128,0)</f>
        <v>0</v>
      </c>
      <c r="BG128" s="179">
        <f>IF(N128="zákl. přenesená",J128,0)</f>
        <v>0</v>
      </c>
      <c r="BH128" s="179">
        <f>IF(N128="sníž. přenesená",J128,0)</f>
        <v>0</v>
      </c>
      <c r="BI128" s="179">
        <f>IF(N128="nulová",J128,0)</f>
        <v>0</v>
      </c>
      <c r="BJ128" s="18" t="s">
        <v>80</v>
      </c>
      <c r="BK128" s="179">
        <f>ROUND(I128*H128,2)</f>
        <v>0</v>
      </c>
      <c r="BL128" s="18" t="s">
        <v>125</v>
      </c>
      <c r="BM128" s="178" t="s">
        <v>3902</v>
      </c>
    </row>
    <row r="129" spans="2:51" s="13" customFormat="1" ht="12">
      <c r="B129" s="180"/>
      <c r="D129" s="181" t="s">
        <v>228</v>
      </c>
      <c r="E129" s="182" t="s">
        <v>1</v>
      </c>
      <c r="F129" s="183" t="s">
        <v>3903</v>
      </c>
      <c r="H129" s="184">
        <v>50</v>
      </c>
      <c r="I129" s="185"/>
      <c r="L129" s="180"/>
      <c r="M129" s="186"/>
      <c r="N129" s="187"/>
      <c r="O129" s="187"/>
      <c r="P129" s="187"/>
      <c r="Q129" s="187"/>
      <c r="R129" s="187"/>
      <c r="S129" s="187"/>
      <c r="T129" s="188"/>
      <c r="AT129" s="182" t="s">
        <v>228</v>
      </c>
      <c r="AU129" s="182" t="s">
        <v>82</v>
      </c>
      <c r="AV129" s="13" t="s">
        <v>82</v>
      </c>
      <c r="AW129" s="13" t="s">
        <v>30</v>
      </c>
      <c r="AX129" s="13" t="s">
        <v>80</v>
      </c>
      <c r="AY129" s="182" t="s">
        <v>219</v>
      </c>
    </row>
    <row r="130" spans="1:65" s="2" customFormat="1" ht="14.45" customHeight="1">
      <c r="A130" s="33"/>
      <c r="B130" s="166"/>
      <c r="C130" s="197" t="s">
        <v>246</v>
      </c>
      <c r="D130" s="197" t="s">
        <v>253</v>
      </c>
      <c r="E130" s="198" t="s">
        <v>3904</v>
      </c>
      <c r="F130" s="199" t="s">
        <v>3905</v>
      </c>
      <c r="G130" s="200" t="s">
        <v>225</v>
      </c>
      <c r="H130" s="201">
        <v>22</v>
      </c>
      <c r="I130" s="202"/>
      <c r="J130" s="203">
        <f>ROUND(I130*H130,2)</f>
        <v>0</v>
      </c>
      <c r="K130" s="199" t="s">
        <v>1</v>
      </c>
      <c r="L130" s="204"/>
      <c r="M130" s="205" t="s">
        <v>1</v>
      </c>
      <c r="N130" s="206" t="s">
        <v>38</v>
      </c>
      <c r="O130" s="59"/>
      <c r="P130" s="176">
        <f>O130*H130</f>
        <v>0</v>
      </c>
      <c r="Q130" s="176">
        <v>0</v>
      </c>
      <c r="R130" s="176">
        <f>Q130*H130</f>
        <v>0</v>
      </c>
      <c r="S130" s="176">
        <v>0</v>
      </c>
      <c r="T130" s="177">
        <f>S130*H130</f>
        <v>0</v>
      </c>
      <c r="U130" s="33"/>
      <c r="V130" s="33"/>
      <c r="W130" s="33"/>
      <c r="X130" s="33"/>
      <c r="Y130" s="33"/>
      <c r="Z130" s="33"/>
      <c r="AA130" s="33"/>
      <c r="AB130" s="33"/>
      <c r="AC130" s="33"/>
      <c r="AD130" s="33"/>
      <c r="AE130" s="33"/>
      <c r="AR130" s="178" t="s">
        <v>256</v>
      </c>
      <c r="AT130" s="178" t="s">
        <v>253</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125</v>
      </c>
      <c r="BM130" s="178" t="s">
        <v>3906</v>
      </c>
    </row>
    <row r="131" spans="2:51" s="13" customFormat="1" ht="12">
      <c r="B131" s="180"/>
      <c r="D131" s="181" t="s">
        <v>228</v>
      </c>
      <c r="E131" s="182" t="s">
        <v>1</v>
      </c>
      <c r="F131" s="183" t="s">
        <v>3907</v>
      </c>
      <c r="H131" s="184">
        <v>22</v>
      </c>
      <c r="I131" s="185"/>
      <c r="L131" s="180"/>
      <c r="M131" s="231"/>
      <c r="N131" s="232"/>
      <c r="O131" s="232"/>
      <c r="P131" s="232"/>
      <c r="Q131" s="232"/>
      <c r="R131" s="232"/>
      <c r="S131" s="232"/>
      <c r="T131" s="233"/>
      <c r="AT131" s="182" t="s">
        <v>228</v>
      </c>
      <c r="AU131" s="182" t="s">
        <v>82</v>
      </c>
      <c r="AV131" s="13" t="s">
        <v>82</v>
      </c>
      <c r="AW131" s="13" t="s">
        <v>30</v>
      </c>
      <c r="AX131" s="13" t="s">
        <v>80</v>
      </c>
      <c r="AY131" s="182" t="s">
        <v>219</v>
      </c>
    </row>
    <row r="132" spans="1:31" s="2" customFormat="1" ht="6.95" customHeight="1">
      <c r="A132" s="33"/>
      <c r="B132" s="48"/>
      <c r="C132" s="49"/>
      <c r="D132" s="49"/>
      <c r="E132" s="49"/>
      <c r="F132" s="49"/>
      <c r="G132" s="49"/>
      <c r="H132" s="49"/>
      <c r="I132" s="126"/>
      <c r="J132" s="49"/>
      <c r="K132" s="49"/>
      <c r="L132" s="34"/>
      <c r="M132" s="33"/>
      <c r="O132" s="33"/>
      <c r="P132" s="33"/>
      <c r="Q132" s="33"/>
      <c r="R132" s="33"/>
      <c r="S132" s="33"/>
      <c r="T132" s="33"/>
      <c r="U132" s="33"/>
      <c r="V132" s="33"/>
      <c r="W132" s="33"/>
      <c r="X132" s="33"/>
      <c r="Y132" s="33"/>
      <c r="Z132" s="33"/>
      <c r="AA132" s="33"/>
      <c r="AB132" s="33"/>
      <c r="AC132" s="33"/>
      <c r="AD132" s="33"/>
      <c r="AE132" s="33"/>
    </row>
  </sheetData>
  <autoFilter ref="C121:K131"/>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04"/>
  <sheetViews>
    <sheetView showGridLines="0" tabSelected="1" workbookViewId="0" topLeftCell="A189">
      <selection activeCell="I197" sqref="I197"/>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91</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179</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181</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ROUND(J141,2)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ROUND((SUM(BE141:BE303)),2)</f>
        <v>0</v>
      </c>
      <c r="G37" s="33"/>
      <c r="H37" s="33"/>
      <c r="I37" s="113">
        <v>0.21</v>
      </c>
      <c r="J37" s="112">
        <f>ROUND(((SUM(BE141:BE303))*I37),2)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ROUND((SUM(BF141:BF303)),2)</f>
        <v>0</v>
      </c>
      <c r="G38" s="33"/>
      <c r="H38" s="33"/>
      <c r="I38" s="113">
        <v>0.15</v>
      </c>
      <c r="J38" s="112">
        <f>ROUND(((SUM(BF141:BF303))*I38),2)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ROUND((SUM(BG141:BG303)),2)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ROUND((SUM(BH141:BH303)),2)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ROUND((SUM(BI141:BI303)),2)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179</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001.1 - Stavební úpravy - stavební část</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J141</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187</v>
      </c>
      <c r="E101" s="134"/>
      <c r="F101" s="134"/>
      <c r="G101" s="134"/>
      <c r="H101" s="134"/>
      <c r="I101" s="135"/>
      <c r="J101" s="136">
        <f>J142</f>
        <v>0</v>
      </c>
      <c r="L101" s="132"/>
    </row>
    <row r="102" spans="2:12" s="10" customFormat="1" ht="19.9" customHeight="1">
      <c r="B102" s="137"/>
      <c r="D102" s="138" t="s">
        <v>188</v>
      </c>
      <c r="E102" s="139"/>
      <c r="F102" s="139"/>
      <c r="G102" s="139"/>
      <c r="H102" s="139"/>
      <c r="I102" s="140"/>
      <c r="J102" s="141">
        <f>J143</f>
        <v>0</v>
      </c>
      <c r="L102" s="137"/>
    </row>
    <row r="103" spans="2:12" s="10" customFormat="1" ht="19.9" customHeight="1">
      <c r="B103" s="137"/>
      <c r="D103" s="138" t="s">
        <v>189</v>
      </c>
      <c r="E103" s="139"/>
      <c r="F103" s="139"/>
      <c r="G103" s="139"/>
      <c r="H103" s="139"/>
      <c r="I103" s="140"/>
      <c r="J103" s="141">
        <f>J144</f>
        <v>0</v>
      </c>
      <c r="L103" s="137"/>
    </row>
    <row r="104" spans="2:12" s="10" customFormat="1" ht="19.9" customHeight="1">
      <c r="B104" s="137"/>
      <c r="D104" s="138" t="s">
        <v>190</v>
      </c>
      <c r="E104" s="139"/>
      <c r="F104" s="139"/>
      <c r="G104" s="139"/>
      <c r="H104" s="139"/>
      <c r="I104" s="140"/>
      <c r="J104" s="141">
        <f>J159</f>
        <v>0</v>
      </c>
      <c r="L104" s="137"/>
    </row>
    <row r="105" spans="2:12" s="10" customFormat="1" ht="19.9" customHeight="1">
      <c r="B105" s="137"/>
      <c r="D105" s="138" t="s">
        <v>191</v>
      </c>
      <c r="E105" s="139"/>
      <c r="F105" s="139"/>
      <c r="G105" s="139"/>
      <c r="H105" s="139"/>
      <c r="I105" s="140"/>
      <c r="J105" s="141">
        <f>J190</f>
        <v>0</v>
      </c>
      <c r="L105" s="137"/>
    </row>
    <row r="106" spans="2:12" s="10" customFormat="1" ht="19.9" customHeight="1">
      <c r="B106" s="137"/>
      <c r="D106" s="138" t="s">
        <v>192</v>
      </c>
      <c r="E106" s="139"/>
      <c r="F106" s="139"/>
      <c r="G106" s="139"/>
      <c r="H106" s="139"/>
      <c r="I106" s="140"/>
      <c r="J106" s="141">
        <f>J231</f>
        <v>0</v>
      </c>
      <c r="L106" s="137"/>
    </row>
    <row r="107" spans="2:12" s="10" customFormat="1" ht="19.9" customHeight="1">
      <c r="B107" s="137"/>
      <c r="D107" s="138" t="s">
        <v>193</v>
      </c>
      <c r="E107" s="139"/>
      <c r="F107" s="139"/>
      <c r="G107" s="139"/>
      <c r="H107" s="139"/>
      <c r="I107" s="140"/>
      <c r="J107" s="141">
        <f>J237</f>
        <v>0</v>
      </c>
      <c r="L107" s="137"/>
    </row>
    <row r="108" spans="2:12" s="9" customFormat="1" ht="24.95" customHeight="1">
      <c r="B108" s="132"/>
      <c r="D108" s="133" t="s">
        <v>194</v>
      </c>
      <c r="E108" s="134"/>
      <c r="F108" s="134"/>
      <c r="G108" s="134"/>
      <c r="H108" s="134"/>
      <c r="I108" s="135"/>
      <c r="J108" s="136">
        <f>J239</f>
        <v>0</v>
      </c>
      <c r="L108" s="132"/>
    </row>
    <row r="109" spans="2:12" s="10" customFormat="1" ht="19.9" customHeight="1">
      <c r="B109" s="137"/>
      <c r="D109" s="138" t="s">
        <v>195</v>
      </c>
      <c r="E109" s="139"/>
      <c r="F109" s="139"/>
      <c r="G109" s="139"/>
      <c r="H109" s="139"/>
      <c r="I109" s="140"/>
      <c r="J109" s="141">
        <f>J240</f>
        <v>0</v>
      </c>
      <c r="L109" s="137"/>
    </row>
    <row r="110" spans="2:12" s="10" customFormat="1" ht="19.9" customHeight="1">
      <c r="B110" s="137"/>
      <c r="D110" s="138" t="s">
        <v>196</v>
      </c>
      <c r="E110" s="139"/>
      <c r="F110" s="139"/>
      <c r="G110" s="139"/>
      <c r="H110" s="139"/>
      <c r="I110" s="140"/>
      <c r="J110" s="141">
        <f>J254</f>
        <v>0</v>
      </c>
      <c r="L110" s="137"/>
    </row>
    <row r="111" spans="2:12" s="10" customFormat="1" ht="19.9" customHeight="1">
      <c r="B111" s="137"/>
      <c r="D111" s="138" t="s">
        <v>197</v>
      </c>
      <c r="E111" s="139"/>
      <c r="F111" s="139"/>
      <c r="G111" s="139"/>
      <c r="H111" s="139"/>
      <c r="I111" s="140"/>
      <c r="J111" s="141">
        <f>J262</f>
        <v>0</v>
      </c>
      <c r="L111" s="137"/>
    </row>
    <row r="112" spans="2:12" s="10" customFormat="1" ht="19.9" customHeight="1">
      <c r="B112" s="137"/>
      <c r="D112" s="138" t="s">
        <v>198</v>
      </c>
      <c r="E112" s="139"/>
      <c r="F112" s="139"/>
      <c r="G112" s="139"/>
      <c r="H112" s="139"/>
      <c r="I112" s="140"/>
      <c r="J112" s="141">
        <f>J271</f>
        <v>0</v>
      </c>
      <c r="L112" s="137"/>
    </row>
    <row r="113" spans="2:12" s="10" customFormat="1" ht="19.9" customHeight="1">
      <c r="B113" s="137"/>
      <c r="D113" s="138" t="s">
        <v>199</v>
      </c>
      <c r="E113" s="139"/>
      <c r="F113" s="139"/>
      <c r="G113" s="139"/>
      <c r="H113" s="139"/>
      <c r="I113" s="140"/>
      <c r="J113" s="141">
        <f>J274</f>
        <v>0</v>
      </c>
      <c r="L113" s="137"/>
    </row>
    <row r="114" spans="2:12" s="10" customFormat="1" ht="19.9" customHeight="1">
      <c r="B114" s="137"/>
      <c r="D114" s="138" t="s">
        <v>200</v>
      </c>
      <c r="E114" s="139"/>
      <c r="F114" s="139"/>
      <c r="G114" s="139"/>
      <c r="H114" s="139"/>
      <c r="I114" s="140"/>
      <c r="J114" s="141">
        <f>J284</f>
        <v>0</v>
      </c>
      <c r="L114" s="137"/>
    </row>
    <row r="115" spans="2:12" s="10" customFormat="1" ht="19.9" customHeight="1">
      <c r="B115" s="137"/>
      <c r="D115" s="138" t="s">
        <v>201</v>
      </c>
      <c r="E115" s="139"/>
      <c r="F115" s="139"/>
      <c r="G115" s="139"/>
      <c r="H115" s="139"/>
      <c r="I115" s="140"/>
      <c r="J115" s="141">
        <f>J287</f>
        <v>0</v>
      </c>
      <c r="L115" s="137"/>
    </row>
    <row r="116" spans="2:12" s="10" customFormat="1" ht="19.9" customHeight="1">
      <c r="B116" s="137"/>
      <c r="D116" s="138" t="s">
        <v>202</v>
      </c>
      <c r="E116" s="139"/>
      <c r="F116" s="139"/>
      <c r="G116" s="139"/>
      <c r="H116" s="139"/>
      <c r="I116" s="140"/>
      <c r="J116" s="141">
        <f>J290</f>
        <v>0</v>
      </c>
      <c r="L116" s="137"/>
    </row>
    <row r="117" spans="2:12" s="9" customFormat="1" ht="24.95" customHeight="1">
      <c r="B117" s="132"/>
      <c r="D117" s="133" t="s">
        <v>203</v>
      </c>
      <c r="E117" s="134"/>
      <c r="F117" s="134"/>
      <c r="G117" s="134"/>
      <c r="H117" s="134"/>
      <c r="I117" s="135"/>
      <c r="J117" s="136">
        <f>J297</f>
        <v>0</v>
      </c>
      <c r="L117" s="132"/>
    </row>
    <row r="118" spans="1:31" s="2" customFormat="1" ht="21.7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6.95" customHeight="1">
      <c r="A119" s="33"/>
      <c r="B119" s="48"/>
      <c r="C119" s="49"/>
      <c r="D119" s="49"/>
      <c r="E119" s="49"/>
      <c r="F119" s="49"/>
      <c r="G119" s="49"/>
      <c r="H119" s="49"/>
      <c r="I119" s="126"/>
      <c r="J119" s="49"/>
      <c r="K119" s="49"/>
      <c r="L119" s="43"/>
      <c r="S119" s="33"/>
      <c r="T119" s="33"/>
      <c r="U119" s="33"/>
      <c r="V119" s="33"/>
      <c r="W119" s="33"/>
      <c r="X119" s="33"/>
      <c r="Y119" s="33"/>
      <c r="Z119" s="33"/>
      <c r="AA119" s="33"/>
      <c r="AB119" s="33"/>
      <c r="AC119" s="33"/>
      <c r="AD119" s="33"/>
      <c r="AE119" s="33"/>
    </row>
    <row r="123" spans="1:31" s="2" customFormat="1" ht="6.95" customHeight="1">
      <c r="A123" s="33"/>
      <c r="B123" s="50"/>
      <c r="C123" s="51"/>
      <c r="D123" s="51"/>
      <c r="E123" s="51"/>
      <c r="F123" s="51"/>
      <c r="G123" s="51"/>
      <c r="H123" s="51"/>
      <c r="I123" s="127"/>
      <c r="J123" s="51"/>
      <c r="K123" s="51"/>
      <c r="L123" s="43"/>
      <c r="S123" s="33"/>
      <c r="T123" s="33"/>
      <c r="U123" s="33"/>
      <c r="V123" s="33"/>
      <c r="W123" s="33"/>
      <c r="X123" s="33"/>
      <c r="Y123" s="33"/>
      <c r="Z123" s="33"/>
      <c r="AA123" s="33"/>
      <c r="AB123" s="33"/>
      <c r="AC123" s="33"/>
      <c r="AD123" s="33"/>
      <c r="AE123" s="33"/>
    </row>
    <row r="124" spans="1:31" s="2" customFormat="1" ht="24.95" customHeight="1">
      <c r="A124" s="33"/>
      <c r="B124" s="34"/>
      <c r="C124" s="22" t="s">
        <v>204</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6.95"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16</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45" customHeight="1">
      <c r="A127" s="33"/>
      <c r="B127" s="34"/>
      <c r="C127" s="33"/>
      <c r="D127" s="33"/>
      <c r="E127" s="280" t="str">
        <f>E7</f>
        <v>Rozšíření infrastruktury centra INTEMAC</v>
      </c>
      <c r="F127" s="281"/>
      <c r="G127" s="281"/>
      <c r="H127" s="281"/>
      <c r="I127" s="103"/>
      <c r="J127" s="33"/>
      <c r="K127" s="33"/>
      <c r="L127" s="43"/>
      <c r="S127" s="33"/>
      <c r="T127" s="33"/>
      <c r="U127" s="33"/>
      <c r="V127" s="33"/>
      <c r="W127" s="33"/>
      <c r="X127" s="33"/>
      <c r="Y127" s="33"/>
      <c r="Z127" s="33"/>
      <c r="AA127" s="33"/>
      <c r="AB127" s="33"/>
      <c r="AC127" s="33"/>
      <c r="AD127" s="33"/>
      <c r="AE127" s="33"/>
    </row>
    <row r="128" spans="2:12" s="1" customFormat="1" ht="12" customHeight="1">
      <c r="B128" s="21"/>
      <c r="C128" s="28" t="s">
        <v>176</v>
      </c>
      <c r="I128" s="99"/>
      <c r="L128" s="21"/>
    </row>
    <row r="129" spans="2:12" s="1" customFormat="1" ht="14.45" customHeight="1">
      <c r="B129" s="21"/>
      <c r="E129" s="280" t="s">
        <v>177</v>
      </c>
      <c r="F129" s="243"/>
      <c r="G129" s="243"/>
      <c r="H129" s="243"/>
      <c r="I129" s="99"/>
      <c r="L129" s="21"/>
    </row>
    <row r="130" spans="2:12" s="1" customFormat="1" ht="12" customHeight="1">
      <c r="B130" s="21"/>
      <c r="C130" s="28" t="s">
        <v>178</v>
      </c>
      <c r="I130" s="99"/>
      <c r="L130" s="21"/>
    </row>
    <row r="131" spans="1:31" s="2" customFormat="1" ht="14.45" customHeight="1">
      <c r="A131" s="33"/>
      <c r="B131" s="34"/>
      <c r="C131" s="33"/>
      <c r="D131" s="33"/>
      <c r="E131" s="282" t="s">
        <v>179</v>
      </c>
      <c r="F131" s="283"/>
      <c r="G131" s="283"/>
      <c r="H131" s="283"/>
      <c r="I131" s="103"/>
      <c r="J131" s="33"/>
      <c r="K131" s="33"/>
      <c r="L131" s="43"/>
      <c r="S131" s="33"/>
      <c r="T131" s="33"/>
      <c r="U131" s="33"/>
      <c r="V131" s="33"/>
      <c r="W131" s="33"/>
      <c r="X131" s="33"/>
      <c r="Y131" s="33"/>
      <c r="Z131" s="33"/>
      <c r="AA131" s="33"/>
      <c r="AB131" s="33"/>
      <c r="AC131" s="33"/>
      <c r="AD131" s="33"/>
      <c r="AE131" s="33"/>
    </row>
    <row r="132" spans="1:31" s="2" customFormat="1" ht="12" customHeight="1">
      <c r="A132" s="33"/>
      <c r="B132" s="34"/>
      <c r="C132" s="28" t="s">
        <v>180</v>
      </c>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2" customFormat="1" ht="14.45" customHeight="1">
      <c r="A133" s="33"/>
      <c r="B133" s="34"/>
      <c r="C133" s="33"/>
      <c r="D133" s="33"/>
      <c r="E133" s="253" t="str">
        <f>E13</f>
        <v>001.1 - Stavební úpravy - stavební část</v>
      </c>
      <c r="F133" s="283"/>
      <c r="G133" s="283"/>
      <c r="H133" s="283"/>
      <c r="I133" s="103"/>
      <c r="J133" s="33"/>
      <c r="K133" s="33"/>
      <c r="L133" s="43"/>
      <c r="S133" s="33"/>
      <c r="T133" s="33"/>
      <c r="U133" s="33"/>
      <c r="V133" s="33"/>
      <c r="W133" s="33"/>
      <c r="X133" s="33"/>
      <c r="Y133" s="33"/>
      <c r="Z133" s="33"/>
      <c r="AA133" s="33"/>
      <c r="AB133" s="33"/>
      <c r="AC133" s="33"/>
      <c r="AD133" s="33"/>
      <c r="AE133" s="33"/>
    </row>
    <row r="134" spans="1:31" s="2" customFormat="1" ht="6.95" customHeight="1">
      <c r="A134" s="33"/>
      <c r="B134" s="34"/>
      <c r="C134" s="33"/>
      <c r="D134" s="33"/>
      <c r="E134" s="33"/>
      <c r="F134" s="33"/>
      <c r="G134" s="33"/>
      <c r="H134" s="33"/>
      <c r="I134" s="103"/>
      <c r="J134" s="33"/>
      <c r="K134" s="33"/>
      <c r="L134" s="43"/>
      <c r="S134" s="33"/>
      <c r="T134" s="33"/>
      <c r="U134" s="33"/>
      <c r="V134" s="33"/>
      <c r="W134" s="33"/>
      <c r="X134" s="33"/>
      <c r="Y134" s="33"/>
      <c r="Z134" s="33"/>
      <c r="AA134" s="33"/>
      <c r="AB134" s="33"/>
      <c r="AC134" s="33"/>
      <c r="AD134" s="33"/>
      <c r="AE134" s="33"/>
    </row>
    <row r="135" spans="1:31" s="2" customFormat="1" ht="12" customHeight="1">
      <c r="A135" s="33"/>
      <c r="B135" s="34"/>
      <c r="C135" s="28" t="s">
        <v>20</v>
      </c>
      <c r="D135" s="33"/>
      <c r="E135" s="33"/>
      <c r="F135" s="26" t="str">
        <f>F16</f>
        <v xml:space="preserve"> </v>
      </c>
      <c r="G135" s="33"/>
      <c r="H135" s="33"/>
      <c r="I135" s="104" t="s">
        <v>22</v>
      </c>
      <c r="J135" s="56" t="str">
        <f>IF(J16="","",J16)</f>
        <v>20. 10. 2018</v>
      </c>
      <c r="K135" s="33"/>
      <c r="L135" s="43"/>
      <c r="S135" s="33"/>
      <c r="T135" s="33"/>
      <c r="U135" s="33"/>
      <c r="V135" s="33"/>
      <c r="W135" s="33"/>
      <c r="X135" s="33"/>
      <c r="Y135" s="33"/>
      <c r="Z135" s="33"/>
      <c r="AA135" s="33"/>
      <c r="AB135" s="33"/>
      <c r="AC135" s="33"/>
      <c r="AD135" s="33"/>
      <c r="AE135" s="33"/>
    </row>
    <row r="136" spans="1:31" s="2" customFormat="1" ht="6.95" customHeight="1">
      <c r="A136" s="33"/>
      <c r="B136" s="34"/>
      <c r="C136" s="33"/>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2" customFormat="1" ht="15.6" customHeight="1">
      <c r="A137" s="33"/>
      <c r="B137" s="34"/>
      <c r="C137" s="28" t="s">
        <v>24</v>
      </c>
      <c r="D137" s="33"/>
      <c r="E137" s="33"/>
      <c r="F137" s="26" t="str">
        <f>E19</f>
        <v xml:space="preserve"> </v>
      </c>
      <c r="G137" s="33"/>
      <c r="H137" s="33"/>
      <c r="I137" s="104" t="s">
        <v>29</v>
      </c>
      <c r="J137" s="31" t="str">
        <f>E25</f>
        <v xml:space="preserve"> </v>
      </c>
      <c r="K137" s="33"/>
      <c r="L137" s="43"/>
      <c r="S137" s="33"/>
      <c r="T137" s="33"/>
      <c r="U137" s="33"/>
      <c r="V137" s="33"/>
      <c r="W137" s="33"/>
      <c r="X137" s="33"/>
      <c r="Y137" s="33"/>
      <c r="Z137" s="33"/>
      <c r="AA137" s="33"/>
      <c r="AB137" s="33"/>
      <c r="AC137" s="33"/>
      <c r="AD137" s="33"/>
      <c r="AE137" s="33"/>
    </row>
    <row r="138" spans="1:31" s="2" customFormat="1" ht="15.6" customHeight="1">
      <c r="A138" s="33"/>
      <c r="B138" s="34"/>
      <c r="C138" s="28" t="s">
        <v>27</v>
      </c>
      <c r="D138" s="33"/>
      <c r="E138" s="33"/>
      <c r="F138" s="26" t="str">
        <f>IF(E22="","",E22)</f>
        <v>Vyplň údaj</v>
      </c>
      <c r="G138" s="33"/>
      <c r="H138" s="33"/>
      <c r="I138" s="104" t="s">
        <v>31</v>
      </c>
      <c r="J138" s="31" t="str">
        <f>E28</f>
        <v xml:space="preserve"> </v>
      </c>
      <c r="K138" s="33"/>
      <c r="L138" s="43"/>
      <c r="S138" s="33"/>
      <c r="T138" s="33"/>
      <c r="U138" s="33"/>
      <c r="V138" s="33"/>
      <c r="W138" s="33"/>
      <c r="X138" s="33"/>
      <c r="Y138" s="33"/>
      <c r="Z138" s="33"/>
      <c r="AA138" s="33"/>
      <c r="AB138" s="33"/>
      <c r="AC138" s="33"/>
      <c r="AD138" s="33"/>
      <c r="AE138" s="33"/>
    </row>
    <row r="139" spans="1:31" s="2" customFormat="1" ht="10.35" customHeight="1">
      <c r="A139" s="33"/>
      <c r="B139" s="34"/>
      <c r="C139" s="33"/>
      <c r="D139" s="33"/>
      <c r="E139" s="33"/>
      <c r="F139" s="33"/>
      <c r="G139" s="33"/>
      <c r="H139" s="33"/>
      <c r="I139" s="103"/>
      <c r="J139" s="33"/>
      <c r="K139" s="33"/>
      <c r="L139" s="43"/>
      <c r="S139" s="33"/>
      <c r="T139" s="33"/>
      <c r="U139" s="33"/>
      <c r="V139" s="33"/>
      <c r="W139" s="33"/>
      <c r="X139" s="33"/>
      <c r="Y139" s="33"/>
      <c r="Z139" s="33"/>
      <c r="AA139" s="33"/>
      <c r="AB139" s="33"/>
      <c r="AC139" s="33"/>
      <c r="AD139" s="33"/>
      <c r="AE139" s="33"/>
    </row>
    <row r="140" spans="1:31" s="11" customFormat="1" ht="29.25" customHeight="1">
      <c r="A140" s="142"/>
      <c r="B140" s="143"/>
      <c r="C140" s="144" t="s">
        <v>205</v>
      </c>
      <c r="D140" s="145" t="s">
        <v>58</v>
      </c>
      <c r="E140" s="145" t="s">
        <v>54</v>
      </c>
      <c r="F140" s="145" t="s">
        <v>55</v>
      </c>
      <c r="G140" s="145" t="s">
        <v>206</v>
      </c>
      <c r="H140" s="145" t="s">
        <v>207</v>
      </c>
      <c r="I140" s="146" t="s">
        <v>208</v>
      </c>
      <c r="J140" s="145" t="s">
        <v>184</v>
      </c>
      <c r="K140" s="147" t="s">
        <v>209</v>
      </c>
      <c r="L140" s="148"/>
      <c r="M140" s="63" t="s">
        <v>1</v>
      </c>
      <c r="N140" s="64" t="s">
        <v>37</v>
      </c>
      <c r="O140" s="64" t="s">
        <v>210</v>
      </c>
      <c r="P140" s="64" t="s">
        <v>211</v>
      </c>
      <c r="Q140" s="64" t="s">
        <v>212</v>
      </c>
      <c r="R140" s="64" t="s">
        <v>213</v>
      </c>
      <c r="S140" s="64" t="s">
        <v>214</v>
      </c>
      <c r="T140" s="65" t="s">
        <v>215</v>
      </c>
      <c r="U140" s="142"/>
      <c r="V140" s="142"/>
      <c r="W140" s="142"/>
      <c r="X140" s="142"/>
      <c r="Y140" s="142"/>
      <c r="Z140" s="142"/>
      <c r="AA140" s="142"/>
      <c r="AB140" s="142"/>
      <c r="AC140" s="142"/>
      <c r="AD140" s="142"/>
      <c r="AE140" s="142"/>
    </row>
    <row r="141" spans="1:63" s="2" customFormat="1" ht="22.9" customHeight="1">
      <c r="A141" s="33"/>
      <c r="B141" s="34"/>
      <c r="C141" s="70" t="s">
        <v>216</v>
      </c>
      <c r="D141" s="33"/>
      <c r="E141" s="33"/>
      <c r="F141" s="33"/>
      <c r="G141" s="33"/>
      <c r="H141" s="33"/>
      <c r="I141" s="103"/>
      <c r="J141" s="149">
        <f>BK141</f>
        <v>0</v>
      </c>
      <c r="K141" s="33"/>
      <c r="L141" s="34"/>
      <c r="M141" s="66"/>
      <c r="N141" s="57"/>
      <c r="O141" s="67"/>
      <c r="P141" s="150">
        <f>P142+P239+P297</f>
        <v>0</v>
      </c>
      <c r="Q141" s="67"/>
      <c r="R141" s="150">
        <f>R142+R239+R297</f>
        <v>16.22386979</v>
      </c>
      <c r="S141" s="67"/>
      <c r="T141" s="151">
        <f>T142+T239+T297</f>
        <v>27.268899750000003</v>
      </c>
      <c r="U141" s="33"/>
      <c r="V141" s="33"/>
      <c r="W141" s="33"/>
      <c r="X141" s="33"/>
      <c r="Y141" s="33"/>
      <c r="Z141" s="33"/>
      <c r="AA141" s="33"/>
      <c r="AB141" s="33"/>
      <c r="AC141" s="33"/>
      <c r="AD141" s="33"/>
      <c r="AE141" s="33"/>
      <c r="AT141" s="18" t="s">
        <v>72</v>
      </c>
      <c r="AU141" s="18" t="s">
        <v>186</v>
      </c>
      <c r="BK141" s="152">
        <f>BK142+BK239+BK297</f>
        <v>0</v>
      </c>
    </row>
    <row r="142" spans="2:63" s="12" customFormat="1" ht="25.9" customHeight="1">
      <c r="B142" s="153"/>
      <c r="D142" s="154" t="s">
        <v>72</v>
      </c>
      <c r="E142" s="155" t="s">
        <v>217</v>
      </c>
      <c r="F142" s="155" t="s">
        <v>218</v>
      </c>
      <c r="I142" s="156"/>
      <c r="J142" s="157">
        <f>BK142</f>
        <v>0</v>
      </c>
      <c r="L142" s="153"/>
      <c r="M142" s="158"/>
      <c r="N142" s="159"/>
      <c r="O142" s="159"/>
      <c r="P142" s="160">
        <f>P143+P144+P159+P190+P231+P237</f>
        <v>0</v>
      </c>
      <c r="Q142" s="159"/>
      <c r="R142" s="160">
        <f>R143+R144+R159+R190+R231+R237</f>
        <v>14.08265157</v>
      </c>
      <c r="S142" s="159"/>
      <c r="T142" s="161">
        <f>T143+T144+T159+T190+T231+T237</f>
        <v>26.680265000000002</v>
      </c>
      <c r="AR142" s="154" t="s">
        <v>80</v>
      </c>
      <c r="AT142" s="162" t="s">
        <v>72</v>
      </c>
      <c r="AU142" s="162" t="s">
        <v>73</v>
      </c>
      <c r="AY142" s="154" t="s">
        <v>219</v>
      </c>
      <c r="BK142" s="163">
        <f>BK143+BK144+BK159+BK190+BK231+BK237</f>
        <v>0</v>
      </c>
    </row>
    <row r="143" spans="2:63" s="12" customFormat="1" ht="22.9" customHeight="1">
      <c r="B143" s="153"/>
      <c r="D143" s="154" t="s">
        <v>72</v>
      </c>
      <c r="E143" s="164" t="s">
        <v>80</v>
      </c>
      <c r="F143" s="164" t="s">
        <v>220</v>
      </c>
      <c r="I143" s="156"/>
      <c r="J143" s="165">
        <f>BK143</f>
        <v>0</v>
      </c>
      <c r="L143" s="153"/>
      <c r="M143" s="158"/>
      <c r="N143" s="159"/>
      <c r="O143" s="159"/>
      <c r="P143" s="160">
        <v>0</v>
      </c>
      <c r="Q143" s="159"/>
      <c r="R143" s="160">
        <v>0</v>
      </c>
      <c r="S143" s="159"/>
      <c r="T143" s="161">
        <v>0</v>
      </c>
      <c r="AR143" s="154" t="s">
        <v>80</v>
      </c>
      <c r="AT143" s="162" t="s">
        <v>72</v>
      </c>
      <c r="AU143" s="162" t="s">
        <v>80</v>
      </c>
      <c r="AY143" s="154" t="s">
        <v>219</v>
      </c>
      <c r="BK143" s="163">
        <v>0</v>
      </c>
    </row>
    <row r="144" spans="2:63" s="12" customFormat="1" ht="22.9" customHeight="1">
      <c r="B144" s="153"/>
      <c r="D144" s="154" t="s">
        <v>72</v>
      </c>
      <c r="E144" s="164" t="s">
        <v>90</v>
      </c>
      <c r="F144" s="164" t="s">
        <v>221</v>
      </c>
      <c r="I144" s="156"/>
      <c r="J144" s="165">
        <f>BK144</f>
        <v>0</v>
      </c>
      <c r="L144" s="153"/>
      <c r="M144" s="158"/>
      <c r="N144" s="159"/>
      <c r="O144" s="159"/>
      <c r="P144" s="160">
        <f>SUM(P145:P158)</f>
        <v>0</v>
      </c>
      <c r="Q144" s="159"/>
      <c r="R144" s="160">
        <f>SUM(R145:R158)</f>
        <v>2.01174147</v>
      </c>
      <c r="S144" s="159"/>
      <c r="T144" s="161">
        <f>SUM(T145:T158)</f>
        <v>0</v>
      </c>
      <c r="AR144" s="154" t="s">
        <v>80</v>
      </c>
      <c r="AT144" s="162" t="s">
        <v>72</v>
      </c>
      <c r="AU144" s="162" t="s">
        <v>80</v>
      </c>
      <c r="AY144" s="154" t="s">
        <v>219</v>
      </c>
      <c r="BK144" s="163">
        <f>SUM(BK145:BK158)</f>
        <v>0</v>
      </c>
    </row>
    <row r="145" spans="1:65" s="2" customFormat="1" ht="32.45" customHeight="1">
      <c r="A145" s="33"/>
      <c r="B145" s="166"/>
      <c r="C145" s="167" t="s">
        <v>80</v>
      </c>
      <c r="D145" s="167" t="s">
        <v>222</v>
      </c>
      <c r="E145" s="168" t="s">
        <v>223</v>
      </c>
      <c r="F145" s="169" t="s">
        <v>224</v>
      </c>
      <c r="G145" s="170" t="s">
        <v>225</v>
      </c>
      <c r="H145" s="171">
        <v>1</v>
      </c>
      <c r="I145" s="172"/>
      <c r="J145" s="173">
        <f>ROUND(I145*H145,2)</f>
        <v>0</v>
      </c>
      <c r="K145" s="169" t="s">
        <v>226</v>
      </c>
      <c r="L145" s="34"/>
      <c r="M145" s="174" t="s">
        <v>1</v>
      </c>
      <c r="N145" s="175" t="s">
        <v>38</v>
      </c>
      <c r="O145" s="59"/>
      <c r="P145" s="176">
        <f>O145*H145</f>
        <v>0</v>
      </c>
      <c r="Q145" s="176">
        <v>0.12021</v>
      </c>
      <c r="R145" s="176">
        <f>Q145*H145</f>
        <v>0.12021</v>
      </c>
      <c r="S145" s="176">
        <v>0</v>
      </c>
      <c r="T145" s="177">
        <f>S145*H145</f>
        <v>0</v>
      </c>
      <c r="U145" s="33"/>
      <c r="V145" s="33"/>
      <c r="W145" s="33"/>
      <c r="X145" s="33"/>
      <c r="Y145" s="33"/>
      <c r="Z145" s="33"/>
      <c r="AA145" s="33"/>
      <c r="AB145" s="33"/>
      <c r="AC145" s="33"/>
      <c r="AD145" s="33"/>
      <c r="AE145" s="33"/>
      <c r="AR145" s="178" t="s">
        <v>125</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125</v>
      </c>
      <c r="BM145" s="178" t="s">
        <v>227</v>
      </c>
    </row>
    <row r="146" spans="2:51" s="13" customFormat="1" ht="12">
      <c r="B146" s="180"/>
      <c r="D146" s="181" t="s">
        <v>228</v>
      </c>
      <c r="E146" s="182" t="s">
        <v>1</v>
      </c>
      <c r="F146" s="183" t="s">
        <v>229</v>
      </c>
      <c r="H146" s="184">
        <v>1</v>
      </c>
      <c r="I146" s="185"/>
      <c r="L146" s="180"/>
      <c r="M146" s="186"/>
      <c r="N146" s="187"/>
      <c r="O146" s="187"/>
      <c r="P146" s="187"/>
      <c r="Q146" s="187"/>
      <c r="R146" s="187"/>
      <c r="S146" s="187"/>
      <c r="T146" s="188"/>
      <c r="AT146" s="182" t="s">
        <v>228</v>
      </c>
      <c r="AU146" s="182" t="s">
        <v>82</v>
      </c>
      <c r="AV146" s="13" t="s">
        <v>82</v>
      </c>
      <c r="AW146" s="13" t="s">
        <v>30</v>
      </c>
      <c r="AX146" s="13" t="s">
        <v>80</v>
      </c>
      <c r="AY146" s="182" t="s">
        <v>219</v>
      </c>
    </row>
    <row r="147" spans="1:65" s="2" customFormat="1" ht="32.45" customHeight="1">
      <c r="A147" s="33"/>
      <c r="B147" s="166"/>
      <c r="C147" s="167" t="s">
        <v>82</v>
      </c>
      <c r="D147" s="167" t="s">
        <v>222</v>
      </c>
      <c r="E147" s="168" t="s">
        <v>230</v>
      </c>
      <c r="F147" s="169" t="s">
        <v>231</v>
      </c>
      <c r="G147" s="170" t="s">
        <v>232</v>
      </c>
      <c r="H147" s="171">
        <v>0.198</v>
      </c>
      <c r="I147" s="172"/>
      <c r="J147" s="173">
        <f>ROUND(I147*H147,2)</f>
        <v>0</v>
      </c>
      <c r="K147" s="169" t="s">
        <v>226</v>
      </c>
      <c r="L147" s="34"/>
      <c r="M147" s="174" t="s">
        <v>1</v>
      </c>
      <c r="N147" s="175" t="s">
        <v>38</v>
      </c>
      <c r="O147" s="59"/>
      <c r="P147" s="176">
        <f>O147*H147</f>
        <v>0</v>
      </c>
      <c r="Q147" s="176">
        <v>1.8775</v>
      </c>
      <c r="R147" s="176">
        <f>Q147*H147</f>
        <v>0.371745</v>
      </c>
      <c r="S147" s="176">
        <v>0</v>
      </c>
      <c r="T147" s="177">
        <f>S147*H147</f>
        <v>0</v>
      </c>
      <c r="U147" s="33"/>
      <c r="V147" s="33"/>
      <c r="W147" s="33"/>
      <c r="X147" s="33"/>
      <c r="Y147" s="33"/>
      <c r="Z147" s="33"/>
      <c r="AA147" s="33"/>
      <c r="AB147" s="33"/>
      <c r="AC147" s="33"/>
      <c r="AD147" s="33"/>
      <c r="AE147" s="33"/>
      <c r="AR147" s="178" t="s">
        <v>125</v>
      </c>
      <c r="AT147" s="178" t="s">
        <v>222</v>
      </c>
      <c r="AU147" s="178" t="s">
        <v>82</v>
      </c>
      <c r="AY147" s="18" t="s">
        <v>219</v>
      </c>
      <c r="BE147" s="179">
        <f>IF(N147="základní",J147,0)</f>
        <v>0</v>
      </c>
      <c r="BF147" s="179">
        <f>IF(N147="snížená",J147,0)</f>
        <v>0</v>
      </c>
      <c r="BG147" s="179">
        <f>IF(N147="zákl. přenesená",J147,0)</f>
        <v>0</v>
      </c>
      <c r="BH147" s="179">
        <f>IF(N147="sníž. přenesená",J147,0)</f>
        <v>0</v>
      </c>
      <c r="BI147" s="179">
        <f>IF(N147="nulová",J147,0)</f>
        <v>0</v>
      </c>
      <c r="BJ147" s="18" t="s">
        <v>80</v>
      </c>
      <c r="BK147" s="179">
        <f>ROUND(I147*H147,2)</f>
        <v>0</v>
      </c>
      <c r="BL147" s="18" t="s">
        <v>125</v>
      </c>
      <c r="BM147" s="178" t="s">
        <v>233</v>
      </c>
    </row>
    <row r="148" spans="2:51" s="13" customFormat="1" ht="12">
      <c r="B148" s="180"/>
      <c r="D148" s="181" t="s">
        <v>228</v>
      </c>
      <c r="E148" s="182" t="s">
        <v>1</v>
      </c>
      <c r="F148" s="183" t="s">
        <v>234</v>
      </c>
      <c r="H148" s="184">
        <v>0.198</v>
      </c>
      <c r="I148" s="185"/>
      <c r="L148" s="180"/>
      <c r="M148" s="186"/>
      <c r="N148" s="187"/>
      <c r="O148" s="187"/>
      <c r="P148" s="187"/>
      <c r="Q148" s="187"/>
      <c r="R148" s="187"/>
      <c r="S148" s="187"/>
      <c r="T148" s="188"/>
      <c r="AT148" s="182" t="s">
        <v>228</v>
      </c>
      <c r="AU148" s="182" t="s">
        <v>82</v>
      </c>
      <c r="AV148" s="13" t="s">
        <v>82</v>
      </c>
      <c r="AW148" s="13" t="s">
        <v>30</v>
      </c>
      <c r="AX148" s="13" t="s">
        <v>80</v>
      </c>
      <c r="AY148" s="182" t="s">
        <v>219</v>
      </c>
    </row>
    <row r="149" spans="1:65" s="2" customFormat="1" ht="32.45" customHeight="1">
      <c r="A149" s="33"/>
      <c r="B149" s="166"/>
      <c r="C149" s="167" t="s">
        <v>90</v>
      </c>
      <c r="D149" s="167" t="s">
        <v>222</v>
      </c>
      <c r="E149" s="168" t="s">
        <v>235</v>
      </c>
      <c r="F149" s="169" t="s">
        <v>236</v>
      </c>
      <c r="G149" s="170" t="s">
        <v>237</v>
      </c>
      <c r="H149" s="171">
        <v>5.2</v>
      </c>
      <c r="I149" s="172"/>
      <c r="J149" s="173">
        <f>ROUND(I149*H149,2)</f>
        <v>0</v>
      </c>
      <c r="K149" s="169" t="s">
        <v>226</v>
      </c>
      <c r="L149" s="34"/>
      <c r="M149" s="174" t="s">
        <v>1</v>
      </c>
      <c r="N149" s="175" t="s">
        <v>38</v>
      </c>
      <c r="O149" s="59"/>
      <c r="P149" s="176">
        <f>O149*H149</f>
        <v>0</v>
      </c>
      <c r="Q149" s="176">
        <v>0.25933</v>
      </c>
      <c r="R149" s="176">
        <f>Q149*H149</f>
        <v>1.348516</v>
      </c>
      <c r="S149" s="176">
        <v>0</v>
      </c>
      <c r="T149" s="177">
        <f>S149*H149</f>
        <v>0</v>
      </c>
      <c r="U149" s="33"/>
      <c r="V149" s="33"/>
      <c r="W149" s="33"/>
      <c r="X149" s="33"/>
      <c r="Y149" s="33"/>
      <c r="Z149" s="33"/>
      <c r="AA149" s="33"/>
      <c r="AB149" s="33"/>
      <c r="AC149" s="33"/>
      <c r="AD149" s="33"/>
      <c r="AE149" s="33"/>
      <c r="AR149" s="178" t="s">
        <v>125</v>
      </c>
      <c r="AT149" s="178" t="s">
        <v>222</v>
      </c>
      <c r="AU149" s="178" t="s">
        <v>82</v>
      </c>
      <c r="AY149" s="18" t="s">
        <v>219</v>
      </c>
      <c r="BE149" s="179">
        <f>IF(N149="základní",J149,0)</f>
        <v>0</v>
      </c>
      <c r="BF149" s="179">
        <f>IF(N149="snížená",J149,0)</f>
        <v>0</v>
      </c>
      <c r="BG149" s="179">
        <f>IF(N149="zákl. přenesená",J149,0)</f>
        <v>0</v>
      </c>
      <c r="BH149" s="179">
        <f>IF(N149="sníž. přenesená",J149,0)</f>
        <v>0</v>
      </c>
      <c r="BI149" s="179">
        <f>IF(N149="nulová",J149,0)</f>
        <v>0</v>
      </c>
      <c r="BJ149" s="18" t="s">
        <v>80</v>
      </c>
      <c r="BK149" s="179">
        <f>ROUND(I149*H149,2)</f>
        <v>0</v>
      </c>
      <c r="BL149" s="18" t="s">
        <v>125</v>
      </c>
      <c r="BM149" s="178" t="s">
        <v>238</v>
      </c>
    </row>
    <row r="150" spans="2:51" s="13" customFormat="1" ht="12">
      <c r="B150" s="180"/>
      <c r="D150" s="181" t="s">
        <v>228</v>
      </c>
      <c r="E150" s="182" t="s">
        <v>1</v>
      </c>
      <c r="F150" s="183" t="s">
        <v>239</v>
      </c>
      <c r="H150" s="184">
        <v>3.4</v>
      </c>
      <c r="I150" s="185"/>
      <c r="L150" s="180"/>
      <c r="M150" s="186"/>
      <c r="N150" s="187"/>
      <c r="O150" s="187"/>
      <c r="P150" s="187"/>
      <c r="Q150" s="187"/>
      <c r="R150" s="187"/>
      <c r="S150" s="187"/>
      <c r="T150" s="188"/>
      <c r="AT150" s="182" t="s">
        <v>228</v>
      </c>
      <c r="AU150" s="182" t="s">
        <v>82</v>
      </c>
      <c r="AV150" s="13" t="s">
        <v>82</v>
      </c>
      <c r="AW150" s="13" t="s">
        <v>30</v>
      </c>
      <c r="AX150" s="13" t="s">
        <v>73</v>
      </c>
      <c r="AY150" s="182" t="s">
        <v>219</v>
      </c>
    </row>
    <row r="151" spans="2:51" s="13" customFormat="1" ht="12">
      <c r="B151" s="180"/>
      <c r="D151" s="181" t="s">
        <v>228</v>
      </c>
      <c r="E151" s="182" t="s">
        <v>1</v>
      </c>
      <c r="F151" s="183" t="s">
        <v>240</v>
      </c>
      <c r="H151" s="184">
        <v>1.8</v>
      </c>
      <c r="I151" s="185"/>
      <c r="L151" s="180"/>
      <c r="M151" s="186"/>
      <c r="N151" s="187"/>
      <c r="O151" s="187"/>
      <c r="P151" s="187"/>
      <c r="Q151" s="187"/>
      <c r="R151" s="187"/>
      <c r="S151" s="187"/>
      <c r="T151" s="188"/>
      <c r="AT151" s="182" t="s">
        <v>228</v>
      </c>
      <c r="AU151" s="182" t="s">
        <v>82</v>
      </c>
      <c r="AV151" s="13" t="s">
        <v>82</v>
      </c>
      <c r="AW151" s="13" t="s">
        <v>30</v>
      </c>
      <c r="AX151" s="13" t="s">
        <v>73</v>
      </c>
      <c r="AY151" s="182" t="s">
        <v>219</v>
      </c>
    </row>
    <row r="152" spans="2:51" s="14" customFormat="1" ht="12">
      <c r="B152" s="189"/>
      <c r="D152" s="181" t="s">
        <v>228</v>
      </c>
      <c r="E152" s="190" t="s">
        <v>1</v>
      </c>
      <c r="F152" s="191" t="s">
        <v>241</v>
      </c>
      <c r="H152" s="192">
        <v>5.2</v>
      </c>
      <c r="I152" s="193"/>
      <c r="L152" s="189"/>
      <c r="M152" s="194"/>
      <c r="N152" s="195"/>
      <c r="O152" s="195"/>
      <c r="P152" s="195"/>
      <c r="Q152" s="195"/>
      <c r="R152" s="195"/>
      <c r="S152" s="195"/>
      <c r="T152" s="196"/>
      <c r="AT152" s="190" t="s">
        <v>228</v>
      </c>
      <c r="AU152" s="190" t="s">
        <v>82</v>
      </c>
      <c r="AV152" s="14" t="s">
        <v>125</v>
      </c>
      <c r="AW152" s="14" t="s">
        <v>30</v>
      </c>
      <c r="AX152" s="14" t="s">
        <v>80</v>
      </c>
      <c r="AY152" s="190" t="s">
        <v>219</v>
      </c>
    </row>
    <row r="153" spans="1:65" s="2" customFormat="1" ht="21.6" customHeight="1">
      <c r="A153" s="33"/>
      <c r="B153" s="166"/>
      <c r="C153" s="167" t="s">
        <v>125</v>
      </c>
      <c r="D153" s="167" t="s">
        <v>222</v>
      </c>
      <c r="E153" s="168" t="s">
        <v>242</v>
      </c>
      <c r="F153" s="169" t="s">
        <v>243</v>
      </c>
      <c r="G153" s="170" t="s">
        <v>232</v>
      </c>
      <c r="H153" s="171">
        <v>0.062</v>
      </c>
      <c r="I153" s="172"/>
      <c r="J153" s="173">
        <f>ROUND(I153*H153,2)</f>
        <v>0</v>
      </c>
      <c r="K153" s="169" t="s">
        <v>226</v>
      </c>
      <c r="L153" s="34"/>
      <c r="M153" s="174" t="s">
        <v>1</v>
      </c>
      <c r="N153" s="175" t="s">
        <v>38</v>
      </c>
      <c r="O153" s="59"/>
      <c r="P153" s="176">
        <f>O153*H153</f>
        <v>0</v>
      </c>
      <c r="Q153" s="176">
        <v>1.94302</v>
      </c>
      <c r="R153" s="176">
        <f>Q153*H153</f>
        <v>0.12046724</v>
      </c>
      <c r="S153" s="176">
        <v>0</v>
      </c>
      <c r="T153" s="177">
        <f>S153*H153</f>
        <v>0</v>
      </c>
      <c r="U153" s="33"/>
      <c r="V153" s="33"/>
      <c r="W153" s="33"/>
      <c r="X153" s="33"/>
      <c r="Y153" s="33"/>
      <c r="Z153" s="33"/>
      <c r="AA153" s="33"/>
      <c r="AB153" s="33"/>
      <c r="AC153" s="33"/>
      <c r="AD153" s="33"/>
      <c r="AE153" s="33"/>
      <c r="AR153" s="178" t="s">
        <v>125</v>
      </c>
      <c r="AT153" s="178" t="s">
        <v>222</v>
      </c>
      <c r="AU153" s="178" t="s">
        <v>82</v>
      </c>
      <c r="AY153" s="18" t="s">
        <v>219</v>
      </c>
      <c r="BE153" s="179">
        <f>IF(N153="základní",J153,0)</f>
        <v>0</v>
      </c>
      <c r="BF153" s="179">
        <f>IF(N153="snížená",J153,0)</f>
        <v>0</v>
      </c>
      <c r="BG153" s="179">
        <f>IF(N153="zákl. přenesená",J153,0)</f>
        <v>0</v>
      </c>
      <c r="BH153" s="179">
        <f>IF(N153="sníž. přenesená",J153,0)</f>
        <v>0</v>
      </c>
      <c r="BI153" s="179">
        <f>IF(N153="nulová",J153,0)</f>
        <v>0</v>
      </c>
      <c r="BJ153" s="18" t="s">
        <v>80</v>
      </c>
      <c r="BK153" s="179">
        <f>ROUND(I153*H153,2)</f>
        <v>0</v>
      </c>
      <c r="BL153" s="18" t="s">
        <v>125</v>
      </c>
      <c r="BM153" s="178" t="s">
        <v>244</v>
      </c>
    </row>
    <row r="154" spans="2:51" s="13" customFormat="1" ht="12">
      <c r="B154" s="180"/>
      <c r="D154" s="181" t="s">
        <v>228</v>
      </c>
      <c r="E154" s="182" t="s">
        <v>1</v>
      </c>
      <c r="F154" s="183" t="s">
        <v>245</v>
      </c>
      <c r="H154" s="184">
        <v>0.062</v>
      </c>
      <c r="I154" s="185"/>
      <c r="L154" s="180"/>
      <c r="M154" s="186"/>
      <c r="N154" s="187"/>
      <c r="O154" s="187"/>
      <c r="P154" s="187"/>
      <c r="Q154" s="187"/>
      <c r="R154" s="187"/>
      <c r="S154" s="187"/>
      <c r="T154" s="188"/>
      <c r="AT154" s="182" t="s">
        <v>228</v>
      </c>
      <c r="AU154" s="182" t="s">
        <v>82</v>
      </c>
      <c r="AV154" s="13" t="s">
        <v>82</v>
      </c>
      <c r="AW154" s="13" t="s">
        <v>30</v>
      </c>
      <c r="AX154" s="13" t="s">
        <v>80</v>
      </c>
      <c r="AY154" s="182" t="s">
        <v>219</v>
      </c>
    </row>
    <row r="155" spans="1:65" s="2" customFormat="1" ht="32.45" customHeight="1">
      <c r="A155" s="33"/>
      <c r="B155" s="166"/>
      <c r="C155" s="167" t="s">
        <v>246</v>
      </c>
      <c r="D155" s="167" t="s">
        <v>222</v>
      </c>
      <c r="E155" s="168" t="s">
        <v>247</v>
      </c>
      <c r="F155" s="169" t="s">
        <v>248</v>
      </c>
      <c r="G155" s="170" t="s">
        <v>249</v>
      </c>
      <c r="H155" s="171">
        <v>0.047</v>
      </c>
      <c r="I155" s="172"/>
      <c r="J155" s="173">
        <f>ROUND(I155*H155,2)</f>
        <v>0</v>
      </c>
      <c r="K155" s="169" t="s">
        <v>226</v>
      </c>
      <c r="L155" s="34"/>
      <c r="M155" s="174" t="s">
        <v>1</v>
      </c>
      <c r="N155" s="175" t="s">
        <v>38</v>
      </c>
      <c r="O155" s="59"/>
      <c r="P155" s="176">
        <f>O155*H155</f>
        <v>0</v>
      </c>
      <c r="Q155" s="176">
        <v>0.01709</v>
      </c>
      <c r="R155" s="176">
        <f>Q155*H155</f>
        <v>0.00080323</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250</v>
      </c>
    </row>
    <row r="156" spans="2:51" s="13" customFormat="1" ht="12">
      <c r="B156" s="180"/>
      <c r="D156" s="181" t="s">
        <v>228</v>
      </c>
      <c r="E156" s="182" t="s">
        <v>1</v>
      </c>
      <c r="F156" s="183" t="s">
        <v>251</v>
      </c>
      <c r="H156" s="184">
        <v>0.047</v>
      </c>
      <c r="I156" s="185"/>
      <c r="L156" s="180"/>
      <c r="M156" s="186"/>
      <c r="N156" s="187"/>
      <c r="O156" s="187"/>
      <c r="P156" s="187"/>
      <c r="Q156" s="187"/>
      <c r="R156" s="187"/>
      <c r="S156" s="187"/>
      <c r="T156" s="188"/>
      <c r="AT156" s="182" t="s">
        <v>228</v>
      </c>
      <c r="AU156" s="182" t="s">
        <v>82</v>
      </c>
      <c r="AV156" s="13" t="s">
        <v>82</v>
      </c>
      <c r="AW156" s="13" t="s">
        <v>30</v>
      </c>
      <c r="AX156" s="13" t="s">
        <v>80</v>
      </c>
      <c r="AY156" s="182" t="s">
        <v>219</v>
      </c>
    </row>
    <row r="157" spans="1:65" s="2" customFormat="1" ht="14.45" customHeight="1">
      <c r="A157" s="33"/>
      <c r="B157" s="166"/>
      <c r="C157" s="197" t="s">
        <v>252</v>
      </c>
      <c r="D157" s="197" t="s">
        <v>253</v>
      </c>
      <c r="E157" s="198" t="s">
        <v>254</v>
      </c>
      <c r="F157" s="199" t="s">
        <v>255</v>
      </c>
      <c r="G157" s="200" t="s">
        <v>249</v>
      </c>
      <c r="H157" s="201">
        <v>0.05</v>
      </c>
      <c r="I157" s="202"/>
      <c r="J157" s="203">
        <f>ROUND(I157*H157,2)</f>
        <v>0</v>
      </c>
      <c r="K157" s="199" t="s">
        <v>226</v>
      </c>
      <c r="L157" s="204"/>
      <c r="M157" s="205" t="s">
        <v>1</v>
      </c>
      <c r="N157" s="206" t="s">
        <v>38</v>
      </c>
      <c r="O157" s="59"/>
      <c r="P157" s="176">
        <f>O157*H157</f>
        <v>0</v>
      </c>
      <c r="Q157" s="176">
        <v>1</v>
      </c>
      <c r="R157" s="176">
        <f>Q157*H157</f>
        <v>0.05</v>
      </c>
      <c r="S157" s="176">
        <v>0</v>
      </c>
      <c r="T157" s="177">
        <f>S157*H157</f>
        <v>0</v>
      </c>
      <c r="U157" s="33"/>
      <c r="V157" s="33"/>
      <c r="W157" s="33"/>
      <c r="X157" s="33"/>
      <c r="Y157" s="33"/>
      <c r="Z157" s="33"/>
      <c r="AA157" s="33"/>
      <c r="AB157" s="33"/>
      <c r="AC157" s="33"/>
      <c r="AD157" s="33"/>
      <c r="AE157" s="33"/>
      <c r="AR157" s="178" t="s">
        <v>256</v>
      </c>
      <c r="AT157" s="178" t="s">
        <v>253</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257</v>
      </c>
    </row>
    <row r="158" spans="2:51" s="13" customFormat="1" ht="12">
      <c r="B158" s="180"/>
      <c r="D158" s="181" t="s">
        <v>228</v>
      </c>
      <c r="E158" s="182" t="s">
        <v>1</v>
      </c>
      <c r="F158" s="183" t="s">
        <v>258</v>
      </c>
      <c r="H158" s="184">
        <v>0.05</v>
      </c>
      <c r="I158" s="185"/>
      <c r="L158" s="180"/>
      <c r="M158" s="186"/>
      <c r="N158" s="187"/>
      <c r="O158" s="187"/>
      <c r="P158" s="187"/>
      <c r="Q158" s="187"/>
      <c r="R158" s="187"/>
      <c r="S158" s="187"/>
      <c r="T158" s="188"/>
      <c r="AT158" s="182" t="s">
        <v>228</v>
      </c>
      <c r="AU158" s="182" t="s">
        <v>82</v>
      </c>
      <c r="AV158" s="13" t="s">
        <v>82</v>
      </c>
      <c r="AW158" s="13" t="s">
        <v>30</v>
      </c>
      <c r="AX158" s="13" t="s">
        <v>80</v>
      </c>
      <c r="AY158" s="182" t="s">
        <v>219</v>
      </c>
    </row>
    <row r="159" spans="2:63" s="12" customFormat="1" ht="22.9" customHeight="1">
      <c r="B159" s="153"/>
      <c r="D159" s="154" t="s">
        <v>72</v>
      </c>
      <c r="E159" s="164" t="s">
        <v>252</v>
      </c>
      <c r="F159" s="164" t="s">
        <v>259</v>
      </c>
      <c r="I159" s="156"/>
      <c r="J159" s="165">
        <f>BK159</f>
        <v>0</v>
      </c>
      <c r="L159" s="153"/>
      <c r="M159" s="158"/>
      <c r="N159" s="159"/>
      <c r="O159" s="159"/>
      <c r="P159" s="160">
        <f>SUM(P160:P189)</f>
        <v>0</v>
      </c>
      <c r="Q159" s="159"/>
      <c r="R159" s="160">
        <f>SUM(R160:R189)</f>
        <v>12.044844079999999</v>
      </c>
      <c r="S159" s="159"/>
      <c r="T159" s="161">
        <f>SUM(T160:T189)</f>
        <v>0</v>
      </c>
      <c r="AR159" s="154" t="s">
        <v>80</v>
      </c>
      <c r="AT159" s="162" t="s">
        <v>72</v>
      </c>
      <c r="AU159" s="162" t="s">
        <v>80</v>
      </c>
      <c r="AY159" s="154" t="s">
        <v>219</v>
      </c>
      <c r="BK159" s="163">
        <f>SUM(BK160:BK189)</f>
        <v>0</v>
      </c>
    </row>
    <row r="160" spans="1:65" s="2" customFormat="1" ht="43.15" customHeight="1">
      <c r="A160" s="33"/>
      <c r="B160" s="166"/>
      <c r="C160" s="167" t="s">
        <v>260</v>
      </c>
      <c r="D160" s="167" t="s">
        <v>222</v>
      </c>
      <c r="E160" s="168" t="s">
        <v>261</v>
      </c>
      <c r="F160" s="169" t="s">
        <v>262</v>
      </c>
      <c r="G160" s="170" t="s">
        <v>237</v>
      </c>
      <c r="H160" s="171">
        <v>7.801</v>
      </c>
      <c r="I160" s="172"/>
      <c r="J160" s="173">
        <f>ROUND(I160*H160,2)</f>
        <v>0</v>
      </c>
      <c r="K160" s="169" t="s">
        <v>226</v>
      </c>
      <c r="L160" s="34"/>
      <c r="M160" s="174" t="s">
        <v>1</v>
      </c>
      <c r="N160" s="175" t="s">
        <v>38</v>
      </c>
      <c r="O160" s="59"/>
      <c r="P160" s="176">
        <f>O160*H160</f>
        <v>0</v>
      </c>
      <c r="Q160" s="176">
        <v>0.01838</v>
      </c>
      <c r="R160" s="176">
        <f>Q160*H160</f>
        <v>0.14338238</v>
      </c>
      <c r="S160" s="176">
        <v>0</v>
      </c>
      <c r="T160" s="177">
        <f>S160*H160</f>
        <v>0</v>
      </c>
      <c r="U160" s="33"/>
      <c r="V160" s="33"/>
      <c r="W160" s="33"/>
      <c r="X160" s="33"/>
      <c r="Y160" s="33"/>
      <c r="Z160" s="33"/>
      <c r="AA160" s="33"/>
      <c r="AB160" s="33"/>
      <c r="AC160" s="33"/>
      <c r="AD160" s="33"/>
      <c r="AE160" s="33"/>
      <c r="AR160" s="178" t="s">
        <v>125</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125</v>
      </c>
      <c r="BM160" s="178" t="s">
        <v>263</v>
      </c>
    </row>
    <row r="161" spans="2:51" s="13" customFormat="1" ht="12">
      <c r="B161" s="180"/>
      <c r="D161" s="181" t="s">
        <v>228</v>
      </c>
      <c r="E161" s="182" t="s">
        <v>1</v>
      </c>
      <c r="F161" s="183" t="s">
        <v>264</v>
      </c>
      <c r="H161" s="184">
        <v>0.801</v>
      </c>
      <c r="I161" s="185"/>
      <c r="L161" s="180"/>
      <c r="M161" s="186"/>
      <c r="N161" s="187"/>
      <c r="O161" s="187"/>
      <c r="P161" s="187"/>
      <c r="Q161" s="187"/>
      <c r="R161" s="187"/>
      <c r="S161" s="187"/>
      <c r="T161" s="188"/>
      <c r="AT161" s="182" t="s">
        <v>228</v>
      </c>
      <c r="AU161" s="182" t="s">
        <v>82</v>
      </c>
      <c r="AV161" s="13" t="s">
        <v>82</v>
      </c>
      <c r="AW161" s="13" t="s">
        <v>30</v>
      </c>
      <c r="AX161" s="13" t="s">
        <v>73</v>
      </c>
      <c r="AY161" s="182" t="s">
        <v>219</v>
      </c>
    </row>
    <row r="162" spans="2:51" s="13" customFormat="1" ht="12">
      <c r="B162" s="180"/>
      <c r="D162" s="181" t="s">
        <v>228</v>
      </c>
      <c r="E162" s="182" t="s">
        <v>1</v>
      </c>
      <c r="F162" s="183" t="s">
        <v>265</v>
      </c>
      <c r="H162" s="184">
        <v>3.4</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3" customFormat="1" ht="12">
      <c r="B163" s="180"/>
      <c r="D163" s="181" t="s">
        <v>228</v>
      </c>
      <c r="E163" s="182" t="s">
        <v>1</v>
      </c>
      <c r="F163" s="183" t="s">
        <v>266</v>
      </c>
      <c r="H163" s="184">
        <v>3.6</v>
      </c>
      <c r="I163" s="185"/>
      <c r="L163" s="180"/>
      <c r="M163" s="186"/>
      <c r="N163" s="187"/>
      <c r="O163" s="187"/>
      <c r="P163" s="187"/>
      <c r="Q163" s="187"/>
      <c r="R163" s="187"/>
      <c r="S163" s="187"/>
      <c r="T163" s="188"/>
      <c r="AT163" s="182" t="s">
        <v>228</v>
      </c>
      <c r="AU163" s="182" t="s">
        <v>82</v>
      </c>
      <c r="AV163" s="13" t="s">
        <v>82</v>
      </c>
      <c r="AW163" s="13" t="s">
        <v>30</v>
      </c>
      <c r="AX163" s="13" t="s">
        <v>73</v>
      </c>
      <c r="AY163" s="182" t="s">
        <v>219</v>
      </c>
    </row>
    <row r="164" spans="2:51" s="14" customFormat="1" ht="12">
      <c r="B164" s="189"/>
      <c r="D164" s="181" t="s">
        <v>228</v>
      </c>
      <c r="E164" s="190" t="s">
        <v>1</v>
      </c>
      <c r="F164" s="191" t="s">
        <v>241</v>
      </c>
      <c r="H164" s="192">
        <v>7.801</v>
      </c>
      <c r="I164" s="193"/>
      <c r="L164" s="189"/>
      <c r="M164" s="194"/>
      <c r="N164" s="195"/>
      <c r="O164" s="195"/>
      <c r="P164" s="195"/>
      <c r="Q164" s="195"/>
      <c r="R164" s="195"/>
      <c r="S164" s="195"/>
      <c r="T164" s="196"/>
      <c r="AT164" s="190" t="s">
        <v>228</v>
      </c>
      <c r="AU164" s="190" t="s">
        <v>82</v>
      </c>
      <c r="AV164" s="14" t="s">
        <v>125</v>
      </c>
      <c r="AW164" s="14" t="s">
        <v>30</v>
      </c>
      <c r="AX164" s="14" t="s">
        <v>80</v>
      </c>
      <c r="AY164" s="190" t="s">
        <v>219</v>
      </c>
    </row>
    <row r="165" spans="1:65" s="2" customFormat="1" ht="21.6" customHeight="1">
      <c r="A165" s="33"/>
      <c r="B165" s="166"/>
      <c r="C165" s="167" t="s">
        <v>256</v>
      </c>
      <c r="D165" s="167" t="s">
        <v>222</v>
      </c>
      <c r="E165" s="168" t="s">
        <v>267</v>
      </c>
      <c r="F165" s="169" t="s">
        <v>268</v>
      </c>
      <c r="G165" s="170" t="s">
        <v>237</v>
      </c>
      <c r="H165" s="171">
        <v>3.286</v>
      </c>
      <c r="I165" s="172"/>
      <c r="J165" s="173">
        <f>ROUND(I165*H165,2)</f>
        <v>0</v>
      </c>
      <c r="K165" s="169" t="s">
        <v>226</v>
      </c>
      <c r="L165" s="34"/>
      <c r="M165" s="174" t="s">
        <v>1</v>
      </c>
      <c r="N165" s="175" t="s">
        <v>38</v>
      </c>
      <c r="O165" s="59"/>
      <c r="P165" s="176">
        <f>O165*H165</f>
        <v>0</v>
      </c>
      <c r="Q165" s="176">
        <v>0.03358</v>
      </c>
      <c r="R165" s="176">
        <f>Q165*H165</f>
        <v>0.11034387999999999</v>
      </c>
      <c r="S165" s="176">
        <v>0</v>
      </c>
      <c r="T165" s="177">
        <f>S165*H165</f>
        <v>0</v>
      </c>
      <c r="U165" s="33"/>
      <c r="V165" s="33"/>
      <c r="W165" s="33"/>
      <c r="X165" s="33"/>
      <c r="Y165" s="33"/>
      <c r="Z165" s="33"/>
      <c r="AA165" s="33"/>
      <c r="AB165" s="33"/>
      <c r="AC165" s="33"/>
      <c r="AD165" s="33"/>
      <c r="AE165" s="33"/>
      <c r="AR165" s="178" t="s">
        <v>125</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125</v>
      </c>
      <c r="BM165" s="178" t="s">
        <v>269</v>
      </c>
    </row>
    <row r="166" spans="2:51" s="13" customFormat="1" ht="33.75">
      <c r="B166" s="180"/>
      <c r="D166" s="181" t="s">
        <v>228</v>
      </c>
      <c r="E166" s="182" t="s">
        <v>1</v>
      </c>
      <c r="F166" s="183" t="s">
        <v>270</v>
      </c>
      <c r="H166" s="184">
        <v>3.286</v>
      </c>
      <c r="I166" s="185"/>
      <c r="L166" s="180"/>
      <c r="M166" s="186"/>
      <c r="N166" s="187"/>
      <c r="O166" s="187"/>
      <c r="P166" s="187"/>
      <c r="Q166" s="187"/>
      <c r="R166" s="187"/>
      <c r="S166" s="187"/>
      <c r="T166" s="188"/>
      <c r="AT166" s="182" t="s">
        <v>228</v>
      </c>
      <c r="AU166" s="182" t="s">
        <v>82</v>
      </c>
      <c r="AV166" s="13" t="s">
        <v>82</v>
      </c>
      <c r="AW166" s="13" t="s">
        <v>30</v>
      </c>
      <c r="AX166" s="13" t="s">
        <v>80</v>
      </c>
      <c r="AY166" s="182" t="s">
        <v>219</v>
      </c>
    </row>
    <row r="167" spans="1:65" s="2" customFormat="1" ht="43.15" customHeight="1">
      <c r="A167" s="33"/>
      <c r="B167" s="166"/>
      <c r="C167" s="167" t="s">
        <v>271</v>
      </c>
      <c r="D167" s="167" t="s">
        <v>222</v>
      </c>
      <c r="E167" s="168" t="s">
        <v>272</v>
      </c>
      <c r="F167" s="169" t="s">
        <v>273</v>
      </c>
      <c r="G167" s="170" t="s">
        <v>237</v>
      </c>
      <c r="H167" s="171">
        <v>636.762</v>
      </c>
      <c r="I167" s="172"/>
      <c r="J167" s="173">
        <f>ROUND(I167*H167,2)</f>
        <v>0</v>
      </c>
      <c r="K167" s="169" t="s">
        <v>226</v>
      </c>
      <c r="L167" s="34"/>
      <c r="M167" s="174" t="s">
        <v>1</v>
      </c>
      <c r="N167" s="175" t="s">
        <v>38</v>
      </c>
      <c r="O167" s="59"/>
      <c r="P167" s="176">
        <f>O167*H167</f>
        <v>0</v>
      </c>
      <c r="Q167" s="176">
        <v>0.017</v>
      </c>
      <c r="R167" s="176">
        <f>Q167*H167</f>
        <v>10.824954</v>
      </c>
      <c r="S167" s="176">
        <v>0</v>
      </c>
      <c r="T167" s="177">
        <f>S167*H167</f>
        <v>0</v>
      </c>
      <c r="U167" s="33"/>
      <c r="V167" s="33"/>
      <c r="W167" s="33"/>
      <c r="X167" s="33"/>
      <c r="Y167" s="33"/>
      <c r="Z167" s="33"/>
      <c r="AA167" s="33"/>
      <c r="AB167" s="33"/>
      <c r="AC167" s="33"/>
      <c r="AD167" s="33"/>
      <c r="AE167" s="33"/>
      <c r="AR167" s="178" t="s">
        <v>125</v>
      </c>
      <c r="AT167" s="178" t="s">
        <v>222</v>
      </c>
      <c r="AU167" s="178" t="s">
        <v>82</v>
      </c>
      <c r="AY167" s="18" t="s">
        <v>219</v>
      </c>
      <c r="BE167" s="179">
        <f>IF(N167="základní",J167,0)</f>
        <v>0</v>
      </c>
      <c r="BF167" s="179">
        <f>IF(N167="snížená",J167,0)</f>
        <v>0</v>
      </c>
      <c r="BG167" s="179">
        <f>IF(N167="zákl. přenesená",J167,0)</f>
        <v>0</v>
      </c>
      <c r="BH167" s="179">
        <f>IF(N167="sníž. přenesená",J167,0)</f>
        <v>0</v>
      </c>
      <c r="BI167" s="179">
        <f>IF(N167="nulová",J167,0)</f>
        <v>0</v>
      </c>
      <c r="BJ167" s="18" t="s">
        <v>80</v>
      </c>
      <c r="BK167" s="179">
        <f>ROUND(I167*H167,2)</f>
        <v>0</v>
      </c>
      <c r="BL167" s="18" t="s">
        <v>125</v>
      </c>
      <c r="BM167" s="178" t="s">
        <v>274</v>
      </c>
    </row>
    <row r="168" spans="2:51" s="13" customFormat="1" ht="22.5">
      <c r="B168" s="180"/>
      <c r="D168" s="181" t="s">
        <v>228</v>
      </c>
      <c r="E168" s="182" t="s">
        <v>1</v>
      </c>
      <c r="F168" s="183" t="s">
        <v>275</v>
      </c>
      <c r="H168" s="184">
        <v>167.96</v>
      </c>
      <c r="I168" s="185"/>
      <c r="L168" s="180"/>
      <c r="M168" s="186"/>
      <c r="N168" s="187"/>
      <c r="O168" s="187"/>
      <c r="P168" s="187"/>
      <c r="Q168" s="187"/>
      <c r="R168" s="187"/>
      <c r="S168" s="187"/>
      <c r="T168" s="188"/>
      <c r="AT168" s="182" t="s">
        <v>228</v>
      </c>
      <c r="AU168" s="182" t="s">
        <v>82</v>
      </c>
      <c r="AV168" s="13" t="s">
        <v>82</v>
      </c>
      <c r="AW168" s="13" t="s">
        <v>30</v>
      </c>
      <c r="AX168" s="13" t="s">
        <v>73</v>
      </c>
      <c r="AY168" s="182" t="s">
        <v>219</v>
      </c>
    </row>
    <row r="169" spans="2:51" s="13" customFormat="1" ht="22.5">
      <c r="B169" s="180"/>
      <c r="D169" s="181" t="s">
        <v>228</v>
      </c>
      <c r="E169" s="182" t="s">
        <v>1</v>
      </c>
      <c r="F169" s="183" t="s">
        <v>276</v>
      </c>
      <c r="H169" s="184">
        <v>468.802</v>
      </c>
      <c r="I169" s="185"/>
      <c r="L169" s="180"/>
      <c r="M169" s="186"/>
      <c r="N169" s="187"/>
      <c r="O169" s="187"/>
      <c r="P169" s="187"/>
      <c r="Q169" s="187"/>
      <c r="R169" s="187"/>
      <c r="S169" s="187"/>
      <c r="T169" s="188"/>
      <c r="AT169" s="182" t="s">
        <v>228</v>
      </c>
      <c r="AU169" s="182" t="s">
        <v>82</v>
      </c>
      <c r="AV169" s="13" t="s">
        <v>82</v>
      </c>
      <c r="AW169" s="13" t="s">
        <v>30</v>
      </c>
      <c r="AX169" s="13" t="s">
        <v>73</v>
      </c>
      <c r="AY169" s="182" t="s">
        <v>219</v>
      </c>
    </row>
    <row r="170" spans="2:51" s="14" customFormat="1" ht="12">
      <c r="B170" s="189"/>
      <c r="D170" s="181" t="s">
        <v>228</v>
      </c>
      <c r="E170" s="190" t="s">
        <v>1</v>
      </c>
      <c r="F170" s="191" t="s">
        <v>241</v>
      </c>
      <c r="H170" s="192">
        <v>636.7620000000001</v>
      </c>
      <c r="I170" s="193"/>
      <c r="L170" s="189"/>
      <c r="M170" s="194"/>
      <c r="N170" s="195"/>
      <c r="O170" s="195"/>
      <c r="P170" s="195"/>
      <c r="Q170" s="195"/>
      <c r="R170" s="195"/>
      <c r="S170" s="195"/>
      <c r="T170" s="196"/>
      <c r="AT170" s="190" t="s">
        <v>228</v>
      </c>
      <c r="AU170" s="190" t="s">
        <v>82</v>
      </c>
      <c r="AV170" s="14" t="s">
        <v>125</v>
      </c>
      <c r="AW170" s="14" t="s">
        <v>30</v>
      </c>
      <c r="AX170" s="14" t="s">
        <v>80</v>
      </c>
      <c r="AY170" s="190" t="s">
        <v>219</v>
      </c>
    </row>
    <row r="171" spans="1:65" s="2" customFormat="1" ht="43.15" customHeight="1">
      <c r="A171" s="33"/>
      <c r="B171" s="166"/>
      <c r="C171" s="167" t="s">
        <v>277</v>
      </c>
      <c r="D171" s="167" t="s">
        <v>222</v>
      </c>
      <c r="E171" s="168" t="s">
        <v>278</v>
      </c>
      <c r="F171" s="169" t="s">
        <v>279</v>
      </c>
      <c r="G171" s="170" t="s">
        <v>237</v>
      </c>
      <c r="H171" s="171">
        <v>8.701</v>
      </c>
      <c r="I171" s="172"/>
      <c r="J171" s="173">
        <f>ROUND(I171*H171,2)</f>
        <v>0</v>
      </c>
      <c r="K171" s="169" t="s">
        <v>226</v>
      </c>
      <c r="L171" s="34"/>
      <c r="M171" s="174" t="s">
        <v>1</v>
      </c>
      <c r="N171" s="175" t="s">
        <v>38</v>
      </c>
      <c r="O171" s="59"/>
      <c r="P171" s="176">
        <f>O171*H171</f>
        <v>0</v>
      </c>
      <c r="Q171" s="176">
        <v>0.0085</v>
      </c>
      <c r="R171" s="176">
        <f>Q171*H171</f>
        <v>0.07395850000000001</v>
      </c>
      <c r="S171" s="176">
        <v>0</v>
      </c>
      <c r="T171" s="177">
        <f>S171*H171</f>
        <v>0</v>
      </c>
      <c r="U171" s="33"/>
      <c r="V171" s="33"/>
      <c r="W171" s="33"/>
      <c r="X171" s="33"/>
      <c r="Y171" s="33"/>
      <c r="Z171" s="33"/>
      <c r="AA171" s="33"/>
      <c r="AB171" s="33"/>
      <c r="AC171" s="33"/>
      <c r="AD171" s="33"/>
      <c r="AE171" s="33"/>
      <c r="AR171" s="178" t="s">
        <v>125</v>
      </c>
      <c r="AT171" s="178" t="s">
        <v>222</v>
      </c>
      <c r="AU171" s="178" t="s">
        <v>82</v>
      </c>
      <c r="AY171" s="18" t="s">
        <v>219</v>
      </c>
      <c r="BE171" s="179">
        <f>IF(N171="základní",J171,0)</f>
        <v>0</v>
      </c>
      <c r="BF171" s="179">
        <f>IF(N171="snížená",J171,0)</f>
        <v>0</v>
      </c>
      <c r="BG171" s="179">
        <f>IF(N171="zákl. přenesená",J171,0)</f>
        <v>0</v>
      </c>
      <c r="BH171" s="179">
        <f>IF(N171="sníž. přenesená",J171,0)</f>
        <v>0</v>
      </c>
      <c r="BI171" s="179">
        <f>IF(N171="nulová",J171,0)</f>
        <v>0</v>
      </c>
      <c r="BJ171" s="18" t="s">
        <v>80</v>
      </c>
      <c r="BK171" s="179">
        <f>ROUND(I171*H171,2)</f>
        <v>0</v>
      </c>
      <c r="BL171" s="18" t="s">
        <v>125</v>
      </c>
      <c r="BM171" s="178" t="s">
        <v>280</v>
      </c>
    </row>
    <row r="172" spans="2:51" s="13" customFormat="1" ht="12">
      <c r="B172" s="180"/>
      <c r="D172" s="181" t="s">
        <v>228</v>
      </c>
      <c r="E172" s="182" t="s">
        <v>1</v>
      </c>
      <c r="F172" s="183" t="s">
        <v>264</v>
      </c>
      <c r="H172" s="184">
        <v>0.801</v>
      </c>
      <c r="I172" s="185"/>
      <c r="L172" s="180"/>
      <c r="M172" s="186"/>
      <c r="N172" s="187"/>
      <c r="O172" s="187"/>
      <c r="P172" s="187"/>
      <c r="Q172" s="187"/>
      <c r="R172" s="187"/>
      <c r="S172" s="187"/>
      <c r="T172" s="188"/>
      <c r="AT172" s="182" t="s">
        <v>228</v>
      </c>
      <c r="AU172" s="182" t="s">
        <v>82</v>
      </c>
      <c r="AV172" s="13" t="s">
        <v>82</v>
      </c>
      <c r="AW172" s="13" t="s">
        <v>30</v>
      </c>
      <c r="AX172" s="13" t="s">
        <v>73</v>
      </c>
      <c r="AY172" s="182" t="s">
        <v>219</v>
      </c>
    </row>
    <row r="173" spans="2:51" s="13" customFormat="1" ht="12">
      <c r="B173" s="180"/>
      <c r="D173" s="181" t="s">
        <v>228</v>
      </c>
      <c r="E173" s="182" t="s">
        <v>1</v>
      </c>
      <c r="F173" s="183" t="s">
        <v>265</v>
      </c>
      <c r="H173" s="184">
        <v>3.4</v>
      </c>
      <c r="I173" s="185"/>
      <c r="L173" s="180"/>
      <c r="M173" s="186"/>
      <c r="N173" s="187"/>
      <c r="O173" s="187"/>
      <c r="P173" s="187"/>
      <c r="Q173" s="187"/>
      <c r="R173" s="187"/>
      <c r="S173" s="187"/>
      <c r="T173" s="188"/>
      <c r="AT173" s="182" t="s">
        <v>228</v>
      </c>
      <c r="AU173" s="182" t="s">
        <v>82</v>
      </c>
      <c r="AV173" s="13" t="s">
        <v>82</v>
      </c>
      <c r="AW173" s="13" t="s">
        <v>30</v>
      </c>
      <c r="AX173" s="13" t="s">
        <v>73</v>
      </c>
      <c r="AY173" s="182" t="s">
        <v>219</v>
      </c>
    </row>
    <row r="174" spans="2:51" s="13" customFormat="1" ht="12">
      <c r="B174" s="180"/>
      <c r="D174" s="181" t="s">
        <v>228</v>
      </c>
      <c r="E174" s="182" t="s">
        <v>1</v>
      </c>
      <c r="F174" s="183" t="s">
        <v>281</v>
      </c>
      <c r="H174" s="184">
        <v>4.5</v>
      </c>
      <c r="I174" s="185"/>
      <c r="L174" s="180"/>
      <c r="M174" s="186"/>
      <c r="N174" s="187"/>
      <c r="O174" s="187"/>
      <c r="P174" s="187"/>
      <c r="Q174" s="187"/>
      <c r="R174" s="187"/>
      <c r="S174" s="187"/>
      <c r="T174" s="188"/>
      <c r="AT174" s="182" t="s">
        <v>228</v>
      </c>
      <c r="AU174" s="182" t="s">
        <v>82</v>
      </c>
      <c r="AV174" s="13" t="s">
        <v>82</v>
      </c>
      <c r="AW174" s="13" t="s">
        <v>30</v>
      </c>
      <c r="AX174" s="13" t="s">
        <v>73</v>
      </c>
      <c r="AY174" s="182" t="s">
        <v>219</v>
      </c>
    </row>
    <row r="175" spans="2:51" s="14" customFormat="1" ht="12">
      <c r="B175" s="189"/>
      <c r="D175" s="181" t="s">
        <v>228</v>
      </c>
      <c r="E175" s="190" t="s">
        <v>1</v>
      </c>
      <c r="F175" s="191" t="s">
        <v>241</v>
      </c>
      <c r="H175" s="192">
        <v>8.701</v>
      </c>
      <c r="I175" s="193"/>
      <c r="L175" s="189"/>
      <c r="M175" s="194"/>
      <c r="N175" s="195"/>
      <c r="O175" s="195"/>
      <c r="P175" s="195"/>
      <c r="Q175" s="195"/>
      <c r="R175" s="195"/>
      <c r="S175" s="195"/>
      <c r="T175" s="196"/>
      <c r="AT175" s="190" t="s">
        <v>228</v>
      </c>
      <c r="AU175" s="190" t="s">
        <v>82</v>
      </c>
      <c r="AV175" s="14" t="s">
        <v>125</v>
      </c>
      <c r="AW175" s="14" t="s">
        <v>30</v>
      </c>
      <c r="AX175" s="14" t="s">
        <v>80</v>
      </c>
      <c r="AY175" s="190" t="s">
        <v>219</v>
      </c>
    </row>
    <row r="176" spans="1:65" s="2" customFormat="1" ht="14.45" customHeight="1">
      <c r="A176" s="33"/>
      <c r="B176" s="166"/>
      <c r="C176" s="197" t="s">
        <v>282</v>
      </c>
      <c r="D176" s="197" t="s">
        <v>253</v>
      </c>
      <c r="E176" s="198" t="s">
        <v>283</v>
      </c>
      <c r="F176" s="199" t="s">
        <v>284</v>
      </c>
      <c r="G176" s="200" t="s">
        <v>237</v>
      </c>
      <c r="H176" s="201">
        <v>9.571</v>
      </c>
      <c r="I176" s="202"/>
      <c r="J176" s="203">
        <f>ROUND(I176*H176,2)</f>
        <v>0</v>
      </c>
      <c r="K176" s="199" t="s">
        <v>226</v>
      </c>
      <c r="L176" s="204"/>
      <c r="M176" s="205" t="s">
        <v>1</v>
      </c>
      <c r="N176" s="206" t="s">
        <v>38</v>
      </c>
      <c r="O176" s="59"/>
      <c r="P176" s="176">
        <f>O176*H176</f>
        <v>0</v>
      </c>
      <c r="Q176" s="176">
        <v>0.00322</v>
      </c>
      <c r="R176" s="176">
        <f>Q176*H176</f>
        <v>0.03081862</v>
      </c>
      <c r="S176" s="176">
        <v>0</v>
      </c>
      <c r="T176" s="177">
        <f>S176*H176</f>
        <v>0</v>
      </c>
      <c r="U176" s="33"/>
      <c r="V176" s="33"/>
      <c r="W176" s="33"/>
      <c r="X176" s="33"/>
      <c r="Y176" s="33"/>
      <c r="Z176" s="33"/>
      <c r="AA176" s="33"/>
      <c r="AB176" s="33"/>
      <c r="AC176" s="33"/>
      <c r="AD176" s="33"/>
      <c r="AE176" s="33"/>
      <c r="AR176" s="178" t="s">
        <v>256</v>
      </c>
      <c r="AT176" s="178" t="s">
        <v>253</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125</v>
      </c>
      <c r="BM176" s="178" t="s">
        <v>285</v>
      </c>
    </row>
    <row r="177" spans="2:51" s="13" customFormat="1" ht="12">
      <c r="B177" s="180"/>
      <c r="D177" s="181" t="s">
        <v>228</v>
      </c>
      <c r="E177" s="182" t="s">
        <v>1</v>
      </c>
      <c r="F177" s="183" t="s">
        <v>286</v>
      </c>
      <c r="H177" s="184">
        <v>9.571</v>
      </c>
      <c r="I177" s="185"/>
      <c r="L177" s="180"/>
      <c r="M177" s="186"/>
      <c r="N177" s="187"/>
      <c r="O177" s="187"/>
      <c r="P177" s="187"/>
      <c r="Q177" s="187"/>
      <c r="R177" s="187"/>
      <c r="S177" s="187"/>
      <c r="T177" s="188"/>
      <c r="AT177" s="182" t="s">
        <v>228</v>
      </c>
      <c r="AU177" s="182" t="s">
        <v>82</v>
      </c>
      <c r="AV177" s="13" t="s">
        <v>82</v>
      </c>
      <c r="AW177" s="13" t="s">
        <v>30</v>
      </c>
      <c r="AX177" s="13" t="s">
        <v>80</v>
      </c>
      <c r="AY177" s="182" t="s">
        <v>219</v>
      </c>
    </row>
    <row r="178" spans="1:65" s="2" customFormat="1" ht="32.45" customHeight="1">
      <c r="A178" s="33"/>
      <c r="B178" s="166"/>
      <c r="C178" s="167" t="s">
        <v>287</v>
      </c>
      <c r="D178" s="167" t="s">
        <v>222</v>
      </c>
      <c r="E178" s="168" t="s">
        <v>288</v>
      </c>
      <c r="F178" s="169" t="s">
        <v>289</v>
      </c>
      <c r="G178" s="170" t="s">
        <v>237</v>
      </c>
      <c r="H178" s="171">
        <v>1.8</v>
      </c>
      <c r="I178" s="172"/>
      <c r="J178" s="173">
        <f>ROUND(I178*H178,2)</f>
        <v>0</v>
      </c>
      <c r="K178" s="169" t="s">
        <v>226</v>
      </c>
      <c r="L178" s="34"/>
      <c r="M178" s="174" t="s">
        <v>1</v>
      </c>
      <c r="N178" s="175" t="s">
        <v>38</v>
      </c>
      <c r="O178" s="59"/>
      <c r="P178" s="176">
        <f>O178*H178</f>
        <v>0</v>
      </c>
      <c r="Q178" s="176">
        <v>0.0231</v>
      </c>
      <c r="R178" s="176">
        <f>Q178*H178</f>
        <v>0.04158</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290</v>
      </c>
    </row>
    <row r="179" spans="2:51" s="15" customFormat="1" ht="12">
      <c r="B179" s="207"/>
      <c r="D179" s="181" t="s">
        <v>228</v>
      </c>
      <c r="E179" s="208" t="s">
        <v>1</v>
      </c>
      <c r="F179" s="209" t="s">
        <v>291</v>
      </c>
      <c r="H179" s="208" t="s">
        <v>1</v>
      </c>
      <c r="I179" s="210"/>
      <c r="L179" s="207"/>
      <c r="M179" s="211"/>
      <c r="N179" s="212"/>
      <c r="O179" s="212"/>
      <c r="P179" s="212"/>
      <c r="Q179" s="212"/>
      <c r="R179" s="212"/>
      <c r="S179" s="212"/>
      <c r="T179" s="213"/>
      <c r="AT179" s="208" t="s">
        <v>228</v>
      </c>
      <c r="AU179" s="208" t="s">
        <v>82</v>
      </c>
      <c r="AV179" s="15" t="s">
        <v>80</v>
      </c>
      <c r="AW179" s="15" t="s">
        <v>30</v>
      </c>
      <c r="AX179" s="15" t="s">
        <v>73</v>
      </c>
      <c r="AY179" s="208" t="s">
        <v>219</v>
      </c>
    </row>
    <row r="180" spans="2:51" s="13" customFormat="1" ht="12">
      <c r="B180" s="180"/>
      <c r="D180" s="181" t="s">
        <v>228</v>
      </c>
      <c r="E180" s="182" t="s">
        <v>1</v>
      </c>
      <c r="F180" s="183" t="s">
        <v>292</v>
      </c>
      <c r="H180" s="184">
        <v>0.6</v>
      </c>
      <c r="I180" s="185"/>
      <c r="L180" s="180"/>
      <c r="M180" s="186"/>
      <c r="N180" s="187"/>
      <c r="O180" s="187"/>
      <c r="P180" s="187"/>
      <c r="Q180" s="187"/>
      <c r="R180" s="187"/>
      <c r="S180" s="187"/>
      <c r="T180" s="188"/>
      <c r="AT180" s="182" t="s">
        <v>228</v>
      </c>
      <c r="AU180" s="182" t="s">
        <v>82</v>
      </c>
      <c r="AV180" s="13" t="s">
        <v>82</v>
      </c>
      <c r="AW180" s="13" t="s">
        <v>30</v>
      </c>
      <c r="AX180" s="13" t="s">
        <v>73</v>
      </c>
      <c r="AY180" s="182" t="s">
        <v>219</v>
      </c>
    </row>
    <row r="181" spans="2:51" s="13" customFormat="1" ht="12">
      <c r="B181" s="180"/>
      <c r="D181" s="181" t="s">
        <v>228</v>
      </c>
      <c r="E181" s="182" t="s">
        <v>1</v>
      </c>
      <c r="F181" s="183" t="s">
        <v>293</v>
      </c>
      <c r="H181" s="184">
        <v>1.2</v>
      </c>
      <c r="I181" s="185"/>
      <c r="L181" s="180"/>
      <c r="M181" s="186"/>
      <c r="N181" s="187"/>
      <c r="O181" s="187"/>
      <c r="P181" s="187"/>
      <c r="Q181" s="187"/>
      <c r="R181" s="187"/>
      <c r="S181" s="187"/>
      <c r="T181" s="188"/>
      <c r="AT181" s="182" t="s">
        <v>228</v>
      </c>
      <c r="AU181" s="182" t="s">
        <v>82</v>
      </c>
      <c r="AV181" s="13" t="s">
        <v>82</v>
      </c>
      <c r="AW181" s="13" t="s">
        <v>30</v>
      </c>
      <c r="AX181" s="13" t="s">
        <v>73</v>
      </c>
      <c r="AY181" s="182" t="s">
        <v>219</v>
      </c>
    </row>
    <row r="182" spans="2:51" s="14" customFormat="1" ht="12">
      <c r="B182" s="189"/>
      <c r="D182" s="181" t="s">
        <v>228</v>
      </c>
      <c r="E182" s="190" t="s">
        <v>1</v>
      </c>
      <c r="F182" s="191" t="s">
        <v>241</v>
      </c>
      <c r="H182" s="192">
        <v>1.7999999999999998</v>
      </c>
      <c r="I182" s="193"/>
      <c r="L182" s="189"/>
      <c r="M182" s="194"/>
      <c r="N182" s="195"/>
      <c r="O182" s="195"/>
      <c r="P182" s="195"/>
      <c r="Q182" s="195"/>
      <c r="R182" s="195"/>
      <c r="S182" s="195"/>
      <c r="T182" s="196"/>
      <c r="AT182" s="190" t="s">
        <v>228</v>
      </c>
      <c r="AU182" s="190" t="s">
        <v>82</v>
      </c>
      <c r="AV182" s="14" t="s">
        <v>125</v>
      </c>
      <c r="AW182" s="14" t="s">
        <v>30</v>
      </c>
      <c r="AX182" s="14" t="s">
        <v>80</v>
      </c>
      <c r="AY182" s="190" t="s">
        <v>219</v>
      </c>
    </row>
    <row r="183" spans="1:65" s="2" customFormat="1" ht="32.45" customHeight="1">
      <c r="A183" s="33"/>
      <c r="B183" s="166"/>
      <c r="C183" s="167" t="s">
        <v>294</v>
      </c>
      <c r="D183" s="167" t="s">
        <v>222</v>
      </c>
      <c r="E183" s="168" t="s">
        <v>295</v>
      </c>
      <c r="F183" s="169" t="s">
        <v>296</v>
      </c>
      <c r="G183" s="170" t="s">
        <v>237</v>
      </c>
      <c r="H183" s="171">
        <v>8.701</v>
      </c>
      <c r="I183" s="172"/>
      <c r="J183" s="173">
        <f>ROUND(I183*H183,2)</f>
        <v>0</v>
      </c>
      <c r="K183" s="169" t="s">
        <v>226</v>
      </c>
      <c r="L183" s="34"/>
      <c r="M183" s="174" t="s">
        <v>1</v>
      </c>
      <c r="N183" s="175" t="s">
        <v>38</v>
      </c>
      <c r="O183" s="59"/>
      <c r="P183" s="176">
        <f>O183*H183</f>
        <v>0</v>
      </c>
      <c r="Q183" s="176">
        <v>0.00268</v>
      </c>
      <c r="R183" s="176">
        <f>Q183*H183</f>
        <v>0.02331868</v>
      </c>
      <c r="S183" s="176">
        <v>0</v>
      </c>
      <c r="T183" s="177">
        <f>S183*H183</f>
        <v>0</v>
      </c>
      <c r="U183" s="33"/>
      <c r="V183" s="33"/>
      <c r="W183" s="33"/>
      <c r="X183" s="33"/>
      <c r="Y183" s="33"/>
      <c r="Z183" s="33"/>
      <c r="AA183" s="33"/>
      <c r="AB183" s="33"/>
      <c r="AC183" s="33"/>
      <c r="AD183" s="33"/>
      <c r="AE183" s="33"/>
      <c r="AR183" s="178" t="s">
        <v>125</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125</v>
      </c>
      <c r="BM183" s="178" t="s">
        <v>297</v>
      </c>
    </row>
    <row r="184" spans="2:51" s="13" customFormat="1" ht="12">
      <c r="B184" s="180"/>
      <c r="D184" s="181" t="s">
        <v>228</v>
      </c>
      <c r="E184" s="182" t="s">
        <v>1</v>
      </c>
      <c r="F184" s="183" t="s">
        <v>264</v>
      </c>
      <c r="H184" s="184">
        <v>0.801</v>
      </c>
      <c r="I184" s="185"/>
      <c r="L184" s="180"/>
      <c r="M184" s="186"/>
      <c r="N184" s="187"/>
      <c r="O184" s="187"/>
      <c r="P184" s="187"/>
      <c r="Q184" s="187"/>
      <c r="R184" s="187"/>
      <c r="S184" s="187"/>
      <c r="T184" s="188"/>
      <c r="AT184" s="182" t="s">
        <v>228</v>
      </c>
      <c r="AU184" s="182" t="s">
        <v>82</v>
      </c>
      <c r="AV184" s="13" t="s">
        <v>82</v>
      </c>
      <c r="AW184" s="13" t="s">
        <v>30</v>
      </c>
      <c r="AX184" s="13" t="s">
        <v>73</v>
      </c>
      <c r="AY184" s="182" t="s">
        <v>219</v>
      </c>
    </row>
    <row r="185" spans="2:51" s="13" customFormat="1" ht="12">
      <c r="B185" s="180"/>
      <c r="D185" s="181" t="s">
        <v>228</v>
      </c>
      <c r="E185" s="182" t="s">
        <v>1</v>
      </c>
      <c r="F185" s="183" t="s">
        <v>265</v>
      </c>
      <c r="H185" s="184">
        <v>3.4</v>
      </c>
      <c r="I185" s="185"/>
      <c r="L185" s="180"/>
      <c r="M185" s="186"/>
      <c r="N185" s="187"/>
      <c r="O185" s="187"/>
      <c r="P185" s="187"/>
      <c r="Q185" s="187"/>
      <c r="R185" s="187"/>
      <c r="S185" s="187"/>
      <c r="T185" s="188"/>
      <c r="AT185" s="182" t="s">
        <v>228</v>
      </c>
      <c r="AU185" s="182" t="s">
        <v>82</v>
      </c>
      <c r="AV185" s="13" t="s">
        <v>82</v>
      </c>
      <c r="AW185" s="13" t="s">
        <v>30</v>
      </c>
      <c r="AX185" s="13" t="s">
        <v>73</v>
      </c>
      <c r="AY185" s="182" t="s">
        <v>219</v>
      </c>
    </row>
    <row r="186" spans="2:51" s="13" customFormat="1" ht="12">
      <c r="B186" s="180"/>
      <c r="D186" s="181" t="s">
        <v>228</v>
      </c>
      <c r="E186" s="182" t="s">
        <v>1</v>
      </c>
      <c r="F186" s="183" t="s">
        <v>281</v>
      </c>
      <c r="H186" s="184">
        <v>4.5</v>
      </c>
      <c r="I186" s="185"/>
      <c r="L186" s="180"/>
      <c r="M186" s="186"/>
      <c r="N186" s="187"/>
      <c r="O186" s="187"/>
      <c r="P186" s="187"/>
      <c r="Q186" s="187"/>
      <c r="R186" s="187"/>
      <c r="S186" s="187"/>
      <c r="T186" s="188"/>
      <c r="AT186" s="182" t="s">
        <v>228</v>
      </c>
      <c r="AU186" s="182" t="s">
        <v>82</v>
      </c>
      <c r="AV186" s="13" t="s">
        <v>82</v>
      </c>
      <c r="AW186" s="13" t="s">
        <v>30</v>
      </c>
      <c r="AX186" s="13" t="s">
        <v>73</v>
      </c>
      <c r="AY186" s="182" t="s">
        <v>219</v>
      </c>
    </row>
    <row r="187" spans="2:51" s="14" customFormat="1" ht="12">
      <c r="B187" s="189"/>
      <c r="D187" s="181" t="s">
        <v>228</v>
      </c>
      <c r="E187" s="190" t="s">
        <v>1</v>
      </c>
      <c r="F187" s="191" t="s">
        <v>241</v>
      </c>
      <c r="H187" s="192">
        <v>8.701</v>
      </c>
      <c r="I187" s="193"/>
      <c r="L187" s="189"/>
      <c r="M187" s="194"/>
      <c r="N187" s="195"/>
      <c r="O187" s="195"/>
      <c r="P187" s="195"/>
      <c r="Q187" s="195"/>
      <c r="R187" s="195"/>
      <c r="S187" s="195"/>
      <c r="T187" s="196"/>
      <c r="AT187" s="190" t="s">
        <v>228</v>
      </c>
      <c r="AU187" s="190" t="s">
        <v>82</v>
      </c>
      <c r="AV187" s="14" t="s">
        <v>125</v>
      </c>
      <c r="AW187" s="14" t="s">
        <v>30</v>
      </c>
      <c r="AX187" s="14" t="s">
        <v>80</v>
      </c>
      <c r="AY187" s="190" t="s">
        <v>219</v>
      </c>
    </row>
    <row r="188" spans="1:65" s="2" customFormat="1" ht="32.45" customHeight="1">
      <c r="A188" s="33"/>
      <c r="B188" s="166"/>
      <c r="C188" s="167" t="s">
        <v>298</v>
      </c>
      <c r="D188" s="167" t="s">
        <v>222</v>
      </c>
      <c r="E188" s="168" t="s">
        <v>299</v>
      </c>
      <c r="F188" s="169" t="s">
        <v>300</v>
      </c>
      <c r="G188" s="170" t="s">
        <v>232</v>
      </c>
      <c r="H188" s="171">
        <v>0.353</v>
      </c>
      <c r="I188" s="172"/>
      <c r="J188" s="173">
        <f>ROUND(I188*H188,2)</f>
        <v>0</v>
      </c>
      <c r="K188" s="169" t="s">
        <v>226</v>
      </c>
      <c r="L188" s="34"/>
      <c r="M188" s="174" t="s">
        <v>1</v>
      </c>
      <c r="N188" s="175" t="s">
        <v>38</v>
      </c>
      <c r="O188" s="59"/>
      <c r="P188" s="176">
        <f>O188*H188</f>
        <v>0</v>
      </c>
      <c r="Q188" s="176">
        <v>2.25634</v>
      </c>
      <c r="R188" s="176">
        <f>Q188*H188</f>
        <v>0.7964880199999999</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301</v>
      </c>
    </row>
    <row r="189" spans="2:51" s="13" customFormat="1" ht="12">
      <c r="B189" s="180"/>
      <c r="D189" s="181" t="s">
        <v>228</v>
      </c>
      <c r="E189" s="182" t="s">
        <v>1</v>
      </c>
      <c r="F189" s="183" t="s">
        <v>302</v>
      </c>
      <c r="H189" s="184">
        <v>0.353</v>
      </c>
      <c r="I189" s="185"/>
      <c r="L189" s="180"/>
      <c r="M189" s="186"/>
      <c r="N189" s="187"/>
      <c r="O189" s="187"/>
      <c r="P189" s="187"/>
      <c r="Q189" s="187"/>
      <c r="R189" s="187"/>
      <c r="S189" s="187"/>
      <c r="T189" s="188"/>
      <c r="AT189" s="182" t="s">
        <v>228</v>
      </c>
      <c r="AU189" s="182" t="s">
        <v>82</v>
      </c>
      <c r="AV189" s="13" t="s">
        <v>82</v>
      </c>
      <c r="AW189" s="13" t="s">
        <v>30</v>
      </c>
      <c r="AX189" s="13" t="s">
        <v>80</v>
      </c>
      <c r="AY189" s="182" t="s">
        <v>219</v>
      </c>
    </row>
    <row r="190" spans="2:63" s="12" customFormat="1" ht="22.9" customHeight="1">
      <c r="B190" s="153"/>
      <c r="D190" s="154" t="s">
        <v>72</v>
      </c>
      <c r="E190" s="164" t="s">
        <v>271</v>
      </c>
      <c r="F190" s="164" t="s">
        <v>303</v>
      </c>
      <c r="I190" s="156"/>
      <c r="J190" s="165">
        <f>BK190</f>
        <v>0</v>
      </c>
      <c r="L190" s="153"/>
      <c r="M190" s="158"/>
      <c r="N190" s="159"/>
      <c r="O190" s="159"/>
      <c r="P190" s="160">
        <f>SUM(P191:P230)</f>
        <v>0</v>
      </c>
      <c r="Q190" s="159"/>
      <c r="R190" s="160">
        <f>SUM(R191:R230)</f>
        <v>0.02606602</v>
      </c>
      <c r="S190" s="159"/>
      <c r="T190" s="161">
        <f>SUM(T191:T230)</f>
        <v>26.680265000000002</v>
      </c>
      <c r="AR190" s="154" t="s">
        <v>80</v>
      </c>
      <c r="AT190" s="162" t="s">
        <v>72</v>
      </c>
      <c r="AU190" s="162" t="s">
        <v>80</v>
      </c>
      <c r="AY190" s="154" t="s">
        <v>219</v>
      </c>
      <c r="BK190" s="163">
        <f>SUM(BK191:BK230)</f>
        <v>0</v>
      </c>
    </row>
    <row r="191" spans="1:65" s="2" customFormat="1" ht="32.45" customHeight="1">
      <c r="A191" s="33"/>
      <c r="B191" s="166"/>
      <c r="C191" s="167" t="s">
        <v>304</v>
      </c>
      <c r="D191" s="167" t="s">
        <v>222</v>
      </c>
      <c r="E191" s="168" t="s">
        <v>305</v>
      </c>
      <c r="F191" s="169" t="s">
        <v>306</v>
      </c>
      <c r="G191" s="170" t="s">
        <v>237</v>
      </c>
      <c r="H191" s="171">
        <v>51.75</v>
      </c>
      <c r="I191" s="172"/>
      <c r="J191" s="173">
        <f>ROUND(I191*H191,2)</f>
        <v>0</v>
      </c>
      <c r="K191" s="169" t="s">
        <v>226</v>
      </c>
      <c r="L191" s="34"/>
      <c r="M191" s="174" t="s">
        <v>1</v>
      </c>
      <c r="N191" s="175" t="s">
        <v>38</v>
      </c>
      <c r="O191" s="59"/>
      <c r="P191" s="176">
        <f>O191*H191</f>
        <v>0</v>
      </c>
      <c r="Q191" s="176">
        <v>0.00013</v>
      </c>
      <c r="R191" s="176">
        <f>Q191*H191</f>
        <v>0.006727499999999999</v>
      </c>
      <c r="S191" s="176">
        <v>0</v>
      </c>
      <c r="T191" s="177">
        <f>S191*H191</f>
        <v>0</v>
      </c>
      <c r="U191" s="33"/>
      <c r="V191" s="33"/>
      <c r="W191" s="33"/>
      <c r="X191" s="33"/>
      <c r="Y191" s="33"/>
      <c r="Z191" s="33"/>
      <c r="AA191" s="33"/>
      <c r="AB191" s="33"/>
      <c r="AC191" s="33"/>
      <c r="AD191" s="33"/>
      <c r="AE191" s="33"/>
      <c r="AR191" s="178" t="s">
        <v>125</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125</v>
      </c>
      <c r="BM191" s="178" t="s">
        <v>307</v>
      </c>
    </row>
    <row r="192" spans="2:51" s="13" customFormat="1" ht="12">
      <c r="B192" s="180"/>
      <c r="D192" s="181" t="s">
        <v>228</v>
      </c>
      <c r="E192" s="182" t="s">
        <v>1</v>
      </c>
      <c r="F192" s="183" t="s">
        <v>308</v>
      </c>
      <c r="H192" s="184">
        <v>43.2</v>
      </c>
      <c r="I192" s="185"/>
      <c r="L192" s="180"/>
      <c r="M192" s="186"/>
      <c r="N192" s="187"/>
      <c r="O192" s="187"/>
      <c r="P192" s="187"/>
      <c r="Q192" s="187"/>
      <c r="R192" s="187"/>
      <c r="S192" s="187"/>
      <c r="T192" s="188"/>
      <c r="AT192" s="182" t="s">
        <v>228</v>
      </c>
      <c r="AU192" s="182" t="s">
        <v>82</v>
      </c>
      <c r="AV192" s="13" t="s">
        <v>82</v>
      </c>
      <c r="AW192" s="13" t="s">
        <v>30</v>
      </c>
      <c r="AX192" s="13" t="s">
        <v>73</v>
      </c>
      <c r="AY192" s="182" t="s">
        <v>219</v>
      </c>
    </row>
    <row r="193" spans="2:51" s="13" customFormat="1" ht="12">
      <c r="B193" s="180"/>
      <c r="D193" s="181" t="s">
        <v>228</v>
      </c>
      <c r="E193" s="182" t="s">
        <v>1</v>
      </c>
      <c r="F193" s="183" t="s">
        <v>309</v>
      </c>
      <c r="H193" s="184">
        <v>8.55</v>
      </c>
      <c r="I193" s="185"/>
      <c r="L193" s="180"/>
      <c r="M193" s="186"/>
      <c r="N193" s="187"/>
      <c r="O193" s="187"/>
      <c r="P193" s="187"/>
      <c r="Q193" s="187"/>
      <c r="R193" s="187"/>
      <c r="S193" s="187"/>
      <c r="T193" s="188"/>
      <c r="AT193" s="182" t="s">
        <v>228</v>
      </c>
      <c r="AU193" s="182" t="s">
        <v>82</v>
      </c>
      <c r="AV193" s="13" t="s">
        <v>82</v>
      </c>
      <c r="AW193" s="13" t="s">
        <v>30</v>
      </c>
      <c r="AX193" s="13" t="s">
        <v>73</v>
      </c>
      <c r="AY193" s="182" t="s">
        <v>219</v>
      </c>
    </row>
    <row r="194" spans="2:51" s="14" customFormat="1" ht="12">
      <c r="B194" s="189"/>
      <c r="D194" s="181" t="s">
        <v>228</v>
      </c>
      <c r="E194" s="190" t="s">
        <v>1</v>
      </c>
      <c r="F194" s="191" t="s">
        <v>241</v>
      </c>
      <c r="H194" s="192">
        <v>51.75</v>
      </c>
      <c r="I194" s="193"/>
      <c r="L194" s="189"/>
      <c r="M194" s="194"/>
      <c r="N194" s="195"/>
      <c r="O194" s="195"/>
      <c r="P194" s="195"/>
      <c r="Q194" s="195"/>
      <c r="R194" s="195"/>
      <c r="S194" s="195"/>
      <c r="T194" s="196"/>
      <c r="AT194" s="190" t="s">
        <v>228</v>
      </c>
      <c r="AU194" s="190" t="s">
        <v>82</v>
      </c>
      <c r="AV194" s="14" t="s">
        <v>125</v>
      </c>
      <c r="AW194" s="14" t="s">
        <v>30</v>
      </c>
      <c r="AX194" s="14" t="s">
        <v>80</v>
      </c>
      <c r="AY194" s="190" t="s">
        <v>219</v>
      </c>
    </row>
    <row r="195" spans="1:65" s="2" customFormat="1" ht="54" customHeight="1">
      <c r="A195" s="33"/>
      <c r="B195" s="166"/>
      <c r="C195" s="167" t="s">
        <v>8</v>
      </c>
      <c r="D195" s="167" t="s">
        <v>222</v>
      </c>
      <c r="E195" s="168" t="s">
        <v>310</v>
      </c>
      <c r="F195" s="169" t="s">
        <v>311</v>
      </c>
      <c r="G195" s="170" t="s">
        <v>237</v>
      </c>
      <c r="H195" s="171">
        <v>251.463</v>
      </c>
      <c r="I195" s="172"/>
      <c r="J195" s="173">
        <f>ROUND(I195*H195,2)</f>
        <v>0</v>
      </c>
      <c r="K195" s="169" t="s">
        <v>226</v>
      </c>
      <c r="L195" s="34"/>
      <c r="M195" s="174" t="s">
        <v>1</v>
      </c>
      <c r="N195" s="175" t="s">
        <v>38</v>
      </c>
      <c r="O195" s="59"/>
      <c r="P195" s="176">
        <f>O195*H195</f>
        <v>0</v>
      </c>
      <c r="Q195" s="176">
        <v>4E-05</v>
      </c>
      <c r="R195" s="176">
        <f>Q195*H195</f>
        <v>0.010058520000000001</v>
      </c>
      <c r="S195" s="176">
        <v>0</v>
      </c>
      <c r="T195" s="177">
        <f>S195*H195</f>
        <v>0</v>
      </c>
      <c r="U195" s="33"/>
      <c r="V195" s="33"/>
      <c r="W195" s="33"/>
      <c r="X195" s="33"/>
      <c r="Y195" s="33"/>
      <c r="Z195" s="33"/>
      <c r="AA195" s="33"/>
      <c r="AB195" s="33"/>
      <c r="AC195" s="33"/>
      <c r="AD195" s="33"/>
      <c r="AE195" s="33"/>
      <c r="AR195" s="178" t="s">
        <v>125</v>
      </c>
      <c r="AT195" s="178" t="s">
        <v>222</v>
      </c>
      <c r="AU195" s="178" t="s">
        <v>82</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125</v>
      </c>
      <c r="BM195" s="178" t="s">
        <v>312</v>
      </c>
    </row>
    <row r="196" spans="2:51" s="13" customFormat="1" ht="12">
      <c r="B196" s="180"/>
      <c r="D196" s="181" t="s">
        <v>228</v>
      </c>
      <c r="E196" s="182" t="s">
        <v>1</v>
      </c>
      <c r="F196" s="183" t="s">
        <v>313</v>
      </c>
      <c r="H196" s="184">
        <v>66.69</v>
      </c>
      <c r="I196" s="185"/>
      <c r="L196" s="180"/>
      <c r="M196" s="186"/>
      <c r="N196" s="187"/>
      <c r="O196" s="187"/>
      <c r="P196" s="187"/>
      <c r="Q196" s="187"/>
      <c r="R196" s="187"/>
      <c r="S196" s="187"/>
      <c r="T196" s="188"/>
      <c r="AT196" s="182" t="s">
        <v>228</v>
      </c>
      <c r="AU196" s="182" t="s">
        <v>82</v>
      </c>
      <c r="AV196" s="13" t="s">
        <v>82</v>
      </c>
      <c r="AW196" s="13" t="s">
        <v>30</v>
      </c>
      <c r="AX196" s="13" t="s">
        <v>73</v>
      </c>
      <c r="AY196" s="182" t="s">
        <v>219</v>
      </c>
    </row>
    <row r="197" spans="2:51" s="13" customFormat="1" ht="12">
      <c r="B197" s="180"/>
      <c r="D197" s="181" t="s">
        <v>228</v>
      </c>
      <c r="E197" s="182" t="s">
        <v>1</v>
      </c>
      <c r="F197" s="183" t="s">
        <v>314</v>
      </c>
      <c r="H197" s="184">
        <v>32.49</v>
      </c>
      <c r="I197" s="185"/>
      <c r="L197" s="180"/>
      <c r="M197" s="186"/>
      <c r="N197" s="187"/>
      <c r="O197" s="187"/>
      <c r="P197" s="187"/>
      <c r="Q197" s="187"/>
      <c r="R197" s="187"/>
      <c r="S197" s="187"/>
      <c r="T197" s="188"/>
      <c r="AT197" s="182" t="s">
        <v>228</v>
      </c>
      <c r="AU197" s="182" t="s">
        <v>82</v>
      </c>
      <c r="AV197" s="13" t="s">
        <v>82</v>
      </c>
      <c r="AW197" s="13" t="s">
        <v>30</v>
      </c>
      <c r="AX197" s="13" t="s">
        <v>73</v>
      </c>
      <c r="AY197" s="182" t="s">
        <v>219</v>
      </c>
    </row>
    <row r="198" spans="2:51" s="13" customFormat="1" ht="12">
      <c r="B198" s="180"/>
      <c r="D198" s="181" t="s">
        <v>228</v>
      </c>
      <c r="E198" s="182" t="s">
        <v>1</v>
      </c>
      <c r="F198" s="183" t="s">
        <v>315</v>
      </c>
      <c r="H198" s="184">
        <v>32.63</v>
      </c>
      <c r="I198" s="185"/>
      <c r="L198" s="180"/>
      <c r="M198" s="186"/>
      <c r="N198" s="187"/>
      <c r="O198" s="187"/>
      <c r="P198" s="187"/>
      <c r="Q198" s="187"/>
      <c r="R198" s="187"/>
      <c r="S198" s="187"/>
      <c r="T198" s="188"/>
      <c r="AT198" s="182" t="s">
        <v>228</v>
      </c>
      <c r="AU198" s="182" t="s">
        <v>82</v>
      </c>
      <c r="AV198" s="13" t="s">
        <v>82</v>
      </c>
      <c r="AW198" s="13" t="s">
        <v>30</v>
      </c>
      <c r="AX198" s="13" t="s">
        <v>73</v>
      </c>
      <c r="AY198" s="182" t="s">
        <v>219</v>
      </c>
    </row>
    <row r="199" spans="2:51" s="13" customFormat="1" ht="12">
      <c r="B199" s="180"/>
      <c r="D199" s="181" t="s">
        <v>228</v>
      </c>
      <c r="E199" s="182" t="s">
        <v>1</v>
      </c>
      <c r="F199" s="183" t="s">
        <v>316</v>
      </c>
      <c r="H199" s="184">
        <v>22.8</v>
      </c>
      <c r="I199" s="185"/>
      <c r="L199" s="180"/>
      <c r="M199" s="186"/>
      <c r="N199" s="187"/>
      <c r="O199" s="187"/>
      <c r="P199" s="187"/>
      <c r="Q199" s="187"/>
      <c r="R199" s="187"/>
      <c r="S199" s="187"/>
      <c r="T199" s="188"/>
      <c r="AT199" s="182" t="s">
        <v>228</v>
      </c>
      <c r="AU199" s="182" t="s">
        <v>82</v>
      </c>
      <c r="AV199" s="13" t="s">
        <v>82</v>
      </c>
      <c r="AW199" s="13" t="s">
        <v>30</v>
      </c>
      <c r="AX199" s="13" t="s">
        <v>73</v>
      </c>
      <c r="AY199" s="182" t="s">
        <v>219</v>
      </c>
    </row>
    <row r="200" spans="2:51" s="13" customFormat="1" ht="12">
      <c r="B200" s="180"/>
      <c r="D200" s="181" t="s">
        <v>228</v>
      </c>
      <c r="E200" s="182" t="s">
        <v>1</v>
      </c>
      <c r="F200" s="183" t="s">
        <v>317</v>
      </c>
      <c r="H200" s="184">
        <v>96.853</v>
      </c>
      <c r="I200" s="185"/>
      <c r="L200" s="180"/>
      <c r="M200" s="186"/>
      <c r="N200" s="187"/>
      <c r="O200" s="187"/>
      <c r="P200" s="187"/>
      <c r="Q200" s="187"/>
      <c r="R200" s="187"/>
      <c r="S200" s="187"/>
      <c r="T200" s="188"/>
      <c r="AT200" s="182" t="s">
        <v>228</v>
      </c>
      <c r="AU200" s="182" t="s">
        <v>82</v>
      </c>
      <c r="AV200" s="13" t="s">
        <v>82</v>
      </c>
      <c r="AW200" s="13" t="s">
        <v>30</v>
      </c>
      <c r="AX200" s="13" t="s">
        <v>73</v>
      </c>
      <c r="AY200" s="182" t="s">
        <v>219</v>
      </c>
    </row>
    <row r="201" spans="2:51" s="14" customFormat="1" ht="12">
      <c r="B201" s="189"/>
      <c r="D201" s="181" t="s">
        <v>228</v>
      </c>
      <c r="E201" s="190" t="s">
        <v>1</v>
      </c>
      <c r="F201" s="191" t="s">
        <v>241</v>
      </c>
      <c r="H201" s="192">
        <v>251.46300000000002</v>
      </c>
      <c r="I201" s="193"/>
      <c r="L201" s="189"/>
      <c r="M201" s="194"/>
      <c r="N201" s="195"/>
      <c r="O201" s="195"/>
      <c r="P201" s="195"/>
      <c r="Q201" s="195"/>
      <c r="R201" s="195"/>
      <c r="S201" s="195"/>
      <c r="T201" s="196"/>
      <c r="AT201" s="190" t="s">
        <v>228</v>
      </c>
      <c r="AU201" s="190" t="s">
        <v>82</v>
      </c>
      <c r="AV201" s="14" t="s">
        <v>125</v>
      </c>
      <c r="AW201" s="14" t="s">
        <v>30</v>
      </c>
      <c r="AX201" s="14" t="s">
        <v>80</v>
      </c>
      <c r="AY201" s="190" t="s">
        <v>219</v>
      </c>
    </row>
    <row r="202" spans="1:65" s="2" customFormat="1" ht="64.9" customHeight="1">
      <c r="A202" s="33"/>
      <c r="B202" s="166"/>
      <c r="C202" s="167" t="s">
        <v>318</v>
      </c>
      <c r="D202" s="167" t="s">
        <v>222</v>
      </c>
      <c r="E202" s="168" t="s">
        <v>319</v>
      </c>
      <c r="F202" s="169" t="s">
        <v>320</v>
      </c>
      <c r="G202" s="170" t="s">
        <v>225</v>
      </c>
      <c r="H202" s="171">
        <v>1</v>
      </c>
      <c r="I202" s="172"/>
      <c r="J202" s="173">
        <f>ROUND(I202*H202,2)</f>
        <v>0</v>
      </c>
      <c r="K202" s="169" t="s">
        <v>226</v>
      </c>
      <c r="L202" s="34"/>
      <c r="M202" s="174" t="s">
        <v>1</v>
      </c>
      <c r="N202" s="175" t="s">
        <v>38</v>
      </c>
      <c r="O202" s="59"/>
      <c r="P202" s="176">
        <f>O202*H202</f>
        <v>0</v>
      </c>
      <c r="Q202" s="176">
        <v>0.00928</v>
      </c>
      <c r="R202" s="176">
        <f>Q202*H202</f>
        <v>0.00928</v>
      </c>
      <c r="S202" s="176">
        <v>0</v>
      </c>
      <c r="T202" s="177">
        <f>S202*H202</f>
        <v>0</v>
      </c>
      <c r="U202" s="33"/>
      <c r="V202" s="33"/>
      <c r="W202" s="33"/>
      <c r="X202" s="33"/>
      <c r="Y202" s="33"/>
      <c r="Z202" s="33"/>
      <c r="AA202" s="33"/>
      <c r="AB202" s="33"/>
      <c r="AC202" s="33"/>
      <c r="AD202" s="33"/>
      <c r="AE202" s="33"/>
      <c r="AR202" s="178" t="s">
        <v>125</v>
      </c>
      <c r="AT202" s="178" t="s">
        <v>222</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321</v>
      </c>
    </row>
    <row r="203" spans="1:65" s="2" customFormat="1" ht="43.15" customHeight="1">
      <c r="A203" s="33"/>
      <c r="B203" s="166"/>
      <c r="C203" s="167" t="s">
        <v>322</v>
      </c>
      <c r="D203" s="167" t="s">
        <v>222</v>
      </c>
      <c r="E203" s="168" t="s">
        <v>323</v>
      </c>
      <c r="F203" s="169" t="s">
        <v>324</v>
      </c>
      <c r="G203" s="170" t="s">
        <v>232</v>
      </c>
      <c r="H203" s="171">
        <v>1.149</v>
      </c>
      <c r="I203" s="172"/>
      <c r="J203" s="173">
        <f>ROUND(I203*H203,2)</f>
        <v>0</v>
      </c>
      <c r="K203" s="169" t="s">
        <v>226</v>
      </c>
      <c r="L203" s="34"/>
      <c r="M203" s="174" t="s">
        <v>1</v>
      </c>
      <c r="N203" s="175" t="s">
        <v>38</v>
      </c>
      <c r="O203" s="59"/>
      <c r="P203" s="176">
        <f>O203*H203</f>
        <v>0</v>
      </c>
      <c r="Q203" s="176">
        <v>0</v>
      </c>
      <c r="R203" s="176">
        <f>Q203*H203</f>
        <v>0</v>
      </c>
      <c r="S203" s="176">
        <v>1.8</v>
      </c>
      <c r="T203" s="177">
        <f>S203*H203</f>
        <v>2.0682</v>
      </c>
      <c r="U203" s="33"/>
      <c r="V203" s="33"/>
      <c r="W203" s="33"/>
      <c r="X203" s="33"/>
      <c r="Y203" s="33"/>
      <c r="Z203" s="33"/>
      <c r="AA203" s="33"/>
      <c r="AB203" s="33"/>
      <c r="AC203" s="33"/>
      <c r="AD203" s="33"/>
      <c r="AE203" s="33"/>
      <c r="AR203" s="178" t="s">
        <v>125</v>
      </c>
      <c r="AT203" s="178" t="s">
        <v>222</v>
      </c>
      <c r="AU203" s="178" t="s">
        <v>82</v>
      </c>
      <c r="AY203" s="18" t="s">
        <v>219</v>
      </c>
      <c r="BE203" s="179">
        <f>IF(N203="základní",J203,0)</f>
        <v>0</v>
      </c>
      <c r="BF203" s="179">
        <f>IF(N203="snížená",J203,0)</f>
        <v>0</v>
      </c>
      <c r="BG203" s="179">
        <f>IF(N203="zákl. přenesená",J203,0)</f>
        <v>0</v>
      </c>
      <c r="BH203" s="179">
        <f>IF(N203="sníž. přenesená",J203,0)</f>
        <v>0</v>
      </c>
      <c r="BI203" s="179">
        <f>IF(N203="nulová",J203,0)</f>
        <v>0</v>
      </c>
      <c r="BJ203" s="18" t="s">
        <v>80</v>
      </c>
      <c r="BK203" s="179">
        <f>ROUND(I203*H203,2)</f>
        <v>0</v>
      </c>
      <c r="BL203" s="18" t="s">
        <v>125</v>
      </c>
      <c r="BM203" s="178" t="s">
        <v>325</v>
      </c>
    </row>
    <row r="204" spans="2:51" s="13" customFormat="1" ht="12">
      <c r="B204" s="180"/>
      <c r="D204" s="181" t="s">
        <v>228</v>
      </c>
      <c r="E204" s="182" t="s">
        <v>1</v>
      </c>
      <c r="F204" s="183" t="s">
        <v>326</v>
      </c>
      <c r="H204" s="184">
        <v>1.149</v>
      </c>
      <c r="I204" s="185"/>
      <c r="L204" s="180"/>
      <c r="M204" s="186"/>
      <c r="N204" s="187"/>
      <c r="O204" s="187"/>
      <c r="P204" s="187"/>
      <c r="Q204" s="187"/>
      <c r="R204" s="187"/>
      <c r="S204" s="187"/>
      <c r="T204" s="188"/>
      <c r="AT204" s="182" t="s">
        <v>228</v>
      </c>
      <c r="AU204" s="182" t="s">
        <v>82</v>
      </c>
      <c r="AV204" s="13" t="s">
        <v>82</v>
      </c>
      <c r="AW204" s="13" t="s">
        <v>30</v>
      </c>
      <c r="AX204" s="13" t="s">
        <v>80</v>
      </c>
      <c r="AY204" s="182" t="s">
        <v>219</v>
      </c>
    </row>
    <row r="205" spans="1:65" s="2" customFormat="1" ht="21.6" customHeight="1">
      <c r="A205" s="33"/>
      <c r="B205" s="166"/>
      <c r="C205" s="167" t="s">
        <v>327</v>
      </c>
      <c r="D205" s="167" t="s">
        <v>222</v>
      </c>
      <c r="E205" s="168" t="s">
        <v>328</v>
      </c>
      <c r="F205" s="169" t="s">
        <v>329</v>
      </c>
      <c r="G205" s="170" t="s">
        <v>232</v>
      </c>
      <c r="H205" s="171">
        <v>7.95</v>
      </c>
      <c r="I205" s="172"/>
      <c r="J205" s="173">
        <f>ROUND(I205*H205,2)</f>
        <v>0</v>
      </c>
      <c r="K205" s="169" t="s">
        <v>226</v>
      </c>
      <c r="L205" s="34"/>
      <c r="M205" s="174" t="s">
        <v>1</v>
      </c>
      <c r="N205" s="175" t="s">
        <v>38</v>
      </c>
      <c r="O205" s="59"/>
      <c r="P205" s="176">
        <f>O205*H205</f>
        <v>0</v>
      </c>
      <c r="Q205" s="176">
        <v>0</v>
      </c>
      <c r="R205" s="176">
        <f>Q205*H205</f>
        <v>0</v>
      </c>
      <c r="S205" s="176">
        <v>2.4</v>
      </c>
      <c r="T205" s="177">
        <f>S205*H205</f>
        <v>19.08</v>
      </c>
      <c r="U205" s="33"/>
      <c r="V205" s="33"/>
      <c r="W205" s="33"/>
      <c r="X205" s="33"/>
      <c r="Y205" s="33"/>
      <c r="Z205" s="33"/>
      <c r="AA205" s="33"/>
      <c r="AB205" s="33"/>
      <c r="AC205" s="33"/>
      <c r="AD205" s="33"/>
      <c r="AE205" s="33"/>
      <c r="AR205" s="178" t="s">
        <v>125</v>
      </c>
      <c r="AT205" s="178" t="s">
        <v>222</v>
      </c>
      <c r="AU205" s="178" t="s">
        <v>82</v>
      </c>
      <c r="AY205" s="18" t="s">
        <v>219</v>
      </c>
      <c r="BE205" s="179">
        <f>IF(N205="základní",J205,0)</f>
        <v>0</v>
      </c>
      <c r="BF205" s="179">
        <f>IF(N205="snížená",J205,0)</f>
        <v>0</v>
      </c>
      <c r="BG205" s="179">
        <f>IF(N205="zákl. přenesená",J205,0)</f>
        <v>0</v>
      </c>
      <c r="BH205" s="179">
        <f>IF(N205="sníž. přenesená",J205,0)</f>
        <v>0</v>
      </c>
      <c r="BI205" s="179">
        <f>IF(N205="nulová",J205,0)</f>
        <v>0</v>
      </c>
      <c r="BJ205" s="18" t="s">
        <v>80</v>
      </c>
      <c r="BK205" s="179">
        <f>ROUND(I205*H205,2)</f>
        <v>0</v>
      </c>
      <c r="BL205" s="18" t="s">
        <v>125</v>
      </c>
      <c r="BM205" s="178" t="s">
        <v>330</v>
      </c>
    </row>
    <row r="206" spans="2:51" s="15" customFormat="1" ht="12">
      <c r="B206" s="207"/>
      <c r="D206" s="181" t="s">
        <v>228</v>
      </c>
      <c r="E206" s="208" t="s">
        <v>1</v>
      </c>
      <c r="F206" s="209" t="s">
        <v>331</v>
      </c>
      <c r="H206" s="208" t="s">
        <v>1</v>
      </c>
      <c r="I206" s="210"/>
      <c r="L206" s="207"/>
      <c r="M206" s="211"/>
      <c r="N206" s="212"/>
      <c r="O206" s="212"/>
      <c r="P206" s="212"/>
      <c r="Q206" s="212"/>
      <c r="R206" s="212"/>
      <c r="S206" s="212"/>
      <c r="T206" s="213"/>
      <c r="AT206" s="208" t="s">
        <v>228</v>
      </c>
      <c r="AU206" s="208" t="s">
        <v>82</v>
      </c>
      <c r="AV206" s="15" t="s">
        <v>80</v>
      </c>
      <c r="AW206" s="15" t="s">
        <v>30</v>
      </c>
      <c r="AX206" s="15" t="s">
        <v>73</v>
      </c>
      <c r="AY206" s="208" t="s">
        <v>219</v>
      </c>
    </row>
    <row r="207" spans="2:51" s="13" customFormat="1" ht="12">
      <c r="B207" s="180"/>
      <c r="D207" s="181" t="s">
        <v>228</v>
      </c>
      <c r="E207" s="182" t="s">
        <v>1</v>
      </c>
      <c r="F207" s="183" t="s">
        <v>332</v>
      </c>
      <c r="H207" s="184">
        <v>2.65</v>
      </c>
      <c r="I207" s="185"/>
      <c r="L207" s="180"/>
      <c r="M207" s="186"/>
      <c r="N207" s="187"/>
      <c r="O207" s="187"/>
      <c r="P207" s="187"/>
      <c r="Q207" s="187"/>
      <c r="R207" s="187"/>
      <c r="S207" s="187"/>
      <c r="T207" s="188"/>
      <c r="AT207" s="182" t="s">
        <v>228</v>
      </c>
      <c r="AU207" s="182" t="s">
        <v>82</v>
      </c>
      <c r="AV207" s="13" t="s">
        <v>82</v>
      </c>
      <c r="AW207" s="13" t="s">
        <v>30</v>
      </c>
      <c r="AX207" s="13" t="s">
        <v>73</v>
      </c>
      <c r="AY207" s="182" t="s">
        <v>219</v>
      </c>
    </row>
    <row r="208" spans="2:51" s="13" customFormat="1" ht="12">
      <c r="B208" s="180"/>
      <c r="D208" s="181" t="s">
        <v>228</v>
      </c>
      <c r="E208" s="182" t="s">
        <v>1</v>
      </c>
      <c r="F208" s="183" t="s">
        <v>333</v>
      </c>
      <c r="H208" s="184">
        <v>5.3</v>
      </c>
      <c r="I208" s="185"/>
      <c r="L208" s="180"/>
      <c r="M208" s="186"/>
      <c r="N208" s="187"/>
      <c r="O208" s="187"/>
      <c r="P208" s="187"/>
      <c r="Q208" s="187"/>
      <c r="R208" s="187"/>
      <c r="S208" s="187"/>
      <c r="T208" s="188"/>
      <c r="AT208" s="182" t="s">
        <v>228</v>
      </c>
      <c r="AU208" s="182" t="s">
        <v>82</v>
      </c>
      <c r="AV208" s="13" t="s">
        <v>82</v>
      </c>
      <c r="AW208" s="13" t="s">
        <v>30</v>
      </c>
      <c r="AX208" s="13" t="s">
        <v>73</v>
      </c>
      <c r="AY208" s="182" t="s">
        <v>219</v>
      </c>
    </row>
    <row r="209" spans="2:51" s="14" customFormat="1" ht="12">
      <c r="B209" s="189"/>
      <c r="D209" s="181" t="s">
        <v>228</v>
      </c>
      <c r="E209" s="190" t="s">
        <v>1</v>
      </c>
      <c r="F209" s="191" t="s">
        <v>241</v>
      </c>
      <c r="H209" s="192">
        <v>7.949999999999999</v>
      </c>
      <c r="I209" s="193"/>
      <c r="L209" s="189"/>
      <c r="M209" s="194"/>
      <c r="N209" s="195"/>
      <c r="O209" s="195"/>
      <c r="P209" s="195"/>
      <c r="Q209" s="195"/>
      <c r="R209" s="195"/>
      <c r="S209" s="195"/>
      <c r="T209" s="196"/>
      <c r="AT209" s="190" t="s">
        <v>228</v>
      </c>
      <c r="AU209" s="190" t="s">
        <v>82</v>
      </c>
      <c r="AV209" s="14" t="s">
        <v>125</v>
      </c>
      <c r="AW209" s="14" t="s">
        <v>30</v>
      </c>
      <c r="AX209" s="14" t="s">
        <v>80</v>
      </c>
      <c r="AY209" s="190" t="s">
        <v>219</v>
      </c>
    </row>
    <row r="210" spans="1:65" s="2" customFormat="1" ht="32.45" customHeight="1">
      <c r="A210" s="33"/>
      <c r="B210" s="166"/>
      <c r="C210" s="167" t="s">
        <v>334</v>
      </c>
      <c r="D210" s="167" t="s">
        <v>222</v>
      </c>
      <c r="E210" s="168" t="s">
        <v>335</v>
      </c>
      <c r="F210" s="169" t="s">
        <v>336</v>
      </c>
      <c r="G210" s="170" t="s">
        <v>237</v>
      </c>
      <c r="H210" s="171">
        <v>7.425</v>
      </c>
      <c r="I210" s="172"/>
      <c r="J210" s="173">
        <f>ROUND(I210*H210,2)</f>
        <v>0</v>
      </c>
      <c r="K210" s="169" t="s">
        <v>226</v>
      </c>
      <c r="L210" s="34"/>
      <c r="M210" s="174" t="s">
        <v>1</v>
      </c>
      <c r="N210" s="175" t="s">
        <v>38</v>
      </c>
      <c r="O210" s="59"/>
      <c r="P210" s="176">
        <f>O210*H210</f>
        <v>0</v>
      </c>
      <c r="Q210" s="176">
        <v>0</v>
      </c>
      <c r="R210" s="176">
        <f>Q210*H210</f>
        <v>0</v>
      </c>
      <c r="S210" s="176">
        <v>0.025</v>
      </c>
      <c r="T210" s="177">
        <f>S210*H210</f>
        <v>0.185625</v>
      </c>
      <c r="U210" s="33"/>
      <c r="V210" s="33"/>
      <c r="W210" s="33"/>
      <c r="X210" s="33"/>
      <c r="Y210" s="33"/>
      <c r="Z210" s="33"/>
      <c r="AA210" s="33"/>
      <c r="AB210" s="33"/>
      <c r="AC210" s="33"/>
      <c r="AD210" s="33"/>
      <c r="AE210" s="33"/>
      <c r="AR210" s="178" t="s">
        <v>125</v>
      </c>
      <c r="AT210" s="178" t="s">
        <v>222</v>
      </c>
      <c r="AU210" s="178" t="s">
        <v>82</v>
      </c>
      <c r="AY210" s="18" t="s">
        <v>219</v>
      </c>
      <c r="BE210" s="179">
        <f>IF(N210="základní",J210,0)</f>
        <v>0</v>
      </c>
      <c r="BF210" s="179">
        <f>IF(N210="snížená",J210,0)</f>
        <v>0</v>
      </c>
      <c r="BG210" s="179">
        <f>IF(N210="zákl. přenesená",J210,0)</f>
        <v>0</v>
      </c>
      <c r="BH210" s="179">
        <f>IF(N210="sníž. přenesená",J210,0)</f>
        <v>0</v>
      </c>
      <c r="BI210" s="179">
        <f>IF(N210="nulová",J210,0)</f>
        <v>0</v>
      </c>
      <c r="BJ210" s="18" t="s">
        <v>80</v>
      </c>
      <c r="BK210" s="179">
        <f>ROUND(I210*H210,2)</f>
        <v>0</v>
      </c>
      <c r="BL210" s="18" t="s">
        <v>125</v>
      </c>
      <c r="BM210" s="178" t="s">
        <v>337</v>
      </c>
    </row>
    <row r="211" spans="2:51" s="13" customFormat="1" ht="12">
      <c r="B211" s="180"/>
      <c r="D211" s="181" t="s">
        <v>228</v>
      </c>
      <c r="E211" s="182" t="s">
        <v>1</v>
      </c>
      <c r="F211" s="183" t="s">
        <v>338</v>
      </c>
      <c r="H211" s="184">
        <v>7.425</v>
      </c>
      <c r="I211" s="185"/>
      <c r="L211" s="180"/>
      <c r="M211" s="186"/>
      <c r="N211" s="187"/>
      <c r="O211" s="187"/>
      <c r="P211" s="187"/>
      <c r="Q211" s="187"/>
      <c r="R211" s="187"/>
      <c r="S211" s="187"/>
      <c r="T211" s="188"/>
      <c r="AT211" s="182" t="s">
        <v>228</v>
      </c>
      <c r="AU211" s="182" t="s">
        <v>82</v>
      </c>
      <c r="AV211" s="13" t="s">
        <v>82</v>
      </c>
      <c r="AW211" s="13" t="s">
        <v>30</v>
      </c>
      <c r="AX211" s="13" t="s">
        <v>80</v>
      </c>
      <c r="AY211" s="182" t="s">
        <v>219</v>
      </c>
    </row>
    <row r="212" spans="1:65" s="2" customFormat="1" ht="43.15" customHeight="1">
      <c r="A212" s="33"/>
      <c r="B212" s="166"/>
      <c r="C212" s="167" t="s">
        <v>339</v>
      </c>
      <c r="D212" s="167" t="s">
        <v>222</v>
      </c>
      <c r="E212" s="168" t="s">
        <v>340</v>
      </c>
      <c r="F212" s="169" t="s">
        <v>341</v>
      </c>
      <c r="G212" s="170" t="s">
        <v>237</v>
      </c>
      <c r="H212" s="171">
        <v>3.2</v>
      </c>
      <c r="I212" s="172"/>
      <c r="J212" s="173">
        <f>ROUND(I212*H212,2)</f>
        <v>0</v>
      </c>
      <c r="K212" s="169" t="s">
        <v>1</v>
      </c>
      <c r="L212" s="34"/>
      <c r="M212" s="174" t="s">
        <v>1</v>
      </c>
      <c r="N212" s="175" t="s">
        <v>38</v>
      </c>
      <c r="O212" s="59"/>
      <c r="P212" s="176">
        <f>O212*H212</f>
        <v>0</v>
      </c>
      <c r="Q212" s="176">
        <v>0</v>
      </c>
      <c r="R212" s="176">
        <f>Q212*H212</f>
        <v>0</v>
      </c>
      <c r="S212" s="176">
        <v>0</v>
      </c>
      <c r="T212" s="177">
        <f>S212*H212</f>
        <v>0</v>
      </c>
      <c r="U212" s="33"/>
      <c r="V212" s="33"/>
      <c r="W212" s="33"/>
      <c r="X212" s="33"/>
      <c r="Y212" s="33"/>
      <c r="Z212" s="33"/>
      <c r="AA212" s="33"/>
      <c r="AB212" s="33"/>
      <c r="AC212" s="33"/>
      <c r="AD212" s="33"/>
      <c r="AE212" s="33"/>
      <c r="AR212" s="178" t="s">
        <v>125</v>
      </c>
      <c r="AT212" s="178" t="s">
        <v>222</v>
      </c>
      <c r="AU212" s="178" t="s">
        <v>82</v>
      </c>
      <c r="AY212" s="18" t="s">
        <v>219</v>
      </c>
      <c r="BE212" s="179">
        <f>IF(N212="základní",J212,0)</f>
        <v>0</v>
      </c>
      <c r="BF212" s="179">
        <f>IF(N212="snížená",J212,0)</f>
        <v>0</v>
      </c>
      <c r="BG212" s="179">
        <f>IF(N212="zákl. přenesená",J212,0)</f>
        <v>0</v>
      </c>
      <c r="BH212" s="179">
        <f>IF(N212="sníž. přenesená",J212,0)</f>
        <v>0</v>
      </c>
      <c r="BI212" s="179">
        <f>IF(N212="nulová",J212,0)</f>
        <v>0</v>
      </c>
      <c r="BJ212" s="18" t="s">
        <v>80</v>
      </c>
      <c r="BK212" s="179">
        <f>ROUND(I212*H212,2)</f>
        <v>0</v>
      </c>
      <c r="BL212" s="18" t="s">
        <v>125</v>
      </c>
      <c r="BM212" s="178" t="s">
        <v>342</v>
      </c>
    </row>
    <row r="213" spans="2:51" s="13" customFormat="1" ht="12">
      <c r="B213" s="180"/>
      <c r="D213" s="181" t="s">
        <v>228</v>
      </c>
      <c r="E213" s="182" t="s">
        <v>1</v>
      </c>
      <c r="F213" s="183" t="s">
        <v>343</v>
      </c>
      <c r="H213" s="184">
        <v>3.2</v>
      </c>
      <c r="I213" s="185"/>
      <c r="L213" s="180"/>
      <c r="M213" s="186"/>
      <c r="N213" s="187"/>
      <c r="O213" s="187"/>
      <c r="P213" s="187"/>
      <c r="Q213" s="187"/>
      <c r="R213" s="187"/>
      <c r="S213" s="187"/>
      <c r="T213" s="188"/>
      <c r="AT213" s="182" t="s">
        <v>228</v>
      </c>
      <c r="AU213" s="182" t="s">
        <v>82</v>
      </c>
      <c r="AV213" s="13" t="s">
        <v>82</v>
      </c>
      <c r="AW213" s="13" t="s">
        <v>30</v>
      </c>
      <c r="AX213" s="13" t="s">
        <v>80</v>
      </c>
      <c r="AY213" s="182" t="s">
        <v>219</v>
      </c>
    </row>
    <row r="214" spans="1:65" s="2" customFormat="1" ht="32.45" customHeight="1">
      <c r="A214" s="33"/>
      <c r="B214" s="166"/>
      <c r="C214" s="167" t="s">
        <v>344</v>
      </c>
      <c r="D214" s="167" t="s">
        <v>222</v>
      </c>
      <c r="E214" s="168" t="s">
        <v>345</v>
      </c>
      <c r="F214" s="169" t="s">
        <v>346</v>
      </c>
      <c r="G214" s="170" t="s">
        <v>237</v>
      </c>
      <c r="H214" s="171">
        <v>23.28</v>
      </c>
      <c r="I214" s="172"/>
      <c r="J214" s="173">
        <f>ROUND(I214*H214,2)</f>
        <v>0</v>
      </c>
      <c r="K214" s="169" t="s">
        <v>226</v>
      </c>
      <c r="L214" s="34"/>
      <c r="M214" s="174" t="s">
        <v>1</v>
      </c>
      <c r="N214" s="175" t="s">
        <v>38</v>
      </c>
      <c r="O214" s="59"/>
      <c r="P214" s="176">
        <f>O214*H214</f>
        <v>0</v>
      </c>
      <c r="Q214" s="176">
        <v>0</v>
      </c>
      <c r="R214" s="176">
        <f>Q214*H214</f>
        <v>0</v>
      </c>
      <c r="S214" s="176">
        <v>0.043</v>
      </c>
      <c r="T214" s="177">
        <f>S214*H214</f>
        <v>1.00104</v>
      </c>
      <c r="U214" s="33"/>
      <c r="V214" s="33"/>
      <c r="W214" s="33"/>
      <c r="X214" s="33"/>
      <c r="Y214" s="33"/>
      <c r="Z214" s="33"/>
      <c r="AA214" s="33"/>
      <c r="AB214" s="33"/>
      <c r="AC214" s="33"/>
      <c r="AD214" s="33"/>
      <c r="AE214" s="33"/>
      <c r="AR214" s="178" t="s">
        <v>125</v>
      </c>
      <c r="AT214" s="178" t="s">
        <v>222</v>
      </c>
      <c r="AU214" s="178" t="s">
        <v>82</v>
      </c>
      <c r="AY214" s="18" t="s">
        <v>219</v>
      </c>
      <c r="BE214" s="179">
        <f>IF(N214="základní",J214,0)</f>
        <v>0</v>
      </c>
      <c r="BF214" s="179">
        <f>IF(N214="snížená",J214,0)</f>
        <v>0</v>
      </c>
      <c r="BG214" s="179">
        <f>IF(N214="zákl. přenesená",J214,0)</f>
        <v>0</v>
      </c>
      <c r="BH214" s="179">
        <f>IF(N214="sníž. přenesená",J214,0)</f>
        <v>0</v>
      </c>
      <c r="BI214" s="179">
        <f>IF(N214="nulová",J214,0)</f>
        <v>0</v>
      </c>
      <c r="BJ214" s="18" t="s">
        <v>80</v>
      </c>
      <c r="BK214" s="179">
        <f>ROUND(I214*H214,2)</f>
        <v>0</v>
      </c>
      <c r="BL214" s="18" t="s">
        <v>125</v>
      </c>
      <c r="BM214" s="178" t="s">
        <v>347</v>
      </c>
    </row>
    <row r="215" spans="2:51" s="13" customFormat="1" ht="12">
      <c r="B215" s="180"/>
      <c r="D215" s="181" t="s">
        <v>228</v>
      </c>
      <c r="E215" s="182" t="s">
        <v>1</v>
      </c>
      <c r="F215" s="183" t="s">
        <v>348</v>
      </c>
      <c r="H215" s="184">
        <v>9.69</v>
      </c>
      <c r="I215" s="185"/>
      <c r="L215" s="180"/>
      <c r="M215" s="186"/>
      <c r="N215" s="187"/>
      <c r="O215" s="187"/>
      <c r="P215" s="187"/>
      <c r="Q215" s="187"/>
      <c r="R215" s="187"/>
      <c r="S215" s="187"/>
      <c r="T215" s="188"/>
      <c r="AT215" s="182" t="s">
        <v>228</v>
      </c>
      <c r="AU215" s="182" t="s">
        <v>82</v>
      </c>
      <c r="AV215" s="13" t="s">
        <v>82</v>
      </c>
      <c r="AW215" s="13" t="s">
        <v>30</v>
      </c>
      <c r="AX215" s="13" t="s">
        <v>73</v>
      </c>
      <c r="AY215" s="182" t="s">
        <v>219</v>
      </c>
    </row>
    <row r="216" spans="2:51" s="13" customFormat="1" ht="12">
      <c r="B216" s="180"/>
      <c r="D216" s="181" t="s">
        <v>228</v>
      </c>
      <c r="E216" s="182" t="s">
        <v>1</v>
      </c>
      <c r="F216" s="183" t="s">
        <v>309</v>
      </c>
      <c r="H216" s="184">
        <v>8.55</v>
      </c>
      <c r="I216" s="185"/>
      <c r="L216" s="180"/>
      <c r="M216" s="186"/>
      <c r="N216" s="187"/>
      <c r="O216" s="187"/>
      <c r="P216" s="187"/>
      <c r="Q216" s="187"/>
      <c r="R216" s="187"/>
      <c r="S216" s="187"/>
      <c r="T216" s="188"/>
      <c r="AT216" s="182" t="s">
        <v>228</v>
      </c>
      <c r="AU216" s="182" t="s">
        <v>82</v>
      </c>
      <c r="AV216" s="13" t="s">
        <v>82</v>
      </c>
      <c r="AW216" s="13" t="s">
        <v>30</v>
      </c>
      <c r="AX216" s="13" t="s">
        <v>73</v>
      </c>
      <c r="AY216" s="182" t="s">
        <v>219</v>
      </c>
    </row>
    <row r="217" spans="2:51" s="13" customFormat="1" ht="12">
      <c r="B217" s="180"/>
      <c r="D217" s="181" t="s">
        <v>228</v>
      </c>
      <c r="E217" s="182" t="s">
        <v>1</v>
      </c>
      <c r="F217" s="183" t="s">
        <v>349</v>
      </c>
      <c r="H217" s="184">
        <v>5.04</v>
      </c>
      <c r="I217" s="185"/>
      <c r="L217" s="180"/>
      <c r="M217" s="186"/>
      <c r="N217" s="187"/>
      <c r="O217" s="187"/>
      <c r="P217" s="187"/>
      <c r="Q217" s="187"/>
      <c r="R217" s="187"/>
      <c r="S217" s="187"/>
      <c r="T217" s="188"/>
      <c r="AT217" s="182" t="s">
        <v>228</v>
      </c>
      <c r="AU217" s="182" t="s">
        <v>82</v>
      </c>
      <c r="AV217" s="13" t="s">
        <v>82</v>
      </c>
      <c r="AW217" s="13" t="s">
        <v>30</v>
      </c>
      <c r="AX217" s="13" t="s">
        <v>73</v>
      </c>
      <c r="AY217" s="182" t="s">
        <v>219</v>
      </c>
    </row>
    <row r="218" spans="2:51" s="14" customFormat="1" ht="12">
      <c r="B218" s="189"/>
      <c r="D218" s="181" t="s">
        <v>228</v>
      </c>
      <c r="E218" s="190" t="s">
        <v>1</v>
      </c>
      <c r="F218" s="191" t="s">
        <v>241</v>
      </c>
      <c r="H218" s="192">
        <v>23.28</v>
      </c>
      <c r="I218" s="193"/>
      <c r="L218" s="189"/>
      <c r="M218" s="194"/>
      <c r="N218" s="195"/>
      <c r="O218" s="195"/>
      <c r="P218" s="195"/>
      <c r="Q218" s="195"/>
      <c r="R218" s="195"/>
      <c r="S218" s="195"/>
      <c r="T218" s="196"/>
      <c r="AT218" s="190" t="s">
        <v>228</v>
      </c>
      <c r="AU218" s="190" t="s">
        <v>82</v>
      </c>
      <c r="AV218" s="14" t="s">
        <v>125</v>
      </c>
      <c r="AW218" s="14" t="s">
        <v>30</v>
      </c>
      <c r="AX218" s="14" t="s">
        <v>80</v>
      </c>
      <c r="AY218" s="190" t="s">
        <v>219</v>
      </c>
    </row>
    <row r="219" spans="1:65" s="2" customFormat="1" ht="54" customHeight="1">
      <c r="A219" s="33"/>
      <c r="B219" s="166"/>
      <c r="C219" s="167" t="s">
        <v>7</v>
      </c>
      <c r="D219" s="167" t="s">
        <v>222</v>
      </c>
      <c r="E219" s="168" t="s">
        <v>350</v>
      </c>
      <c r="F219" s="169" t="s">
        <v>351</v>
      </c>
      <c r="G219" s="170" t="s">
        <v>225</v>
      </c>
      <c r="H219" s="171">
        <v>1</v>
      </c>
      <c r="I219" s="172"/>
      <c r="J219" s="173">
        <f>ROUND(I219*H219,2)</f>
        <v>0</v>
      </c>
      <c r="K219" s="169" t="s">
        <v>226</v>
      </c>
      <c r="L219" s="34"/>
      <c r="M219" s="174" t="s">
        <v>1</v>
      </c>
      <c r="N219" s="175" t="s">
        <v>38</v>
      </c>
      <c r="O219" s="59"/>
      <c r="P219" s="176">
        <f>O219*H219</f>
        <v>0</v>
      </c>
      <c r="Q219" s="176">
        <v>0</v>
      </c>
      <c r="R219" s="176">
        <f>Q219*H219</f>
        <v>0</v>
      </c>
      <c r="S219" s="176">
        <v>0.138</v>
      </c>
      <c r="T219" s="177">
        <f>S219*H219</f>
        <v>0.138</v>
      </c>
      <c r="U219" s="33"/>
      <c r="V219" s="33"/>
      <c r="W219" s="33"/>
      <c r="X219" s="33"/>
      <c r="Y219" s="33"/>
      <c r="Z219" s="33"/>
      <c r="AA219" s="33"/>
      <c r="AB219" s="33"/>
      <c r="AC219" s="33"/>
      <c r="AD219" s="33"/>
      <c r="AE219" s="33"/>
      <c r="AR219" s="178" t="s">
        <v>125</v>
      </c>
      <c r="AT219" s="178" t="s">
        <v>222</v>
      </c>
      <c r="AU219" s="178" t="s">
        <v>82</v>
      </c>
      <c r="AY219" s="18" t="s">
        <v>219</v>
      </c>
      <c r="BE219" s="179">
        <f>IF(N219="základní",J219,0)</f>
        <v>0</v>
      </c>
      <c r="BF219" s="179">
        <f>IF(N219="snížená",J219,0)</f>
        <v>0</v>
      </c>
      <c r="BG219" s="179">
        <f>IF(N219="zákl. přenesená",J219,0)</f>
        <v>0</v>
      </c>
      <c r="BH219" s="179">
        <f>IF(N219="sníž. přenesená",J219,0)</f>
        <v>0</v>
      </c>
      <c r="BI219" s="179">
        <f>IF(N219="nulová",J219,0)</f>
        <v>0</v>
      </c>
      <c r="BJ219" s="18" t="s">
        <v>80</v>
      </c>
      <c r="BK219" s="179">
        <f>ROUND(I219*H219,2)</f>
        <v>0</v>
      </c>
      <c r="BL219" s="18" t="s">
        <v>125</v>
      </c>
      <c r="BM219" s="178" t="s">
        <v>352</v>
      </c>
    </row>
    <row r="220" spans="2:51" s="13" customFormat="1" ht="12">
      <c r="B220" s="180"/>
      <c r="D220" s="181" t="s">
        <v>228</v>
      </c>
      <c r="E220" s="182" t="s">
        <v>1</v>
      </c>
      <c r="F220" s="183" t="s">
        <v>353</v>
      </c>
      <c r="H220" s="184">
        <v>1</v>
      </c>
      <c r="I220" s="185"/>
      <c r="L220" s="180"/>
      <c r="M220" s="186"/>
      <c r="N220" s="187"/>
      <c r="O220" s="187"/>
      <c r="P220" s="187"/>
      <c r="Q220" s="187"/>
      <c r="R220" s="187"/>
      <c r="S220" s="187"/>
      <c r="T220" s="188"/>
      <c r="AT220" s="182" t="s">
        <v>228</v>
      </c>
      <c r="AU220" s="182" t="s">
        <v>82</v>
      </c>
      <c r="AV220" s="13" t="s">
        <v>82</v>
      </c>
      <c r="AW220" s="13" t="s">
        <v>30</v>
      </c>
      <c r="AX220" s="13" t="s">
        <v>80</v>
      </c>
      <c r="AY220" s="182" t="s">
        <v>219</v>
      </c>
    </row>
    <row r="221" spans="1:65" s="2" customFormat="1" ht="54" customHeight="1">
      <c r="A221" s="33"/>
      <c r="B221" s="166"/>
      <c r="C221" s="167" t="s">
        <v>354</v>
      </c>
      <c r="D221" s="167" t="s">
        <v>222</v>
      </c>
      <c r="E221" s="168" t="s">
        <v>355</v>
      </c>
      <c r="F221" s="169" t="s">
        <v>356</v>
      </c>
      <c r="G221" s="170" t="s">
        <v>225</v>
      </c>
      <c r="H221" s="171">
        <v>3</v>
      </c>
      <c r="I221" s="172"/>
      <c r="J221" s="173">
        <f>ROUND(I221*H221,2)</f>
        <v>0</v>
      </c>
      <c r="K221" s="169" t="s">
        <v>226</v>
      </c>
      <c r="L221" s="34"/>
      <c r="M221" s="174" t="s">
        <v>1</v>
      </c>
      <c r="N221" s="175" t="s">
        <v>38</v>
      </c>
      <c r="O221" s="59"/>
      <c r="P221" s="176">
        <f>O221*H221</f>
        <v>0</v>
      </c>
      <c r="Q221" s="176">
        <v>0</v>
      </c>
      <c r="R221" s="176">
        <f>Q221*H221</f>
        <v>0</v>
      </c>
      <c r="S221" s="176">
        <v>0.207</v>
      </c>
      <c r="T221" s="177">
        <f>S221*H221</f>
        <v>0.621</v>
      </c>
      <c r="U221" s="33"/>
      <c r="V221" s="33"/>
      <c r="W221" s="33"/>
      <c r="X221" s="33"/>
      <c r="Y221" s="33"/>
      <c r="Z221" s="33"/>
      <c r="AA221" s="33"/>
      <c r="AB221" s="33"/>
      <c r="AC221" s="33"/>
      <c r="AD221" s="33"/>
      <c r="AE221" s="33"/>
      <c r="AR221" s="178" t="s">
        <v>125</v>
      </c>
      <c r="AT221" s="178" t="s">
        <v>222</v>
      </c>
      <c r="AU221" s="178" t="s">
        <v>82</v>
      </c>
      <c r="AY221" s="18" t="s">
        <v>219</v>
      </c>
      <c r="BE221" s="179">
        <f>IF(N221="základní",J221,0)</f>
        <v>0</v>
      </c>
      <c r="BF221" s="179">
        <f>IF(N221="snížená",J221,0)</f>
        <v>0</v>
      </c>
      <c r="BG221" s="179">
        <f>IF(N221="zákl. přenesená",J221,0)</f>
        <v>0</v>
      </c>
      <c r="BH221" s="179">
        <f>IF(N221="sníž. přenesená",J221,0)</f>
        <v>0</v>
      </c>
      <c r="BI221" s="179">
        <f>IF(N221="nulová",J221,0)</f>
        <v>0</v>
      </c>
      <c r="BJ221" s="18" t="s">
        <v>80</v>
      </c>
      <c r="BK221" s="179">
        <f>ROUND(I221*H221,2)</f>
        <v>0</v>
      </c>
      <c r="BL221" s="18" t="s">
        <v>125</v>
      </c>
      <c r="BM221" s="178" t="s">
        <v>357</v>
      </c>
    </row>
    <row r="222" spans="1:65" s="2" customFormat="1" ht="54" customHeight="1">
      <c r="A222" s="33"/>
      <c r="B222" s="166"/>
      <c r="C222" s="167" t="s">
        <v>358</v>
      </c>
      <c r="D222" s="167" t="s">
        <v>222</v>
      </c>
      <c r="E222" s="168" t="s">
        <v>359</v>
      </c>
      <c r="F222" s="169" t="s">
        <v>360</v>
      </c>
      <c r="G222" s="170" t="s">
        <v>361</v>
      </c>
      <c r="H222" s="171">
        <v>2.6</v>
      </c>
      <c r="I222" s="172"/>
      <c r="J222" s="173">
        <f>ROUND(I222*H222,2)</f>
        <v>0</v>
      </c>
      <c r="K222" s="169" t="s">
        <v>226</v>
      </c>
      <c r="L222" s="34"/>
      <c r="M222" s="174" t="s">
        <v>1</v>
      </c>
      <c r="N222" s="175" t="s">
        <v>38</v>
      </c>
      <c r="O222" s="59"/>
      <c r="P222" s="176">
        <f>O222*H222</f>
        <v>0</v>
      </c>
      <c r="Q222" s="176">
        <v>0</v>
      </c>
      <c r="R222" s="176">
        <f>Q222*H222</f>
        <v>0</v>
      </c>
      <c r="S222" s="176">
        <v>0.065</v>
      </c>
      <c r="T222" s="177">
        <f>S222*H222</f>
        <v>0.169</v>
      </c>
      <c r="U222" s="33"/>
      <c r="V222" s="33"/>
      <c r="W222" s="33"/>
      <c r="X222" s="33"/>
      <c r="Y222" s="33"/>
      <c r="Z222" s="33"/>
      <c r="AA222" s="33"/>
      <c r="AB222" s="33"/>
      <c r="AC222" s="33"/>
      <c r="AD222" s="33"/>
      <c r="AE222" s="33"/>
      <c r="AR222" s="178" t="s">
        <v>125</v>
      </c>
      <c r="AT222" s="178" t="s">
        <v>222</v>
      </c>
      <c r="AU222" s="178" t="s">
        <v>82</v>
      </c>
      <c r="AY222" s="18" t="s">
        <v>219</v>
      </c>
      <c r="BE222" s="179">
        <f>IF(N222="základní",J222,0)</f>
        <v>0</v>
      </c>
      <c r="BF222" s="179">
        <f>IF(N222="snížená",J222,0)</f>
        <v>0</v>
      </c>
      <c r="BG222" s="179">
        <f>IF(N222="zákl. přenesená",J222,0)</f>
        <v>0</v>
      </c>
      <c r="BH222" s="179">
        <f>IF(N222="sníž. přenesená",J222,0)</f>
        <v>0</v>
      </c>
      <c r="BI222" s="179">
        <f>IF(N222="nulová",J222,0)</f>
        <v>0</v>
      </c>
      <c r="BJ222" s="18" t="s">
        <v>80</v>
      </c>
      <c r="BK222" s="179">
        <f>ROUND(I222*H222,2)</f>
        <v>0</v>
      </c>
      <c r="BL222" s="18" t="s">
        <v>125</v>
      </c>
      <c r="BM222" s="178" t="s">
        <v>362</v>
      </c>
    </row>
    <row r="223" spans="2:51" s="13" customFormat="1" ht="12">
      <c r="B223" s="180"/>
      <c r="D223" s="181" t="s">
        <v>228</v>
      </c>
      <c r="E223" s="182" t="s">
        <v>1</v>
      </c>
      <c r="F223" s="183" t="s">
        <v>363</v>
      </c>
      <c r="H223" s="184">
        <v>2.6</v>
      </c>
      <c r="I223" s="185"/>
      <c r="L223" s="180"/>
      <c r="M223" s="186"/>
      <c r="N223" s="187"/>
      <c r="O223" s="187"/>
      <c r="P223" s="187"/>
      <c r="Q223" s="187"/>
      <c r="R223" s="187"/>
      <c r="S223" s="187"/>
      <c r="T223" s="188"/>
      <c r="AT223" s="182" t="s">
        <v>228</v>
      </c>
      <c r="AU223" s="182" t="s">
        <v>82</v>
      </c>
      <c r="AV223" s="13" t="s">
        <v>82</v>
      </c>
      <c r="AW223" s="13" t="s">
        <v>30</v>
      </c>
      <c r="AX223" s="13" t="s">
        <v>80</v>
      </c>
      <c r="AY223" s="182" t="s">
        <v>219</v>
      </c>
    </row>
    <row r="224" spans="1:65" s="2" customFormat="1" ht="43.15" customHeight="1">
      <c r="A224" s="33"/>
      <c r="B224" s="166"/>
      <c r="C224" s="167" t="s">
        <v>364</v>
      </c>
      <c r="D224" s="167" t="s">
        <v>222</v>
      </c>
      <c r="E224" s="168" t="s">
        <v>365</v>
      </c>
      <c r="F224" s="169" t="s">
        <v>366</v>
      </c>
      <c r="G224" s="170" t="s">
        <v>225</v>
      </c>
      <c r="H224" s="171">
        <v>2</v>
      </c>
      <c r="I224" s="172"/>
      <c r="J224" s="173">
        <f>ROUND(I224*H224,2)</f>
        <v>0</v>
      </c>
      <c r="K224" s="169" t="s">
        <v>226</v>
      </c>
      <c r="L224" s="34"/>
      <c r="M224" s="174" t="s">
        <v>1</v>
      </c>
      <c r="N224" s="175" t="s">
        <v>38</v>
      </c>
      <c r="O224" s="59"/>
      <c r="P224" s="176">
        <f>O224*H224</f>
        <v>0</v>
      </c>
      <c r="Q224" s="176">
        <v>0</v>
      </c>
      <c r="R224" s="176">
        <f>Q224*H224</f>
        <v>0</v>
      </c>
      <c r="S224" s="176">
        <v>0.019</v>
      </c>
      <c r="T224" s="177">
        <f>S224*H224</f>
        <v>0.038</v>
      </c>
      <c r="U224" s="33"/>
      <c r="V224" s="33"/>
      <c r="W224" s="33"/>
      <c r="X224" s="33"/>
      <c r="Y224" s="33"/>
      <c r="Z224" s="33"/>
      <c r="AA224" s="33"/>
      <c r="AB224" s="33"/>
      <c r="AC224" s="33"/>
      <c r="AD224" s="33"/>
      <c r="AE224" s="33"/>
      <c r="AR224" s="178" t="s">
        <v>125</v>
      </c>
      <c r="AT224" s="178" t="s">
        <v>222</v>
      </c>
      <c r="AU224" s="178" t="s">
        <v>82</v>
      </c>
      <c r="AY224" s="18" t="s">
        <v>219</v>
      </c>
      <c r="BE224" s="179">
        <f>IF(N224="základní",J224,0)</f>
        <v>0</v>
      </c>
      <c r="BF224" s="179">
        <f>IF(N224="snížená",J224,0)</f>
        <v>0</v>
      </c>
      <c r="BG224" s="179">
        <f>IF(N224="zákl. přenesená",J224,0)</f>
        <v>0</v>
      </c>
      <c r="BH224" s="179">
        <f>IF(N224="sníž. přenesená",J224,0)</f>
        <v>0</v>
      </c>
      <c r="BI224" s="179">
        <f>IF(N224="nulová",J224,0)</f>
        <v>0</v>
      </c>
      <c r="BJ224" s="18" t="s">
        <v>80</v>
      </c>
      <c r="BK224" s="179">
        <f>ROUND(I224*H224,2)</f>
        <v>0</v>
      </c>
      <c r="BL224" s="18" t="s">
        <v>125</v>
      </c>
      <c r="BM224" s="178" t="s">
        <v>367</v>
      </c>
    </row>
    <row r="225" spans="1:65" s="2" customFormat="1" ht="43.15" customHeight="1">
      <c r="A225" s="33"/>
      <c r="B225" s="166"/>
      <c r="C225" s="167" t="s">
        <v>368</v>
      </c>
      <c r="D225" s="167" t="s">
        <v>222</v>
      </c>
      <c r="E225" s="168" t="s">
        <v>369</v>
      </c>
      <c r="F225" s="169" t="s">
        <v>370</v>
      </c>
      <c r="G225" s="170" t="s">
        <v>237</v>
      </c>
      <c r="H225" s="171">
        <v>27.7</v>
      </c>
      <c r="I225" s="172"/>
      <c r="J225" s="173">
        <f>ROUND(I225*H225,2)</f>
        <v>0</v>
      </c>
      <c r="K225" s="169" t="s">
        <v>226</v>
      </c>
      <c r="L225" s="34"/>
      <c r="M225" s="174" t="s">
        <v>1</v>
      </c>
      <c r="N225" s="175" t="s">
        <v>38</v>
      </c>
      <c r="O225" s="59"/>
      <c r="P225" s="176">
        <f>O225*H225</f>
        <v>0</v>
      </c>
      <c r="Q225" s="176">
        <v>0</v>
      </c>
      <c r="R225" s="176">
        <f>Q225*H225</f>
        <v>0</v>
      </c>
      <c r="S225" s="176">
        <v>0.122</v>
      </c>
      <c r="T225" s="177">
        <f>S225*H225</f>
        <v>3.3794</v>
      </c>
      <c r="U225" s="33"/>
      <c r="V225" s="33"/>
      <c r="W225" s="33"/>
      <c r="X225" s="33"/>
      <c r="Y225" s="33"/>
      <c r="Z225" s="33"/>
      <c r="AA225" s="33"/>
      <c r="AB225" s="33"/>
      <c r="AC225" s="33"/>
      <c r="AD225" s="33"/>
      <c r="AE225" s="33"/>
      <c r="AR225" s="178" t="s">
        <v>125</v>
      </c>
      <c r="AT225" s="178" t="s">
        <v>222</v>
      </c>
      <c r="AU225" s="178" t="s">
        <v>82</v>
      </c>
      <c r="AY225" s="18" t="s">
        <v>219</v>
      </c>
      <c r="BE225" s="179">
        <f>IF(N225="základní",J225,0)</f>
        <v>0</v>
      </c>
      <c r="BF225" s="179">
        <f>IF(N225="snížená",J225,0)</f>
        <v>0</v>
      </c>
      <c r="BG225" s="179">
        <f>IF(N225="zákl. přenesená",J225,0)</f>
        <v>0</v>
      </c>
      <c r="BH225" s="179">
        <f>IF(N225="sníž. přenesená",J225,0)</f>
        <v>0</v>
      </c>
      <c r="BI225" s="179">
        <f>IF(N225="nulová",J225,0)</f>
        <v>0</v>
      </c>
      <c r="BJ225" s="18" t="s">
        <v>80</v>
      </c>
      <c r="BK225" s="179">
        <f>ROUND(I225*H225,2)</f>
        <v>0</v>
      </c>
      <c r="BL225" s="18" t="s">
        <v>125</v>
      </c>
      <c r="BM225" s="178" t="s">
        <v>371</v>
      </c>
    </row>
    <row r="226" spans="2:51" s="13" customFormat="1" ht="12">
      <c r="B226" s="180"/>
      <c r="D226" s="181" t="s">
        <v>228</v>
      </c>
      <c r="E226" s="182" t="s">
        <v>1</v>
      </c>
      <c r="F226" s="183" t="s">
        <v>372</v>
      </c>
      <c r="H226" s="184">
        <v>17.5</v>
      </c>
      <c r="I226" s="185"/>
      <c r="L226" s="180"/>
      <c r="M226" s="186"/>
      <c r="N226" s="187"/>
      <c r="O226" s="187"/>
      <c r="P226" s="187"/>
      <c r="Q226" s="187"/>
      <c r="R226" s="187"/>
      <c r="S226" s="187"/>
      <c r="T226" s="188"/>
      <c r="AT226" s="182" t="s">
        <v>228</v>
      </c>
      <c r="AU226" s="182" t="s">
        <v>82</v>
      </c>
      <c r="AV226" s="13" t="s">
        <v>82</v>
      </c>
      <c r="AW226" s="13" t="s">
        <v>30</v>
      </c>
      <c r="AX226" s="13" t="s">
        <v>73</v>
      </c>
      <c r="AY226" s="182" t="s">
        <v>219</v>
      </c>
    </row>
    <row r="227" spans="2:51" s="15" customFormat="1" ht="12">
      <c r="B227" s="207"/>
      <c r="D227" s="181" t="s">
        <v>228</v>
      </c>
      <c r="E227" s="208" t="s">
        <v>1</v>
      </c>
      <c r="F227" s="209" t="s">
        <v>373</v>
      </c>
      <c r="H227" s="208" t="s">
        <v>1</v>
      </c>
      <c r="I227" s="210"/>
      <c r="L227" s="207"/>
      <c r="M227" s="211"/>
      <c r="N227" s="212"/>
      <c r="O227" s="212"/>
      <c r="P227" s="212"/>
      <c r="Q227" s="212"/>
      <c r="R227" s="212"/>
      <c r="S227" s="212"/>
      <c r="T227" s="213"/>
      <c r="AT227" s="208" t="s">
        <v>228</v>
      </c>
      <c r="AU227" s="208" t="s">
        <v>82</v>
      </c>
      <c r="AV227" s="15" t="s">
        <v>80</v>
      </c>
      <c r="AW227" s="15" t="s">
        <v>30</v>
      </c>
      <c r="AX227" s="15" t="s">
        <v>73</v>
      </c>
      <c r="AY227" s="208" t="s">
        <v>219</v>
      </c>
    </row>
    <row r="228" spans="2:51" s="13" customFormat="1" ht="12">
      <c r="B228" s="180"/>
      <c r="D228" s="181" t="s">
        <v>228</v>
      </c>
      <c r="E228" s="182" t="s">
        <v>1</v>
      </c>
      <c r="F228" s="183" t="s">
        <v>374</v>
      </c>
      <c r="H228" s="184">
        <v>3.4</v>
      </c>
      <c r="I228" s="185"/>
      <c r="L228" s="180"/>
      <c r="M228" s="186"/>
      <c r="N228" s="187"/>
      <c r="O228" s="187"/>
      <c r="P228" s="187"/>
      <c r="Q228" s="187"/>
      <c r="R228" s="187"/>
      <c r="S228" s="187"/>
      <c r="T228" s="188"/>
      <c r="AT228" s="182" t="s">
        <v>228</v>
      </c>
      <c r="AU228" s="182" t="s">
        <v>82</v>
      </c>
      <c r="AV228" s="13" t="s">
        <v>82</v>
      </c>
      <c r="AW228" s="13" t="s">
        <v>30</v>
      </c>
      <c r="AX228" s="13" t="s">
        <v>73</v>
      </c>
      <c r="AY228" s="182" t="s">
        <v>219</v>
      </c>
    </row>
    <row r="229" spans="2:51" s="13" customFormat="1" ht="12">
      <c r="B229" s="180"/>
      <c r="D229" s="181" t="s">
        <v>228</v>
      </c>
      <c r="E229" s="182" t="s">
        <v>1</v>
      </c>
      <c r="F229" s="183" t="s">
        <v>375</v>
      </c>
      <c r="H229" s="184">
        <v>6.8</v>
      </c>
      <c r="I229" s="185"/>
      <c r="L229" s="180"/>
      <c r="M229" s="186"/>
      <c r="N229" s="187"/>
      <c r="O229" s="187"/>
      <c r="P229" s="187"/>
      <c r="Q229" s="187"/>
      <c r="R229" s="187"/>
      <c r="S229" s="187"/>
      <c r="T229" s="188"/>
      <c r="AT229" s="182" t="s">
        <v>228</v>
      </c>
      <c r="AU229" s="182" t="s">
        <v>82</v>
      </c>
      <c r="AV229" s="13" t="s">
        <v>82</v>
      </c>
      <c r="AW229" s="13" t="s">
        <v>30</v>
      </c>
      <c r="AX229" s="13" t="s">
        <v>73</v>
      </c>
      <c r="AY229" s="182" t="s">
        <v>219</v>
      </c>
    </row>
    <row r="230" spans="2:51" s="14" customFormat="1" ht="12">
      <c r="B230" s="189"/>
      <c r="D230" s="181" t="s">
        <v>228</v>
      </c>
      <c r="E230" s="190" t="s">
        <v>1</v>
      </c>
      <c r="F230" s="191" t="s">
        <v>241</v>
      </c>
      <c r="H230" s="192">
        <v>27.7</v>
      </c>
      <c r="I230" s="193"/>
      <c r="L230" s="189"/>
      <c r="M230" s="194"/>
      <c r="N230" s="195"/>
      <c r="O230" s="195"/>
      <c r="P230" s="195"/>
      <c r="Q230" s="195"/>
      <c r="R230" s="195"/>
      <c r="S230" s="195"/>
      <c r="T230" s="196"/>
      <c r="AT230" s="190" t="s">
        <v>228</v>
      </c>
      <c r="AU230" s="190" t="s">
        <v>82</v>
      </c>
      <c r="AV230" s="14" t="s">
        <v>125</v>
      </c>
      <c r="AW230" s="14" t="s">
        <v>30</v>
      </c>
      <c r="AX230" s="14" t="s">
        <v>80</v>
      </c>
      <c r="AY230" s="190" t="s">
        <v>219</v>
      </c>
    </row>
    <row r="231" spans="2:63" s="12" customFormat="1" ht="22.9" customHeight="1">
      <c r="B231" s="153"/>
      <c r="D231" s="154" t="s">
        <v>72</v>
      </c>
      <c r="E231" s="164" t="s">
        <v>376</v>
      </c>
      <c r="F231" s="164" t="s">
        <v>377</v>
      </c>
      <c r="I231" s="156"/>
      <c r="J231" s="165">
        <f>BK231</f>
        <v>0</v>
      </c>
      <c r="L231" s="153"/>
      <c r="M231" s="158"/>
      <c r="N231" s="159"/>
      <c r="O231" s="159"/>
      <c r="P231" s="160">
        <f>SUM(P232:P236)</f>
        <v>0</v>
      </c>
      <c r="Q231" s="159"/>
      <c r="R231" s="160">
        <f>SUM(R232:R236)</f>
        <v>0</v>
      </c>
      <c r="S231" s="159"/>
      <c r="T231" s="161">
        <f>SUM(T232:T236)</f>
        <v>0</v>
      </c>
      <c r="AR231" s="154" t="s">
        <v>80</v>
      </c>
      <c r="AT231" s="162" t="s">
        <v>72</v>
      </c>
      <c r="AU231" s="162" t="s">
        <v>80</v>
      </c>
      <c r="AY231" s="154" t="s">
        <v>219</v>
      </c>
      <c r="BK231" s="163">
        <f>SUM(BK232:BK236)</f>
        <v>0</v>
      </c>
    </row>
    <row r="232" spans="1:65" s="2" customFormat="1" ht="43.15" customHeight="1">
      <c r="A232" s="33"/>
      <c r="B232" s="166"/>
      <c r="C232" s="167" t="s">
        <v>378</v>
      </c>
      <c r="D232" s="167" t="s">
        <v>222</v>
      </c>
      <c r="E232" s="168" t="s">
        <v>379</v>
      </c>
      <c r="F232" s="169" t="s">
        <v>380</v>
      </c>
      <c r="G232" s="170" t="s">
        <v>249</v>
      </c>
      <c r="H232" s="171">
        <v>27.269</v>
      </c>
      <c r="I232" s="172"/>
      <c r="J232" s="173">
        <f>ROUND(I232*H232,2)</f>
        <v>0</v>
      </c>
      <c r="K232" s="169" t="s">
        <v>226</v>
      </c>
      <c r="L232" s="34"/>
      <c r="M232" s="174" t="s">
        <v>1</v>
      </c>
      <c r="N232" s="175" t="s">
        <v>38</v>
      </c>
      <c r="O232" s="59"/>
      <c r="P232" s="176">
        <f>O232*H232</f>
        <v>0</v>
      </c>
      <c r="Q232" s="176">
        <v>0</v>
      </c>
      <c r="R232" s="176">
        <f>Q232*H232</f>
        <v>0</v>
      </c>
      <c r="S232" s="176">
        <v>0</v>
      </c>
      <c r="T232" s="177">
        <f>S232*H232</f>
        <v>0</v>
      </c>
      <c r="U232" s="33"/>
      <c r="V232" s="33"/>
      <c r="W232" s="33"/>
      <c r="X232" s="33"/>
      <c r="Y232" s="33"/>
      <c r="Z232" s="33"/>
      <c r="AA232" s="33"/>
      <c r="AB232" s="33"/>
      <c r="AC232" s="33"/>
      <c r="AD232" s="33"/>
      <c r="AE232" s="33"/>
      <c r="AR232" s="178" t="s">
        <v>125</v>
      </c>
      <c r="AT232" s="178" t="s">
        <v>222</v>
      </c>
      <c r="AU232" s="178" t="s">
        <v>82</v>
      </c>
      <c r="AY232" s="18" t="s">
        <v>219</v>
      </c>
      <c r="BE232" s="179">
        <f>IF(N232="základní",J232,0)</f>
        <v>0</v>
      </c>
      <c r="BF232" s="179">
        <f>IF(N232="snížená",J232,0)</f>
        <v>0</v>
      </c>
      <c r="BG232" s="179">
        <f>IF(N232="zákl. přenesená",J232,0)</f>
        <v>0</v>
      </c>
      <c r="BH232" s="179">
        <f>IF(N232="sníž. přenesená",J232,0)</f>
        <v>0</v>
      </c>
      <c r="BI232" s="179">
        <f>IF(N232="nulová",J232,0)</f>
        <v>0</v>
      </c>
      <c r="BJ232" s="18" t="s">
        <v>80</v>
      </c>
      <c r="BK232" s="179">
        <f>ROUND(I232*H232,2)</f>
        <v>0</v>
      </c>
      <c r="BL232" s="18" t="s">
        <v>125</v>
      </c>
      <c r="BM232" s="178" t="s">
        <v>381</v>
      </c>
    </row>
    <row r="233" spans="1:65" s="2" customFormat="1" ht="32.45" customHeight="1">
      <c r="A233" s="33"/>
      <c r="B233" s="166"/>
      <c r="C233" s="167" t="s">
        <v>382</v>
      </c>
      <c r="D233" s="167" t="s">
        <v>222</v>
      </c>
      <c r="E233" s="168" t="s">
        <v>383</v>
      </c>
      <c r="F233" s="169" t="s">
        <v>384</v>
      </c>
      <c r="G233" s="170" t="s">
        <v>249</v>
      </c>
      <c r="H233" s="171">
        <v>27.269</v>
      </c>
      <c r="I233" s="172"/>
      <c r="J233" s="173">
        <f>ROUND(I233*H233,2)</f>
        <v>0</v>
      </c>
      <c r="K233" s="169" t="s">
        <v>226</v>
      </c>
      <c r="L233" s="34"/>
      <c r="M233" s="174" t="s">
        <v>1</v>
      </c>
      <c r="N233" s="175" t="s">
        <v>38</v>
      </c>
      <c r="O233" s="59"/>
      <c r="P233" s="176">
        <f>O233*H233</f>
        <v>0</v>
      </c>
      <c r="Q233" s="176">
        <v>0</v>
      </c>
      <c r="R233" s="176">
        <f>Q233*H233</f>
        <v>0</v>
      </c>
      <c r="S233" s="176">
        <v>0</v>
      </c>
      <c r="T233" s="177">
        <f>S233*H233</f>
        <v>0</v>
      </c>
      <c r="U233" s="33"/>
      <c r="V233" s="33"/>
      <c r="W233" s="33"/>
      <c r="X233" s="33"/>
      <c r="Y233" s="33"/>
      <c r="Z233" s="33"/>
      <c r="AA233" s="33"/>
      <c r="AB233" s="33"/>
      <c r="AC233" s="33"/>
      <c r="AD233" s="33"/>
      <c r="AE233" s="33"/>
      <c r="AR233" s="178" t="s">
        <v>125</v>
      </c>
      <c r="AT233" s="178" t="s">
        <v>222</v>
      </c>
      <c r="AU233" s="178" t="s">
        <v>82</v>
      </c>
      <c r="AY233" s="18" t="s">
        <v>219</v>
      </c>
      <c r="BE233" s="179">
        <f>IF(N233="základní",J233,0)</f>
        <v>0</v>
      </c>
      <c r="BF233" s="179">
        <f>IF(N233="snížená",J233,0)</f>
        <v>0</v>
      </c>
      <c r="BG233" s="179">
        <f>IF(N233="zákl. přenesená",J233,0)</f>
        <v>0</v>
      </c>
      <c r="BH233" s="179">
        <f>IF(N233="sníž. přenesená",J233,0)</f>
        <v>0</v>
      </c>
      <c r="BI233" s="179">
        <f>IF(N233="nulová",J233,0)</f>
        <v>0</v>
      </c>
      <c r="BJ233" s="18" t="s">
        <v>80</v>
      </c>
      <c r="BK233" s="179">
        <f>ROUND(I233*H233,2)</f>
        <v>0</v>
      </c>
      <c r="BL233" s="18" t="s">
        <v>125</v>
      </c>
      <c r="BM233" s="178" t="s">
        <v>385</v>
      </c>
    </row>
    <row r="234" spans="1:65" s="2" customFormat="1" ht="43.15" customHeight="1">
      <c r="A234" s="33"/>
      <c r="B234" s="166"/>
      <c r="C234" s="167" t="s">
        <v>386</v>
      </c>
      <c r="D234" s="167" t="s">
        <v>222</v>
      </c>
      <c r="E234" s="168" t="s">
        <v>387</v>
      </c>
      <c r="F234" s="169" t="s">
        <v>388</v>
      </c>
      <c r="G234" s="170" t="s">
        <v>249</v>
      </c>
      <c r="H234" s="171">
        <v>518.111</v>
      </c>
      <c r="I234" s="172"/>
      <c r="J234" s="173">
        <f>ROUND(I234*H234,2)</f>
        <v>0</v>
      </c>
      <c r="K234" s="169" t="s">
        <v>226</v>
      </c>
      <c r="L234" s="34"/>
      <c r="M234" s="174" t="s">
        <v>1</v>
      </c>
      <c r="N234" s="175" t="s">
        <v>38</v>
      </c>
      <c r="O234" s="59"/>
      <c r="P234" s="176">
        <f>O234*H234</f>
        <v>0</v>
      </c>
      <c r="Q234" s="176">
        <v>0</v>
      </c>
      <c r="R234" s="176">
        <f>Q234*H234</f>
        <v>0</v>
      </c>
      <c r="S234" s="176">
        <v>0</v>
      </c>
      <c r="T234" s="177">
        <f>S234*H234</f>
        <v>0</v>
      </c>
      <c r="U234" s="33"/>
      <c r="V234" s="33"/>
      <c r="W234" s="33"/>
      <c r="X234" s="33"/>
      <c r="Y234" s="33"/>
      <c r="Z234" s="33"/>
      <c r="AA234" s="33"/>
      <c r="AB234" s="33"/>
      <c r="AC234" s="33"/>
      <c r="AD234" s="33"/>
      <c r="AE234" s="33"/>
      <c r="AR234" s="178" t="s">
        <v>125</v>
      </c>
      <c r="AT234" s="178" t="s">
        <v>222</v>
      </c>
      <c r="AU234" s="178" t="s">
        <v>82</v>
      </c>
      <c r="AY234" s="18" t="s">
        <v>219</v>
      </c>
      <c r="BE234" s="179">
        <f>IF(N234="základní",J234,0)</f>
        <v>0</v>
      </c>
      <c r="BF234" s="179">
        <f>IF(N234="snížená",J234,0)</f>
        <v>0</v>
      </c>
      <c r="BG234" s="179">
        <f>IF(N234="zákl. přenesená",J234,0)</f>
        <v>0</v>
      </c>
      <c r="BH234" s="179">
        <f>IF(N234="sníž. přenesená",J234,0)</f>
        <v>0</v>
      </c>
      <c r="BI234" s="179">
        <f>IF(N234="nulová",J234,0)</f>
        <v>0</v>
      </c>
      <c r="BJ234" s="18" t="s">
        <v>80</v>
      </c>
      <c r="BK234" s="179">
        <f>ROUND(I234*H234,2)</f>
        <v>0</v>
      </c>
      <c r="BL234" s="18" t="s">
        <v>125</v>
      </c>
      <c r="BM234" s="178" t="s">
        <v>389</v>
      </c>
    </row>
    <row r="235" spans="2:51" s="13" customFormat="1" ht="12">
      <c r="B235" s="180"/>
      <c r="D235" s="181" t="s">
        <v>228</v>
      </c>
      <c r="F235" s="183" t="s">
        <v>390</v>
      </c>
      <c r="H235" s="184">
        <v>518.111</v>
      </c>
      <c r="I235" s="185"/>
      <c r="L235" s="180"/>
      <c r="M235" s="186"/>
      <c r="N235" s="187"/>
      <c r="O235" s="187"/>
      <c r="P235" s="187"/>
      <c r="Q235" s="187"/>
      <c r="R235" s="187"/>
      <c r="S235" s="187"/>
      <c r="T235" s="188"/>
      <c r="AT235" s="182" t="s">
        <v>228</v>
      </c>
      <c r="AU235" s="182" t="s">
        <v>82</v>
      </c>
      <c r="AV235" s="13" t="s">
        <v>82</v>
      </c>
      <c r="AW235" s="13" t="s">
        <v>3</v>
      </c>
      <c r="AX235" s="13" t="s">
        <v>80</v>
      </c>
      <c r="AY235" s="182" t="s">
        <v>219</v>
      </c>
    </row>
    <row r="236" spans="1:65" s="2" customFormat="1" ht="43.15" customHeight="1">
      <c r="A236" s="33"/>
      <c r="B236" s="166"/>
      <c r="C236" s="167" t="s">
        <v>391</v>
      </c>
      <c r="D236" s="167" t="s">
        <v>222</v>
      </c>
      <c r="E236" s="168" t="s">
        <v>392</v>
      </c>
      <c r="F236" s="169" t="s">
        <v>393</v>
      </c>
      <c r="G236" s="170" t="s">
        <v>249</v>
      </c>
      <c r="H236" s="171">
        <v>6.889</v>
      </c>
      <c r="I236" s="172"/>
      <c r="J236" s="173">
        <f>ROUND(I236*H236,2)</f>
        <v>0</v>
      </c>
      <c r="K236" s="169" t="s">
        <v>226</v>
      </c>
      <c r="L236" s="34"/>
      <c r="M236" s="174" t="s">
        <v>1</v>
      </c>
      <c r="N236" s="175" t="s">
        <v>38</v>
      </c>
      <c r="O236" s="59"/>
      <c r="P236" s="176">
        <f>O236*H236</f>
        <v>0</v>
      </c>
      <c r="Q236" s="176">
        <v>0</v>
      </c>
      <c r="R236" s="176">
        <f>Q236*H236</f>
        <v>0</v>
      </c>
      <c r="S236" s="176">
        <v>0</v>
      </c>
      <c r="T236" s="177">
        <f>S236*H236</f>
        <v>0</v>
      </c>
      <c r="U236" s="33"/>
      <c r="V236" s="33"/>
      <c r="W236" s="33"/>
      <c r="X236" s="33"/>
      <c r="Y236" s="33"/>
      <c r="Z236" s="33"/>
      <c r="AA236" s="33"/>
      <c r="AB236" s="33"/>
      <c r="AC236" s="33"/>
      <c r="AD236" s="33"/>
      <c r="AE236" s="33"/>
      <c r="AR236" s="178" t="s">
        <v>125</v>
      </c>
      <c r="AT236" s="178" t="s">
        <v>222</v>
      </c>
      <c r="AU236" s="178" t="s">
        <v>82</v>
      </c>
      <c r="AY236" s="18" t="s">
        <v>219</v>
      </c>
      <c r="BE236" s="179">
        <f>IF(N236="základní",J236,0)</f>
        <v>0</v>
      </c>
      <c r="BF236" s="179">
        <f>IF(N236="snížená",J236,0)</f>
        <v>0</v>
      </c>
      <c r="BG236" s="179">
        <f>IF(N236="zákl. přenesená",J236,0)</f>
        <v>0</v>
      </c>
      <c r="BH236" s="179">
        <f>IF(N236="sníž. přenesená",J236,0)</f>
        <v>0</v>
      </c>
      <c r="BI236" s="179">
        <f>IF(N236="nulová",J236,0)</f>
        <v>0</v>
      </c>
      <c r="BJ236" s="18" t="s">
        <v>80</v>
      </c>
      <c r="BK236" s="179">
        <f>ROUND(I236*H236,2)</f>
        <v>0</v>
      </c>
      <c r="BL236" s="18" t="s">
        <v>125</v>
      </c>
      <c r="BM236" s="178" t="s">
        <v>394</v>
      </c>
    </row>
    <row r="237" spans="2:63" s="12" customFormat="1" ht="22.9" customHeight="1">
      <c r="B237" s="153"/>
      <c r="D237" s="154" t="s">
        <v>72</v>
      </c>
      <c r="E237" s="164" t="s">
        <v>395</v>
      </c>
      <c r="F237" s="164" t="s">
        <v>396</v>
      </c>
      <c r="I237" s="156"/>
      <c r="J237" s="165">
        <f>BK237</f>
        <v>0</v>
      </c>
      <c r="L237" s="153"/>
      <c r="M237" s="158"/>
      <c r="N237" s="159"/>
      <c r="O237" s="159"/>
      <c r="P237" s="160">
        <f>P238</f>
        <v>0</v>
      </c>
      <c r="Q237" s="159"/>
      <c r="R237" s="160">
        <f>R238</f>
        <v>0</v>
      </c>
      <c r="S237" s="159"/>
      <c r="T237" s="161">
        <f>T238</f>
        <v>0</v>
      </c>
      <c r="AR237" s="154" t="s">
        <v>80</v>
      </c>
      <c r="AT237" s="162" t="s">
        <v>72</v>
      </c>
      <c r="AU237" s="162" t="s">
        <v>80</v>
      </c>
      <c r="AY237" s="154" t="s">
        <v>219</v>
      </c>
      <c r="BK237" s="163">
        <f>BK238</f>
        <v>0</v>
      </c>
    </row>
    <row r="238" spans="1:65" s="2" customFormat="1" ht="54" customHeight="1">
      <c r="A238" s="33"/>
      <c r="B238" s="166"/>
      <c r="C238" s="167" t="s">
        <v>397</v>
      </c>
      <c r="D238" s="167" t="s">
        <v>222</v>
      </c>
      <c r="E238" s="168" t="s">
        <v>398</v>
      </c>
      <c r="F238" s="169" t="s">
        <v>399</v>
      </c>
      <c r="G238" s="170" t="s">
        <v>249</v>
      </c>
      <c r="H238" s="171">
        <v>14.083</v>
      </c>
      <c r="I238" s="172"/>
      <c r="J238" s="173">
        <f>ROUND(I238*H238,2)</f>
        <v>0</v>
      </c>
      <c r="K238" s="169" t="s">
        <v>226</v>
      </c>
      <c r="L238" s="34"/>
      <c r="M238" s="174" t="s">
        <v>1</v>
      </c>
      <c r="N238" s="175" t="s">
        <v>38</v>
      </c>
      <c r="O238" s="59"/>
      <c r="P238" s="176">
        <f>O238*H238</f>
        <v>0</v>
      </c>
      <c r="Q238" s="176">
        <v>0</v>
      </c>
      <c r="R238" s="176">
        <f>Q238*H238</f>
        <v>0</v>
      </c>
      <c r="S238" s="176">
        <v>0</v>
      </c>
      <c r="T238" s="177">
        <f>S238*H238</f>
        <v>0</v>
      </c>
      <c r="U238" s="33"/>
      <c r="V238" s="33"/>
      <c r="W238" s="33"/>
      <c r="X238" s="33"/>
      <c r="Y238" s="33"/>
      <c r="Z238" s="33"/>
      <c r="AA238" s="33"/>
      <c r="AB238" s="33"/>
      <c r="AC238" s="33"/>
      <c r="AD238" s="33"/>
      <c r="AE238" s="33"/>
      <c r="AR238" s="178" t="s">
        <v>125</v>
      </c>
      <c r="AT238" s="178" t="s">
        <v>222</v>
      </c>
      <c r="AU238" s="178" t="s">
        <v>82</v>
      </c>
      <c r="AY238" s="18" t="s">
        <v>219</v>
      </c>
      <c r="BE238" s="179">
        <f>IF(N238="základní",J238,0)</f>
        <v>0</v>
      </c>
      <c r="BF238" s="179">
        <f>IF(N238="snížená",J238,0)</f>
        <v>0</v>
      </c>
      <c r="BG238" s="179">
        <f>IF(N238="zákl. přenesená",J238,0)</f>
        <v>0</v>
      </c>
      <c r="BH238" s="179">
        <f>IF(N238="sníž. přenesená",J238,0)</f>
        <v>0</v>
      </c>
      <c r="BI238" s="179">
        <f>IF(N238="nulová",J238,0)</f>
        <v>0</v>
      </c>
      <c r="BJ238" s="18" t="s">
        <v>80</v>
      </c>
      <c r="BK238" s="179">
        <f>ROUND(I238*H238,2)</f>
        <v>0</v>
      </c>
      <c r="BL238" s="18" t="s">
        <v>125</v>
      </c>
      <c r="BM238" s="178" t="s">
        <v>400</v>
      </c>
    </row>
    <row r="239" spans="2:63" s="12" customFormat="1" ht="25.9" customHeight="1">
      <c r="B239" s="153"/>
      <c r="D239" s="154" t="s">
        <v>72</v>
      </c>
      <c r="E239" s="155" t="s">
        <v>401</v>
      </c>
      <c r="F239" s="155" t="s">
        <v>402</v>
      </c>
      <c r="I239" s="156"/>
      <c r="J239" s="157">
        <f>BK239</f>
        <v>0</v>
      </c>
      <c r="L239" s="153"/>
      <c r="M239" s="158"/>
      <c r="N239" s="159"/>
      <c r="O239" s="159"/>
      <c r="P239" s="160">
        <f>P240+P254+P262+P271+P274+P284+P287+P290</f>
        <v>0</v>
      </c>
      <c r="Q239" s="159"/>
      <c r="R239" s="160">
        <f>R240+R254+R262+R271+R274+R284+R287+R290</f>
        <v>2.14121822</v>
      </c>
      <c r="S239" s="159"/>
      <c r="T239" s="161">
        <f>T240+T254+T262+T271+T274+T284+T287+T290</f>
        <v>0.58863475</v>
      </c>
      <c r="AR239" s="154" t="s">
        <v>82</v>
      </c>
      <c r="AT239" s="162" t="s">
        <v>72</v>
      </c>
      <c r="AU239" s="162" t="s">
        <v>73</v>
      </c>
      <c r="AY239" s="154" t="s">
        <v>219</v>
      </c>
      <c r="BK239" s="163">
        <f>BK240+BK254+BK262+BK271+BK274+BK284+BK287+BK290</f>
        <v>0</v>
      </c>
    </row>
    <row r="240" spans="2:63" s="12" customFormat="1" ht="22.9" customHeight="1">
      <c r="B240" s="153"/>
      <c r="D240" s="154" t="s">
        <v>72</v>
      </c>
      <c r="E240" s="164" t="s">
        <v>403</v>
      </c>
      <c r="F240" s="164" t="s">
        <v>404</v>
      </c>
      <c r="I240" s="156"/>
      <c r="J240" s="165">
        <f>BK240</f>
        <v>0</v>
      </c>
      <c r="L240" s="153"/>
      <c r="M240" s="158"/>
      <c r="N240" s="159"/>
      <c r="O240" s="159"/>
      <c r="P240" s="160">
        <f>SUM(P241:P253)</f>
        <v>0</v>
      </c>
      <c r="Q240" s="159"/>
      <c r="R240" s="160">
        <f>SUM(R241:R253)</f>
        <v>0.049636799999999995</v>
      </c>
      <c r="S240" s="159"/>
      <c r="T240" s="161">
        <f>SUM(T241:T253)</f>
        <v>0.0315</v>
      </c>
      <c r="AR240" s="154" t="s">
        <v>82</v>
      </c>
      <c r="AT240" s="162" t="s">
        <v>72</v>
      </c>
      <c r="AU240" s="162" t="s">
        <v>80</v>
      </c>
      <c r="AY240" s="154" t="s">
        <v>219</v>
      </c>
      <c r="BK240" s="163">
        <f>SUM(BK241:BK253)</f>
        <v>0</v>
      </c>
    </row>
    <row r="241" spans="1:65" s="2" customFormat="1" ht="21.6" customHeight="1">
      <c r="A241" s="33"/>
      <c r="B241" s="166"/>
      <c r="C241" s="167" t="s">
        <v>405</v>
      </c>
      <c r="D241" s="167" t="s">
        <v>222</v>
      </c>
      <c r="E241" s="168" t="s">
        <v>406</v>
      </c>
      <c r="F241" s="169" t="s">
        <v>407</v>
      </c>
      <c r="G241" s="170" t="s">
        <v>237</v>
      </c>
      <c r="H241" s="171">
        <v>2.25</v>
      </c>
      <c r="I241" s="172"/>
      <c r="J241" s="173">
        <f>ROUND(I241*H241,2)</f>
        <v>0</v>
      </c>
      <c r="K241" s="169" t="s">
        <v>226</v>
      </c>
      <c r="L241" s="34"/>
      <c r="M241" s="174" t="s">
        <v>1</v>
      </c>
      <c r="N241" s="175" t="s">
        <v>38</v>
      </c>
      <c r="O241" s="59"/>
      <c r="P241" s="176">
        <f>O241*H241</f>
        <v>0</v>
      </c>
      <c r="Q241" s="176">
        <v>0</v>
      </c>
      <c r="R241" s="176">
        <f>Q241*H241</f>
        <v>0</v>
      </c>
      <c r="S241" s="176">
        <v>0.014</v>
      </c>
      <c r="T241" s="177">
        <f>S241*H241</f>
        <v>0.0315</v>
      </c>
      <c r="U241" s="33"/>
      <c r="V241" s="33"/>
      <c r="W241" s="33"/>
      <c r="X241" s="33"/>
      <c r="Y241" s="33"/>
      <c r="Z241" s="33"/>
      <c r="AA241" s="33"/>
      <c r="AB241" s="33"/>
      <c r="AC241" s="33"/>
      <c r="AD241" s="33"/>
      <c r="AE241" s="33"/>
      <c r="AR241" s="178" t="s">
        <v>318</v>
      </c>
      <c r="AT241" s="178" t="s">
        <v>222</v>
      </c>
      <c r="AU241" s="178" t="s">
        <v>82</v>
      </c>
      <c r="AY241" s="18" t="s">
        <v>219</v>
      </c>
      <c r="BE241" s="179">
        <f>IF(N241="základní",J241,0)</f>
        <v>0</v>
      </c>
      <c r="BF241" s="179">
        <f>IF(N241="snížená",J241,0)</f>
        <v>0</v>
      </c>
      <c r="BG241" s="179">
        <f>IF(N241="zákl. přenesená",J241,0)</f>
        <v>0</v>
      </c>
      <c r="BH241" s="179">
        <f>IF(N241="sníž. přenesená",J241,0)</f>
        <v>0</v>
      </c>
      <c r="BI241" s="179">
        <f>IF(N241="nulová",J241,0)</f>
        <v>0</v>
      </c>
      <c r="BJ241" s="18" t="s">
        <v>80</v>
      </c>
      <c r="BK241" s="179">
        <f>ROUND(I241*H241,2)</f>
        <v>0</v>
      </c>
      <c r="BL241" s="18" t="s">
        <v>318</v>
      </c>
      <c r="BM241" s="178" t="s">
        <v>408</v>
      </c>
    </row>
    <row r="242" spans="2:51" s="13" customFormat="1" ht="12">
      <c r="B242" s="180"/>
      <c r="D242" s="181" t="s">
        <v>228</v>
      </c>
      <c r="E242" s="182" t="s">
        <v>1</v>
      </c>
      <c r="F242" s="183" t="s">
        <v>409</v>
      </c>
      <c r="H242" s="184">
        <v>2.25</v>
      </c>
      <c r="I242" s="185"/>
      <c r="L242" s="180"/>
      <c r="M242" s="186"/>
      <c r="N242" s="187"/>
      <c r="O242" s="187"/>
      <c r="P242" s="187"/>
      <c r="Q242" s="187"/>
      <c r="R242" s="187"/>
      <c r="S242" s="187"/>
      <c r="T242" s="188"/>
      <c r="AT242" s="182" t="s">
        <v>228</v>
      </c>
      <c r="AU242" s="182" t="s">
        <v>82</v>
      </c>
      <c r="AV242" s="13" t="s">
        <v>82</v>
      </c>
      <c r="AW242" s="13" t="s">
        <v>30</v>
      </c>
      <c r="AX242" s="13" t="s">
        <v>80</v>
      </c>
      <c r="AY242" s="182" t="s">
        <v>219</v>
      </c>
    </row>
    <row r="243" spans="1:65" s="2" customFormat="1" ht="32.45" customHeight="1">
      <c r="A243" s="33"/>
      <c r="B243" s="166"/>
      <c r="C243" s="167" t="s">
        <v>410</v>
      </c>
      <c r="D243" s="167" t="s">
        <v>222</v>
      </c>
      <c r="E243" s="168" t="s">
        <v>411</v>
      </c>
      <c r="F243" s="169" t="s">
        <v>412</v>
      </c>
      <c r="G243" s="170" t="s">
        <v>237</v>
      </c>
      <c r="H243" s="171">
        <v>4.5</v>
      </c>
      <c r="I243" s="172"/>
      <c r="J243" s="173">
        <f>ROUND(I243*H243,2)</f>
        <v>0</v>
      </c>
      <c r="K243" s="169" t="s">
        <v>226</v>
      </c>
      <c r="L243" s="34"/>
      <c r="M243" s="174" t="s">
        <v>1</v>
      </c>
      <c r="N243" s="175" t="s">
        <v>38</v>
      </c>
      <c r="O243" s="59"/>
      <c r="P243" s="176">
        <f>O243*H243</f>
        <v>0</v>
      </c>
      <c r="Q243" s="176">
        <v>0</v>
      </c>
      <c r="R243" s="176">
        <f>Q243*H243</f>
        <v>0</v>
      </c>
      <c r="S243" s="176">
        <v>0</v>
      </c>
      <c r="T243" s="177">
        <f>S243*H243</f>
        <v>0</v>
      </c>
      <c r="U243" s="33"/>
      <c r="V243" s="33"/>
      <c r="W243" s="33"/>
      <c r="X243" s="33"/>
      <c r="Y243" s="33"/>
      <c r="Z243" s="33"/>
      <c r="AA243" s="33"/>
      <c r="AB243" s="33"/>
      <c r="AC243" s="33"/>
      <c r="AD243" s="33"/>
      <c r="AE243" s="33"/>
      <c r="AR243" s="178" t="s">
        <v>318</v>
      </c>
      <c r="AT243" s="178" t="s">
        <v>222</v>
      </c>
      <c r="AU243" s="178" t="s">
        <v>82</v>
      </c>
      <c r="AY243" s="18" t="s">
        <v>219</v>
      </c>
      <c r="BE243" s="179">
        <f>IF(N243="základní",J243,0)</f>
        <v>0</v>
      </c>
      <c r="BF243" s="179">
        <f>IF(N243="snížená",J243,0)</f>
        <v>0</v>
      </c>
      <c r="BG243" s="179">
        <f>IF(N243="zákl. přenesená",J243,0)</f>
        <v>0</v>
      </c>
      <c r="BH243" s="179">
        <f>IF(N243="sníž. přenesená",J243,0)</f>
        <v>0</v>
      </c>
      <c r="BI243" s="179">
        <f>IF(N243="nulová",J243,0)</f>
        <v>0</v>
      </c>
      <c r="BJ243" s="18" t="s">
        <v>80</v>
      </c>
      <c r="BK243" s="179">
        <f>ROUND(I243*H243,2)</f>
        <v>0</v>
      </c>
      <c r="BL243" s="18" t="s">
        <v>318</v>
      </c>
      <c r="BM243" s="178" t="s">
        <v>413</v>
      </c>
    </row>
    <row r="244" spans="2:51" s="13" customFormat="1" ht="12">
      <c r="B244" s="180"/>
      <c r="D244" s="181" t="s">
        <v>228</v>
      </c>
      <c r="E244" s="182" t="s">
        <v>1</v>
      </c>
      <c r="F244" s="183" t="s">
        <v>414</v>
      </c>
      <c r="H244" s="184">
        <v>4.5</v>
      </c>
      <c r="I244" s="185"/>
      <c r="L244" s="180"/>
      <c r="M244" s="186"/>
      <c r="N244" s="187"/>
      <c r="O244" s="187"/>
      <c r="P244" s="187"/>
      <c r="Q244" s="187"/>
      <c r="R244" s="187"/>
      <c r="S244" s="187"/>
      <c r="T244" s="188"/>
      <c r="AT244" s="182" t="s">
        <v>228</v>
      </c>
      <c r="AU244" s="182" t="s">
        <v>82</v>
      </c>
      <c r="AV244" s="13" t="s">
        <v>82</v>
      </c>
      <c r="AW244" s="13" t="s">
        <v>30</v>
      </c>
      <c r="AX244" s="13" t="s">
        <v>80</v>
      </c>
      <c r="AY244" s="182" t="s">
        <v>219</v>
      </c>
    </row>
    <row r="245" spans="1:65" s="2" customFormat="1" ht="14.45" customHeight="1">
      <c r="A245" s="33"/>
      <c r="B245" s="166"/>
      <c r="C245" s="197" t="s">
        <v>415</v>
      </c>
      <c r="D245" s="197" t="s">
        <v>253</v>
      </c>
      <c r="E245" s="198" t="s">
        <v>416</v>
      </c>
      <c r="F245" s="199" t="s">
        <v>417</v>
      </c>
      <c r="G245" s="200" t="s">
        <v>249</v>
      </c>
      <c r="H245" s="201">
        <v>0.001</v>
      </c>
      <c r="I245" s="202"/>
      <c r="J245" s="203">
        <f>ROUND(I245*H245,2)</f>
        <v>0</v>
      </c>
      <c r="K245" s="199" t="s">
        <v>226</v>
      </c>
      <c r="L245" s="204"/>
      <c r="M245" s="205" t="s">
        <v>1</v>
      </c>
      <c r="N245" s="206" t="s">
        <v>38</v>
      </c>
      <c r="O245" s="59"/>
      <c r="P245" s="176">
        <f>O245*H245</f>
        <v>0</v>
      </c>
      <c r="Q245" s="176">
        <v>1</v>
      </c>
      <c r="R245" s="176">
        <f>Q245*H245</f>
        <v>0.001</v>
      </c>
      <c r="S245" s="176">
        <v>0</v>
      </c>
      <c r="T245" s="177">
        <f>S245*H245</f>
        <v>0</v>
      </c>
      <c r="U245" s="33"/>
      <c r="V245" s="33"/>
      <c r="W245" s="33"/>
      <c r="X245" s="33"/>
      <c r="Y245" s="33"/>
      <c r="Z245" s="33"/>
      <c r="AA245" s="33"/>
      <c r="AB245" s="33"/>
      <c r="AC245" s="33"/>
      <c r="AD245" s="33"/>
      <c r="AE245" s="33"/>
      <c r="AR245" s="178" t="s">
        <v>418</v>
      </c>
      <c r="AT245" s="178" t="s">
        <v>253</v>
      </c>
      <c r="AU245" s="178" t="s">
        <v>82</v>
      </c>
      <c r="AY245" s="18" t="s">
        <v>219</v>
      </c>
      <c r="BE245" s="179">
        <f>IF(N245="základní",J245,0)</f>
        <v>0</v>
      </c>
      <c r="BF245" s="179">
        <f>IF(N245="snížená",J245,0)</f>
        <v>0</v>
      </c>
      <c r="BG245" s="179">
        <f>IF(N245="zákl. přenesená",J245,0)</f>
        <v>0</v>
      </c>
      <c r="BH245" s="179">
        <f>IF(N245="sníž. přenesená",J245,0)</f>
        <v>0</v>
      </c>
      <c r="BI245" s="179">
        <f>IF(N245="nulová",J245,0)</f>
        <v>0</v>
      </c>
      <c r="BJ245" s="18" t="s">
        <v>80</v>
      </c>
      <c r="BK245" s="179">
        <f>ROUND(I245*H245,2)</f>
        <v>0</v>
      </c>
      <c r="BL245" s="18" t="s">
        <v>318</v>
      </c>
      <c r="BM245" s="178" t="s">
        <v>419</v>
      </c>
    </row>
    <row r="246" spans="2:51" s="13" customFormat="1" ht="12">
      <c r="B246" s="180"/>
      <c r="D246" s="181" t="s">
        <v>228</v>
      </c>
      <c r="E246" s="182" t="s">
        <v>1</v>
      </c>
      <c r="F246" s="183" t="s">
        <v>420</v>
      </c>
      <c r="H246" s="184">
        <v>0.001</v>
      </c>
      <c r="I246" s="185"/>
      <c r="L246" s="180"/>
      <c r="M246" s="186"/>
      <c r="N246" s="187"/>
      <c r="O246" s="187"/>
      <c r="P246" s="187"/>
      <c r="Q246" s="187"/>
      <c r="R246" s="187"/>
      <c r="S246" s="187"/>
      <c r="T246" s="188"/>
      <c r="AT246" s="182" t="s">
        <v>228</v>
      </c>
      <c r="AU246" s="182" t="s">
        <v>82</v>
      </c>
      <c r="AV246" s="13" t="s">
        <v>82</v>
      </c>
      <c r="AW246" s="13" t="s">
        <v>30</v>
      </c>
      <c r="AX246" s="13" t="s">
        <v>80</v>
      </c>
      <c r="AY246" s="182" t="s">
        <v>219</v>
      </c>
    </row>
    <row r="247" spans="1:65" s="2" customFormat="1" ht="21.6" customHeight="1">
      <c r="A247" s="33"/>
      <c r="B247" s="166"/>
      <c r="C247" s="167" t="s">
        <v>421</v>
      </c>
      <c r="D247" s="167" t="s">
        <v>222</v>
      </c>
      <c r="E247" s="168" t="s">
        <v>422</v>
      </c>
      <c r="F247" s="169" t="s">
        <v>423</v>
      </c>
      <c r="G247" s="170" t="s">
        <v>237</v>
      </c>
      <c r="H247" s="171">
        <v>6.75</v>
      </c>
      <c r="I247" s="172"/>
      <c r="J247" s="173">
        <f>ROUND(I247*H247,2)</f>
        <v>0</v>
      </c>
      <c r="K247" s="169" t="s">
        <v>226</v>
      </c>
      <c r="L247" s="34"/>
      <c r="M247" s="174" t="s">
        <v>1</v>
      </c>
      <c r="N247" s="175" t="s">
        <v>38</v>
      </c>
      <c r="O247" s="59"/>
      <c r="P247" s="176">
        <f>O247*H247</f>
        <v>0</v>
      </c>
      <c r="Q247" s="176">
        <v>0.00088</v>
      </c>
      <c r="R247" s="176">
        <f>Q247*H247</f>
        <v>0.00594</v>
      </c>
      <c r="S247" s="176">
        <v>0</v>
      </c>
      <c r="T247" s="177">
        <f>S247*H247</f>
        <v>0</v>
      </c>
      <c r="U247" s="33"/>
      <c r="V247" s="33"/>
      <c r="W247" s="33"/>
      <c r="X247" s="33"/>
      <c r="Y247" s="33"/>
      <c r="Z247" s="33"/>
      <c r="AA247" s="33"/>
      <c r="AB247" s="33"/>
      <c r="AC247" s="33"/>
      <c r="AD247" s="33"/>
      <c r="AE247" s="33"/>
      <c r="AR247" s="178" t="s">
        <v>318</v>
      </c>
      <c r="AT247" s="178" t="s">
        <v>222</v>
      </c>
      <c r="AU247" s="178" t="s">
        <v>82</v>
      </c>
      <c r="AY247" s="18" t="s">
        <v>219</v>
      </c>
      <c r="BE247" s="179">
        <f>IF(N247="základní",J247,0)</f>
        <v>0</v>
      </c>
      <c r="BF247" s="179">
        <f>IF(N247="snížená",J247,0)</f>
        <v>0</v>
      </c>
      <c r="BG247" s="179">
        <f>IF(N247="zákl. přenesená",J247,0)</f>
        <v>0</v>
      </c>
      <c r="BH247" s="179">
        <f>IF(N247="sníž. přenesená",J247,0)</f>
        <v>0</v>
      </c>
      <c r="BI247" s="179">
        <f>IF(N247="nulová",J247,0)</f>
        <v>0</v>
      </c>
      <c r="BJ247" s="18" t="s">
        <v>80</v>
      </c>
      <c r="BK247" s="179">
        <f>ROUND(I247*H247,2)</f>
        <v>0</v>
      </c>
      <c r="BL247" s="18" t="s">
        <v>318</v>
      </c>
      <c r="BM247" s="178" t="s">
        <v>424</v>
      </c>
    </row>
    <row r="248" spans="2:51" s="13" customFormat="1" ht="12">
      <c r="B248" s="180"/>
      <c r="D248" s="181" t="s">
        <v>228</v>
      </c>
      <c r="E248" s="182" t="s">
        <v>1</v>
      </c>
      <c r="F248" s="183" t="s">
        <v>425</v>
      </c>
      <c r="H248" s="184">
        <v>6.75</v>
      </c>
      <c r="I248" s="185"/>
      <c r="L248" s="180"/>
      <c r="M248" s="186"/>
      <c r="N248" s="187"/>
      <c r="O248" s="187"/>
      <c r="P248" s="187"/>
      <c r="Q248" s="187"/>
      <c r="R248" s="187"/>
      <c r="S248" s="187"/>
      <c r="T248" s="188"/>
      <c r="AT248" s="182" t="s">
        <v>228</v>
      </c>
      <c r="AU248" s="182" t="s">
        <v>82</v>
      </c>
      <c r="AV248" s="13" t="s">
        <v>82</v>
      </c>
      <c r="AW248" s="13" t="s">
        <v>30</v>
      </c>
      <c r="AX248" s="13" t="s">
        <v>80</v>
      </c>
      <c r="AY248" s="182" t="s">
        <v>219</v>
      </c>
    </row>
    <row r="249" spans="1:65" s="2" customFormat="1" ht="32.45" customHeight="1">
      <c r="A249" s="33"/>
      <c r="B249" s="166"/>
      <c r="C249" s="197" t="s">
        <v>426</v>
      </c>
      <c r="D249" s="197" t="s">
        <v>253</v>
      </c>
      <c r="E249" s="198" t="s">
        <v>427</v>
      </c>
      <c r="F249" s="199" t="s">
        <v>428</v>
      </c>
      <c r="G249" s="200" t="s">
        <v>237</v>
      </c>
      <c r="H249" s="201">
        <v>5.175</v>
      </c>
      <c r="I249" s="202"/>
      <c r="J249" s="203">
        <f>ROUND(I249*H249,2)</f>
        <v>0</v>
      </c>
      <c r="K249" s="199" t="s">
        <v>226</v>
      </c>
      <c r="L249" s="204"/>
      <c r="M249" s="205" t="s">
        <v>1</v>
      </c>
      <c r="N249" s="206" t="s">
        <v>38</v>
      </c>
      <c r="O249" s="59"/>
      <c r="P249" s="176">
        <f>O249*H249</f>
        <v>0</v>
      </c>
      <c r="Q249" s="176">
        <v>0.0052</v>
      </c>
      <c r="R249" s="176">
        <f>Q249*H249</f>
        <v>0.026909999999999996</v>
      </c>
      <c r="S249" s="176">
        <v>0</v>
      </c>
      <c r="T249" s="177">
        <f>S249*H249</f>
        <v>0</v>
      </c>
      <c r="U249" s="33"/>
      <c r="V249" s="33"/>
      <c r="W249" s="33"/>
      <c r="X249" s="33"/>
      <c r="Y249" s="33"/>
      <c r="Z249" s="33"/>
      <c r="AA249" s="33"/>
      <c r="AB249" s="33"/>
      <c r="AC249" s="33"/>
      <c r="AD249" s="33"/>
      <c r="AE249" s="33"/>
      <c r="AR249" s="178" t="s">
        <v>418</v>
      </c>
      <c r="AT249" s="178" t="s">
        <v>253</v>
      </c>
      <c r="AU249" s="178" t="s">
        <v>82</v>
      </c>
      <c r="AY249" s="18" t="s">
        <v>219</v>
      </c>
      <c r="BE249" s="179">
        <f>IF(N249="základní",J249,0)</f>
        <v>0</v>
      </c>
      <c r="BF249" s="179">
        <f>IF(N249="snížená",J249,0)</f>
        <v>0</v>
      </c>
      <c r="BG249" s="179">
        <f>IF(N249="zákl. přenesená",J249,0)</f>
        <v>0</v>
      </c>
      <c r="BH249" s="179">
        <f>IF(N249="sníž. přenesená",J249,0)</f>
        <v>0</v>
      </c>
      <c r="BI249" s="179">
        <f>IF(N249="nulová",J249,0)</f>
        <v>0</v>
      </c>
      <c r="BJ249" s="18" t="s">
        <v>80</v>
      </c>
      <c r="BK249" s="179">
        <f>ROUND(I249*H249,2)</f>
        <v>0</v>
      </c>
      <c r="BL249" s="18" t="s">
        <v>318</v>
      </c>
      <c r="BM249" s="178" t="s">
        <v>429</v>
      </c>
    </row>
    <row r="250" spans="2:51" s="13" customFormat="1" ht="12">
      <c r="B250" s="180"/>
      <c r="D250" s="181" t="s">
        <v>228</v>
      </c>
      <c r="E250" s="182" t="s">
        <v>1</v>
      </c>
      <c r="F250" s="183" t="s">
        <v>430</v>
      </c>
      <c r="H250" s="184">
        <v>5.175</v>
      </c>
      <c r="I250" s="185"/>
      <c r="L250" s="180"/>
      <c r="M250" s="186"/>
      <c r="N250" s="187"/>
      <c r="O250" s="187"/>
      <c r="P250" s="187"/>
      <c r="Q250" s="187"/>
      <c r="R250" s="187"/>
      <c r="S250" s="187"/>
      <c r="T250" s="188"/>
      <c r="AT250" s="182" t="s">
        <v>228</v>
      </c>
      <c r="AU250" s="182" t="s">
        <v>82</v>
      </c>
      <c r="AV250" s="13" t="s">
        <v>82</v>
      </c>
      <c r="AW250" s="13" t="s">
        <v>30</v>
      </c>
      <c r="AX250" s="13" t="s">
        <v>80</v>
      </c>
      <c r="AY250" s="182" t="s">
        <v>219</v>
      </c>
    </row>
    <row r="251" spans="1:65" s="2" customFormat="1" ht="32.45" customHeight="1">
      <c r="A251" s="33"/>
      <c r="B251" s="166"/>
      <c r="C251" s="197" t="s">
        <v>431</v>
      </c>
      <c r="D251" s="197" t="s">
        <v>253</v>
      </c>
      <c r="E251" s="198" t="s">
        <v>432</v>
      </c>
      <c r="F251" s="199" t="s">
        <v>433</v>
      </c>
      <c r="G251" s="200" t="s">
        <v>237</v>
      </c>
      <c r="H251" s="201">
        <v>2.588</v>
      </c>
      <c r="I251" s="202"/>
      <c r="J251" s="203">
        <f>ROUND(I251*H251,2)</f>
        <v>0</v>
      </c>
      <c r="K251" s="199" t="s">
        <v>226</v>
      </c>
      <c r="L251" s="204"/>
      <c r="M251" s="205" t="s">
        <v>1</v>
      </c>
      <c r="N251" s="206" t="s">
        <v>38</v>
      </c>
      <c r="O251" s="59"/>
      <c r="P251" s="176">
        <f>O251*H251</f>
        <v>0</v>
      </c>
      <c r="Q251" s="176">
        <v>0.0061</v>
      </c>
      <c r="R251" s="176">
        <f>Q251*H251</f>
        <v>0.0157868</v>
      </c>
      <c r="S251" s="176">
        <v>0</v>
      </c>
      <c r="T251" s="177">
        <f>S251*H251</f>
        <v>0</v>
      </c>
      <c r="U251" s="33"/>
      <c r="V251" s="33"/>
      <c r="W251" s="33"/>
      <c r="X251" s="33"/>
      <c r="Y251" s="33"/>
      <c r="Z251" s="33"/>
      <c r="AA251" s="33"/>
      <c r="AB251" s="33"/>
      <c r="AC251" s="33"/>
      <c r="AD251" s="33"/>
      <c r="AE251" s="33"/>
      <c r="AR251" s="178" t="s">
        <v>418</v>
      </c>
      <c r="AT251" s="178" t="s">
        <v>253</v>
      </c>
      <c r="AU251" s="178" t="s">
        <v>82</v>
      </c>
      <c r="AY251" s="18" t="s">
        <v>219</v>
      </c>
      <c r="BE251" s="179">
        <f>IF(N251="základní",J251,0)</f>
        <v>0</v>
      </c>
      <c r="BF251" s="179">
        <f>IF(N251="snížená",J251,0)</f>
        <v>0</v>
      </c>
      <c r="BG251" s="179">
        <f>IF(N251="zákl. přenesená",J251,0)</f>
        <v>0</v>
      </c>
      <c r="BH251" s="179">
        <f>IF(N251="sníž. přenesená",J251,0)</f>
        <v>0</v>
      </c>
      <c r="BI251" s="179">
        <f>IF(N251="nulová",J251,0)</f>
        <v>0</v>
      </c>
      <c r="BJ251" s="18" t="s">
        <v>80</v>
      </c>
      <c r="BK251" s="179">
        <f>ROUND(I251*H251,2)</f>
        <v>0</v>
      </c>
      <c r="BL251" s="18" t="s">
        <v>318</v>
      </c>
      <c r="BM251" s="178" t="s">
        <v>434</v>
      </c>
    </row>
    <row r="252" spans="2:51" s="13" customFormat="1" ht="12">
      <c r="B252" s="180"/>
      <c r="D252" s="181" t="s">
        <v>228</v>
      </c>
      <c r="E252" s="182" t="s">
        <v>1</v>
      </c>
      <c r="F252" s="183" t="s">
        <v>435</v>
      </c>
      <c r="H252" s="184">
        <v>2.588</v>
      </c>
      <c r="I252" s="185"/>
      <c r="L252" s="180"/>
      <c r="M252" s="186"/>
      <c r="N252" s="187"/>
      <c r="O252" s="187"/>
      <c r="P252" s="187"/>
      <c r="Q252" s="187"/>
      <c r="R252" s="187"/>
      <c r="S252" s="187"/>
      <c r="T252" s="188"/>
      <c r="AT252" s="182" t="s">
        <v>228</v>
      </c>
      <c r="AU252" s="182" t="s">
        <v>82</v>
      </c>
      <c r="AV252" s="13" t="s">
        <v>82</v>
      </c>
      <c r="AW252" s="13" t="s">
        <v>30</v>
      </c>
      <c r="AX252" s="13" t="s">
        <v>80</v>
      </c>
      <c r="AY252" s="182" t="s">
        <v>219</v>
      </c>
    </row>
    <row r="253" spans="1:65" s="2" customFormat="1" ht="43.15" customHeight="1">
      <c r="A253" s="33"/>
      <c r="B253" s="166"/>
      <c r="C253" s="167" t="s">
        <v>436</v>
      </c>
      <c r="D253" s="167" t="s">
        <v>222</v>
      </c>
      <c r="E253" s="168" t="s">
        <v>437</v>
      </c>
      <c r="F253" s="169" t="s">
        <v>438</v>
      </c>
      <c r="G253" s="170" t="s">
        <v>249</v>
      </c>
      <c r="H253" s="171">
        <v>0.05</v>
      </c>
      <c r="I253" s="172"/>
      <c r="J253" s="173">
        <f>ROUND(I253*H253,2)</f>
        <v>0</v>
      </c>
      <c r="K253" s="169" t="s">
        <v>226</v>
      </c>
      <c r="L253" s="34"/>
      <c r="M253" s="174" t="s">
        <v>1</v>
      </c>
      <c r="N253" s="175" t="s">
        <v>38</v>
      </c>
      <c r="O253" s="59"/>
      <c r="P253" s="176">
        <f>O253*H253</f>
        <v>0</v>
      </c>
      <c r="Q253" s="176">
        <v>0</v>
      </c>
      <c r="R253" s="176">
        <f>Q253*H253</f>
        <v>0</v>
      </c>
      <c r="S253" s="176">
        <v>0</v>
      </c>
      <c r="T253" s="177">
        <f>S253*H253</f>
        <v>0</v>
      </c>
      <c r="U253" s="33"/>
      <c r="V253" s="33"/>
      <c r="W253" s="33"/>
      <c r="X253" s="33"/>
      <c r="Y253" s="33"/>
      <c r="Z253" s="33"/>
      <c r="AA253" s="33"/>
      <c r="AB253" s="33"/>
      <c r="AC253" s="33"/>
      <c r="AD253" s="33"/>
      <c r="AE253" s="33"/>
      <c r="AR253" s="178" t="s">
        <v>318</v>
      </c>
      <c r="AT253" s="178" t="s">
        <v>222</v>
      </c>
      <c r="AU253" s="178" t="s">
        <v>82</v>
      </c>
      <c r="AY253" s="18" t="s">
        <v>219</v>
      </c>
      <c r="BE253" s="179">
        <f>IF(N253="základní",J253,0)</f>
        <v>0</v>
      </c>
      <c r="BF253" s="179">
        <f>IF(N253="snížená",J253,0)</f>
        <v>0</v>
      </c>
      <c r="BG253" s="179">
        <f>IF(N253="zákl. přenesená",J253,0)</f>
        <v>0</v>
      </c>
      <c r="BH253" s="179">
        <f>IF(N253="sníž. přenesená",J253,0)</f>
        <v>0</v>
      </c>
      <c r="BI253" s="179">
        <f>IF(N253="nulová",J253,0)</f>
        <v>0</v>
      </c>
      <c r="BJ253" s="18" t="s">
        <v>80</v>
      </c>
      <c r="BK253" s="179">
        <f>ROUND(I253*H253,2)</f>
        <v>0</v>
      </c>
      <c r="BL253" s="18" t="s">
        <v>318</v>
      </c>
      <c r="BM253" s="178" t="s">
        <v>439</v>
      </c>
    </row>
    <row r="254" spans="2:63" s="12" customFormat="1" ht="22.9" customHeight="1">
      <c r="B254" s="153"/>
      <c r="D254" s="154" t="s">
        <v>72</v>
      </c>
      <c r="E254" s="164" t="s">
        <v>440</v>
      </c>
      <c r="F254" s="164" t="s">
        <v>441</v>
      </c>
      <c r="I254" s="156"/>
      <c r="J254" s="165">
        <f>BK254</f>
        <v>0</v>
      </c>
      <c r="L254" s="153"/>
      <c r="M254" s="158"/>
      <c r="N254" s="159"/>
      <c r="O254" s="159"/>
      <c r="P254" s="160">
        <f>SUM(P255:P261)</f>
        <v>0</v>
      </c>
      <c r="Q254" s="159"/>
      <c r="R254" s="160">
        <f>SUM(R255:R261)</f>
        <v>0.027899999999999994</v>
      </c>
      <c r="S254" s="159"/>
      <c r="T254" s="161">
        <f>SUM(T255:T261)</f>
        <v>0.02385</v>
      </c>
      <c r="AR254" s="154" t="s">
        <v>82</v>
      </c>
      <c r="AT254" s="162" t="s">
        <v>72</v>
      </c>
      <c r="AU254" s="162" t="s">
        <v>80</v>
      </c>
      <c r="AY254" s="154" t="s">
        <v>219</v>
      </c>
      <c r="BK254" s="163">
        <f>SUM(BK255:BK261)</f>
        <v>0</v>
      </c>
    </row>
    <row r="255" spans="1:65" s="2" customFormat="1" ht="54" customHeight="1">
      <c r="A255" s="33"/>
      <c r="B255" s="166"/>
      <c r="C255" s="167" t="s">
        <v>442</v>
      </c>
      <c r="D255" s="167" t="s">
        <v>222</v>
      </c>
      <c r="E255" s="168" t="s">
        <v>443</v>
      </c>
      <c r="F255" s="169" t="s">
        <v>444</v>
      </c>
      <c r="G255" s="170" t="s">
        <v>237</v>
      </c>
      <c r="H255" s="171">
        <v>4.5</v>
      </c>
      <c r="I255" s="172"/>
      <c r="J255" s="173">
        <f>ROUND(I255*H255,2)</f>
        <v>0</v>
      </c>
      <c r="K255" s="169" t="s">
        <v>226</v>
      </c>
      <c r="L255" s="34"/>
      <c r="M255" s="174" t="s">
        <v>1</v>
      </c>
      <c r="N255" s="175" t="s">
        <v>38</v>
      </c>
      <c r="O255" s="59"/>
      <c r="P255" s="176">
        <f>O255*H255</f>
        <v>0</v>
      </c>
      <c r="Q255" s="176">
        <v>0</v>
      </c>
      <c r="R255" s="176">
        <f>Q255*H255</f>
        <v>0</v>
      </c>
      <c r="S255" s="176">
        <v>0.0053</v>
      </c>
      <c r="T255" s="177">
        <f>S255*H255</f>
        <v>0.02385</v>
      </c>
      <c r="U255" s="33"/>
      <c r="V255" s="33"/>
      <c r="W255" s="33"/>
      <c r="X255" s="33"/>
      <c r="Y255" s="33"/>
      <c r="Z255" s="33"/>
      <c r="AA255" s="33"/>
      <c r="AB255" s="33"/>
      <c r="AC255" s="33"/>
      <c r="AD255" s="33"/>
      <c r="AE255" s="33"/>
      <c r="AR255" s="178" t="s">
        <v>318</v>
      </c>
      <c r="AT255" s="178" t="s">
        <v>222</v>
      </c>
      <c r="AU255" s="178" t="s">
        <v>82</v>
      </c>
      <c r="AY255" s="18" t="s">
        <v>219</v>
      </c>
      <c r="BE255" s="179">
        <f>IF(N255="základní",J255,0)</f>
        <v>0</v>
      </c>
      <c r="BF255" s="179">
        <f>IF(N255="snížená",J255,0)</f>
        <v>0</v>
      </c>
      <c r="BG255" s="179">
        <f>IF(N255="zákl. přenesená",J255,0)</f>
        <v>0</v>
      </c>
      <c r="BH255" s="179">
        <f>IF(N255="sníž. přenesená",J255,0)</f>
        <v>0</v>
      </c>
      <c r="BI255" s="179">
        <f>IF(N255="nulová",J255,0)</f>
        <v>0</v>
      </c>
      <c r="BJ255" s="18" t="s">
        <v>80</v>
      </c>
      <c r="BK255" s="179">
        <f>ROUND(I255*H255,2)</f>
        <v>0</v>
      </c>
      <c r="BL255" s="18" t="s">
        <v>318</v>
      </c>
      <c r="BM255" s="178" t="s">
        <v>445</v>
      </c>
    </row>
    <row r="256" spans="2:51" s="13" customFormat="1" ht="12">
      <c r="B256" s="180"/>
      <c r="D256" s="181" t="s">
        <v>228</v>
      </c>
      <c r="E256" s="182" t="s">
        <v>1</v>
      </c>
      <c r="F256" s="183" t="s">
        <v>414</v>
      </c>
      <c r="H256" s="184">
        <v>4.5</v>
      </c>
      <c r="I256" s="185"/>
      <c r="L256" s="180"/>
      <c r="M256" s="186"/>
      <c r="N256" s="187"/>
      <c r="O256" s="187"/>
      <c r="P256" s="187"/>
      <c r="Q256" s="187"/>
      <c r="R256" s="187"/>
      <c r="S256" s="187"/>
      <c r="T256" s="188"/>
      <c r="AT256" s="182" t="s">
        <v>228</v>
      </c>
      <c r="AU256" s="182" t="s">
        <v>82</v>
      </c>
      <c r="AV256" s="13" t="s">
        <v>82</v>
      </c>
      <c r="AW256" s="13" t="s">
        <v>30</v>
      </c>
      <c r="AX256" s="13" t="s">
        <v>80</v>
      </c>
      <c r="AY256" s="182" t="s">
        <v>219</v>
      </c>
    </row>
    <row r="257" spans="1:65" s="2" customFormat="1" ht="43.15" customHeight="1">
      <c r="A257" s="33"/>
      <c r="B257" s="166"/>
      <c r="C257" s="167" t="s">
        <v>446</v>
      </c>
      <c r="D257" s="167" t="s">
        <v>222</v>
      </c>
      <c r="E257" s="168" t="s">
        <v>447</v>
      </c>
      <c r="F257" s="169" t="s">
        <v>448</v>
      </c>
      <c r="G257" s="170" t="s">
        <v>237</v>
      </c>
      <c r="H257" s="171">
        <v>4.5</v>
      </c>
      <c r="I257" s="172"/>
      <c r="J257" s="173">
        <f>ROUND(I257*H257,2)</f>
        <v>0</v>
      </c>
      <c r="K257" s="169" t="s">
        <v>226</v>
      </c>
      <c r="L257" s="34"/>
      <c r="M257" s="174" t="s">
        <v>1</v>
      </c>
      <c r="N257" s="175" t="s">
        <v>38</v>
      </c>
      <c r="O257" s="59"/>
      <c r="P257" s="176">
        <f>O257*H257</f>
        <v>0</v>
      </c>
      <c r="Q257" s="176">
        <v>0.00116</v>
      </c>
      <c r="R257" s="176">
        <f>Q257*H257</f>
        <v>0.00522</v>
      </c>
      <c r="S257" s="176">
        <v>0</v>
      </c>
      <c r="T257" s="177">
        <f>S257*H257</f>
        <v>0</v>
      </c>
      <c r="U257" s="33"/>
      <c r="V257" s="33"/>
      <c r="W257" s="33"/>
      <c r="X257" s="33"/>
      <c r="Y257" s="33"/>
      <c r="Z257" s="33"/>
      <c r="AA257" s="33"/>
      <c r="AB257" s="33"/>
      <c r="AC257" s="33"/>
      <c r="AD257" s="33"/>
      <c r="AE257" s="33"/>
      <c r="AR257" s="178" t="s">
        <v>318</v>
      </c>
      <c r="AT257" s="178" t="s">
        <v>222</v>
      </c>
      <c r="AU257" s="178" t="s">
        <v>82</v>
      </c>
      <c r="AY257" s="18" t="s">
        <v>219</v>
      </c>
      <c r="BE257" s="179">
        <f>IF(N257="základní",J257,0)</f>
        <v>0</v>
      </c>
      <c r="BF257" s="179">
        <f>IF(N257="snížená",J257,0)</f>
        <v>0</v>
      </c>
      <c r="BG257" s="179">
        <f>IF(N257="zákl. přenesená",J257,0)</f>
        <v>0</v>
      </c>
      <c r="BH257" s="179">
        <f>IF(N257="sníž. přenesená",J257,0)</f>
        <v>0</v>
      </c>
      <c r="BI257" s="179">
        <f>IF(N257="nulová",J257,0)</f>
        <v>0</v>
      </c>
      <c r="BJ257" s="18" t="s">
        <v>80</v>
      </c>
      <c r="BK257" s="179">
        <f>ROUND(I257*H257,2)</f>
        <v>0</v>
      </c>
      <c r="BL257" s="18" t="s">
        <v>318</v>
      </c>
      <c r="BM257" s="178" t="s">
        <v>449</v>
      </c>
    </row>
    <row r="258" spans="2:51" s="13" customFormat="1" ht="12">
      <c r="B258" s="180"/>
      <c r="D258" s="181" t="s">
        <v>228</v>
      </c>
      <c r="E258" s="182" t="s">
        <v>1</v>
      </c>
      <c r="F258" s="183" t="s">
        <v>414</v>
      </c>
      <c r="H258" s="184">
        <v>4.5</v>
      </c>
      <c r="I258" s="185"/>
      <c r="L258" s="180"/>
      <c r="M258" s="186"/>
      <c r="N258" s="187"/>
      <c r="O258" s="187"/>
      <c r="P258" s="187"/>
      <c r="Q258" s="187"/>
      <c r="R258" s="187"/>
      <c r="S258" s="187"/>
      <c r="T258" s="188"/>
      <c r="AT258" s="182" t="s">
        <v>228</v>
      </c>
      <c r="AU258" s="182" t="s">
        <v>82</v>
      </c>
      <c r="AV258" s="13" t="s">
        <v>82</v>
      </c>
      <c r="AW258" s="13" t="s">
        <v>30</v>
      </c>
      <c r="AX258" s="13" t="s">
        <v>80</v>
      </c>
      <c r="AY258" s="182" t="s">
        <v>219</v>
      </c>
    </row>
    <row r="259" spans="1:65" s="2" customFormat="1" ht="21.6" customHeight="1">
      <c r="A259" s="33"/>
      <c r="B259" s="166"/>
      <c r="C259" s="197" t="s">
        <v>450</v>
      </c>
      <c r="D259" s="197" t="s">
        <v>253</v>
      </c>
      <c r="E259" s="198" t="s">
        <v>451</v>
      </c>
      <c r="F259" s="199" t="s">
        <v>452</v>
      </c>
      <c r="G259" s="200" t="s">
        <v>237</v>
      </c>
      <c r="H259" s="201">
        <v>4.725</v>
      </c>
      <c r="I259" s="202"/>
      <c r="J259" s="203">
        <f>ROUND(I259*H259,2)</f>
        <v>0</v>
      </c>
      <c r="K259" s="199" t="s">
        <v>226</v>
      </c>
      <c r="L259" s="204"/>
      <c r="M259" s="205" t="s">
        <v>1</v>
      </c>
      <c r="N259" s="206" t="s">
        <v>38</v>
      </c>
      <c r="O259" s="59"/>
      <c r="P259" s="176">
        <f>O259*H259</f>
        <v>0</v>
      </c>
      <c r="Q259" s="176">
        <v>0.0048</v>
      </c>
      <c r="R259" s="176">
        <f>Q259*H259</f>
        <v>0.022679999999999995</v>
      </c>
      <c r="S259" s="176">
        <v>0</v>
      </c>
      <c r="T259" s="177">
        <f>S259*H259</f>
        <v>0</v>
      </c>
      <c r="U259" s="33"/>
      <c r="V259" s="33"/>
      <c r="W259" s="33"/>
      <c r="X259" s="33"/>
      <c r="Y259" s="33"/>
      <c r="Z259" s="33"/>
      <c r="AA259" s="33"/>
      <c r="AB259" s="33"/>
      <c r="AC259" s="33"/>
      <c r="AD259" s="33"/>
      <c r="AE259" s="33"/>
      <c r="AR259" s="178" t="s">
        <v>418</v>
      </c>
      <c r="AT259" s="178" t="s">
        <v>253</v>
      </c>
      <c r="AU259" s="178" t="s">
        <v>82</v>
      </c>
      <c r="AY259" s="18" t="s">
        <v>219</v>
      </c>
      <c r="BE259" s="179">
        <f>IF(N259="základní",J259,0)</f>
        <v>0</v>
      </c>
      <c r="BF259" s="179">
        <f>IF(N259="snížená",J259,0)</f>
        <v>0</v>
      </c>
      <c r="BG259" s="179">
        <f>IF(N259="zákl. přenesená",J259,0)</f>
        <v>0</v>
      </c>
      <c r="BH259" s="179">
        <f>IF(N259="sníž. přenesená",J259,0)</f>
        <v>0</v>
      </c>
      <c r="BI259" s="179">
        <f>IF(N259="nulová",J259,0)</f>
        <v>0</v>
      </c>
      <c r="BJ259" s="18" t="s">
        <v>80</v>
      </c>
      <c r="BK259" s="179">
        <f>ROUND(I259*H259,2)</f>
        <v>0</v>
      </c>
      <c r="BL259" s="18" t="s">
        <v>318</v>
      </c>
      <c r="BM259" s="178" t="s">
        <v>453</v>
      </c>
    </row>
    <row r="260" spans="2:51" s="13" customFormat="1" ht="12">
      <c r="B260" s="180"/>
      <c r="D260" s="181" t="s">
        <v>228</v>
      </c>
      <c r="E260" s="182" t="s">
        <v>1</v>
      </c>
      <c r="F260" s="183" t="s">
        <v>454</v>
      </c>
      <c r="H260" s="184">
        <v>4.725</v>
      </c>
      <c r="I260" s="185"/>
      <c r="L260" s="180"/>
      <c r="M260" s="186"/>
      <c r="N260" s="187"/>
      <c r="O260" s="187"/>
      <c r="P260" s="187"/>
      <c r="Q260" s="187"/>
      <c r="R260" s="187"/>
      <c r="S260" s="187"/>
      <c r="T260" s="188"/>
      <c r="AT260" s="182" t="s">
        <v>228</v>
      </c>
      <c r="AU260" s="182" t="s">
        <v>82</v>
      </c>
      <c r="AV260" s="13" t="s">
        <v>82</v>
      </c>
      <c r="AW260" s="13" t="s">
        <v>30</v>
      </c>
      <c r="AX260" s="13" t="s">
        <v>80</v>
      </c>
      <c r="AY260" s="182" t="s">
        <v>219</v>
      </c>
    </row>
    <row r="261" spans="1:65" s="2" customFormat="1" ht="43.15" customHeight="1">
      <c r="A261" s="33"/>
      <c r="B261" s="166"/>
      <c r="C261" s="167" t="s">
        <v>455</v>
      </c>
      <c r="D261" s="167" t="s">
        <v>222</v>
      </c>
      <c r="E261" s="168" t="s">
        <v>456</v>
      </c>
      <c r="F261" s="169" t="s">
        <v>457</v>
      </c>
      <c r="G261" s="170" t="s">
        <v>249</v>
      </c>
      <c r="H261" s="171">
        <v>0.028</v>
      </c>
      <c r="I261" s="172"/>
      <c r="J261" s="173">
        <f>ROUND(I261*H261,2)</f>
        <v>0</v>
      </c>
      <c r="K261" s="169" t="s">
        <v>226</v>
      </c>
      <c r="L261" s="34"/>
      <c r="M261" s="174" t="s">
        <v>1</v>
      </c>
      <c r="N261" s="175" t="s">
        <v>38</v>
      </c>
      <c r="O261" s="59"/>
      <c r="P261" s="176">
        <f>O261*H261</f>
        <v>0</v>
      </c>
      <c r="Q261" s="176">
        <v>0</v>
      </c>
      <c r="R261" s="176">
        <f>Q261*H261</f>
        <v>0</v>
      </c>
      <c r="S261" s="176">
        <v>0</v>
      </c>
      <c r="T261" s="177">
        <f>S261*H261</f>
        <v>0</v>
      </c>
      <c r="U261" s="33"/>
      <c r="V261" s="33"/>
      <c r="W261" s="33"/>
      <c r="X261" s="33"/>
      <c r="Y261" s="33"/>
      <c r="Z261" s="33"/>
      <c r="AA261" s="33"/>
      <c r="AB261" s="33"/>
      <c r="AC261" s="33"/>
      <c r="AD261" s="33"/>
      <c r="AE261" s="33"/>
      <c r="AR261" s="178" t="s">
        <v>318</v>
      </c>
      <c r="AT261" s="178" t="s">
        <v>222</v>
      </c>
      <c r="AU261" s="178" t="s">
        <v>82</v>
      </c>
      <c r="AY261" s="18" t="s">
        <v>219</v>
      </c>
      <c r="BE261" s="179">
        <f>IF(N261="základní",J261,0)</f>
        <v>0</v>
      </c>
      <c r="BF261" s="179">
        <f>IF(N261="snížená",J261,0)</f>
        <v>0</v>
      </c>
      <c r="BG261" s="179">
        <f>IF(N261="zákl. přenesená",J261,0)</f>
        <v>0</v>
      </c>
      <c r="BH261" s="179">
        <f>IF(N261="sníž. přenesená",J261,0)</f>
        <v>0</v>
      </c>
      <c r="BI261" s="179">
        <f>IF(N261="nulová",J261,0)</f>
        <v>0</v>
      </c>
      <c r="BJ261" s="18" t="s">
        <v>80</v>
      </c>
      <c r="BK261" s="179">
        <f>ROUND(I261*H261,2)</f>
        <v>0</v>
      </c>
      <c r="BL261" s="18" t="s">
        <v>318</v>
      </c>
      <c r="BM261" s="178" t="s">
        <v>458</v>
      </c>
    </row>
    <row r="262" spans="2:63" s="12" customFormat="1" ht="22.9" customHeight="1">
      <c r="B262" s="153"/>
      <c r="D262" s="154" t="s">
        <v>72</v>
      </c>
      <c r="E262" s="164" t="s">
        <v>459</v>
      </c>
      <c r="F262" s="164" t="s">
        <v>460</v>
      </c>
      <c r="I262" s="156"/>
      <c r="J262" s="165">
        <f>BK262</f>
        <v>0</v>
      </c>
      <c r="L262" s="153"/>
      <c r="M262" s="158"/>
      <c r="N262" s="159"/>
      <c r="O262" s="159"/>
      <c r="P262" s="160">
        <f>SUM(P263:P270)</f>
        <v>0</v>
      </c>
      <c r="Q262" s="159"/>
      <c r="R262" s="160">
        <f>SUM(R263:R270)</f>
        <v>0.7347935400000001</v>
      </c>
      <c r="S262" s="159"/>
      <c r="T262" s="161">
        <f>SUM(T263:T270)</f>
        <v>0.25793499999999997</v>
      </c>
      <c r="AR262" s="154" t="s">
        <v>82</v>
      </c>
      <c r="AT262" s="162" t="s">
        <v>72</v>
      </c>
      <c r="AU262" s="162" t="s">
        <v>80</v>
      </c>
      <c r="AY262" s="154" t="s">
        <v>219</v>
      </c>
      <c r="BK262" s="163">
        <f>SUM(BK263:BK270)</f>
        <v>0</v>
      </c>
    </row>
    <row r="263" spans="1:65" s="2" customFormat="1" ht="54" customHeight="1">
      <c r="A263" s="33"/>
      <c r="B263" s="166"/>
      <c r="C263" s="167" t="s">
        <v>461</v>
      </c>
      <c r="D263" s="167" t="s">
        <v>222</v>
      </c>
      <c r="E263" s="168" t="s">
        <v>462</v>
      </c>
      <c r="F263" s="169" t="s">
        <v>463</v>
      </c>
      <c r="G263" s="170" t="s">
        <v>237</v>
      </c>
      <c r="H263" s="171">
        <v>28.978</v>
      </c>
      <c r="I263" s="172"/>
      <c r="J263" s="173">
        <f>ROUND(I263*H263,2)</f>
        <v>0</v>
      </c>
      <c r="K263" s="169" t="s">
        <v>226</v>
      </c>
      <c r="L263" s="34"/>
      <c r="M263" s="174" t="s">
        <v>1</v>
      </c>
      <c r="N263" s="175" t="s">
        <v>38</v>
      </c>
      <c r="O263" s="59"/>
      <c r="P263" s="176">
        <f>O263*H263</f>
        <v>0</v>
      </c>
      <c r="Q263" s="176">
        <v>0.02503</v>
      </c>
      <c r="R263" s="176">
        <f>Q263*H263</f>
        <v>0.7253193400000001</v>
      </c>
      <c r="S263" s="176">
        <v>0</v>
      </c>
      <c r="T263" s="177">
        <f>S263*H263</f>
        <v>0</v>
      </c>
      <c r="U263" s="33"/>
      <c r="V263" s="33"/>
      <c r="W263" s="33"/>
      <c r="X263" s="33"/>
      <c r="Y263" s="33"/>
      <c r="Z263" s="33"/>
      <c r="AA263" s="33"/>
      <c r="AB263" s="33"/>
      <c r="AC263" s="33"/>
      <c r="AD263" s="33"/>
      <c r="AE263" s="33"/>
      <c r="AR263" s="178" t="s">
        <v>318</v>
      </c>
      <c r="AT263" s="178" t="s">
        <v>222</v>
      </c>
      <c r="AU263" s="178" t="s">
        <v>82</v>
      </c>
      <c r="AY263" s="18" t="s">
        <v>219</v>
      </c>
      <c r="BE263" s="179">
        <f>IF(N263="základní",J263,0)</f>
        <v>0</v>
      </c>
      <c r="BF263" s="179">
        <f>IF(N263="snížená",J263,0)</f>
        <v>0</v>
      </c>
      <c r="BG263" s="179">
        <f>IF(N263="zákl. přenesená",J263,0)</f>
        <v>0</v>
      </c>
      <c r="BH263" s="179">
        <f>IF(N263="sníž. přenesená",J263,0)</f>
        <v>0</v>
      </c>
      <c r="BI263" s="179">
        <f>IF(N263="nulová",J263,0)</f>
        <v>0</v>
      </c>
      <c r="BJ263" s="18" t="s">
        <v>80</v>
      </c>
      <c r="BK263" s="179">
        <f>ROUND(I263*H263,2)</f>
        <v>0</v>
      </c>
      <c r="BL263" s="18" t="s">
        <v>318</v>
      </c>
      <c r="BM263" s="178" t="s">
        <v>464</v>
      </c>
    </row>
    <row r="264" spans="2:51" s="13" customFormat="1" ht="12">
      <c r="B264" s="180"/>
      <c r="D264" s="181" t="s">
        <v>228</v>
      </c>
      <c r="E264" s="182" t="s">
        <v>1</v>
      </c>
      <c r="F264" s="183" t="s">
        <v>465</v>
      </c>
      <c r="H264" s="184">
        <v>28.978</v>
      </c>
      <c r="I264" s="185"/>
      <c r="L264" s="180"/>
      <c r="M264" s="186"/>
      <c r="N264" s="187"/>
      <c r="O264" s="187"/>
      <c r="P264" s="187"/>
      <c r="Q264" s="187"/>
      <c r="R264" s="187"/>
      <c r="S264" s="187"/>
      <c r="T264" s="188"/>
      <c r="AT264" s="182" t="s">
        <v>228</v>
      </c>
      <c r="AU264" s="182" t="s">
        <v>82</v>
      </c>
      <c r="AV264" s="13" t="s">
        <v>82</v>
      </c>
      <c r="AW264" s="13" t="s">
        <v>30</v>
      </c>
      <c r="AX264" s="13" t="s">
        <v>73</v>
      </c>
      <c r="AY264" s="182" t="s">
        <v>219</v>
      </c>
    </row>
    <row r="265" spans="2:51" s="14" customFormat="1" ht="12">
      <c r="B265" s="189"/>
      <c r="D265" s="181" t="s">
        <v>228</v>
      </c>
      <c r="E265" s="190" t="s">
        <v>1</v>
      </c>
      <c r="F265" s="191" t="s">
        <v>241</v>
      </c>
      <c r="H265" s="192">
        <v>28.978</v>
      </c>
      <c r="I265" s="193"/>
      <c r="L265" s="189"/>
      <c r="M265" s="194"/>
      <c r="N265" s="195"/>
      <c r="O265" s="195"/>
      <c r="P265" s="195"/>
      <c r="Q265" s="195"/>
      <c r="R265" s="195"/>
      <c r="S265" s="195"/>
      <c r="T265" s="196"/>
      <c r="AT265" s="190" t="s">
        <v>228</v>
      </c>
      <c r="AU265" s="190" t="s">
        <v>82</v>
      </c>
      <c r="AV265" s="14" t="s">
        <v>125</v>
      </c>
      <c r="AW265" s="14" t="s">
        <v>30</v>
      </c>
      <c r="AX265" s="14" t="s">
        <v>80</v>
      </c>
      <c r="AY265" s="190" t="s">
        <v>219</v>
      </c>
    </row>
    <row r="266" spans="1:65" s="2" customFormat="1" ht="32.45" customHeight="1">
      <c r="A266" s="33"/>
      <c r="B266" s="166"/>
      <c r="C266" s="167" t="s">
        <v>466</v>
      </c>
      <c r="D266" s="167" t="s">
        <v>222</v>
      </c>
      <c r="E266" s="168" t="s">
        <v>467</v>
      </c>
      <c r="F266" s="169" t="s">
        <v>468</v>
      </c>
      <c r="G266" s="170" t="s">
        <v>237</v>
      </c>
      <c r="H266" s="171">
        <v>6.1</v>
      </c>
      <c r="I266" s="172"/>
      <c r="J266" s="173">
        <f>ROUND(I266*H266,2)</f>
        <v>0</v>
      </c>
      <c r="K266" s="169" t="s">
        <v>226</v>
      </c>
      <c r="L266" s="34"/>
      <c r="M266" s="174" t="s">
        <v>1</v>
      </c>
      <c r="N266" s="175" t="s">
        <v>38</v>
      </c>
      <c r="O266" s="59"/>
      <c r="P266" s="176">
        <f>O266*H266</f>
        <v>0</v>
      </c>
      <c r="Q266" s="176">
        <v>0</v>
      </c>
      <c r="R266" s="176">
        <f>Q266*H266</f>
        <v>0</v>
      </c>
      <c r="S266" s="176">
        <v>0.03175</v>
      </c>
      <c r="T266" s="177">
        <f>S266*H266</f>
        <v>0.19367499999999999</v>
      </c>
      <c r="U266" s="33"/>
      <c r="V266" s="33"/>
      <c r="W266" s="33"/>
      <c r="X266" s="33"/>
      <c r="Y266" s="33"/>
      <c r="Z266" s="33"/>
      <c r="AA266" s="33"/>
      <c r="AB266" s="33"/>
      <c r="AC266" s="33"/>
      <c r="AD266" s="33"/>
      <c r="AE266" s="33"/>
      <c r="AR266" s="178" t="s">
        <v>318</v>
      </c>
      <c r="AT266" s="178" t="s">
        <v>222</v>
      </c>
      <c r="AU266" s="178" t="s">
        <v>82</v>
      </c>
      <c r="AY266" s="18" t="s">
        <v>219</v>
      </c>
      <c r="BE266" s="179">
        <f>IF(N266="základní",J266,0)</f>
        <v>0</v>
      </c>
      <c r="BF266" s="179">
        <f>IF(N266="snížená",J266,0)</f>
        <v>0</v>
      </c>
      <c r="BG266" s="179">
        <f>IF(N266="zákl. přenesená",J266,0)</f>
        <v>0</v>
      </c>
      <c r="BH266" s="179">
        <f>IF(N266="sníž. přenesená",J266,0)</f>
        <v>0</v>
      </c>
      <c r="BI266" s="179">
        <f>IF(N266="nulová",J266,0)</f>
        <v>0</v>
      </c>
      <c r="BJ266" s="18" t="s">
        <v>80</v>
      </c>
      <c r="BK266" s="179">
        <f>ROUND(I266*H266,2)</f>
        <v>0</v>
      </c>
      <c r="BL266" s="18" t="s">
        <v>318</v>
      </c>
      <c r="BM266" s="178" t="s">
        <v>469</v>
      </c>
    </row>
    <row r="267" spans="2:51" s="13" customFormat="1" ht="12">
      <c r="B267" s="180"/>
      <c r="D267" s="181" t="s">
        <v>228</v>
      </c>
      <c r="E267" s="182" t="s">
        <v>1</v>
      </c>
      <c r="F267" s="183" t="s">
        <v>470</v>
      </c>
      <c r="H267" s="184">
        <v>6.1</v>
      </c>
      <c r="I267" s="185"/>
      <c r="L267" s="180"/>
      <c r="M267" s="186"/>
      <c r="N267" s="187"/>
      <c r="O267" s="187"/>
      <c r="P267" s="187"/>
      <c r="Q267" s="187"/>
      <c r="R267" s="187"/>
      <c r="S267" s="187"/>
      <c r="T267" s="188"/>
      <c r="AT267" s="182" t="s">
        <v>228</v>
      </c>
      <c r="AU267" s="182" t="s">
        <v>82</v>
      </c>
      <c r="AV267" s="13" t="s">
        <v>82</v>
      </c>
      <c r="AW267" s="13" t="s">
        <v>30</v>
      </c>
      <c r="AX267" s="13" t="s">
        <v>80</v>
      </c>
      <c r="AY267" s="182" t="s">
        <v>219</v>
      </c>
    </row>
    <row r="268" spans="1:65" s="2" customFormat="1" ht="64.9" customHeight="1">
      <c r="A268" s="33"/>
      <c r="B268" s="166"/>
      <c r="C268" s="167" t="s">
        <v>418</v>
      </c>
      <c r="D268" s="167" t="s">
        <v>222</v>
      </c>
      <c r="E268" s="168" t="s">
        <v>471</v>
      </c>
      <c r="F268" s="169" t="s">
        <v>472</v>
      </c>
      <c r="G268" s="170" t="s">
        <v>225</v>
      </c>
      <c r="H268" s="171">
        <v>1.89</v>
      </c>
      <c r="I268" s="172"/>
      <c r="J268" s="173">
        <f>ROUND(I268*H268,2)</f>
        <v>0</v>
      </c>
      <c r="K268" s="169" t="s">
        <v>226</v>
      </c>
      <c r="L268" s="34"/>
      <c r="M268" s="174" t="s">
        <v>1</v>
      </c>
      <c r="N268" s="175" t="s">
        <v>38</v>
      </c>
      <c r="O268" s="59"/>
      <c r="P268" s="176">
        <f>O268*H268</f>
        <v>0</v>
      </c>
      <c r="Q268" s="176">
        <v>0.00478</v>
      </c>
      <c r="R268" s="176">
        <f>Q268*H268</f>
        <v>0.009034200000000001</v>
      </c>
      <c r="S268" s="176">
        <v>0.034</v>
      </c>
      <c r="T268" s="177">
        <f>S268*H268</f>
        <v>0.06426</v>
      </c>
      <c r="U268" s="33"/>
      <c r="V268" s="33"/>
      <c r="W268" s="33"/>
      <c r="X268" s="33"/>
      <c r="Y268" s="33"/>
      <c r="Z268" s="33"/>
      <c r="AA268" s="33"/>
      <c r="AB268" s="33"/>
      <c r="AC268" s="33"/>
      <c r="AD268" s="33"/>
      <c r="AE268" s="33"/>
      <c r="AR268" s="178" t="s">
        <v>318</v>
      </c>
      <c r="AT268" s="178" t="s">
        <v>222</v>
      </c>
      <c r="AU268" s="178" t="s">
        <v>82</v>
      </c>
      <c r="AY268" s="18" t="s">
        <v>219</v>
      </c>
      <c r="BE268" s="179">
        <f>IF(N268="základní",J268,0)</f>
        <v>0</v>
      </c>
      <c r="BF268" s="179">
        <f>IF(N268="snížená",J268,0)</f>
        <v>0</v>
      </c>
      <c r="BG268" s="179">
        <f>IF(N268="zákl. přenesená",J268,0)</f>
        <v>0</v>
      </c>
      <c r="BH268" s="179">
        <f>IF(N268="sníž. přenesená",J268,0)</f>
        <v>0</v>
      </c>
      <c r="BI268" s="179">
        <f>IF(N268="nulová",J268,0)</f>
        <v>0</v>
      </c>
      <c r="BJ268" s="18" t="s">
        <v>80</v>
      </c>
      <c r="BK268" s="179">
        <f>ROUND(I268*H268,2)</f>
        <v>0</v>
      </c>
      <c r="BL268" s="18" t="s">
        <v>318</v>
      </c>
      <c r="BM268" s="178" t="s">
        <v>473</v>
      </c>
    </row>
    <row r="269" spans="2:51" s="13" customFormat="1" ht="12">
      <c r="B269" s="180"/>
      <c r="D269" s="181" t="s">
        <v>228</v>
      </c>
      <c r="E269" s="182" t="s">
        <v>1</v>
      </c>
      <c r="F269" s="183" t="s">
        <v>474</v>
      </c>
      <c r="H269" s="184">
        <v>1.89</v>
      </c>
      <c r="I269" s="185"/>
      <c r="L269" s="180"/>
      <c r="M269" s="186"/>
      <c r="N269" s="187"/>
      <c r="O269" s="187"/>
      <c r="P269" s="187"/>
      <c r="Q269" s="187"/>
      <c r="R269" s="187"/>
      <c r="S269" s="187"/>
      <c r="T269" s="188"/>
      <c r="AT269" s="182" t="s">
        <v>228</v>
      </c>
      <c r="AU269" s="182" t="s">
        <v>82</v>
      </c>
      <c r="AV269" s="13" t="s">
        <v>82</v>
      </c>
      <c r="AW269" s="13" t="s">
        <v>30</v>
      </c>
      <c r="AX269" s="13" t="s">
        <v>80</v>
      </c>
      <c r="AY269" s="182" t="s">
        <v>219</v>
      </c>
    </row>
    <row r="270" spans="1:65" s="2" customFormat="1" ht="54" customHeight="1">
      <c r="A270" s="33"/>
      <c r="B270" s="166"/>
      <c r="C270" s="167" t="s">
        <v>475</v>
      </c>
      <c r="D270" s="167" t="s">
        <v>222</v>
      </c>
      <c r="E270" s="168" t="s">
        <v>476</v>
      </c>
      <c r="F270" s="169" t="s">
        <v>477</v>
      </c>
      <c r="G270" s="170" t="s">
        <v>225</v>
      </c>
      <c r="H270" s="171">
        <v>2</v>
      </c>
      <c r="I270" s="172"/>
      <c r="J270" s="173">
        <f>ROUND(I270*H270,2)</f>
        <v>0</v>
      </c>
      <c r="K270" s="169" t="s">
        <v>226</v>
      </c>
      <c r="L270" s="34"/>
      <c r="M270" s="174" t="s">
        <v>1</v>
      </c>
      <c r="N270" s="175" t="s">
        <v>38</v>
      </c>
      <c r="O270" s="59"/>
      <c r="P270" s="176">
        <f>O270*H270</f>
        <v>0</v>
      </c>
      <c r="Q270" s="176">
        <v>0.00022</v>
      </c>
      <c r="R270" s="176">
        <f>Q270*H270</f>
        <v>0.00044</v>
      </c>
      <c r="S270" s="176">
        <v>0</v>
      </c>
      <c r="T270" s="177">
        <f>S270*H270</f>
        <v>0</v>
      </c>
      <c r="U270" s="33"/>
      <c r="V270" s="33"/>
      <c r="W270" s="33"/>
      <c r="X270" s="33"/>
      <c r="Y270" s="33"/>
      <c r="Z270" s="33"/>
      <c r="AA270" s="33"/>
      <c r="AB270" s="33"/>
      <c r="AC270" s="33"/>
      <c r="AD270" s="33"/>
      <c r="AE270" s="33"/>
      <c r="AR270" s="178" t="s">
        <v>318</v>
      </c>
      <c r="AT270" s="178" t="s">
        <v>222</v>
      </c>
      <c r="AU270" s="178" t="s">
        <v>82</v>
      </c>
      <c r="AY270" s="18" t="s">
        <v>219</v>
      </c>
      <c r="BE270" s="179">
        <f>IF(N270="základní",J270,0)</f>
        <v>0</v>
      </c>
      <c r="BF270" s="179">
        <f>IF(N270="snížená",J270,0)</f>
        <v>0</v>
      </c>
      <c r="BG270" s="179">
        <f>IF(N270="zákl. přenesená",J270,0)</f>
        <v>0</v>
      </c>
      <c r="BH270" s="179">
        <f>IF(N270="sníž. přenesená",J270,0)</f>
        <v>0</v>
      </c>
      <c r="BI270" s="179">
        <f>IF(N270="nulová",J270,0)</f>
        <v>0</v>
      </c>
      <c r="BJ270" s="18" t="s">
        <v>80</v>
      </c>
      <c r="BK270" s="179">
        <f>ROUND(I270*H270,2)</f>
        <v>0</v>
      </c>
      <c r="BL270" s="18" t="s">
        <v>318</v>
      </c>
      <c r="BM270" s="178" t="s">
        <v>478</v>
      </c>
    </row>
    <row r="271" spans="2:63" s="12" customFormat="1" ht="22.9" customHeight="1">
      <c r="B271" s="153"/>
      <c r="D271" s="154" t="s">
        <v>72</v>
      </c>
      <c r="E271" s="164" t="s">
        <v>479</v>
      </c>
      <c r="F271" s="164" t="s">
        <v>480</v>
      </c>
      <c r="I271" s="156"/>
      <c r="J271" s="165">
        <f>BK271</f>
        <v>0</v>
      </c>
      <c r="L271" s="153"/>
      <c r="M271" s="158"/>
      <c r="N271" s="159"/>
      <c r="O271" s="159"/>
      <c r="P271" s="160">
        <f>SUM(P272:P273)</f>
        <v>0</v>
      </c>
      <c r="Q271" s="159"/>
      <c r="R271" s="160">
        <f>SUM(R272:R273)</f>
        <v>0</v>
      </c>
      <c r="S271" s="159"/>
      <c r="T271" s="161">
        <f>SUM(T272:T273)</f>
        <v>0</v>
      </c>
      <c r="AR271" s="154" t="s">
        <v>82</v>
      </c>
      <c r="AT271" s="162" t="s">
        <v>72</v>
      </c>
      <c r="AU271" s="162" t="s">
        <v>80</v>
      </c>
      <c r="AY271" s="154" t="s">
        <v>219</v>
      </c>
      <c r="BK271" s="163">
        <f>SUM(BK272:BK273)</f>
        <v>0</v>
      </c>
    </row>
    <row r="272" spans="1:65" s="2" customFormat="1" ht="43.15" customHeight="1">
      <c r="A272" s="33"/>
      <c r="B272" s="166"/>
      <c r="C272" s="167" t="s">
        <v>481</v>
      </c>
      <c r="D272" s="167" t="s">
        <v>222</v>
      </c>
      <c r="E272" s="168" t="s">
        <v>482</v>
      </c>
      <c r="F272" s="169" t="s">
        <v>483</v>
      </c>
      <c r="G272" s="170" t="s">
        <v>225</v>
      </c>
      <c r="H272" s="171">
        <v>2</v>
      </c>
      <c r="I272" s="172"/>
      <c r="J272" s="173">
        <f>ROUND(I272*H272,2)</f>
        <v>0</v>
      </c>
      <c r="K272" s="169" t="s">
        <v>1</v>
      </c>
      <c r="L272" s="34"/>
      <c r="M272" s="174" t="s">
        <v>1</v>
      </c>
      <c r="N272" s="175" t="s">
        <v>38</v>
      </c>
      <c r="O272" s="59"/>
      <c r="P272" s="176">
        <f>O272*H272</f>
        <v>0</v>
      </c>
      <c r="Q272" s="176">
        <v>0</v>
      </c>
      <c r="R272" s="176">
        <f>Q272*H272</f>
        <v>0</v>
      </c>
      <c r="S272" s="176">
        <v>0</v>
      </c>
      <c r="T272" s="177">
        <f>S272*H272</f>
        <v>0</v>
      </c>
      <c r="U272" s="33"/>
      <c r="V272" s="33"/>
      <c r="W272" s="33"/>
      <c r="X272" s="33"/>
      <c r="Y272" s="33"/>
      <c r="Z272" s="33"/>
      <c r="AA272" s="33"/>
      <c r="AB272" s="33"/>
      <c r="AC272" s="33"/>
      <c r="AD272" s="33"/>
      <c r="AE272" s="33"/>
      <c r="AR272" s="178" t="s">
        <v>318</v>
      </c>
      <c r="AT272" s="178" t="s">
        <v>222</v>
      </c>
      <c r="AU272" s="178" t="s">
        <v>82</v>
      </c>
      <c r="AY272" s="18" t="s">
        <v>219</v>
      </c>
      <c r="BE272" s="179">
        <f>IF(N272="základní",J272,0)</f>
        <v>0</v>
      </c>
      <c r="BF272" s="179">
        <f>IF(N272="snížená",J272,0)</f>
        <v>0</v>
      </c>
      <c r="BG272" s="179">
        <f>IF(N272="zákl. přenesená",J272,0)</f>
        <v>0</v>
      </c>
      <c r="BH272" s="179">
        <f>IF(N272="sníž. přenesená",J272,0)</f>
        <v>0</v>
      </c>
      <c r="BI272" s="179">
        <f>IF(N272="nulová",J272,0)</f>
        <v>0</v>
      </c>
      <c r="BJ272" s="18" t="s">
        <v>80</v>
      </c>
      <c r="BK272" s="179">
        <f>ROUND(I272*H272,2)</f>
        <v>0</v>
      </c>
      <c r="BL272" s="18" t="s">
        <v>318</v>
      </c>
      <c r="BM272" s="178" t="s">
        <v>484</v>
      </c>
    </row>
    <row r="273" spans="1:65" s="2" customFormat="1" ht="32.45" customHeight="1">
      <c r="A273" s="33"/>
      <c r="B273" s="166"/>
      <c r="C273" s="167" t="s">
        <v>485</v>
      </c>
      <c r="D273" s="167" t="s">
        <v>222</v>
      </c>
      <c r="E273" s="168" t="s">
        <v>486</v>
      </c>
      <c r="F273" s="169" t="s">
        <v>487</v>
      </c>
      <c r="G273" s="170" t="s">
        <v>225</v>
      </c>
      <c r="H273" s="171">
        <v>1</v>
      </c>
      <c r="I273" s="172"/>
      <c r="J273" s="173">
        <f>ROUND(I273*H273,2)</f>
        <v>0</v>
      </c>
      <c r="K273" s="169" t="s">
        <v>1</v>
      </c>
      <c r="L273" s="34"/>
      <c r="M273" s="174" t="s">
        <v>1</v>
      </c>
      <c r="N273" s="175" t="s">
        <v>38</v>
      </c>
      <c r="O273" s="59"/>
      <c r="P273" s="176">
        <f>O273*H273</f>
        <v>0</v>
      </c>
      <c r="Q273" s="176">
        <v>0</v>
      </c>
      <c r="R273" s="176">
        <f>Q273*H273</f>
        <v>0</v>
      </c>
      <c r="S273" s="176">
        <v>0</v>
      </c>
      <c r="T273" s="177">
        <f>S273*H273</f>
        <v>0</v>
      </c>
      <c r="U273" s="33"/>
      <c r="V273" s="33"/>
      <c r="W273" s="33"/>
      <c r="X273" s="33"/>
      <c r="Y273" s="33"/>
      <c r="Z273" s="33"/>
      <c r="AA273" s="33"/>
      <c r="AB273" s="33"/>
      <c r="AC273" s="33"/>
      <c r="AD273" s="33"/>
      <c r="AE273" s="33"/>
      <c r="AR273" s="178" t="s">
        <v>318</v>
      </c>
      <c r="AT273" s="178" t="s">
        <v>222</v>
      </c>
      <c r="AU273" s="178" t="s">
        <v>82</v>
      </c>
      <c r="AY273" s="18" t="s">
        <v>219</v>
      </c>
      <c r="BE273" s="179">
        <f>IF(N273="základní",J273,0)</f>
        <v>0</v>
      </c>
      <c r="BF273" s="179">
        <f>IF(N273="snížená",J273,0)</f>
        <v>0</v>
      </c>
      <c r="BG273" s="179">
        <f>IF(N273="zákl. přenesená",J273,0)</f>
        <v>0</v>
      </c>
      <c r="BH273" s="179">
        <f>IF(N273="sníž. přenesená",J273,0)</f>
        <v>0</v>
      </c>
      <c r="BI273" s="179">
        <f>IF(N273="nulová",J273,0)</f>
        <v>0</v>
      </c>
      <c r="BJ273" s="18" t="s">
        <v>80</v>
      </c>
      <c r="BK273" s="179">
        <f>ROUND(I273*H273,2)</f>
        <v>0</v>
      </c>
      <c r="BL273" s="18" t="s">
        <v>318</v>
      </c>
      <c r="BM273" s="178" t="s">
        <v>488</v>
      </c>
    </row>
    <row r="274" spans="2:63" s="12" customFormat="1" ht="22.9" customHeight="1">
      <c r="B274" s="153"/>
      <c r="D274" s="154" t="s">
        <v>72</v>
      </c>
      <c r="E274" s="164" t="s">
        <v>489</v>
      </c>
      <c r="F274" s="164" t="s">
        <v>490</v>
      </c>
      <c r="I274" s="156"/>
      <c r="J274" s="165">
        <f>BK274</f>
        <v>0</v>
      </c>
      <c r="L274" s="153"/>
      <c r="M274" s="158"/>
      <c r="N274" s="159"/>
      <c r="O274" s="159"/>
      <c r="P274" s="160">
        <f>SUM(P275:P283)</f>
        <v>0</v>
      </c>
      <c r="Q274" s="159"/>
      <c r="R274" s="160">
        <f>SUM(R275:R283)</f>
        <v>0</v>
      </c>
      <c r="S274" s="159"/>
      <c r="T274" s="161">
        <f>SUM(T275:T283)</f>
        <v>0</v>
      </c>
      <c r="AR274" s="154" t="s">
        <v>82</v>
      </c>
      <c r="AT274" s="162" t="s">
        <v>72</v>
      </c>
      <c r="AU274" s="162" t="s">
        <v>80</v>
      </c>
      <c r="AY274" s="154" t="s">
        <v>219</v>
      </c>
      <c r="BK274" s="163">
        <f>SUM(BK275:BK283)</f>
        <v>0</v>
      </c>
    </row>
    <row r="275" spans="1:65" s="2" customFormat="1" ht="32.45" customHeight="1">
      <c r="A275" s="33"/>
      <c r="B275" s="166"/>
      <c r="C275" s="167" t="s">
        <v>491</v>
      </c>
      <c r="D275" s="167" t="s">
        <v>222</v>
      </c>
      <c r="E275" s="168" t="s">
        <v>492</v>
      </c>
      <c r="F275" s="169" t="s">
        <v>493</v>
      </c>
      <c r="G275" s="170" t="s">
        <v>225</v>
      </c>
      <c r="H275" s="171">
        <v>1</v>
      </c>
      <c r="I275" s="172"/>
      <c r="J275" s="173">
        <f aca="true" t="shared" si="0" ref="J275:J283">ROUND(I275*H275,2)</f>
        <v>0</v>
      </c>
      <c r="K275" s="169" t="s">
        <v>1</v>
      </c>
      <c r="L275" s="34"/>
      <c r="M275" s="174" t="s">
        <v>1</v>
      </c>
      <c r="N275" s="175" t="s">
        <v>38</v>
      </c>
      <c r="O275" s="59"/>
      <c r="P275" s="176">
        <f aca="true" t="shared" si="1" ref="P275:P283">O275*H275</f>
        <v>0</v>
      </c>
      <c r="Q275" s="176">
        <v>0</v>
      </c>
      <c r="R275" s="176">
        <f aca="true" t="shared" si="2" ref="R275:R283">Q275*H275</f>
        <v>0</v>
      </c>
      <c r="S275" s="176">
        <v>0</v>
      </c>
      <c r="T275" s="177">
        <f aca="true" t="shared" si="3" ref="T275:T283">S275*H275</f>
        <v>0</v>
      </c>
      <c r="U275" s="33"/>
      <c r="V275" s="33"/>
      <c r="W275" s="33"/>
      <c r="X275" s="33"/>
      <c r="Y275" s="33"/>
      <c r="Z275" s="33"/>
      <c r="AA275" s="33"/>
      <c r="AB275" s="33"/>
      <c r="AC275" s="33"/>
      <c r="AD275" s="33"/>
      <c r="AE275" s="33"/>
      <c r="AR275" s="178" t="s">
        <v>318</v>
      </c>
      <c r="AT275" s="178" t="s">
        <v>222</v>
      </c>
      <c r="AU275" s="178" t="s">
        <v>82</v>
      </c>
      <c r="AY275" s="18" t="s">
        <v>219</v>
      </c>
      <c r="BE275" s="179">
        <f aca="true" t="shared" si="4" ref="BE275:BE283">IF(N275="základní",J275,0)</f>
        <v>0</v>
      </c>
      <c r="BF275" s="179">
        <f aca="true" t="shared" si="5" ref="BF275:BF283">IF(N275="snížená",J275,0)</f>
        <v>0</v>
      </c>
      <c r="BG275" s="179">
        <f aca="true" t="shared" si="6" ref="BG275:BG283">IF(N275="zákl. přenesená",J275,0)</f>
        <v>0</v>
      </c>
      <c r="BH275" s="179">
        <f aca="true" t="shared" si="7" ref="BH275:BH283">IF(N275="sníž. přenesená",J275,0)</f>
        <v>0</v>
      </c>
      <c r="BI275" s="179">
        <f aca="true" t="shared" si="8" ref="BI275:BI283">IF(N275="nulová",J275,0)</f>
        <v>0</v>
      </c>
      <c r="BJ275" s="18" t="s">
        <v>80</v>
      </c>
      <c r="BK275" s="179">
        <f aca="true" t="shared" si="9" ref="BK275:BK283">ROUND(I275*H275,2)</f>
        <v>0</v>
      </c>
      <c r="BL275" s="18" t="s">
        <v>318</v>
      </c>
      <c r="BM275" s="178" t="s">
        <v>494</v>
      </c>
    </row>
    <row r="276" spans="1:65" s="2" customFormat="1" ht="32.45" customHeight="1">
      <c r="A276" s="33"/>
      <c r="B276" s="166"/>
      <c r="C276" s="167" t="s">
        <v>495</v>
      </c>
      <c r="D276" s="167" t="s">
        <v>222</v>
      </c>
      <c r="E276" s="168" t="s">
        <v>496</v>
      </c>
      <c r="F276" s="169" t="s">
        <v>497</v>
      </c>
      <c r="G276" s="170" t="s">
        <v>225</v>
      </c>
      <c r="H276" s="171">
        <v>1</v>
      </c>
      <c r="I276" s="172"/>
      <c r="J276" s="173">
        <f t="shared" si="0"/>
        <v>0</v>
      </c>
      <c r="K276" s="169" t="s">
        <v>1</v>
      </c>
      <c r="L276" s="34"/>
      <c r="M276" s="174" t="s">
        <v>1</v>
      </c>
      <c r="N276" s="175" t="s">
        <v>38</v>
      </c>
      <c r="O276" s="59"/>
      <c r="P276" s="176">
        <f t="shared" si="1"/>
        <v>0</v>
      </c>
      <c r="Q276" s="176">
        <v>0</v>
      </c>
      <c r="R276" s="176">
        <f t="shared" si="2"/>
        <v>0</v>
      </c>
      <c r="S276" s="176">
        <v>0</v>
      </c>
      <c r="T276" s="177">
        <f t="shared" si="3"/>
        <v>0</v>
      </c>
      <c r="U276" s="33"/>
      <c r="V276" s="33"/>
      <c r="W276" s="33"/>
      <c r="X276" s="33"/>
      <c r="Y276" s="33"/>
      <c r="Z276" s="33"/>
      <c r="AA276" s="33"/>
      <c r="AB276" s="33"/>
      <c r="AC276" s="33"/>
      <c r="AD276" s="33"/>
      <c r="AE276" s="33"/>
      <c r="AR276" s="178" t="s">
        <v>318</v>
      </c>
      <c r="AT276" s="178" t="s">
        <v>222</v>
      </c>
      <c r="AU276" s="178" t="s">
        <v>82</v>
      </c>
      <c r="AY276" s="18" t="s">
        <v>219</v>
      </c>
      <c r="BE276" s="179">
        <f t="shared" si="4"/>
        <v>0</v>
      </c>
      <c r="BF276" s="179">
        <f t="shared" si="5"/>
        <v>0</v>
      </c>
      <c r="BG276" s="179">
        <f t="shared" si="6"/>
        <v>0</v>
      </c>
      <c r="BH276" s="179">
        <f t="shared" si="7"/>
        <v>0</v>
      </c>
      <c r="BI276" s="179">
        <f t="shared" si="8"/>
        <v>0</v>
      </c>
      <c r="BJ276" s="18" t="s">
        <v>80</v>
      </c>
      <c r="BK276" s="179">
        <f t="shared" si="9"/>
        <v>0</v>
      </c>
      <c r="BL276" s="18" t="s">
        <v>318</v>
      </c>
      <c r="BM276" s="178" t="s">
        <v>498</v>
      </c>
    </row>
    <row r="277" spans="1:65" s="2" customFormat="1" ht="43.15" customHeight="1">
      <c r="A277" s="33"/>
      <c r="B277" s="166"/>
      <c r="C277" s="167" t="s">
        <v>499</v>
      </c>
      <c r="D277" s="167" t="s">
        <v>222</v>
      </c>
      <c r="E277" s="168" t="s">
        <v>500</v>
      </c>
      <c r="F277" s="169" t="s">
        <v>501</v>
      </c>
      <c r="G277" s="170" t="s">
        <v>225</v>
      </c>
      <c r="H277" s="171">
        <v>2</v>
      </c>
      <c r="I277" s="172"/>
      <c r="J277" s="173">
        <f t="shared" si="0"/>
        <v>0</v>
      </c>
      <c r="K277" s="169" t="s">
        <v>1</v>
      </c>
      <c r="L277" s="34"/>
      <c r="M277" s="174" t="s">
        <v>1</v>
      </c>
      <c r="N277" s="175" t="s">
        <v>38</v>
      </c>
      <c r="O277" s="59"/>
      <c r="P277" s="176">
        <f t="shared" si="1"/>
        <v>0</v>
      </c>
      <c r="Q277" s="176">
        <v>0</v>
      </c>
      <c r="R277" s="176">
        <f t="shared" si="2"/>
        <v>0</v>
      </c>
      <c r="S277" s="176">
        <v>0</v>
      </c>
      <c r="T277" s="177">
        <f t="shared" si="3"/>
        <v>0</v>
      </c>
      <c r="U277" s="33"/>
      <c r="V277" s="33"/>
      <c r="W277" s="33"/>
      <c r="X277" s="33"/>
      <c r="Y277" s="33"/>
      <c r="Z277" s="33"/>
      <c r="AA277" s="33"/>
      <c r="AB277" s="33"/>
      <c r="AC277" s="33"/>
      <c r="AD277" s="33"/>
      <c r="AE277" s="33"/>
      <c r="AR277" s="178" t="s">
        <v>318</v>
      </c>
      <c r="AT277" s="178" t="s">
        <v>222</v>
      </c>
      <c r="AU277" s="178" t="s">
        <v>82</v>
      </c>
      <c r="AY277" s="18" t="s">
        <v>219</v>
      </c>
      <c r="BE277" s="179">
        <f t="shared" si="4"/>
        <v>0</v>
      </c>
      <c r="BF277" s="179">
        <f t="shared" si="5"/>
        <v>0</v>
      </c>
      <c r="BG277" s="179">
        <f t="shared" si="6"/>
        <v>0</v>
      </c>
      <c r="BH277" s="179">
        <f t="shared" si="7"/>
        <v>0</v>
      </c>
      <c r="BI277" s="179">
        <f t="shared" si="8"/>
        <v>0</v>
      </c>
      <c r="BJ277" s="18" t="s">
        <v>80</v>
      </c>
      <c r="BK277" s="179">
        <f t="shared" si="9"/>
        <v>0</v>
      </c>
      <c r="BL277" s="18" t="s">
        <v>318</v>
      </c>
      <c r="BM277" s="178" t="s">
        <v>502</v>
      </c>
    </row>
    <row r="278" spans="1:65" s="2" customFormat="1" ht="32.45" customHeight="1">
      <c r="A278" s="33"/>
      <c r="B278" s="166"/>
      <c r="C278" s="167" t="s">
        <v>503</v>
      </c>
      <c r="D278" s="167" t="s">
        <v>222</v>
      </c>
      <c r="E278" s="168" t="s">
        <v>504</v>
      </c>
      <c r="F278" s="169" t="s">
        <v>505</v>
      </c>
      <c r="G278" s="170" t="s">
        <v>225</v>
      </c>
      <c r="H278" s="171">
        <v>1</v>
      </c>
      <c r="I278" s="172"/>
      <c r="J278" s="173">
        <f t="shared" si="0"/>
        <v>0</v>
      </c>
      <c r="K278" s="169" t="s">
        <v>1</v>
      </c>
      <c r="L278" s="34"/>
      <c r="M278" s="174" t="s">
        <v>1</v>
      </c>
      <c r="N278" s="175" t="s">
        <v>38</v>
      </c>
      <c r="O278" s="59"/>
      <c r="P278" s="176">
        <f t="shared" si="1"/>
        <v>0</v>
      </c>
      <c r="Q278" s="176">
        <v>0</v>
      </c>
      <c r="R278" s="176">
        <f t="shared" si="2"/>
        <v>0</v>
      </c>
      <c r="S278" s="176">
        <v>0</v>
      </c>
      <c r="T278" s="177">
        <f t="shared" si="3"/>
        <v>0</v>
      </c>
      <c r="U278" s="33"/>
      <c r="V278" s="33"/>
      <c r="W278" s="33"/>
      <c r="X278" s="33"/>
      <c r="Y278" s="33"/>
      <c r="Z278" s="33"/>
      <c r="AA278" s="33"/>
      <c r="AB278" s="33"/>
      <c r="AC278" s="33"/>
      <c r="AD278" s="33"/>
      <c r="AE278" s="33"/>
      <c r="AR278" s="178" t="s">
        <v>318</v>
      </c>
      <c r="AT278" s="178" t="s">
        <v>222</v>
      </c>
      <c r="AU278" s="178" t="s">
        <v>82</v>
      </c>
      <c r="AY278" s="18" t="s">
        <v>219</v>
      </c>
      <c r="BE278" s="179">
        <f t="shared" si="4"/>
        <v>0</v>
      </c>
      <c r="BF278" s="179">
        <f t="shared" si="5"/>
        <v>0</v>
      </c>
      <c r="BG278" s="179">
        <f t="shared" si="6"/>
        <v>0</v>
      </c>
      <c r="BH278" s="179">
        <f t="shared" si="7"/>
        <v>0</v>
      </c>
      <c r="BI278" s="179">
        <f t="shared" si="8"/>
        <v>0</v>
      </c>
      <c r="BJ278" s="18" t="s">
        <v>80</v>
      </c>
      <c r="BK278" s="179">
        <f t="shared" si="9"/>
        <v>0</v>
      </c>
      <c r="BL278" s="18" t="s">
        <v>318</v>
      </c>
      <c r="BM278" s="178" t="s">
        <v>506</v>
      </c>
    </row>
    <row r="279" spans="1:65" s="2" customFormat="1" ht="32.45" customHeight="1">
      <c r="A279" s="33"/>
      <c r="B279" s="166"/>
      <c r="C279" s="167" t="s">
        <v>507</v>
      </c>
      <c r="D279" s="167" t="s">
        <v>222</v>
      </c>
      <c r="E279" s="168" t="s">
        <v>508</v>
      </c>
      <c r="F279" s="169" t="s">
        <v>509</v>
      </c>
      <c r="G279" s="170" t="s">
        <v>225</v>
      </c>
      <c r="H279" s="171">
        <v>2</v>
      </c>
      <c r="I279" s="172"/>
      <c r="J279" s="173">
        <f t="shared" si="0"/>
        <v>0</v>
      </c>
      <c r="K279" s="169" t="s">
        <v>1</v>
      </c>
      <c r="L279" s="34"/>
      <c r="M279" s="174" t="s">
        <v>1</v>
      </c>
      <c r="N279" s="175" t="s">
        <v>38</v>
      </c>
      <c r="O279" s="59"/>
      <c r="P279" s="176">
        <f t="shared" si="1"/>
        <v>0</v>
      </c>
      <c r="Q279" s="176">
        <v>0</v>
      </c>
      <c r="R279" s="176">
        <f t="shared" si="2"/>
        <v>0</v>
      </c>
      <c r="S279" s="176">
        <v>0</v>
      </c>
      <c r="T279" s="177">
        <f t="shared" si="3"/>
        <v>0</v>
      </c>
      <c r="U279" s="33"/>
      <c r="V279" s="33"/>
      <c r="W279" s="33"/>
      <c r="X279" s="33"/>
      <c r="Y279" s="33"/>
      <c r="Z279" s="33"/>
      <c r="AA279" s="33"/>
      <c r="AB279" s="33"/>
      <c r="AC279" s="33"/>
      <c r="AD279" s="33"/>
      <c r="AE279" s="33"/>
      <c r="AR279" s="178" t="s">
        <v>318</v>
      </c>
      <c r="AT279" s="178" t="s">
        <v>222</v>
      </c>
      <c r="AU279" s="178" t="s">
        <v>82</v>
      </c>
      <c r="AY279" s="18" t="s">
        <v>219</v>
      </c>
      <c r="BE279" s="179">
        <f t="shared" si="4"/>
        <v>0</v>
      </c>
      <c r="BF279" s="179">
        <f t="shared" si="5"/>
        <v>0</v>
      </c>
      <c r="BG279" s="179">
        <f t="shared" si="6"/>
        <v>0</v>
      </c>
      <c r="BH279" s="179">
        <f t="shared" si="7"/>
        <v>0</v>
      </c>
      <c r="BI279" s="179">
        <f t="shared" si="8"/>
        <v>0</v>
      </c>
      <c r="BJ279" s="18" t="s">
        <v>80</v>
      </c>
      <c r="BK279" s="179">
        <f t="shared" si="9"/>
        <v>0</v>
      </c>
      <c r="BL279" s="18" t="s">
        <v>318</v>
      </c>
      <c r="BM279" s="178" t="s">
        <v>510</v>
      </c>
    </row>
    <row r="280" spans="1:65" s="2" customFormat="1" ht="43.15" customHeight="1">
      <c r="A280" s="33"/>
      <c r="B280" s="166"/>
      <c r="C280" s="167" t="s">
        <v>511</v>
      </c>
      <c r="D280" s="167" t="s">
        <v>222</v>
      </c>
      <c r="E280" s="168" t="s">
        <v>512</v>
      </c>
      <c r="F280" s="169" t="s">
        <v>513</v>
      </c>
      <c r="G280" s="170" t="s">
        <v>237</v>
      </c>
      <c r="H280" s="171">
        <v>6</v>
      </c>
      <c r="I280" s="172"/>
      <c r="J280" s="173">
        <f t="shared" si="0"/>
        <v>0</v>
      </c>
      <c r="K280" s="169" t="s">
        <v>1</v>
      </c>
      <c r="L280" s="34"/>
      <c r="M280" s="174" t="s">
        <v>1</v>
      </c>
      <c r="N280" s="175" t="s">
        <v>38</v>
      </c>
      <c r="O280" s="59"/>
      <c r="P280" s="176">
        <f t="shared" si="1"/>
        <v>0</v>
      </c>
      <c r="Q280" s="176">
        <v>0</v>
      </c>
      <c r="R280" s="176">
        <f t="shared" si="2"/>
        <v>0</v>
      </c>
      <c r="S280" s="176">
        <v>0</v>
      </c>
      <c r="T280" s="177">
        <f t="shared" si="3"/>
        <v>0</v>
      </c>
      <c r="U280" s="33"/>
      <c r="V280" s="33"/>
      <c r="W280" s="33"/>
      <c r="X280" s="33"/>
      <c r="Y280" s="33"/>
      <c r="Z280" s="33"/>
      <c r="AA280" s="33"/>
      <c r="AB280" s="33"/>
      <c r="AC280" s="33"/>
      <c r="AD280" s="33"/>
      <c r="AE280" s="33"/>
      <c r="AR280" s="178" t="s">
        <v>318</v>
      </c>
      <c r="AT280" s="178" t="s">
        <v>222</v>
      </c>
      <c r="AU280" s="178" t="s">
        <v>82</v>
      </c>
      <c r="AY280" s="18" t="s">
        <v>219</v>
      </c>
      <c r="BE280" s="179">
        <f t="shared" si="4"/>
        <v>0</v>
      </c>
      <c r="BF280" s="179">
        <f t="shared" si="5"/>
        <v>0</v>
      </c>
      <c r="BG280" s="179">
        <f t="shared" si="6"/>
        <v>0</v>
      </c>
      <c r="BH280" s="179">
        <f t="shared" si="7"/>
        <v>0</v>
      </c>
      <c r="BI280" s="179">
        <f t="shared" si="8"/>
        <v>0</v>
      </c>
      <c r="BJ280" s="18" t="s">
        <v>80</v>
      </c>
      <c r="BK280" s="179">
        <f t="shared" si="9"/>
        <v>0</v>
      </c>
      <c r="BL280" s="18" t="s">
        <v>318</v>
      </c>
      <c r="BM280" s="178" t="s">
        <v>514</v>
      </c>
    </row>
    <row r="281" spans="1:65" s="2" customFormat="1" ht="32.45" customHeight="1">
      <c r="A281" s="33"/>
      <c r="B281" s="166"/>
      <c r="C281" s="167" t="s">
        <v>515</v>
      </c>
      <c r="D281" s="167" t="s">
        <v>222</v>
      </c>
      <c r="E281" s="168" t="s">
        <v>516</v>
      </c>
      <c r="F281" s="169" t="s">
        <v>4212</v>
      </c>
      <c r="G281" s="170" t="s">
        <v>225</v>
      </c>
      <c r="H281" s="171">
        <v>1</v>
      </c>
      <c r="I281" s="172"/>
      <c r="J281" s="173">
        <f t="shared" si="0"/>
        <v>0</v>
      </c>
      <c r="K281" s="169" t="s">
        <v>1</v>
      </c>
      <c r="L281" s="34"/>
      <c r="M281" s="174" t="s">
        <v>1</v>
      </c>
      <c r="N281" s="175" t="s">
        <v>38</v>
      </c>
      <c r="O281" s="59"/>
      <c r="P281" s="176">
        <f t="shared" si="1"/>
        <v>0</v>
      </c>
      <c r="Q281" s="176">
        <v>0</v>
      </c>
      <c r="R281" s="176">
        <f t="shared" si="2"/>
        <v>0</v>
      </c>
      <c r="S281" s="176">
        <v>0</v>
      </c>
      <c r="T281" s="177">
        <f t="shared" si="3"/>
        <v>0</v>
      </c>
      <c r="U281" s="33"/>
      <c r="V281" s="33"/>
      <c r="W281" s="33"/>
      <c r="X281" s="33"/>
      <c r="Y281" s="33"/>
      <c r="Z281" s="33"/>
      <c r="AA281" s="33"/>
      <c r="AB281" s="33"/>
      <c r="AC281" s="33"/>
      <c r="AD281" s="33"/>
      <c r="AE281" s="33"/>
      <c r="AR281" s="178" t="s">
        <v>318</v>
      </c>
      <c r="AT281" s="178" t="s">
        <v>222</v>
      </c>
      <c r="AU281" s="178" t="s">
        <v>82</v>
      </c>
      <c r="AY281" s="18" t="s">
        <v>219</v>
      </c>
      <c r="BE281" s="179">
        <f t="shared" si="4"/>
        <v>0</v>
      </c>
      <c r="BF281" s="179">
        <f t="shared" si="5"/>
        <v>0</v>
      </c>
      <c r="BG281" s="179">
        <f t="shared" si="6"/>
        <v>0</v>
      </c>
      <c r="BH281" s="179">
        <f t="shared" si="7"/>
        <v>0</v>
      </c>
      <c r="BI281" s="179">
        <f t="shared" si="8"/>
        <v>0</v>
      </c>
      <c r="BJ281" s="18" t="s">
        <v>80</v>
      </c>
      <c r="BK281" s="179">
        <f t="shared" si="9"/>
        <v>0</v>
      </c>
      <c r="BL281" s="18" t="s">
        <v>318</v>
      </c>
      <c r="BM281" s="178" t="s">
        <v>517</v>
      </c>
    </row>
    <row r="282" spans="1:65" s="2" customFormat="1" ht="32.45" customHeight="1">
      <c r="A282" s="33"/>
      <c r="B282" s="166"/>
      <c r="C282" s="167" t="s">
        <v>518</v>
      </c>
      <c r="D282" s="167" t="s">
        <v>222</v>
      </c>
      <c r="E282" s="168" t="s">
        <v>519</v>
      </c>
      <c r="F282" s="169" t="s">
        <v>520</v>
      </c>
      <c r="G282" s="170" t="s">
        <v>225</v>
      </c>
      <c r="H282" s="171">
        <v>2</v>
      </c>
      <c r="I282" s="172"/>
      <c r="J282" s="173">
        <f t="shared" si="0"/>
        <v>0</v>
      </c>
      <c r="K282" s="169" t="s">
        <v>1</v>
      </c>
      <c r="L282" s="34"/>
      <c r="M282" s="174" t="s">
        <v>1</v>
      </c>
      <c r="N282" s="175" t="s">
        <v>38</v>
      </c>
      <c r="O282" s="59"/>
      <c r="P282" s="176">
        <f t="shared" si="1"/>
        <v>0</v>
      </c>
      <c r="Q282" s="176">
        <v>0</v>
      </c>
      <c r="R282" s="176">
        <f t="shared" si="2"/>
        <v>0</v>
      </c>
      <c r="S282" s="176">
        <v>0</v>
      </c>
      <c r="T282" s="177">
        <f t="shared" si="3"/>
        <v>0</v>
      </c>
      <c r="U282" s="33"/>
      <c r="V282" s="33"/>
      <c r="W282" s="33"/>
      <c r="X282" s="33"/>
      <c r="Y282" s="33"/>
      <c r="Z282" s="33"/>
      <c r="AA282" s="33"/>
      <c r="AB282" s="33"/>
      <c r="AC282" s="33"/>
      <c r="AD282" s="33"/>
      <c r="AE282" s="33"/>
      <c r="AR282" s="178" t="s">
        <v>318</v>
      </c>
      <c r="AT282" s="178" t="s">
        <v>222</v>
      </c>
      <c r="AU282" s="178" t="s">
        <v>82</v>
      </c>
      <c r="AY282" s="18" t="s">
        <v>219</v>
      </c>
      <c r="BE282" s="179">
        <f t="shared" si="4"/>
        <v>0</v>
      </c>
      <c r="BF282" s="179">
        <f t="shared" si="5"/>
        <v>0</v>
      </c>
      <c r="BG282" s="179">
        <f t="shared" si="6"/>
        <v>0</v>
      </c>
      <c r="BH282" s="179">
        <f t="shared" si="7"/>
        <v>0</v>
      </c>
      <c r="BI282" s="179">
        <f t="shared" si="8"/>
        <v>0</v>
      </c>
      <c r="BJ282" s="18" t="s">
        <v>80</v>
      </c>
      <c r="BK282" s="179">
        <f t="shared" si="9"/>
        <v>0</v>
      </c>
      <c r="BL282" s="18" t="s">
        <v>318</v>
      </c>
      <c r="BM282" s="178" t="s">
        <v>521</v>
      </c>
    </row>
    <row r="283" spans="1:65" s="2" customFormat="1" ht="32.45" customHeight="1">
      <c r="A283" s="33"/>
      <c r="B283" s="166"/>
      <c r="C283" s="167" t="s">
        <v>522</v>
      </c>
      <c r="D283" s="167" t="s">
        <v>222</v>
      </c>
      <c r="E283" s="168" t="s">
        <v>523</v>
      </c>
      <c r="F283" s="169" t="s">
        <v>4219</v>
      </c>
      <c r="G283" s="170" t="s">
        <v>361</v>
      </c>
      <c r="H283" s="171">
        <v>155</v>
      </c>
      <c r="I283" s="172"/>
      <c r="J283" s="173">
        <f t="shared" si="0"/>
        <v>0</v>
      </c>
      <c r="K283" s="169" t="s">
        <v>1</v>
      </c>
      <c r="L283" s="34"/>
      <c r="M283" s="174" t="s">
        <v>1</v>
      </c>
      <c r="N283" s="175" t="s">
        <v>38</v>
      </c>
      <c r="O283" s="59"/>
      <c r="P283" s="176">
        <f t="shared" si="1"/>
        <v>0</v>
      </c>
      <c r="Q283" s="176">
        <v>0</v>
      </c>
      <c r="R283" s="176">
        <f t="shared" si="2"/>
        <v>0</v>
      </c>
      <c r="S283" s="176">
        <v>0</v>
      </c>
      <c r="T283" s="177">
        <f t="shared" si="3"/>
        <v>0</v>
      </c>
      <c r="U283" s="33"/>
      <c r="V283" s="33"/>
      <c r="W283" s="33"/>
      <c r="X283" s="33"/>
      <c r="Y283" s="33"/>
      <c r="Z283" s="33"/>
      <c r="AA283" s="33"/>
      <c r="AB283" s="33"/>
      <c r="AC283" s="33"/>
      <c r="AD283" s="33"/>
      <c r="AE283" s="33"/>
      <c r="AR283" s="178" t="s">
        <v>318</v>
      </c>
      <c r="AT283" s="178" t="s">
        <v>222</v>
      </c>
      <c r="AU283" s="178" t="s">
        <v>82</v>
      </c>
      <c r="AY283" s="18" t="s">
        <v>219</v>
      </c>
      <c r="BE283" s="179">
        <f t="shared" si="4"/>
        <v>0</v>
      </c>
      <c r="BF283" s="179">
        <f t="shared" si="5"/>
        <v>0</v>
      </c>
      <c r="BG283" s="179">
        <f t="shared" si="6"/>
        <v>0</v>
      </c>
      <c r="BH283" s="179">
        <f t="shared" si="7"/>
        <v>0</v>
      </c>
      <c r="BI283" s="179">
        <f t="shared" si="8"/>
        <v>0</v>
      </c>
      <c r="BJ283" s="18" t="s">
        <v>80</v>
      </c>
      <c r="BK283" s="179">
        <f t="shared" si="9"/>
        <v>0</v>
      </c>
      <c r="BL283" s="18" t="s">
        <v>318</v>
      </c>
      <c r="BM283" s="178" t="s">
        <v>524</v>
      </c>
    </row>
    <row r="284" spans="2:63" s="12" customFormat="1" ht="22.9" customHeight="1">
      <c r="B284" s="153"/>
      <c r="D284" s="154" t="s">
        <v>72</v>
      </c>
      <c r="E284" s="164" t="s">
        <v>525</v>
      </c>
      <c r="F284" s="164" t="s">
        <v>526</v>
      </c>
      <c r="I284" s="156"/>
      <c r="J284" s="165">
        <f>BK284</f>
        <v>0</v>
      </c>
      <c r="L284" s="153"/>
      <c r="M284" s="158"/>
      <c r="N284" s="159"/>
      <c r="O284" s="159"/>
      <c r="P284" s="160">
        <f>SUM(P285:P286)</f>
        <v>0</v>
      </c>
      <c r="Q284" s="159"/>
      <c r="R284" s="160">
        <f>SUM(R285:R286)</f>
        <v>0</v>
      </c>
      <c r="S284" s="159"/>
      <c r="T284" s="161">
        <f>SUM(T285:T286)</f>
        <v>0</v>
      </c>
      <c r="AR284" s="154" t="s">
        <v>82</v>
      </c>
      <c r="AT284" s="162" t="s">
        <v>72</v>
      </c>
      <c r="AU284" s="162" t="s">
        <v>80</v>
      </c>
      <c r="AY284" s="154" t="s">
        <v>219</v>
      </c>
      <c r="BK284" s="163">
        <f>SUM(BK285:BK286)</f>
        <v>0</v>
      </c>
    </row>
    <row r="285" spans="1:65" s="2" customFormat="1" ht="21.6" customHeight="1">
      <c r="A285" s="33"/>
      <c r="B285" s="166"/>
      <c r="C285" s="167" t="s">
        <v>527</v>
      </c>
      <c r="D285" s="167" t="s">
        <v>222</v>
      </c>
      <c r="E285" s="168" t="s">
        <v>528</v>
      </c>
      <c r="F285" s="169" t="s">
        <v>4213</v>
      </c>
      <c r="G285" s="170" t="s">
        <v>225</v>
      </c>
      <c r="H285" s="171">
        <v>1</v>
      </c>
      <c r="I285" s="172"/>
      <c r="J285" s="173">
        <f>ROUND(I285*H285,2)</f>
        <v>0</v>
      </c>
      <c r="K285" s="169" t="s">
        <v>1</v>
      </c>
      <c r="L285" s="34"/>
      <c r="M285" s="174" t="s">
        <v>1</v>
      </c>
      <c r="N285" s="175" t="s">
        <v>38</v>
      </c>
      <c r="O285" s="59"/>
      <c r="P285" s="176">
        <f>O285*H285</f>
        <v>0</v>
      </c>
      <c r="Q285" s="176">
        <v>0</v>
      </c>
      <c r="R285" s="176">
        <f>Q285*H285</f>
        <v>0</v>
      </c>
      <c r="S285" s="176">
        <v>0</v>
      </c>
      <c r="T285" s="177">
        <f>S285*H285</f>
        <v>0</v>
      </c>
      <c r="U285" s="33"/>
      <c r="V285" s="33"/>
      <c r="W285" s="33"/>
      <c r="X285" s="33"/>
      <c r="Y285" s="33"/>
      <c r="Z285" s="33"/>
      <c r="AA285" s="33"/>
      <c r="AB285" s="33"/>
      <c r="AC285" s="33"/>
      <c r="AD285" s="33"/>
      <c r="AE285" s="33"/>
      <c r="AR285" s="178" t="s">
        <v>318</v>
      </c>
      <c r="AT285" s="178" t="s">
        <v>222</v>
      </c>
      <c r="AU285" s="178" t="s">
        <v>82</v>
      </c>
      <c r="AY285" s="18" t="s">
        <v>219</v>
      </c>
      <c r="BE285" s="179">
        <f>IF(N285="základní",J285,0)</f>
        <v>0</v>
      </c>
      <c r="BF285" s="179">
        <f>IF(N285="snížená",J285,0)</f>
        <v>0</v>
      </c>
      <c r="BG285" s="179">
        <f>IF(N285="zákl. přenesená",J285,0)</f>
        <v>0</v>
      </c>
      <c r="BH285" s="179">
        <f>IF(N285="sníž. přenesená",J285,0)</f>
        <v>0</v>
      </c>
      <c r="BI285" s="179">
        <f>IF(N285="nulová",J285,0)</f>
        <v>0</v>
      </c>
      <c r="BJ285" s="18" t="s">
        <v>80</v>
      </c>
      <c r="BK285" s="179">
        <f>ROUND(I285*H285,2)</f>
        <v>0</v>
      </c>
      <c r="BL285" s="18" t="s">
        <v>318</v>
      </c>
      <c r="BM285" s="178" t="s">
        <v>529</v>
      </c>
    </row>
    <row r="286" spans="1:65" s="2" customFormat="1" ht="32.45" customHeight="1">
      <c r="A286" s="33"/>
      <c r="B286" s="166"/>
      <c r="C286" s="167" t="s">
        <v>530</v>
      </c>
      <c r="D286" s="167" t="s">
        <v>222</v>
      </c>
      <c r="E286" s="168" t="s">
        <v>531</v>
      </c>
      <c r="F286" s="169" t="s">
        <v>532</v>
      </c>
      <c r="G286" s="170" t="s">
        <v>237</v>
      </c>
      <c r="H286" s="171">
        <v>9</v>
      </c>
      <c r="I286" s="172"/>
      <c r="J286" s="173">
        <f>ROUND(I286*H286,2)</f>
        <v>0</v>
      </c>
      <c r="K286" s="169" t="s">
        <v>1</v>
      </c>
      <c r="L286" s="34"/>
      <c r="M286" s="174" t="s">
        <v>1</v>
      </c>
      <c r="N286" s="175" t="s">
        <v>38</v>
      </c>
      <c r="O286" s="59"/>
      <c r="P286" s="176">
        <f>O286*H286</f>
        <v>0</v>
      </c>
      <c r="Q286" s="176">
        <v>0</v>
      </c>
      <c r="R286" s="176">
        <f>Q286*H286</f>
        <v>0</v>
      </c>
      <c r="S286" s="176">
        <v>0</v>
      </c>
      <c r="T286" s="177">
        <f>S286*H286</f>
        <v>0</v>
      </c>
      <c r="U286" s="33"/>
      <c r="V286" s="33"/>
      <c r="W286" s="33"/>
      <c r="X286" s="33"/>
      <c r="Y286" s="33"/>
      <c r="Z286" s="33"/>
      <c r="AA286" s="33"/>
      <c r="AB286" s="33"/>
      <c r="AC286" s="33"/>
      <c r="AD286" s="33"/>
      <c r="AE286" s="33"/>
      <c r="AR286" s="178" t="s">
        <v>318</v>
      </c>
      <c r="AT286" s="178" t="s">
        <v>222</v>
      </c>
      <c r="AU286" s="178" t="s">
        <v>82</v>
      </c>
      <c r="AY286" s="18" t="s">
        <v>219</v>
      </c>
      <c r="BE286" s="179">
        <f>IF(N286="základní",J286,0)</f>
        <v>0</v>
      </c>
      <c r="BF286" s="179">
        <f>IF(N286="snížená",J286,0)</f>
        <v>0</v>
      </c>
      <c r="BG286" s="179">
        <f>IF(N286="zákl. přenesená",J286,0)</f>
        <v>0</v>
      </c>
      <c r="BH286" s="179">
        <f>IF(N286="sníž. přenesená",J286,0)</f>
        <v>0</v>
      </c>
      <c r="BI286" s="179">
        <f>IF(N286="nulová",J286,0)</f>
        <v>0</v>
      </c>
      <c r="BJ286" s="18" t="s">
        <v>80</v>
      </c>
      <c r="BK286" s="179">
        <f>ROUND(I286*H286,2)</f>
        <v>0</v>
      </c>
      <c r="BL286" s="18" t="s">
        <v>318</v>
      </c>
      <c r="BM286" s="178" t="s">
        <v>533</v>
      </c>
    </row>
    <row r="287" spans="2:63" s="12" customFormat="1" ht="22.9" customHeight="1">
      <c r="B287" s="153"/>
      <c r="D287" s="154" t="s">
        <v>72</v>
      </c>
      <c r="E287" s="164" t="s">
        <v>534</v>
      </c>
      <c r="F287" s="164" t="s">
        <v>535</v>
      </c>
      <c r="I287" s="156"/>
      <c r="J287" s="165">
        <f>BK287</f>
        <v>0</v>
      </c>
      <c r="L287" s="153"/>
      <c r="M287" s="158"/>
      <c r="N287" s="159"/>
      <c r="O287" s="159"/>
      <c r="P287" s="160">
        <f>SUM(P288:P289)</f>
        <v>0</v>
      </c>
      <c r="Q287" s="159"/>
      <c r="R287" s="160">
        <f>SUM(R288:R289)</f>
        <v>0</v>
      </c>
      <c r="S287" s="159"/>
      <c r="T287" s="161">
        <f>SUM(T288:T289)</f>
        <v>0</v>
      </c>
      <c r="AR287" s="154" t="s">
        <v>82</v>
      </c>
      <c r="AT287" s="162" t="s">
        <v>72</v>
      </c>
      <c r="AU287" s="162" t="s">
        <v>80</v>
      </c>
      <c r="AY287" s="154" t="s">
        <v>219</v>
      </c>
      <c r="BK287" s="163">
        <f>SUM(BK288:BK289)</f>
        <v>0</v>
      </c>
    </row>
    <row r="288" spans="1:65" s="2" customFormat="1" ht="43.15" customHeight="1">
      <c r="A288" s="33"/>
      <c r="B288" s="166"/>
      <c r="C288" s="167" t="s">
        <v>536</v>
      </c>
      <c r="D288" s="167" t="s">
        <v>222</v>
      </c>
      <c r="E288" s="168" t="s">
        <v>537</v>
      </c>
      <c r="F288" s="169" t="s">
        <v>538</v>
      </c>
      <c r="G288" s="170" t="s">
        <v>237</v>
      </c>
      <c r="H288" s="171">
        <v>10.218</v>
      </c>
      <c r="I288" s="172"/>
      <c r="J288" s="173">
        <f>ROUND(I288*H288,2)</f>
        <v>0</v>
      </c>
      <c r="K288" s="169" t="s">
        <v>1</v>
      </c>
      <c r="L288" s="34"/>
      <c r="M288" s="174" t="s">
        <v>1</v>
      </c>
      <c r="N288" s="175" t="s">
        <v>38</v>
      </c>
      <c r="O288" s="59"/>
      <c r="P288" s="176">
        <f>O288*H288</f>
        <v>0</v>
      </c>
      <c r="Q288" s="176">
        <v>0</v>
      </c>
      <c r="R288" s="176">
        <f>Q288*H288</f>
        <v>0</v>
      </c>
      <c r="S288" s="176">
        <v>0</v>
      </c>
      <c r="T288" s="177">
        <f>S288*H288</f>
        <v>0</v>
      </c>
      <c r="U288" s="33"/>
      <c r="V288" s="33"/>
      <c r="W288" s="33"/>
      <c r="X288" s="33"/>
      <c r="Y288" s="33"/>
      <c r="Z288" s="33"/>
      <c r="AA288" s="33"/>
      <c r="AB288" s="33"/>
      <c r="AC288" s="33"/>
      <c r="AD288" s="33"/>
      <c r="AE288" s="33"/>
      <c r="AR288" s="178" t="s">
        <v>318</v>
      </c>
      <c r="AT288" s="178" t="s">
        <v>222</v>
      </c>
      <c r="AU288" s="178" t="s">
        <v>82</v>
      </c>
      <c r="AY288" s="18" t="s">
        <v>219</v>
      </c>
      <c r="BE288" s="179">
        <f>IF(N288="základní",J288,0)</f>
        <v>0</v>
      </c>
      <c r="BF288" s="179">
        <f>IF(N288="snížená",J288,0)</f>
        <v>0</v>
      </c>
      <c r="BG288" s="179">
        <f>IF(N288="zákl. přenesená",J288,0)</f>
        <v>0</v>
      </c>
      <c r="BH288" s="179">
        <f>IF(N288="sníž. přenesená",J288,0)</f>
        <v>0</v>
      </c>
      <c r="BI288" s="179">
        <f>IF(N288="nulová",J288,0)</f>
        <v>0</v>
      </c>
      <c r="BJ288" s="18" t="s">
        <v>80</v>
      </c>
      <c r="BK288" s="179">
        <f>ROUND(I288*H288,2)</f>
        <v>0</v>
      </c>
      <c r="BL288" s="18" t="s">
        <v>318</v>
      </c>
      <c r="BM288" s="178" t="s">
        <v>539</v>
      </c>
    </row>
    <row r="289" spans="2:51" s="13" customFormat="1" ht="12">
      <c r="B289" s="180"/>
      <c r="D289" s="181" t="s">
        <v>228</v>
      </c>
      <c r="E289" s="182" t="s">
        <v>1</v>
      </c>
      <c r="F289" s="183" t="s">
        <v>540</v>
      </c>
      <c r="H289" s="184">
        <v>10.218</v>
      </c>
      <c r="I289" s="185"/>
      <c r="L289" s="180"/>
      <c r="M289" s="186"/>
      <c r="N289" s="187"/>
      <c r="O289" s="187"/>
      <c r="P289" s="187"/>
      <c r="Q289" s="187"/>
      <c r="R289" s="187"/>
      <c r="S289" s="187"/>
      <c r="T289" s="188"/>
      <c r="AT289" s="182" t="s">
        <v>228</v>
      </c>
      <c r="AU289" s="182" t="s">
        <v>82</v>
      </c>
      <c r="AV289" s="13" t="s">
        <v>82</v>
      </c>
      <c r="AW289" s="13" t="s">
        <v>30</v>
      </c>
      <c r="AX289" s="13" t="s">
        <v>80</v>
      </c>
      <c r="AY289" s="182" t="s">
        <v>219</v>
      </c>
    </row>
    <row r="290" spans="2:63" s="12" customFormat="1" ht="22.9" customHeight="1">
      <c r="B290" s="153"/>
      <c r="D290" s="154" t="s">
        <v>72</v>
      </c>
      <c r="E290" s="164" t="s">
        <v>541</v>
      </c>
      <c r="F290" s="164" t="s">
        <v>542</v>
      </c>
      <c r="I290" s="156"/>
      <c r="J290" s="165">
        <f>BK290</f>
        <v>0</v>
      </c>
      <c r="L290" s="153"/>
      <c r="M290" s="158"/>
      <c r="N290" s="159"/>
      <c r="O290" s="159"/>
      <c r="P290" s="160">
        <f>SUM(P291:P296)</f>
        <v>0</v>
      </c>
      <c r="Q290" s="159"/>
      <c r="R290" s="160">
        <f>SUM(R291:R296)</f>
        <v>1.32888788</v>
      </c>
      <c r="S290" s="159"/>
      <c r="T290" s="161">
        <f>SUM(T291:T296)</f>
        <v>0.27534975</v>
      </c>
      <c r="AR290" s="154" t="s">
        <v>82</v>
      </c>
      <c r="AT290" s="162" t="s">
        <v>72</v>
      </c>
      <c r="AU290" s="162" t="s">
        <v>80</v>
      </c>
      <c r="AY290" s="154" t="s">
        <v>219</v>
      </c>
      <c r="BK290" s="163">
        <f>SUM(BK291:BK296)</f>
        <v>0</v>
      </c>
    </row>
    <row r="291" spans="1:65" s="2" customFormat="1" ht="21.6" customHeight="1">
      <c r="A291" s="33"/>
      <c r="B291" s="166"/>
      <c r="C291" s="167" t="s">
        <v>543</v>
      </c>
      <c r="D291" s="167" t="s">
        <v>222</v>
      </c>
      <c r="E291" s="168" t="s">
        <v>544</v>
      </c>
      <c r="F291" s="169" t="s">
        <v>545</v>
      </c>
      <c r="G291" s="170" t="s">
        <v>237</v>
      </c>
      <c r="H291" s="171">
        <v>888.225</v>
      </c>
      <c r="I291" s="172"/>
      <c r="J291" s="173">
        <f>ROUND(I291*H291,2)</f>
        <v>0</v>
      </c>
      <c r="K291" s="169" t="s">
        <v>226</v>
      </c>
      <c r="L291" s="34"/>
      <c r="M291" s="174" t="s">
        <v>1</v>
      </c>
      <c r="N291" s="175" t="s">
        <v>38</v>
      </c>
      <c r="O291" s="59"/>
      <c r="P291" s="176">
        <f>O291*H291</f>
        <v>0</v>
      </c>
      <c r="Q291" s="176">
        <v>0.001</v>
      </c>
      <c r="R291" s="176">
        <f>Q291*H291</f>
        <v>0.888225</v>
      </c>
      <c r="S291" s="176">
        <v>0.00031</v>
      </c>
      <c r="T291" s="177">
        <f>S291*H291</f>
        <v>0.27534975</v>
      </c>
      <c r="U291" s="33"/>
      <c r="V291" s="33"/>
      <c r="W291" s="33"/>
      <c r="X291" s="33"/>
      <c r="Y291" s="33"/>
      <c r="Z291" s="33"/>
      <c r="AA291" s="33"/>
      <c r="AB291" s="33"/>
      <c r="AC291" s="33"/>
      <c r="AD291" s="33"/>
      <c r="AE291" s="33"/>
      <c r="AR291" s="178" t="s">
        <v>318</v>
      </c>
      <c r="AT291" s="178" t="s">
        <v>222</v>
      </c>
      <c r="AU291" s="178" t="s">
        <v>82</v>
      </c>
      <c r="AY291" s="18" t="s">
        <v>219</v>
      </c>
      <c r="BE291" s="179">
        <f>IF(N291="základní",J291,0)</f>
        <v>0</v>
      </c>
      <c r="BF291" s="179">
        <f>IF(N291="snížená",J291,0)</f>
        <v>0</v>
      </c>
      <c r="BG291" s="179">
        <f>IF(N291="zákl. přenesená",J291,0)</f>
        <v>0</v>
      </c>
      <c r="BH291" s="179">
        <f>IF(N291="sníž. přenesená",J291,0)</f>
        <v>0</v>
      </c>
      <c r="BI291" s="179">
        <f>IF(N291="nulová",J291,0)</f>
        <v>0</v>
      </c>
      <c r="BJ291" s="18" t="s">
        <v>80</v>
      </c>
      <c r="BK291" s="179">
        <f>ROUND(I291*H291,2)</f>
        <v>0</v>
      </c>
      <c r="BL291" s="18" t="s">
        <v>318</v>
      </c>
      <c r="BM291" s="178" t="s">
        <v>546</v>
      </c>
    </row>
    <row r="292" spans="2:51" s="13" customFormat="1" ht="12">
      <c r="B292" s="180"/>
      <c r="D292" s="181" t="s">
        <v>228</v>
      </c>
      <c r="E292" s="182" t="s">
        <v>1</v>
      </c>
      <c r="F292" s="183" t="s">
        <v>547</v>
      </c>
      <c r="H292" s="184">
        <v>888.225</v>
      </c>
      <c r="I292" s="185"/>
      <c r="L292" s="180"/>
      <c r="M292" s="186"/>
      <c r="N292" s="187"/>
      <c r="O292" s="187"/>
      <c r="P292" s="187"/>
      <c r="Q292" s="187"/>
      <c r="R292" s="187"/>
      <c r="S292" s="187"/>
      <c r="T292" s="188"/>
      <c r="AT292" s="182" t="s">
        <v>228</v>
      </c>
      <c r="AU292" s="182" t="s">
        <v>82</v>
      </c>
      <c r="AV292" s="13" t="s">
        <v>82</v>
      </c>
      <c r="AW292" s="13" t="s">
        <v>30</v>
      </c>
      <c r="AX292" s="13" t="s">
        <v>80</v>
      </c>
      <c r="AY292" s="182" t="s">
        <v>219</v>
      </c>
    </row>
    <row r="293" spans="1:65" s="2" customFormat="1" ht="21.6" customHeight="1">
      <c r="A293" s="33"/>
      <c r="B293" s="166"/>
      <c r="C293" s="167" t="s">
        <v>548</v>
      </c>
      <c r="D293" s="167" t="s">
        <v>222</v>
      </c>
      <c r="E293" s="168" t="s">
        <v>549</v>
      </c>
      <c r="F293" s="169" t="s">
        <v>550</v>
      </c>
      <c r="G293" s="170" t="s">
        <v>237</v>
      </c>
      <c r="H293" s="171">
        <v>899.312</v>
      </c>
      <c r="I293" s="172"/>
      <c r="J293" s="173">
        <f>ROUND(I293*H293,2)</f>
        <v>0</v>
      </c>
      <c r="K293" s="169" t="s">
        <v>226</v>
      </c>
      <c r="L293" s="34"/>
      <c r="M293" s="174" t="s">
        <v>1</v>
      </c>
      <c r="N293" s="175" t="s">
        <v>38</v>
      </c>
      <c r="O293" s="59"/>
      <c r="P293" s="176">
        <f>O293*H293</f>
        <v>0</v>
      </c>
      <c r="Q293" s="176">
        <v>0.0002</v>
      </c>
      <c r="R293" s="176">
        <f>Q293*H293</f>
        <v>0.1798624</v>
      </c>
      <c r="S293" s="176">
        <v>0</v>
      </c>
      <c r="T293" s="177">
        <f>S293*H293</f>
        <v>0</v>
      </c>
      <c r="U293" s="33"/>
      <c r="V293" s="33"/>
      <c r="W293" s="33"/>
      <c r="X293" s="33"/>
      <c r="Y293" s="33"/>
      <c r="Z293" s="33"/>
      <c r="AA293" s="33"/>
      <c r="AB293" s="33"/>
      <c r="AC293" s="33"/>
      <c r="AD293" s="33"/>
      <c r="AE293" s="33"/>
      <c r="AR293" s="178" t="s">
        <v>318</v>
      </c>
      <c r="AT293" s="178" t="s">
        <v>222</v>
      </c>
      <c r="AU293" s="178" t="s">
        <v>82</v>
      </c>
      <c r="AY293" s="18" t="s">
        <v>219</v>
      </c>
      <c r="BE293" s="179">
        <f>IF(N293="základní",J293,0)</f>
        <v>0</v>
      </c>
      <c r="BF293" s="179">
        <f>IF(N293="snížená",J293,0)</f>
        <v>0</v>
      </c>
      <c r="BG293" s="179">
        <f>IF(N293="zákl. přenesená",J293,0)</f>
        <v>0</v>
      </c>
      <c r="BH293" s="179">
        <f>IF(N293="sníž. přenesená",J293,0)</f>
        <v>0</v>
      </c>
      <c r="BI293" s="179">
        <f>IF(N293="nulová",J293,0)</f>
        <v>0</v>
      </c>
      <c r="BJ293" s="18" t="s">
        <v>80</v>
      </c>
      <c r="BK293" s="179">
        <f>ROUND(I293*H293,2)</f>
        <v>0</v>
      </c>
      <c r="BL293" s="18" t="s">
        <v>318</v>
      </c>
      <c r="BM293" s="178" t="s">
        <v>551</v>
      </c>
    </row>
    <row r="294" spans="2:51" s="13" customFormat="1" ht="12">
      <c r="B294" s="180"/>
      <c r="D294" s="181" t="s">
        <v>228</v>
      </c>
      <c r="E294" s="182" t="s">
        <v>1</v>
      </c>
      <c r="F294" s="183" t="s">
        <v>552</v>
      </c>
      <c r="H294" s="184">
        <v>899.312</v>
      </c>
      <c r="I294" s="185"/>
      <c r="L294" s="180"/>
      <c r="M294" s="186"/>
      <c r="N294" s="187"/>
      <c r="O294" s="187"/>
      <c r="P294" s="187"/>
      <c r="Q294" s="187"/>
      <c r="R294" s="187"/>
      <c r="S294" s="187"/>
      <c r="T294" s="188"/>
      <c r="AT294" s="182" t="s">
        <v>228</v>
      </c>
      <c r="AU294" s="182" t="s">
        <v>82</v>
      </c>
      <c r="AV294" s="13" t="s">
        <v>82</v>
      </c>
      <c r="AW294" s="13" t="s">
        <v>30</v>
      </c>
      <c r="AX294" s="13" t="s">
        <v>80</v>
      </c>
      <c r="AY294" s="182" t="s">
        <v>219</v>
      </c>
    </row>
    <row r="295" spans="1:65" s="2" customFormat="1" ht="43.15" customHeight="1">
      <c r="A295" s="33"/>
      <c r="B295" s="166"/>
      <c r="C295" s="167" t="s">
        <v>553</v>
      </c>
      <c r="D295" s="167" t="s">
        <v>222</v>
      </c>
      <c r="E295" s="168" t="s">
        <v>554</v>
      </c>
      <c r="F295" s="169" t="s">
        <v>555</v>
      </c>
      <c r="G295" s="170" t="s">
        <v>237</v>
      </c>
      <c r="H295" s="171">
        <v>899.312</v>
      </c>
      <c r="I295" s="172"/>
      <c r="J295" s="173">
        <f>ROUND(I295*H295,2)</f>
        <v>0</v>
      </c>
      <c r="K295" s="169" t="s">
        <v>226</v>
      </c>
      <c r="L295" s="34"/>
      <c r="M295" s="174" t="s">
        <v>1</v>
      </c>
      <c r="N295" s="175" t="s">
        <v>38</v>
      </c>
      <c r="O295" s="59"/>
      <c r="P295" s="176">
        <f>O295*H295</f>
        <v>0</v>
      </c>
      <c r="Q295" s="176">
        <v>0.00029</v>
      </c>
      <c r="R295" s="176">
        <f>Q295*H295</f>
        <v>0.26080048</v>
      </c>
      <c r="S295" s="176">
        <v>0</v>
      </c>
      <c r="T295" s="177">
        <f>S295*H295</f>
        <v>0</v>
      </c>
      <c r="U295" s="33"/>
      <c r="V295" s="33"/>
      <c r="W295" s="33"/>
      <c r="X295" s="33"/>
      <c r="Y295" s="33"/>
      <c r="Z295" s="33"/>
      <c r="AA295" s="33"/>
      <c r="AB295" s="33"/>
      <c r="AC295" s="33"/>
      <c r="AD295" s="33"/>
      <c r="AE295" s="33"/>
      <c r="AR295" s="178" t="s">
        <v>318</v>
      </c>
      <c r="AT295" s="178" t="s">
        <v>222</v>
      </c>
      <c r="AU295" s="178" t="s">
        <v>82</v>
      </c>
      <c r="AY295" s="18" t="s">
        <v>219</v>
      </c>
      <c r="BE295" s="179">
        <f>IF(N295="základní",J295,0)</f>
        <v>0</v>
      </c>
      <c r="BF295" s="179">
        <f>IF(N295="snížená",J295,0)</f>
        <v>0</v>
      </c>
      <c r="BG295" s="179">
        <f>IF(N295="zákl. přenesená",J295,0)</f>
        <v>0</v>
      </c>
      <c r="BH295" s="179">
        <f>IF(N295="sníž. přenesená",J295,0)</f>
        <v>0</v>
      </c>
      <c r="BI295" s="179">
        <f>IF(N295="nulová",J295,0)</f>
        <v>0</v>
      </c>
      <c r="BJ295" s="18" t="s">
        <v>80</v>
      </c>
      <c r="BK295" s="179">
        <f>ROUND(I295*H295,2)</f>
        <v>0</v>
      </c>
      <c r="BL295" s="18" t="s">
        <v>318</v>
      </c>
      <c r="BM295" s="178" t="s">
        <v>556</v>
      </c>
    </row>
    <row r="296" spans="2:51" s="13" customFormat="1" ht="12">
      <c r="B296" s="180"/>
      <c r="D296" s="181" t="s">
        <v>228</v>
      </c>
      <c r="E296" s="182" t="s">
        <v>1</v>
      </c>
      <c r="F296" s="183" t="s">
        <v>552</v>
      </c>
      <c r="H296" s="184">
        <v>899.312</v>
      </c>
      <c r="I296" s="185"/>
      <c r="L296" s="180"/>
      <c r="M296" s="186"/>
      <c r="N296" s="187"/>
      <c r="O296" s="187"/>
      <c r="P296" s="187"/>
      <c r="Q296" s="187"/>
      <c r="R296" s="187"/>
      <c r="S296" s="187"/>
      <c r="T296" s="188"/>
      <c r="AT296" s="182" t="s">
        <v>228</v>
      </c>
      <c r="AU296" s="182" t="s">
        <v>82</v>
      </c>
      <c r="AV296" s="13" t="s">
        <v>82</v>
      </c>
      <c r="AW296" s="13" t="s">
        <v>30</v>
      </c>
      <c r="AX296" s="13" t="s">
        <v>80</v>
      </c>
      <c r="AY296" s="182" t="s">
        <v>219</v>
      </c>
    </row>
    <row r="297" spans="2:63" s="12" customFormat="1" ht="25.9" customHeight="1">
      <c r="B297" s="153"/>
      <c r="D297" s="154" t="s">
        <v>72</v>
      </c>
      <c r="E297" s="155" t="s">
        <v>557</v>
      </c>
      <c r="F297" s="155" t="s">
        <v>558</v>
      </c>
      <c r="I297" s="156"/>
      <c r="J297" s="157">
        <f>BK297</f>
        <v>0</v>
      </c>
      <c r="L297" s="153"/>
      <c r="M297" s="158"/>
      <c r="N297" s="159"/>
      <c r="O297" s="159"/>
      <c r="P297" s="160">
        <f>SUM(P298:P303)</f>
        <v>0</v>
      </c>
      <c r="Q297" s="159"/>
      <c r="R297" s="160">
        <f>SUM(R298:R303)</f>
        <v>0</v>
      </c>
      <c r="S297" s="159"/>
      <c r="T297" s="161">
        <f>SUM(T298:T303)</f>
        <v>0</v>
      </c>
      <c r="AR297" s="154" t="s">
        <v>125</v>
      </c>
      <c r="AT297" s="162" t="s">
        <v>72</v>
      </c>
      <c r="AU297" s="162" t="s">
        <v>73</v>
      </c>
      <c r="AY297" s="154" t="s">
        <v>219</v>
      </c>
      <c r="BK297" s="163">
        <f>SUM(BK298:BK303)</f>
        <v>0</v>
      </c>
    </row>
    <row r="298" spans="1:65" s="2" customFormat="1" ht="32.45" customHeight="1">
      <c r="A298" s="33"/>
      <c r="B298" s="166"/>
      <c r="C298" s="167" t="s">
        <v>559</v>
      </c>
      <c r="D298" s="167" t="s">
        <v>222</v>
      </c>
      <c r="E298" s="168" t="s">
        <v>560</v>
      </c>
      <c r="F298" s="169" t="s">
        <v>561</v>
      </c>
      <c r="G298" s="170" t="s">
        <v>562</v>
      </c>
      <c r="H298" s="171">
        <v>100</v>
      </c>
      <c r="I298" s="172"/>
      <c r="J298" s="173">
        <f>ROUND(I298*H298,2)</f>
        <v>0</v>
      </c>
      <c r="K298" s="169" t="s">
        <v>226</v>
      </c>
      <c r="L298" s="34"/>
      <c r="M298" s="174" t="s">
        <v>1</v>
      </c>
      <c r="N298" s="175" t="s">
        <v>38</v>
      </c>
      <c r="O298" s="59"/>
      <c r="P298" s="176">
        <f>O298*H298</f>
        <v>0</v>
      </c>
      <c r="Q298" s="176">
        <v>0</v>
      </c>
      <c r="R298" s="176">
        <f>Q298*H298</f>
        <v>0</v>
      </c>
      <c r="S298" s="176">
        <v>0</v>
      </c>
      <c r="T298" s="177">
        <f>S298*H298</f>
        <v>0</v>
      </c>
      <c r="U298" s="33"/>
      <c r="V298" s="33"/>
      <c r="W298" s="33"/>
      <c r="X298" s="33"/>
      <c r="Y298" s="33"/>
      <c r="Z298" s="33"/>
      <c r="AA298" s="33"/>
      <c r="AB298" s="33"/>
      <c r="AC298" s="33"/>
      <c r="AD298" s="33"/>
      <c r="AE298" s="33"/>
      <c r="AR298" s="178" t="s">
        <v>563</v>
      </c>
      <c r="AT298" s="178" t="s">
        <v>222</v>
      </c>
      <c r="AU298" s="178" t="s">
        <v>80</v>
      </c>
      <c r="AY298" s="18" t="s">
        <v>219</v>
      </c>
      <c r="BE298" s="179">
        <f>IF(N298="základní",J298,0)</f>
        <v>0</v>
      </c>
      <c r="BF298" s="179">
        <f>IF(N298="snížená",J298,0)</f>
        <v>0</v>
      </c>
      <c r="BG298" s="179">
        <f>IF(N298="zákl. přenesená",J298,0)</f>
        <v>0</v>
      </c>
      <c r="BH298" s="179">
        <f>IF(N298="sníž. přenesená",J298,0)</f>
        <v>0</v>
      </c>
      <c r="BI298" s="179">
        <f>IF(N298="nulová",J298,0)</f>
        <v>0</v>
      </c>
      <c r="BJ298" s="18" t="s">
        <v>80</v>
      </c>
      <c r="BK298" s="179">
        <f>ROUND(I298*H298,2)</f>
        <v>0</v>
      </c>
      <c r="BL298" s="18" t="s">
        <v>563</v>
      </c>
      <c r="BM298" s="178" t="s">
        <v>564</v>
      </c>
    </row>
    <row r="299" spans="2:51" s="13" customFormat="1" ht="12">
      <c r="B299" s="180"/>
      <c r="D299" s="181" t="s">
        <v>228</v>
      </c>
      <c r="E299" s="182" t="s">
        <v>1</v>
      </c>
      <c r="F299" s="183" t="s">
        <v>565</v>
      </c>
      <c r="H299" s="184">
        <v>30</v>
      </c>
      <c r="I299" s="185"/>
      <c r="L299" s="180"/>
      <c r="M299" s="186"/>
      <c r="N299" s="187"/>
      <c r="O299" s="187"/>
      <c r="P299" s="187"/>
      <c r="Q299" s="187"/>
      <c r="R299" s="187"/>
      <c r="S299" s="187"/>
      <c r="T299" s="188"/>
      <c r="AT299" s="182" t="s">
        <v>228</v>
      </c>
      <c r="AU299" s="182" t="s">
        <v>80</v>
      </c>
      <c r="AV299" s="13" t="s">
        <v>82</v>
      </c>
      <c r="AW299" s="13" t="s">
        <v>30</v>
      </c>
      <c r="AX299" s="13" t="s">
        <v>73</v>
      </c>
      <c r="AY299" s="182" t="s">
        <v>219</v>
      </c>
    </row>
    <row r="300" spans="2:51" s="13" customFormat="1" ht="12">
      <c r="B300" s="180"/>
      <c r="D300" s="181" t="s">
        <v>228</v>
      </c>
      <c r="E300" s="182" t="s">
        <v>1</v>
      </c>
      <c r="F300" s="183" t="s">
        <v>566</v>
      </c>
      <c r="H300" s="184">
        <v>30</v>
      </c>
      <c r="I300" s="185"/>
      <c r="L300" s="180"/>
      <c r="M300" s="186"/>
      <c r="N300" s="187"/>
      <c r="O300" s="187"/>
      <c r="P300" s="187"/>
      <c r="Q300" s="187"/>
      <c r="R300" s="187"/>
      <c r="S300" s="187"/>
      <c r="T300" s="188"/>
      <c r="AT300" s="182" t="s">
        <v>228</v>
      </c>
      <c r="AU300" s="182" t="s">
        <v>80</v>
      </c>
      <c r="AV300" s="13" t="s">
        <v>82</v>
      </c>
      <c r="AW300" s="13" t="s">
        <v>30</v>
      </c>
      <c r="AX300" s="13" t="s">
        <v>73</v>
      </c>
      <c r="AY300" s="182" t="s">
        <v>219</v>
      </c>
    </row>
    <row r="301" spans="2:51" s="13" customFormat="1" ht="12">
      <c r="B301" s="180"/>
      <c r="D301" s="181" t="s">
        <v>228</v>
      </c>
      <c r="E301" s="182" t="s">
        <v>1</v>
      </c>
      <c r="F301" s="183" t="s">
        <v>567</v>
      </c>
      <c r="H301" s="184">
        <v>30</v>
      </c>
      <c r="I301" s="185"/>
      <c r="L301" s="180"/>
      <c r="M301" s="186"/>
      <c r="N301" s="187"/>
      <c r="O301" s="187"/>
      <c r="P301" s="187"/>
      <c r="Q301" s="187"/>
      <c r="R301" s="187"/>
      <c r="S301" s="187"/>
      <c r="T301" s="188"/>
      <c r="AT301" s="182" t="s">
        <v>228</v>
      </c>
      <c r="AU301" s="182" t="s">
        <v>80</v>
      </c>
      <c r="AV301" s="13" t="s">
        <v>82</v>
      </c>
      <c r="AW301" s="13" t="s">
        <v>30</v>
      </c>
      <c r="AX301" s="13" t="s">
        <v>73</v>
      </c>
      <c r="AY301" s="182" t="s">
        <v>219</v>
      </c>
    </row>
    <row r="302" spans="2:51" s="13" customFormat="1" ht="12">
      <c r="B302" s="180"/>
      <c r="D302" s="181" t="s">
        <v>228</v>
      </c>
      <c r="E302" s="182" t="s">
        <v>1</v>
      </c>
      <c r="F302" s="183" t="s">
        <v>568</v>
      </c>
      <c r="H302" s="184">
        <v>10</v>
      </c>
      <c r="I302" s="185"/>
      <c r="L302" s="180"/>
      <c r="M302" s="186"/>
      <c r="N302" s="187"/>
      <c r="O302" s="187"/>
      <c r="P302" s="187"/>
      <c r="Q302" s="187"/>
      <c r="R302" s="187"/>
      <c r="S302" s="187"/>
      <c r="T302" s="188"/>
      <c r="AT302" s="182" t="s">
        <v>228</v>
      </c>
      <c r="AU302" s="182" t="s">
        <v>80</v>
      </c>
      <c r="AV302" s="13" t="s">
        <v>82</v>
      </c>
      <c r="AW302" s="13" t="s">
        <v>30</v>
      </c>
      <c r="AX302" s="13" t="s">
        <v>73</v>
      </c>
      <c r="AY302" s="182" t="s">
        <v>219</v>
      </c>
    </row>
    <row r="303" spans="2:51" s="14" customFormat="1" ht="12">
      <c r="B303" s="189"/>
      <c r="D303" s="181" t="s">
        <v>228</v>
      </c>
      <c r="E303" s="190" t="s">
        <v>1</v>
      </c>
      <c r="F303" s="191" t="s">
        <v>241</v>
      </c>
      <c r="H303" s="192">
        <v>100</v>
      </c>
      <c r="I303" s="193"/>
      <c r="L303" s="189"/>
      <c r="M303" s="214"/>
      <c r="N303" s="215"/>
      <c r="O303" s="215"/>
      <c r="P303" s="215"/>
      <c r="Q303" s="215"/>
      <c r="R303" s="215"/>
      <c r="S303" s="215"/>
      <c r="T303" s="216"/>
      <c r="AT303" s="190" t="s">
        <v>228</v>
      </c>
      <c r="AU303" s="190" t="s">
        <v>80</v>
      </c>
      <c r="AV303" s="14" t="s">
        <v>125</v>
      </c>
      <c r="AW303" s="14" t="s">
        <v>30</v>
      </c>
      <c r="AX303" s="14" t="s">
        <v>80</v>
      </c>
      <c r="AY303" s="190" t="s">
        <v>219</v>
      </c>
    </row>
    <row r="304" spans="1:31" s="2" customFormat="1" ht="6.95" customHeight="1">
      <c r="A304" s="33"/>
      <c r="B304" s="48"/>
      <c r="C304" s="49"/>
      <c r="D304" s="49"/>
      <c r="E304" s="49"/>
      <c r="F304" s="49"/>
      <c r="G304" s="49"/>
      <c r="H304" s="49"/>
      <c r="I304" s="126"/>
      <c r="J304" s="49"/>
      <c r="K304" s="49"/>
      <c r="L304" s="34"/>
      <c r="M304" s="33"/>
      <c r="O304" s="33"/>
      <c r="P304" s="33"/>
      <c r="Q304" s="33"/>
      <c r="R304" s="33"/>
      <c r="S304" s="33"/>
      <c r="T304" s="33"/>
      <c r="U304" s="33"/>
      <c r="V304" s="33"/>
      <c r="W304" s="33"/>
      <c r="X304" s="33"/>
      <c r="Y304" s="33"/>
      <c r="Z304" s="33"/>
      <c r="AA304" s="33"/>
      <c r="AB304" s="33"/>
      <c r="AC304" s="33"/>
      <c r="AD304" s="33"/>
      <c r="AE304" s="33"/>
    </row>
  </sheetData>
  <autoFilter ref="C140:K303"/>
  <mergeCells count="15">
    <mergeCell ref="E127:H127"/>
    <mergeCell ref="E131:H131"/>
    <mergeCell ref="E129:H129"/>
    <mergeCell ref="E133:H13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153</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3908</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ROUND(J124,2)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ROUND((SUM(BE124:BE164)),2)</f>
        <v>0</v>
      </c>
      <c r="G33" s="33"/>
      <c r="H33" s="33"/>
      <c r="I33" s="113">
        <v>0.21</v>
      </c>
      <c r="J33" s="112">
        <f>ROUND(((SUM(BE124:BE164))*I33),2)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ROUND((SUM(BF124:BF164)),2)</f>
        <v>0</v>
      </c>
      <c r="G34" s="33"/>
      <c r="H34" s="33"/>
      <c r="I34" s="113">
        <v>0.15</v>
      </c>
      <c r="J34" s="112">
        <f>ROUND(((SUM(BF124:BF164))*I34),2)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ROUND((SUM(BG124:BG164)),2)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ROUND((SUM(BH124:BH164)),2)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ROUND((SUM(BI124:BI164)),2)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05 - SO05  Přeložky kanalizačních přípojek</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J124</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187</v>
      </c>
      <c r="E97" s="134"/>
      <c r="F97" s="134"/>
      <c r="G97" s="134"/>
      <c r="H97" s="134"/>
      <c r="I97" s="135"/>
      <c r="J97" s="136">
        <f>J125</f>
        <v>0</v>
      </c>
      <c r="L97" s="132"/>
    </row>
    <row r="98" spans="2:12" s="10" customFormat="1" ht="19.9" customHeight="1">
      <c r="B98" s="137"/>
      <c r="D98" s="138" t="s">
        <v>188</v>
      </c>
      <c r="E98" s="139"/>
      <c r="F98" s="139"/>
      <c r="G98" s="139"/>
      <c r="H98" s="139"/>
      <c r="I98" s="140"/>
      <c r="J98" s="141">
        <f>J126</f>
        <v>0</v>
      </c>
      <c r="L98" s="137"/>
    </row>
    <row r="99" spans="2:12" s="10" customFormat="1" ht="19.9" customHeight="1">
      <c r="B99" s="137"/>
      <c r="D99" s="138" t="s">
        <v>769</v>
      </c>
      <c r="E99" s="139"/>
      <c r="F99" s="139"/>
      <c r="G99" s="139"/>
      <c r="H99" s="139"/>
      <c r="I99" s="140"/>
      <c r="J99" s="141">
        <f>J139</f>
        <v>0</v>
      </c>
      <c r="L99" s="137"/>
    </row>
    <row r="100" spans="2:12" s="10" customFormat="1" ht="19.9" customHeight="1">
      <c r="B100" s="137"/>
      <c r="D100" s="138" t="s">
        <v>2213</v>
      </c>
      <c r="E100" s="139"/>
      <c r="F100" s="139"/>
      <c r="G100" s="139"/>
      <c r="H100" s="139"/>
      <c r="I100" s="140"/>
      <c r="J100" s="141">
        <f>J141</f>
        <v>0</v>
      </c>
      <c r="L100" s="137"/>
    </row>
    <row r="101" spans="2:12" s="10" customFormat="1" ht="19.9" customHeight="1">
      <c r="B101" s="137"/>
      <c r="D101" s="138" t="s">
        <v>3909</v>
      </c>
      <c r="E101" s="139"/>
      <c r="F101" s="139"/>
      <c r="G101" s="139"/>
      <c r="H101" s="139"/>
      <c r="I101" s="140"/>
      <c r="J101" s="141">
        <f>J157</f>
        <v>0</v>
      </c>
      <c r="L101" s="137"/>
    </row>
    <row r="102" spans="2:12" s="9" customFormat="1" ht="24.95" customHeight="1">
      <c r="B102" s="132"/>
      <c r="D102" s="133" t="s">
        <v>2217</v>
      </c>
      <c r="E102" s="134"/>
      <c r="F102" s="134"/>
      <c r="G102" s="134"/>
      <c r="H102" s="134"/>
      <c r="I102" s="135"/>
      <c r="J102" s="136">
        <f>J159</f>
        <v>0</v>
      </c>
      <c r="L102" s="132"/>
    </row>
    <row r="103" spans="2:12" s="10" customFormat="1" ht="19.9" customHeight="1">
      <c r="B103" s="137"/>
      <c r="D103" s="138" t="s">
        <v>2218</v>
      </c>
      <c r="E103" s="139"/>
      <c r="F103" s="139"/>
      <c r="G103" s="139"/>
      <c r="H103" s="139"/>
      <c r="I103" s="140"/>
      <c r="J103" s="141">
        <f>J160</f>
        <v>0</v>
      </c>
      <c r="L103" s="137"/>
    </row>
    <row r="104" spans="2:12" s="10" customFormat="1" ht="19.9" customHeight="1">
      <c r="B104" s="137"/>
      <c r="D104" s="138" t="s">
        <v>3655</v>
      </c>
      <c r="E104" s="139"/>
      <c r="F104" s="139"/>
      <c r="G104" s="139"/>
      <c r="H104" s="139"/>
      <c r="I104" s="140"/>
      <c r="J104" s="141">
        <f>J163</f>
        <v>0</v>
      </c>
      <c r="L104" s="137"/>
    </row>
    <row r="105" spans="1:31" s="2" customFormat="1" ht="21.75" customHeight="1">
      <c r="A105" s="33"/>
      <c r="B105" s="34"/>
      <c r="C105" s="33"/>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5" customHeight="1">
      <c r="A106" s="33"/>
      <c r="B106" s="48"/>
      <c r="C106" s="49"/>
      <c r="D106" s="49"/>
      <c r="E106" s="49"/>
      <c r="F106" s="49"/>
      <c r="G106" s="49"/>
      <c r="H106" s="49"/>
      <c r="I106" s="126"/>
      <c r="J106" s="49"/>
      <c r="K106" s="49"/>
      <c r="L106" s="43"/>
      <c r="S106" s="33"/>
      <c r="T106" s="33"/>
      <c r="U106" s="33"/>
      <c r="V106" s="33"/>
      <c r="W106" s="33"/>
      <c r="X106" s="33"/>
      <c r="Y106" s="33"/>
      <c r="Z106" s="33"/>
      <c r="AA106" s="33"/>
      <c r="AB106" s="33"/>
      <c r="AC106" s="33"/>
      <c r="AD106" s="33"/>
      <c r="AE106" s="33"/>
    </row>
    <row r="110" spans="1:31" s="2" customFormat="1" ht="6.95" customHeight="1">
      <c r="A110" s="33"/>
      <c r="B110" s="50"/>
      <c r="C110" s="51"/>
      <c r="D110" s="51"/>
      <c r="E110" s="51"/>
      <c r="F110" s="51"/>
      <c r="G110" s="51"/>
      <c r="H110" s="51"/>
      <c r="I110" s="127"/>
      <c r="J110" s="51"/>
      <c r="K110" s="51"/>
      <c r="L110" s="43"/>
      <c r="S110" s="33"/>
      <c r="T110" s="33"/>
      <c r="U110" s="33"/>
      <c r="V110" s="33"/>
      <c r="W110" s="33"/>
      <c r="X110" s="33"/>
      <c r="Y110" s="33"/>
      <c r="Z110" s="33"/>
      <c r="AA110" s="33"/>
      <c r="AB110" s="33"/>
      <c r="AC110" s="33"/>
      <c r="AD110" s="33"/>
      <c r="AE110" s="33"/>
    </row>
    <row r="111" spans="1:31" s="2" customFormat="1" ht="24.95" customHeight="1">
      <c r="A111" s="33"/>
      <c r="B111" s="34"/>
      <c r="C111" s="22" t="s">
        <v>204</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6.9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45" customHeight="1">
      <c r="A114" s="33"/>
      <c r="B114" s="34"/>
      <c r="C114" s="33"/>
      <c r="D114" s="33"/>
      <c r="E114" s="280" t="str">
        <f>E7</f>
        <v>Rozšíření infrastruktury centra INTEMAC</v>
      </c>
      <c r="F114" s="281"/>
      <c r="G114" s="281"/>
      <c r="H114" s="281"/>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176</v>
      </c>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4.45" customHeight="1">
      <c r="A116" s="33"/>
      <c r="B116" s="34"/>
      <c r="C116" s="33"/>
      <c r="D116" s="33"/>
      <c r="E116" s="253" t="str">
        <f>E9</f>
        <v>05 - SO05  Přeložky kanalizačních přípojek</v>
      </c>
      <c r="F116" s="283"/>
      <c r="G116" s="283"/>
      <c r="H116" s="283"/>
      <c r="I116" s="10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20</v>
      </c>
      <c r="D118" s="33"/>
      <c r="E118" s="33"/>
      <c r="F118" s="26" t="str">
        <f>F12</f>
        <v xml:space="preserve"> </v>
      </c>
      <c r="G118" s="33"/>
      <c r="H118" s="33"/>
      <c r="I118" s="104" t="s">
        <v>22</v>
      </c>
      <c r="J118" s="56" t="str">
        <f>IF(J12="","",J12)</f>
        <v>20. 10. 2018</v>
      </c>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5.6" customHeight="1">
      <c r="A120" s="33"/>
      <c r="B120" s="34"/>
      <c r="C120" s="28" t="s">
        <v>24</v>
      </c>
      <c r="D120" s="33"/>
      <c r="E120" s="33"/>
      <c r="F120" s="26" t="str">
        <f>E15</f>
        <v xml:space="preserve"> </v>
      </c>
      <c r="G120" s="33"/>
      <c r="H120" s="33"/>
      <c r="I120" s="104" t="s">
        <v>29</v>
      </c>
      <c r="J120" s="31" t="str">
        <f>E21</f>
        <v xml:space="preserve"> </v>
      </c>
      <c r="K120" s="33"/>
      <c r="L120" s="43"/>
      <c r="S120" s="33"/>
      <c r="T120" s="33"/>
      <c r="U120" s="33"/>
      <c r="V120" s="33"/>
      <c r="W120" s="33"/>
      <c r="X120" s="33"/>
      <c r="Y120" s="33"/>
      <c r="Z120" s="33"/>
      <c r="AA120" s="33"/>
      <c r="AB120" s="33"/>
      <c r="AC120" s="33"/>
      <c r="AD120" s="33"/>
      <c r="AE120" s="33"/>
    </row>
    <row r="121" spans="1:31" s="2" customFormat="1" ht="15.6" customHeight="1">
      <c r="A121" s="33"/>
      <c r="B121" s="34"/>
      <c r="C121" s="28" t="s">
        <v>27</v>
      </c>
      <c r="D121" s="33"/>
      <c r="E121" s="33"/>
      <c r="F121" s="26" t="str">
        <f>IF(E18="","",E18)</f>
        <v>Vyplň údaj</v>
      </c>
      <c r="G121" s="33"/>
      <c r="H121" s="33"/>
      <c r="I121" s="104" t="s">
        <v>31</v>
      </c>
      <c r="J121" s="31" t="str">
        <f>E24</f>
        <v xml:space="preserve"> </v>
      </c>
      <c r="K121" s="33"/>
      <c r="L121" s="43"/>
      <c r="S121" s="33"/>
      <c r="T121" s="33"/>
      <c r="U121" s="33"/>
      <c r="V121" s="33"/>
      <c r="W121" s="33"/>
      <c r="X121" s="33"/>
      <c r="Y121" s="33"/>
      <c r="Z121" s="33"/>
      <c r="AA121" s="33"/>
      <c r="AB121" s="33"/>
      <c r="AC121" s="33"/>
      <c r="AD121" s="33"/>
      <c r="AE121" s="33"/>
    </row>
    <row r="122" spans="1:31" s="2" customFormat="1" ht="10.35"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11" customFormat="1" ht="29.25" customHeight="1">
      <c r="A123" s="142"/>
      <c r="B123" s="143"/>
      <c r="C123" s="144" t="s">
        <v>205</v>
      </c>
      <c r="D123" s="145" t="s">
        <v>58</v>
      </c>
      <c r="E123" s="145" t="s">
        <v>54</v>
      </c>
      <c r="F123" s="145" t="s">
        <v>55</v>
      </c>
      <c r="G123" s="145" t="s">
        <v>206</v>
      </c>
      <c r="H123" s="145" t="s">
        <v>207</v>
      </c>
      <c r="I123" s="146" t="s">
        <v>208</v>
      </c>
      <c r="J123" s="145" t="s">
        <v>184</v>
      </c>
      <c r="K123" s="147" t="s">
        <v>209</v>
      </c>
      <c r="L123" s="148"/>
      <c r="M123" s="63" t="s">
        <v>1</v>
      </c>
      <c r="N123" s="64" t="s">
        <v>37</v>
      </c>
      <c r="O123" s="64" t="s">
        <v>210</v>
      </c>
      <c r="P123" s="64" t="s">
        <v>211</v>
      </c>
      <c r="Q123" s="64" t="s">
        <v>212</v>
      </c>
      <c r="R123" s="64" t="s">
        <v>213</v>
      </c>
      <c r="S123" s="64" t="s">
        <v>214</v>
      </c>
      <c r="T123" s="65" t="s">
        <v>215</v>
      </c>
      <c r="U123" s="142"/>
      <c r="V123" s="142"/>
      <c r="W123" s="142"/>
      <c r="X123" s="142"/>
      <c r="Y123" s="142"/>
      <c r="Z123" s="142"/>
      <c r="AA123" s="142"/>
      <c r="AB123" s="142"/>
      <c r="AC123" s="142"/>
      <c r="AD123" s="142"/>
      <c r="AE123" s="142"/>
    </row>
    <row r="124" spans="1:63" s="2" customFormat="1" ht="22.9" customHeight="1">
      <c r="A124" s="33"/>
      <c r="B124" s="34"/>
      <c r="C124" s="70" t="s">
        <v>216</v>
      </c>
      <c r="D124" s="33"/>
      <c r="E124" s="33"/>
      <c r="F124" s="33"/>
      <c r="G124" s="33"/>
      <c r="H124" s="33"/>
      <c r="I124" s="103"/>
      <c r="J124" s="149">
        <f>BK124</f>
        <v>0</v>
      </c>
      <c r="K124" s="33"/>
      <c r="L124" s="34"/>
      <c r="M124" s="66"/>
      <c r="N124" s="57"/>
      <c r="O124" s="67"/>
      <c r="P124" s="150">
        <f>P125+P159</f>
        <v>0</v>
      </c>
      <c r="Q124" s="67"/>
      <c r="R124" s="150">
        <f>R125+R159</f>
        <v>0</v>
      </c>
      <c r="S124" s="67"/>
      <c r="T124" s="151">
        <f>T125+T159</f>
        <v>0</v>
      </c>
      <c r="U124" s="33"/>
      <c r="V124" s="33"/>
      <c r="W124" s="33"/>
      <c r="X124" s="33"/>
      <c r="Y124" s="33"/>
      <c r="Z124" s="33"/>
      <c r="AA124" s="33"/>
      <c r="AB124" s="33"/>
      <c r="AC124" s="33"/>
      <c r="AD124" s="33"/>
      <c r="AE124" s="33"/>
      <c r="AT124" s="18" t="s">
        <v>72</v>
      </c>
      <c r="AU124" s="18" t="s">
        <v>186</v>
      </c>
      <c r="BK124" s="152">
        <f>BK125+BK159</f>
        <v>0</v>
      </c>
    </row>
    <row r="125" spans="2:63" s="12" customFormat="1" ht="25.9" customHeight="1">
      <c r="B125" s="153"/>
      <c r="D125" s="154" t="s">
        <v>72</v>
      </c>
      <c r="E125" s="155" t="s">
        <v>217</v>
      </c>
      <c r="F125" s="155" t="s">
        <v>218</v>
      </c>
      <c r="I125" s="156"/>
      <c r="J125" s="157">
        <f>BK125</f>
        <v>0</v>
      </c>
      <c r="L125" s="153"/>
      <c r="M125" s="158"/>
      <c r="N125" s="159"/>
      <c r="O125" s="159"/>
      <c r="P125" s="160">
        <f>P126+P139+P141+P157</f>
        <v>0</v>
      </c>
      <c r="Q125" s="159"/>
      <c r="R125" s="160">
        <f>R126+R139+R141+R157</f>
        <v>0</v>
      </c>
      <c r="S125" s="159"/>
      <c r="T125" s="161">
        <f>T126+T139+T141+T157</f>
        <v>0</v>
      </c>
      <c r="AR125" s="154" t="s">
        <v>80</v>
      </c>
      <c r="AT125" s="162" t="s">
        <v>72</v>
      </c>
      <c r="AU125" s="162" t="s">
        <v>73</v>
      </c>
      <c r="AY125" s="154" t="s">
        <v>219</v>
      </c>
      <c r="BK125" s="163">
        <f>BK126+BK139+BK141+BK157</f>
        <v>0</v>
      </c>
    </row>
    <row r="126" spans="2:63" s="12" customFormat="1" ht="22.9" customHeight="1">
      <c r="B126" s="153"/>
      <c r="D126" s="154" t="s">
        <v>72</v>
      </c>
      <c r="E126" s="164" t="s">
        <v>80</v>
      </c>
      <c r="F126" s="164" t="s">
        <v>220</v>
      </c>
      <c r="I126" s="156"/>
      <c r="J126" s="165">
        <f>BK126</f>
        <v>0</v>
      </c>
      <c r="L126" s="153"/>
      <c r="M126" s="158"/>
      <c r="N126" s="159"/>
      <c r="O126" s="159"/>
      <c r="P126" s="160">
        <f>SUM(P127:P138)</f>
        <v>0</v>
      </c>
      <c r="Q126" s="159"/>
      <c r="R126" s="160">
        <f>SUM(R127:R138)</f>
        <v>0</v>
      </c>
      <c r="S126" s="159"/>
      <c r="T126" s="161">
        <f>SUM(T127:T138)</f>
        <v>0</v>
      </c>
      <c r="AR126" s="154" t="s">
        <v>80</v>
      </c>
      <c r="AT126" s="162" t="s">
        <v>72</v>
      </c>
      <c r="AU126" s="162" t="s">
        <v>80</v>
      </c>
      <c r="AY126" s="154" t="s">
        <v>219</v>
      </c>
      <c r="BK126" s="163">
        <f>SUM(BK127:BK138)</f>
        <v>0</v>
      </c>
    </row>
    <row r="127" spans="1:65" s="2" customFormat="1" ht="21.6" customHeight="1">
      <c r="A127" s="33"/>
      <c r="B127" s="166"/>
      <c r="C127" s="167" t="s">
        <v>80</v>
      </c>
      <c r="D127" s="167" t="s">
        <v>222</v>
      </c>
      <c r="E127" s="168" t="s">
        <v>2221</v>
      </c>
      <c r="F127" s="169" t="s">
        <v>2222</v>
      </c>
      <c r="G127" s="170" t="s">
        <v>232</v>
      </c>
      <c r="H127" s="171">
        <v>182.25</v>
      </c>
      <c r="I127" s="172"/>
      <c r="J127" s="173">
        <f aca="true" t="shared" si="0" ref="J127:J138">ROUND(I127*H127,2)</f>
        <v>0</v>
      </c>
      <c r="K127" s="169" t="s">
        <v>1</v>
      </c>
      <c r="L127" s="34"/>
      <c r="M127" s="174" t="s">
        <v>1</v>
      </c>
      <c r="N127" s="175" t="s">
        <v>38</v>
      </c>
      <c r="O127" s="59"/>
      <c r="P127" s="176">
        <f aca="true" t="shared" si="1" ref="P127:P138">O127*H127</f>
        <v>0</v>
      </c>
      <c r="Q127" s="176">
        <v>0</v>
      </c>
      <c r="R127" s="176">
        <f aca="true" t="shared" si="2" ref="R127:R138">Q127*H127</f>
        <v>0</v>
      </c>
      <c r="S127" s="176">
        <v>0</v>
      </c>
      <c r="T127" s="177">
        <f aca="true" t="shared" si="3" ref="T127:T138">S127*H127</f>
        <v>0</v>
      </c>
      <c r="U127" s="33"/>
      <c r="V127" s="33"/>
      <c r="W127" s="33"/>
      <c r="X127" s="33"/>
      <c r="Y127" s="33"/>
      <c r="Z127" s="33"/>
      <c r="AA127" s="33"/>
      <c r="AB127" s="33"/>
      <c r="AC127" s="33"/>
      <c r="AD127" s="33"/>
      <c r="AE127" s="33"/>
      <c r="AR127" s="178" t="s">
        <v>125</v>
      </c>
      <c r="AT127" s="178" t="s">
        <v>222</v>
      </c>
      <c r="AU127" s="178" t="s">
        <v>82</v>
      </c>
      <c r="AY127" s="18" t="s">
        <v>219</v>
      </c>
      <c r="BE127" s="179">
        <f aca="true" t="shared" si="4" ref="BE127:BE138">IF(N127="základní",J127,0)</f>
        <v>0</v>
      </c>
      <c r="BF127" s="179">
        <f aca="true" t="shared" si="5" ref="BF127:BF138">IF(N127="snížená",J127,0)</f>
        <v>0</v>
      </c>
      <c r="BG127" s="179">
        <f aca="true" t="shared" si="6" ref="BG127:BG138">IF(N127="zákl. přenesená",J127,0)</f>
        <v>0</v>
      </c>
      <c r="BH127" s="179">
        <f aca="true" t="shared" si="7" ref="BH127:BH138">IF(N127="sníž. přenesená",J127,0)</f>
        <v>0</v>
      </c>
      <c r="BI127" s="179">
        <f aca="true" t="shared" si="8" ref="BI127:BI138">IF(N127="nulová",J127,0)</f>
        <v>0</v>
      </c>
      <c r="BJ127" s="18" t="s">
        <v>80</v>
      </c>
      <c r="BK127" s="179">
        <f aca="true" t="shared" si="9" ref="BK127:BK138">ROUND(I127*H127,2)</f>
        <v>0</v>
      </c>
      <c r="BL127" s="18" t="s">
        <v>125</v>
      </c>
      <c r="BM127" s="178" t="s">
        <v>82</v>
      </c>
    </row>
    <row r="128" spans="1:65" s="2" customFormat="1" ht="21.6" customHeight="1">
      <c r="A128" s="33"/>
      <c r="B128" s="166"/>
      <c r="C128" s="167" t="s">
        <v>82</v>
      </c>
      <c r="D128" s="167" t="s">
        <v>222</v>
      </c>
      <c r="E128" s="168" t="s">
        <v>3910</v>
      </c>
      <c r="F128" s="169" t="s">
        <v>3911</v>
      </c>
      <c r="G128" s="170" t="s">
        <v>237</v>
      </c>
      <c r="H128" s="171">
        <v>243</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125</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125</v>
      </c>
      <c r="BM128" s="178" t="s">
        <v>125</v>
      </c>
    </row>
    <row r="129" spans="1:65" s="2" customFormat="1" ht="21.6" customHeight="1">
      <c r="A129" s="33"/>
      <c r="B129" s="166"/>
      <c r="C129" s="167" t="s">
        <v>90</v>
      </c>
      <c r="D129" s="167" t="s">
        <v>222</v>
      </c>
      <c r="E129" s="168" t="s">
        <v>3912</v>
      </c>
      <c r="F129" s="169" t="s">
        <v>3913</v>
      </c>
      <c r="G129" s="170" t="s">
        <v>237</v>
      </c>
      <c r="H129" s="171">
        <v>243</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125</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125</v>
      </c>
      <c r="BM129" s="178" t="s">
        <v>252</v>
      </c>
    </row>
    <row r="130" spans="1:65" s="2" customFormat="1" ht="21.6" customHeight="1">
      <c r="A130" s="33"/>
      <c r="B130" s="166"/>
      <c r="C130" s="167" t="s">
        <v>125</v>
      </c>
      <c r="D130" s="167" t="s">
        <v>222</v>
      </c>
      <c r="E130" s="168" t="s">
        <v>2227</v>
      </c>
      <c r="F130" s="169" t="s">
        <v>2228</v>
      </c>
      <c r="G130" s="170" t="s">
        <v>232</v>
      </c>
      <c r="H130" s="171">
        <v>91.125</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125</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125</v>
      </c>
      <c r="BM130" s="178" t="s">
        <v>256</v>
      </c>
    </row>
    <row r="131" spans="1:65" s="2" customFormat="1" ht="21.6" customHeight="1">
      <c r="A131" s="33"/>
      <c r="B131" s="166"/>
      <c r="C131" s="167" t="s">
        <v>246</v>
      </c>
      <c r="D131" s="167" t="s">
        <v>222</v>
      </c>
      <c r="E131" s="168" t="s">
        <v>793</v>
      </c>
      <c r="F131" s="169" t="s">
        <v>2229</v>
      </c>
      <c r="G131" s="170" t="s">
        <v>232</v>
      </c>
      <c r="H131" s="171">
        <v>40.5</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125</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125</v>
      </c>
      <c r="BM131" s="178" t="s">
        <v>277</v>
      </c>
    </row>
    <row r="132" spans="1:65" s="2" customFormat="1" ht="32.45" customHeight="1">
      <c r="A132" s="33"/>
      <c r="B132" s="166"/>
      <c r="C132" s="167" t="s">
        <v>252</v>
      </c>
      <c r="D132" s="167" t="s">
        <v>222</v>
      </c>
      <c r="E132" s="168" t="s">
        <v>798</v>
      </c>
      <c r="F132" s="169" t="s">
        <v>2230</v>
      </c>
      <c r="G132" s="170" t="s">
        <v>232</v>
      </c>
      <c r="H132" s="171">
        <v>405</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125</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125</v>
      </c>
      <c r="BM132" s="178" t="s">
        <v>294</v>
      </c>
    </row>
    <row r="133" spans="1:65" s="2" customFormat="1" ht="21.6" customHeight="1">
      <c r="A133" s="33"/>
      <c r="B133" s="166"/>
      <c r="C133" s="167" t="s">
        <v>260</v>
      </c>
      <c r="D133" s="167" t="s">
        <v>222</v>
      </c>
      <c r="E133" s="168" t="s">
        <v>2231</v>
      </c>
      <c r="F133" s="169" t="s">
        <v>2232</v>
      </c>
      <c r="G133" s="170" t="s">
        <v>232</v>
      </c>
      <c r="H133" s="171">
        <v>40.5</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125</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125</v>
      </c>
      <c r="BM133" s="178" t="s">
        <v>304</v>
      </c>
    </row>
    <row r="134" spans="1:65" s="2" customFormat="1" ht="14.45" customHeight="1">
      <c r="A134" s="33"/>
      <c r="B134" s="166"/>
      <c r="C134" s="167" t="s">
        <v>256</v>
      </c>
      <c r="D134" s="167" t="s">
        <v>222</v>
      </c>
      <c r="E134" s="168" t="s">
        <v>2233</v>
      </c>
      <c r="F134" s="169" t="s">
        <v>2234</v>
      </c>
      <c r="G134" s="170" t="s">
        <v>232</v>
      </c>
      <c r="H134" s="171">
        <v>40.5</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125</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125</v>
      </c>
      <c r="BM134" s="178" t="s">
        <v>318</v>
      </c>
    </row>
    <row r="135" spans="1:65" s="2" customFormat="1" ht="21.6" customHeight="1">
      <c r="A135" s="33"/>
      <c r="B135" s="166"/>
      <c r="C135" s="167" t="s">
        <v>271</v>
      </c>
      <c r="D135" s="167" t="s">
        <v>222</v>
      </c>
      <c r="E135" s="168" t="s">
        <v>814</v>
      </c>
      <c r="F135" s="169" t="s">
        <v>2235</v>
      </c>
      <c r="G135" s="170" t="s">
        <v>249</v>
      </c>
      <c r="H135" s="171">
        <v>72.9</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125</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125</v>
      </c>
      <c r="BM135" s="178" t="s">
        <v>334</v>
      </c>
    </row>
    <row r="136" spans="1:65" s="2" customFormat="1" ht="21.6" customHeight="1">
      <c r="A136" s="33"/>
      <c r="B136" s="166"/>
      <c r="C136" s="167" t="s">
        <v>277</v>
      </c>
      <c r="D136" s="167" t="s">
        <v>222</v>
      </c>
      <c r="E136" s="168" t="s">
        <v>2236</v>
      </c>
      <c r="F136" s="169" t="s">
        <v>2237</v>
      </c>
      <c r="G136" s="170" t="s">
        <v>232</v>
      </c>
      <c r="H136" s="171">
        <v>141.75</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125</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125</v>
      </c>
      <c r="BM136" s="178" t="s">
        <v>344</v>
      </c>
    </row>
    <row r="137" spans="1:65" s="2" customFormat="1" ht="21.6" customHeight="1">
      <c r="A137" s="33"/>
      <c r="B137" s="166"/>
      <c r="C137" s="167" t="s">
        <v>282</v>
      </c>
      <c r="D137" s="167" t="s">
        <v>222</v>
      </c>
      <c r="E137" s="168" t="s">
        <v>2503</v>
      </c>
      <c r="F137" s="169" t="s">
        <v>2504</v>
      </c>
      <c r="G137" s="170" t="s">
        <v>232</v>
      </c>
      <c r="H137" s="171">
        <v>30.375</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125</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125</v>
      </c>
      <c r="BM137" s="178" t="s">
        <v>358</v>
      </c>
    </row>
    <row r="138" spans="1:65" s="2" customFormat="1" ht="14.45" customHeight="1">
      <c r="A138" s="33"/>
      <c r="B138" s="166"/>
      <c r="C138" s="197" t="s">
        <v>294</v>
      </c>
      <c r="D138" s="197" t="s">
        <v>253</v>
      </c>
      <c r="E138" s="198" t="s">
        <v>2242</v>
      </c>
      <c r="F138" s="199" t="s">
        <v>2243</v>
      </c>
      <c r="G138" s="200" t="s">
        <v>249</v>
      </c>
      <c r="H138" s="201">
        <v>56.194</v>
      </c>
      <c r="I138" s="202"/>
      <c r="J138" s="203">
        <f t="shared" si="0"/>
        <v>0</v>
      </c>
      <c r="K138" s="199" t="s">
        <v>1</v>
      </c>
      <c r="L138" s="204"/>
      <c r="M138" s="205" t="s">
        <v>1</v>
      </c>
      <c r="N138" s="206"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256</v>
      </c>
      <c r="AT138" s="178" t="s">
        <v>253</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125</v>
      </c>
      <c r="BM138" s="178" t="s">
        <v>368</v>
      </c>
    </row>
    <row r="139" spans="2:63" s="12" customFormat="1" ht="22.9" customHeight="1">
      <c r="B139" s="153"/>
      <c r="D139" s="154" t="s">
        <v>72</v>
      </c>
      <c r="E139" s="164" t="s">
        <v>125</v>
      </c>
      <c r="F139" s="164" t="s">
        <v>1063</v>
      </c>
      <c r="I139" s="156"/>
      <c r="J139" s="165">
        <f>BK139</f>
        <v>0</v>
      </c>
      <c r="L139" s="153"/>
      <c r="M139" s="158"/>
      <c r="N139" s="159"/>
      <c r="O139" s="159"/>
      <c r="P139" s="160">
        <f>P140</f>
        <v>0</v>
      </c>
      <c r="Q139" s="159"/>
      <c r="R139" s="160">
        <f>R140</f>
        <v>0</v>
      </c>
      <c r="S139" s="159"/>
      <c r="T139" s="161">
        <f>T140</f>
        <v>0</v>
      </c>
      <c r="AR139" s="154" t="s">
        <v>80</v>
      </c>
      <c r="AT139" s="162" t="s">
        <v>72</v>
      </c>
      <c r="AU139" s="162" t="s">
        <v>80</v>
      </c>
      <c r="AY139" s="154" t="s">
        <v>219</v>
      </c>
      <c r="BK139" s="163">
        <f>BK140</f>
        <v>0</v>
      </c>
    </row>
    <row r="140" spans="1:65" s="2" customFormat="1" ht="21.6" customHeight="1">
      <c r="A140" s="33"/>
      <c r="B140" s="166"/>
      <c r="C140" s="167" t="s">
        <v>298</v>
      </c>
      <c r="D140" s="167" t="s">
        <v>222</v>
      </c>
      <c r="E140" s="168" t="s">
        <v>2244</v>
      </c>
      <c r="F140" s="169" t="s">
        <v>2245</v>
      </c>
      <c r="G140" s="170" t="s">
        <v>232</v>
      </c>
      <c r="H140" s="171">
        <v>10.125</v>
      </c>
      <c r="I140" s="172"/>
      <c r="J140" s="173">
        <f>ROUND(I140*H140,2)</f>
        <v>0</v>
      </c>
      <c r="K140" s="169" t="s">
        <v>1</v>
      </c>
      <c r="L140" s="34"/>
      <c r="M140" s="174" t="s">
        <v>1</v>
      </c>
      <c r="N140" s="175" t="s">
        <v>38</v>
      </c>
      <c r="O140" s="59"/>
      <c r="P140" s="176">
        <f>O140*H140</f>
        <v>0</v>
      </c>
      <c r="Q140" s="176">
        <v>0</v>
      </c>
      <c r="R140" s="176">
        <f>Q140*H140</f>
        <v>0</v>
      </c>
      <c r="S140" s="176">
        <v>0</v>
      </c>
      <c r="T140" s="177">
        <f>S140*H140</f>
        <v>0</v>
      </c>
      <c r="U140" s="33"/>
      <c r="V140" s="33"/>
      <c r="W140" s="33"/>
      <c r="X140" s="33"/>
      <c r="Y140" s="33"/>
      <c r="Z140" s="33"/>
      <c r="AA140" s="33"/>
      <c r="AB140" s="33"/>
      <c r="AC140" s="33"/>
      <c r="AD140" s="33"/>
      <c r="AE140" s="33"/>
      <c r="AR140" s="178" t="s">
        <v>125</v>
      </c>
      <c r="AT140" s="178" t="s">
        <v>222</v>
      </c>
      <c r="AU140" s="178" t="s">
        <v>82</v>
      </c>
      <c r="AY140" s="18" t="s">
        <v>219</v>
      </c>
      <c r="BE140" s="179">
        <f>IF(N140="základní",J140,0)</f>
        <v>0</v>
      </c>
      <c r="BF140" s="179">
        <f>IF(N140="snížená",J140,0)</f>
        <v>0</v>
      </c>
      <c r="BG140" s="179">
        <f>IF(N140="zákl. přenesená",J140,0)</f>
        <v>0</v>
      </c>
      <c r="BH140" s="179">
        <f>IF(N140="sníž. přenesená",J140,0)</f>
        <v>0</v>
      </c>
      <c r="BI140" s="179">
        <f>IF(N140="nulová",J140,0)</f>
        <v>0</v>
      </c>
      <c r="BJ140" s="18" t="s">
        <v>80</v>
      </c>
      <c r="BK140" s="179">
        <f>ROUND(I140*H140,2)</f>
        <v>0</v>
      </c>
      <c r="BL140" s="18" t="s">
        <v>125</v>
      </c>
      <c r="BM140" s="178" t="s">
        <v>382</v>
      </c>
    </row>
    <row r="141" spans="2:63" s="12" customFormat="1" ht="22.9" customHeight="1">
      <c r="B141" s="153"/>
      <c r="D141" s="154" t="s">
        <v>72</v>
      </c>
      <c r="E141" s="164" t="s">
        <v>256</v>
      </c>
      <c r="F141" s="164" t="s">
        <v>2250</v>
      </c>
      <c r="I141" s="156"/>
      <c r="J141" s="165">
        <f>BK141</f>
        <v>0</v>
      </c>
      <c r="L141" s="153"/>
      <c r="M141" s="158"/>
      <c r="N141" s="159"/>
      <c r="O141" s="159"/>
      <c r="P141" s="160">
        <f>SUM(P142:P156)</f>
        <v>0</v>
      </c>
      <c r="Q141" s="159"/>
      <c r="R141" s="160">
        <f>SUM(R142:R156)</f>
        <v>0</v>
      </c>
      <c r="S141" s="159"/>
      <c r="T141" s="161">
        <f>SUM(T142:T156)</f>
        <v>0</v>
      </c>
      <c r="AR141" s="154" t="s">
        <v>80</v>
      </c>
      <c r="AT141" s="162" t="s">
        <v>72</v>
      </c>
      <c r="AU141" s="162" t="s">
        <v>80</v>
      </c>
      <c r="AY141" s="154" t="s">
        <v>219</v>
      </c>
      <c r="BK141" s="163">
        <f>SUM(BK142:BK156)</f>
        <v>0</v>
      </c>
    </row>
    <row r="142" spans="1:65" s="2" customFormat="1" ht="21.6" customHeight="1">
      <c r="A142" s="33"/>
      <c r="B142" s="166"/>
      <c r="C142" s="167" t="s">
        <v>304</v>
      </c>
      <c r="D142" s="167" t="s">
        <v>222</v>
      </c>
      <c r="E142" s="168" t="s">
        <v>3914</v>
      </c>
      <c r="F142" s="169" t="s">
        <v>3915</v>
      </c>
      <c r="G142" s="170" t="s">
        <v>225</v>
      </c>
      <c r="H142" s="171">
        <v>4</v>
      </c>
      <c r="I142" s="172"/>
      <c r="J142" s="173">
        <f aca="true" t="shared" si="10" ref="J142:J156">ROUND(I142*H142,2)</f>
        <v>0</v>
      </c>
      <c r="K142" s="169" t="s">
        <v>1</v>
      </c>
      <c r="L142" s="34"/>
      <c r="M142" s="174" t="s">
        <v>1</v>
      </c>
      <c r="N142" s="175" t="s">
        <v>38</v>
      </c>
      <c r="O142" s="59"/>
      <c r="P142" s="176">
        <f aca="true" t="shared" si="11" ref="P142:P156">O142*H142</f>
        <v>0</v>
      </c>
      <c r="Q142" s="176">
        <v>0</v>
      </c>
      <c r="R142" s="176">
        <f aca="true" t="shared" si="12" ref="R142:R156">Q142*H142</f>
        <v>0</v>
      </c>
      <c r="S142" s="176">
        <v>0</v>
      </c>
      <c r="T142" s="177">
        <f aca="true" t="shared" si="13" ref="T142:T156">S142*H142</f>
        <v>0</v>
      </c>
      <c r="U142" s="33"/>
      <c r="V142" s="33"/>
      <c r="W142" s="33"/>
      <c r="X142" s="33"/>
      <c r="Y142" s="33"/>
      <c r="Z142" s="33"/>
      <c r="AA142" s="33"/>
      <c r="AB142" s="33"/>
      <c r="AC142" s="33"/>
      <c r="AD142" s="33"/>
      <c r="AE142" s="33"/>
      <c r="AR142" s="178" t="s">
        <v>125</v>
      </c>
      <c r="AT142" s="178" t="s">
        <v>222</v>
      </c>
      <c r="AU142" s="178" t="s">
        <v>82</v>
      </c>
      <c r="AY142" s="18" t="s">
        <v>219</v>
      </c>
      <c r="BE142" s="179">
        <f aca="true" t="shared" si="14" ref="BE142:BE156">IF(N142="základní",J142,0)</f>
        <v>0</v>
      </c>
      <c r="BF142" s="179">
        <f aca="true" t="shared" si="15" ref="BF142:BF156">IF(N142="snížená",J142,0)</f>
        <v>0</v>
      </c>
      <c r="BG142" s="179">
        <f aca="true" t="shared" si="16" ref="BG142:BG156">IF(N142="zákl. přenesená",J142,0)</f>
        <v>0</v>
      </c>
      <c r="BH142" s="179">
        <f aca="true" t="shared" si="17" ref="BH142:BH156">IF(N142="sníž. přenesená",J142,0)</f>
        <v>0</v>
      </c>
      <c r="BI142" s="179">
        <f aca="true" t="shared" si="18" ref="BI142:BI156">IF(N142="nulová",J142,0)</f>
        <v>0</v>
      </c>
      <c r="BJ142" s="18" t="s">
        <v>80</v>
      </c>
      <c r="BK142" s="179">
        <f aca="true" t="shared" si="19" ref="BK142:BK156">ROUND(I142*H142,2)</f>
        <v>0</v>
      </c>
      <c r="BL142" s="18" t="s">
        <v>125</v>
      </c>
      <c r="BM142" s="178" t="s">
        <v>391</v>
      </c>
    </row>
    <row r="143" spans="1:65" s="2" customFormat="1" ht="21.6" customHeight="1">
      <c r="A143" s="33"/>
      <c r="B143" s="166"/>
      <c r="C143" s="167" t="s">
        <v>8</v>
      </c>
      <c r="D143" s="167" t="s">
        <v>222</v>
      </c>
      <c r="E143" s="168" t="s">
        <v>3916</v>
      </c>
      <c r="F143" s="169" t="s">
        <v>3917</v>
      </c>
      <c r="G143" s="170" t="s">
        <v>361</v>
      </c>
      <c r="H143" s="171">
        <v>86</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125</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125</v>
      </c>
      <c r="BM143" s="178" t="s">
        <v>461</v>
      </c>
    </row>
    <row r="144" spans="1:65" s="2" customFormat="1" ht="21.6" customHeight="1">
      <c r="A144" s="33"/>
      <c r="B144" s="166"/>
      <c r="C144" s="167" t="s">
        <v>318</v>
      </c>
      <c r="D144" s="167" t="s">
        <v>222</v>
      </c>
      <c r="E144" s="168" t="s">
        <v>2265</v>
      </c>
      <c r="F144" s="169" t="s">
        <v>2266</v>
      </c>
      <c r="G144" s="170" t="s">
        <v>225</v>
      </c>
      <c r="H144" s="171">
        <v>4</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125</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125</v>
      </c>
      <c r="BM144" s="178" t="s">
        <v>418</v>
      </c>
    </row>
    <row r="145" spans="1:65" s="2" customFormat="1" ht="21.6" customHeight="1">
      <c r="A145" s="33"/>
      <c r="B145" s="166"/>
      <c r="C145" s="167" t="s">
        <v>322</v>
      </c>
      <c r="D145" s="167" t="s">
        <v>222</v>
      </c>
      <c r="E145" s="168" t="s">
        <v>3918</v>
      </c>
      <c r="F145" s="169" t="s">
        <v>3919</v>
      </c>
      <c r="G145" s="170" t="s">
        <v>361</v>
      </c>
      <c r="H145" s="171">
        <v>86</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125</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125</v>
      </c>
      <c r="BM145" s="178" t="s">
        <v>491</v>
      </c>
    </row>
    <row r="146" spans="1:65" s="2" customFormat="1" ht="32.45" customHeight="1">
      <c r="A146" s="33"/>
      <c r="B146" s="166"/>
      <c r="C146" s="167" t="s">
        <v>334</v>
      </c>
      <c r="D146" s="167" t="s">
        <v>222</v>
      </c>
      <c r="E146" s="168" t="s">
        <v>2267</v>
      </c>
      <c r="F146" s="169" t="s">
        <v>2268</v>
      </c>
      <c r="G146" s="170" t="s">
        <v>225</v>
      </c>
      <c r="H146" s="171">
        <v>4</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125</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125</v>
      </c>
      <c r="BM146" s="178" t="s">
        <v>499</v>
      </c>
    </row>
    <row r="147" spans="1:65" s="2" customFormat="1" ht="21.6" customHeight="1">
      <c r="A147" s="33"/>
      <c r="B147" s="166"/>
      <c r="C147" s="167" t="s">
        <v>339</v>
      </c>
      <c r="D147" s="167" t="s">
        <v>222</v>
      </c>
      <c r="E147" s="168" t="s">
        <v>2271</v>
      </c>
      <c r="F147" s="169" t="s">
        <v>3920</v>
      </c>
      <c r="G147" s="170" t="s">
        <v>225</v>
      </c>
      <c r="H147" s="171">
        <v>4</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125</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125</v>
      </c>
      <c r="BM147" s="178" t="s">
        <v>507</v>
      </c>
    </row>
    <row r="148" spans="1:65" s="2" customFormat="1" ht="32.45" customHeight="1">
      <c r="A148" s="33"/>
      <c r="B148" s="166"/>
      <c r="C148" s="167" t="s">
        <v>344</v>
      </c>
      <c r="D148" s="167" t="s">
        <v>222</v>
      </c>
      <c r="E148" s="168" t="s">
        <v>2275</v>
      </c>
      <c r="F148" s="169" t="s">
        <v>2276</v>
      </c>
      <c r="G148" s="170" t="s">
        <v>225</v>
      </c>
      <c r="H148" s="171">
        <v>2</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125</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125</v>
      </c>
      <c r="BM148" s="178" t="s">
        <v>522</v>
      </c>
    </row>
    <row r="149" spans="1:65" s="2" customFormat="1" ht="32.45" customHeight="1">
      <c r="A149" s="33"/>
      <c r="B149" s="166"/>
      <c r="C149" s="167" t="s">
        <v>7</v>
      </c>
      <c r="D149" s="167" t="s">
        <v>222</v>
      </c>
      <c r="E149" s="168" t="s">
        <v>3921</v>
      </c>
      <c r="F149" s="169" t="s">
        <v>3922</v>
      </c>
      <c r="G149" s="170" t="s">
        <v>225</v>
      </c>
      <c r="H149" s="171">
        <v>2</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125</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125</v>
      </c>
      <c r="BM149" s="178" t="s">
        <v>536</v>
      </c>
    </row>
    <row r="150" spans="1:65" s="2" customFormat="1" ht="21.6" customHeight="1">
      <c r="A150" s="33"/>
      <c r="B150" s="166"/>
      <c r="C150" s="167" t="s">
        <v>358</v>
      </c>
      <c r="D150" s="167" t="s">
        <v>222</v>
      </c>
      <c r="E150" s="168" t="s">
        <v>3923</v>
      </c>
      <c r="F150" s="169" t="s">
        <v>2278</v>
      </c>
      <c r="G150" s="170" t="s">
        <v>225</v>
      </c>
      <c r="H150" s="171">
        <v>2</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125</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125</v>
      </c>
      <c r="BM150" s="178" t="s">
        <v>548</v>
      </c>
    </row>
    <row r="151" spans="1:65" s="2" customFormat="1" ht="21.6" customHeight="1">
      <c r="A151" s="33"/>
      <c r="B151" s="166"/>
      <c r="C151" s="167" t="s">
        <v>364</v>
      </c>
      <c r="D151" s="167" t="s">
        <v>222</v>
      </c>
      <c r="E151" s="168" t="s">
        <v>2279</v>
      </c>
      <c r="F151" s="169" t="s">
        <v>2280</v>
      </c>
      <c r="G151" s="170" t="s">
        <v>225</v>
      </c>
      <c r="H151" s="171">
        <v>4</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125</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125</v>
      </c>
      <c r="BM151" s="178" t="s">
        <v>559</v>
      </c>
    </row>
    <row r="152" spans="1:65" s="2" customFormat="1" ht="21.6" customHeight="1">
      <c r="A152" s="33"/>
      <c r="B152" s="166"/>
      <c r="C152" s="167" t="s">
        <v>368</v>
      </c>
      <c r="D152" s="167" t="s">
        <v>222</v>
      </c>
      <c r="E152" s="168" t="s">
        <v>3924</v>
      </c>
      <c r="F152" s="169" t="s">
        <v>3925</v>
      </c>
      <c r="G152" s="170" t="s">
        <v>232</v>
      </c>
      <c r="H152" s="171">
        <v>3.434</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125</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125</v>
      </c>
      <c r="BM152" s="178" t="s">
        <v>354</v>
      </c>
    </row>
    <row r="153" spans="1:65" s="2" customFormat="1" ht="21.6" customHeight="1">
      <c r="A153" s="33"/>
      <c r="B153" s="166"/>
      <c r="C153" s="167" t="s">
        <v>378</v>
      </c>
      <c r="D153" s="167" t="s">
        <v>222</v>
      </c>
      <c r="E153" s="168" t="s">
        <v>3926</v>
      </c>
      <c r="F153" s="169" t="s">
        <v>3927</v>
      </c>
      <c r="G153" s="170" t="s">
        <v>225</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125</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125</v>
      </c>
      <c r="BM153" s="178" t="s">
        <v>518</v>
      </c>
    </row>
    <row r="154" spans="1:65" s="2" customFormat="1" ht="21.6" customHeight="1">
      <c r="A154" s="33"/>
      <c r="B154" s="166"/>
      <c r="C154" s="167" t="s">
        <v>382</v>
      </c>
      <c r="D154" s="167" t="s">
        <v>222</v>
      </c>
      <c r="E154" s="168" t="s">
        <v>3928</v>
      </c>
      <c r="F154" s="169" t="s">
        <v>3929</v>
      </c>
      <c r="G154" s="170" t="s">
        <v>2904</v>
      </c>
      <c r="H154" s="171">
        <v>35</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125</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125</v>
      </c>
      <c r="BM154" s="178" t="s">
        <v>485</v>
      </c>
    </row>
    <row r="155" spans="1:65" s="2" customFormat="1" ht="14.45" customHeight="1">
      <c r="A155" s="33"/>
      <c r="B155" s="166"/>
      <c r="C155" s="167" t="s">
        <v>386</v>
      </c>
      <c r="D155" s="167" t="s">
        <v>222</v>
      </c>
      <c r="E155" s="168" t="s">
        <v>3930</v>
      </c>
      <c r="F155" s="169" t="s">
        <v>3931</v>
      </c>
      <c r="G155" s="170" t="s">
        <v>225</v>
      </c>
      <c r="H155" s="171">
        <v>2</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125</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125</v>
      </c>
      <c r="BM155" s="178" t="s">
        <v>287</v>
      </c>
    </row>
    <row r="156" spans="1:65" s="2" customFormat="1" ht="14.45" customHeight="1">
      <c r="A156" s="33"/>
      <c r="B156" s="166"/>
      <c r="C156" s="167" t="s">
        <v>391</v>
      </c>
      <c r="D156" s="167" t="s">
        <v>222</v>
      </c>
      <c r="E156" s="168" t="s">
        <v>3932</v>
      </c>
      <c r="F156" s="169" t="s">
        <v>3933</v>
      </c>
      <c r="G156" s="170" t="s">
        <v>225</v>
      </c>
      <c r="H156" s="171">
        <v>1</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125</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125</v>
      </c>
      <c r="BM156" s="178" t="s">
        <v>421</v>
      </c>
    </row>
    <row r="157" spans="2:63" s="12" customFormat="1" ht="22.9" customHeight="1">
      <c r="B157" s="153"/>
      <c r="D157" s="154" t="s">
        <v>72</v>
      </c>
      <c r="E157" s="164" t="s">
        <v>1261</v>
      </c>
      <c r="F157" s="164" t="s">
        <v>396</v>
      </c>
      <c r="I157" s="156"/>
      <c r="J157" s="165">
        <f>BK157</f>
        <v>0</v>
      </c>
      <c r="L157" s="153"/>
      <c r="M157" s="158"/>
      <c r="N157" s="159"/>
      <c r="O157" s="159"/>
      <c r="P157" s="160">
        <f>P158</f>
        <v>0</v>
      </c>
      <c r="Q157" s="159"/>
      <c r="R157" s="160">
        <f>R158</f>
        <v>0</v>
      </c>
      <c r="S157" s="159"/>
      <c r="T157" s="161">
        <f>T158</f>
        <v>0</v>
      </c>
      <c r="AR157" s="154" t="s">
        <v>80</v>
      </c>
      <c r="AT157" s="162" t="s">
        <v>72</v>
      </c>
      <c r="AU157" s="162" t="s">
        <v>80</v>
      </c>
      <c r="AY157" s="154" t="s">
        <v>219</v>
      </c>
      <c r="BK157" s="163">
        <f>BK158</f>
        <v>0</v>
      </c>
    </row>
    <row r="158" spans="1:65" s="2" customFormat="1" ht="21.6" customHeight="1">
      <c r="A158" s="33"/>
      <c r="B158" s="166"/>
      <c r="C158" s="167" t="s">
        <v>397</v>
      </c>
      <c r="D158" s="167" t="s">
        <v>222</v>
      </c>
      <c r="E158" s="168" t="s">
        <v>2300</v>
      </c>
      <c r="F158" s="169" t="s">
        <v>2301</v>
      </c>
      <c r="G158" s="170" t="s">
        <v>249</v>
      </c>
      <c r="H158" s="171">
        <v>11.639</v>
      </c>
      <c r="I158" s="172"/>
      <c r="J158" s="173">
        <f>ROUND(I158*H158,2)</f>
        <v>0</v>
      </c>
      <c r="K158" s="169" t="s">
        <v>1</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431</v>
      </c>
    </row>
    <row r="159" spans="2:63" s="12" customFormat="1" ht="25.9" customHeight="1">
      <c r="B159" s="153"/>
      <c r="D159" s="154" t="s">
        <v>72</v>
      </c>
      <c r="E159" s="155" t="s">
        <v>253</v>
      </c>
      <c r="F159" s="155" t="s">
        <v>2486</v>
      </c>
      <c r="I159" s="156"/>
      <c r="J159" s="157">
        <f>BK159</f>
        <v>0</v>
      </c>
      <c r="L159" s="153"/>
      <c r="M159" s="158"/>
      <c r="N159" s="159"/>
      <c r="O159" s="159"/>
      <c r="P159" s="160">
        <f>P160+P163</f>
        <v>0</v>
      </c>
      <c r="Q159" s="159"/>
      <c r="R159" s="160">
        <f>R160+R163</f>
        <v>0</v>
      </c>
      <c r="S159" s="159"/>
      <c r="T159" s="161">
        <f>T160+T163</f>
        <v>0</v>
      </c>
      <c r="AR159" s="154" t="s">
        <v>90</v>
      </c>
      <c r="AT159" s="162" t="s">
        <v>72</v>
      </c>
      <c r="AU159" s="162" t="s">
        <v>73</v>
      </c>
      <c r="AY159" s="154" t="s">
        <v>219</v>
      </c>
      <c r="BK159" s="163">
        <f>BK160+BK163</f>
        <v>0</v>
      </c>
    </row>
    <row r="160" spans="2:63" s="12" customFormat="1" ht="22.9" customHeight="1">
      <c r="B160" s="153"/>
      <c r="D160" s="154" t="s">
        <v>72</v>
      </c>
      <c r="E160" s="164" t="s">
        <v>2487</v>
      </c>
      <c r="F160" s="164" t="s">
        <v>686</v>
      </c>
      <c r="I160" s="156"/>
      <c r="J160" s="165">
        <f>BK160</f>
        <v>0</v>
      </c>
      <c r="L160" s="153"/>
      <c r="M160" s="158"/>
      <c r="N160" s="159"/>
      <c r="O160" s="159"/>
      <c r="P160" s="160">
        <f>SUM(P161:P162)</f>
        <v>0</v>
      </c>
      <c r="Q160" s="159"/>
      <c r="R160" s="160">
        <f>SUM(R161:R162)</f>
        <v>0</v>
      </c>
      <c r="S160" s="159"/>
      <c r="T160" s="161">
        <f>SUM(T161:T162)</f>
        <v>0</v>
      </c>
      <c r="AR160" s="154" t="s">
        <v>90</v>
      </c>
      <c r="AT160" s="162" t="s">
        <v>72</v>
      </c>
      <c r="AU160" s="162" t="s">
        <v>80</v>
      </c>
      <c r="AY160" s="154" t="s">
        <v>219</v>
      </c>
      <c r="BK160" s="163">
        <f>SUM(BK161:BK162)</f>
        <v>0</v>
      </c>
    </row>
    <row r="161" spans="1:65" s="2" customFormat="1" ht="14.45" customHeight="1">
      <c r="A161" s="33"/>
      <c r="B161" s="166"/>
      <c r="C161" s="167" t="s">
        <v>461</v>
      </c>
      <c r="D161" s="167" t="s">
        <v>222</v>
      </c>
      <c r="E161" s="168" t="s">
        <v>2488</v>
      </c>
      <c r="F161" s="169" t="s">
        <v>3934</v>
      </c>
      <c r="G161" s="170" t="s">
        <v>361</v>
      </c>
      <c r="H161" s="171">
        <v>86</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446</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446</v>
      </c>
      <c r="BM161" s="178" t="s">
        <v>410</v>
      </c>
    </row>
    <row r="162" spans="1:65" s="2" customFormat="1" ht="21.6" customHeight="1">
      <c r="A162" s="33"/>
      <c r="B162" s="166"/>
      <c r="C162" s="197" t="s">
        <v>466</v>
      </c>
      <c r="D162" s="197" t="s">
        <v>253</v>
      </c>
      <c r="E162" s="198" t="s">
        <v>2490</v>
      </c>
      <c r="F162" s="199" t="s">
        <v>3935</v>
      </c>
      <c r="G162" s="200" t="s">
        <v>361</v>
      </c>
      <c r="H162" s="201">
        <v>93.74</v>
      </c>
      <c r="I162" s="202"/>
      <c r="J162" s="203">
        <f>ROUND(I162*H162,2)</f>
        <v>0</v>
      </c>
      <c r="K162" s="199" t="s">
        <v>1</v>
      </c>
      <c r="L162" s="204"/>
      <c r="M162" s="205" t="s">
        <v>1</v>
      </c>
      <c r="N162" s="206"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1972</v>
      </c>
      <c r="AT162" s="178" t="s">
        <v>253</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446</v>
      </c>
      <c r="BM162" s="178" t="s">
        <v>442</v>
      </c>
    </row>
    <row r="163" spans="2:63" s="12" customFormat="1" ht="22.9" customHeight="1">
      <c r="B163" s="153"/>
      <c r="D163" s="154" t="s">
        <v>72</v>
      </c>
      <c r="E163" s="164" t="s">
        <v>3795</v>
      </c>
      <c r="F163" s="164" t="s">
        <v>3796</v>
      </c>
      <c r="I163" s="156"/>
      <c r="J163" s="165">
        <f>BK163</f>
        <v>0</v>
      </c>
      <c r="L163" s="153"/>
      <c r="M163" s="158"/>
      <c r="N163" s="159"/>
      <c r="O163" s="159"/>
      <c r="P163" s="160">
        <f>P164</f>
        <v>0</v>
      </c>
      <c r="Q163" s="159"/>
      <c r="R163" s="160">
        <f>R164</f>
        <v>0</v>
      </c>
      <c r="S163" s="159"/>
      <c r="T163" s="161">
        <f>T164</f>
        <v>0</v>
      </c>
      <c r="AR163" s="154" t="s">
        <v>90</v>
      </c>
      <c r="AT163" s="162" t="s">
        <v>72</v>
      </c>
      <c r="AU163" s="162" t="s">
        <v>80</v>
      </c>
      <c r="AY163" s="154" t="s">
        <v>219</v>
      </c>
      <c r="BK163" s="163">
        <f>BK164</f>
        <v>0</v>
      </c>
    </row>
    <row r="164" spans="1:65" s="2" customFormat="1" ht="21.6" customHeight="1">
      <c r="A164" s="33"/>
      <c r="B164" s="166"/>
      <c r="C164" s="167" t="s">
        <v>418</v>
      </c>
      <c r="D164" s="167" t="s">
        <v>222</v>
      </c>
      <c r="E164" s="168" t="s">
        <v>3936</v>
      </c>
      <c r="F164" s="169" t="s">
        <v>3937</v>
      </c>
      <c r="G164" s="170" t="s">
        <v>237</v>
      </c>
      <c r="H164" s="171">
        <v>37.5</v>
      </c>
      <c r="I164" s="172"/>
      <c r="J164" s="173">
        <f>ROUND(I164*H164,2)</f>
        <v>0</v>
      </c>
      <c r="K164" s="169" t="s">
        <v>1</v>
      </c>
      <c r="L164" s="34"/>
      <c r="M164" s="217" t="s">
        <v>1</v>
      </c>
      <c r="N164" s="218" t="s">
        <v>38</v>
      </c>
      <c r="O164" s="219"/>
      <c r="P164" s="220">
        <f>O164*H164</f>
        <v>0</v>
      </c>
      <c r="Q164" s="220">
        <v>0</v>
      </c>
      <c r="R164" s="220">
        <f>Q164*H164</f>
        <v>0</v>
      </c>
      <c r="S164" s="220">
        <v>0</v>
      </c>
      <c r="T164" s="221">
        <f>S164*H164</f>
        <v>0</v>
      </c>
      <c r="U164" s="33"/>
      <c r="V164" s="33"/>
      <c r="W164" s="33"/>
      <c r="X164" s="33"/>
      <c r="Y164" s="33"/>
      <c r="Z164" s="33"/>
      <c r="AA164" s="33"/>
      <c r="AB164" s="33"/>
      <c r="AC164" s="33"/>
      <c r="AD164" s="33"/>
      <c r="AE164" s="33"/>
      <c r="AR164" s="178" t="s">
        <v>446</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446</v>
      </c>
      <c r="BM164" s="178" t="s">
        <v>446</v>
      </c>
    </row>
    <row r="165" spans="1:31" s="2" customFormat="1" ht="6.95" customHeight="1">
      <c r="A165" s="33"/>
      <c r="B165" s="48"/>
      <c r="C165" s="49"/>
      <c r="D165" s="49"/>
      <c r="E165" s="49"/>
      <c r="F165" s="49"/>
      <c r="G165" s="49"/>
      <c r="H165" s="49"/>
      <c r="I165" s="126"/>
      <c r="J165" s="49"/>
      <c r="K165" s="49"/>
      <c r="L165" s="34"/>
      <c r="M165" s="33"/>
      <c r="O165" s="33"/>
      <c r="P165" s="33"/>
      <c r="Q165" s="33"/>
      <c r="R165" s="33"/>
      <c r="S165" s="33"/>
      <c r="T165" s="33"/>
      <c r="U165" s="33"/>
      <c r="V165" s="33"/>
      <c r="W165" s="33"/>
      <c r="X165" s="33"/>
      <c r="Y165" s="33"/>
      <c r="Z165" s="33"/>
      <c r="AA165" s="33"/>
      <c r="AB165" s="33"/>
      <c r="AC165" s="33"/>
      <c r="AD165" s="33"/>
      <c r="AE165" s="33"/>
    </row>
  </sheetData>
  <autoFilter ref="C123:K16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14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156</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3938</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ROUND(J120,2)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ROUND((SUM(BE120:BE143)),2)</f>
        <v>0</v>
      </c>
      <c r="G33" s="33"/>
      <c r="H33" s="33"/>
      <c r="I33" s="113">
        <v>0.21</v>
      </c>
      <c r="J33" s="112">
        <f>ROUND(((SUM(BE120:BE143))*I33),2)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ROUND((SUM(BF120:BF143)),2)</f>
        <v>0</v>
      </c>
      <c r="G34" s="33"/>
      <c r="H34" s="33"/>
      <c r="I34" s="113">
        <v>0.15</v>
      </c>
      <c r="J34" s="112">
        <f>ROUND(((SUM(BF120:BF143))*I34),2)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ROUND((SUM(BG120:BG143)),2)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ROUND((SUM(BH120:BH143)),2)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ROUND((SUM(BI120:BI143)),2)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06 - SO06  Přeložka vedení NN</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J120</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3939</v>
      </c>
      <c r="E97" s="134"/>
      <c r="F97" s="134"/>
      <c r="G97" s="134"/>
      <c r="H97" s="134"/>
      <c r="I97" s="135"/>
      <c r="J97" s="136">
        <f>J121</f>
        <v>0</v>
      </c>
      <c r="L97" s="132"/>
    </row>
    <row r="98" spans="2:12" s="10" customFormat="1" ht="19.9" customHeight="1">
      <c r="B98" s="137"/>
      <c r="D98" s="138" t="s">
        <v>3940</v>
      </c>
      <c r="E98" s="139"/>
      <c r="F98" s="139"/>
      <c r="G98" s="139"/>
      <c r="H98" s="139"/>
      <c r="I98" s="140"/>
      <c r="J98" s="141">
        <f>J122</f>
        <v>0</v>
      </c>
      <c r="L98" s="137"/>
    </row>
    <row r="99" spans="2:12" s="10" customFormat="1" ht="19.9" customHeight="1">
      <c r="B99" s="137"/>
      <c r="D99" s="138" t="s">
        <v>3941</v>
      </c>
      <c r="E99" s="139"/>
      <c r="F99" s="139"/>
      <c r="G99" s="139"/>
      <c r="H99" s="139"/>
      <c r="I99" s="140"/>
      <c r="J99" s="141">
        <f>J128</f>
        <v>0</v>
      </c>
      <c r="L99" s="137"/>
    </row>
    <row r="100" spans="2:12" s="10" customFormat="1" ht="19.9" customHeight="1">
      <c r="B100" s="137"/>
      <c r="D100" s="138" t="s">
        <v>3942</v>
      </c>
      <c r="E100" s="139"/>
      <c r="F100" s="139"/>
      <c r="G100" s="139"/>
      <c r="H100" s="139"/>
      <c r="I100" s="140"/>
      <c r="J100" s="141">
        <f>J142</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5" customHeight="1">
      <c r="A110" s="33"/>
      <c r="B110" s="34"/>
      <c r="C110" s="33"/>
      <c r="D110" s="33"/>
      <c r="E110" s="280" t="str">
        <f>E7</f>
        <v>Rozšíření infrastruktury centra INTEMAC</v>
      </c>
      <c r="F110" s="281"/>
      <c r="G110" s="281"/>
      <c r="H110" s="281"/>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176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45" customHeight="1">
      <c r="A112" s="33"/>
      <c r="B112" s="34"/>
      <c r="C112" s="33"/>
      <c r="D112" s="33"/>
      <c r="E112" s="253" t="str">
        <f>E9</f>
        <v>06 - SO06  Přeložka vedení NN</v>
      </c>
      <c r="F112" s="283"/>
      <c r="G112" s="283"/>
      <c r="H112" s="283"/>
      <c r="I112" s="10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104" t="s">
        <v>22</v>
      </c>
      <c r="J114" s="56" t="str">
        <f>IF(J12="","",J12)</f>
        <v>20. 10. 2018</v>
      </c>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5.6" customHeight="1">
      <c r="A116" s="33"/>
      <c r="B116" s="34"/>
      <c r="C116" s="28" t="s">
        <v>24</v>
      </c>
      <c r="D116" s="33"/>
      <c r="E116" s="33"/>
      <c r="F116" s="26" t="str">
        <f>E15</f>
        <v xml:space="preserve"> </v>
      </c>
      <c r="G116" s="33"/>
      <c r="H116" s="33"/>
      <c r="I116" s="104" t="s">
        <v>29</v>
      </c>
      <c r="J116" s="31" t="str">
        <f>E21</f>
        <v xml:space="preserve"> </v>
      </c>
      <c r="K116" s="33"/>
      <c r="L116" s="43"/>
      <c r="S116" s="33"/>
      <c r="T116" s="33"/>
      <c r="U116" s="33"/>
      <c r="V116" s="33"/>
      <c r="W116" s="33"/>
      <c r="X116" s="33"/>
      <c r="Y116" s="33"/>
      <c r="Z116" s="33"/>
      <c r="AA116" s="33"/>
      <c r="AB116" s="33"/>
      <c r="AC116" s="33"/>
      <c r="AD116" s="33"/>
      <c r="AE116" s="33"/>
    </row>
    <row r="117" spans="1:31" s="2" customFormat="1" ht="15.6" customHeight="1">
      <c r="A117" s="33"/>
      <c r="B117" s="34"/>
      <c r="C117" s="28" t="s">
        <v>27</v>
      </c>
      <c r="D117" s="33"/>
      <c r="E117" s="33"/>
      <c r="F117" s="26" t="str">
        <f>IF(E18="","",E18)</f>
        <v>Vyplň údaj</v>
      </c>
      <c r="G117" s="33"/>
      <c r="H117" s="33"/>
      <c r="I117" s="104" t="s">
        <v>31</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11" customFormat="1" ht="29.25" customHeight="1">
      <c r="A119" s="142"/>
      <c r="B119" s="143"/>
      <c r="C119" s="144" t="s">
        <v>205</v>
      </c>
      <c r="D119" s="145" t="s">
        <v>58</v>
      </c>
      <c r="E119" s="145" t="s">
        <v>54</v>
      </c>
      <c r="F119" s="145" t="s">
        <v>55</v>
      </c>
      <c r="G119" s="145" t="s">
        <v>206</v>
      </c>
      <c r="H119" s="145" t="s">
        <v>207</v>
      </c>
      <c r="I119" s="146" t="s">
        <v>208</v>
      </c>
      <c r="J119" s="145" t="s">
        <v>184</v>
      </c>
      <c r="K119" s="147" t="s">
        <v>209</v>
      </c>
      <c r="L119" s="148"/>
      <c r="M119" s="63" t="s">
        <v>1</v>
      </c>
      <c r="N119" s="64" t="s">
        <v>37</v>
      </c>
      <c r="O119" s="64" t="s">
        <v>210</v>
      </c>
      <c r="P119" s="64" t="s">
        <v>211</v>
      </c>
      <c r="Q119" s="64" t="s">
        <v>212</v>
      </c>
      <c r="R119" s="64" t="s">
        <v>213</v>
      </c>
      <c r="S119" s="64" t="s">
        <v>214</v>
      </c>
      <c r="T119" s="65" t="s">
        <v>215</v>
      </c>
      <c r="U119" s="142"/>
      <c r="V119" s="142"/>
      <c r="W119" s="142"/>
      <c r="X119" s="142"/>
      <c r="Y119" s="142"/>
      <c r="Z119" s="142"/>
      <c r="AA119" s="142"/>
      <c r="AB119" s="142"/>
      <c r="AC119" s="142"/>
      <c r="AD119" s="142"/>
      <c r="AE119" s="142"/>
    </row>
    <row r="120" spans="1:63" s="2" customFormat="1" ht="22.9" customHeight="1">
      <c r="A120" s="33"/>
      <c r="B120" s="34"/>
      <c r="C120" s="70" t="s">
        <v>216</v>
      </c>
      <c r="D120" s="33"/>
      <c r="E120" s="33"/>
      <c r="F120" s="33"/>
      <c r="G120" s="33"/>
      <c r="H120" s="33"/>
      <c r="I120" s="103"/>
      <c r="J120" s="149">
        <f>BK120</f>
        <v>0</v>
      </c>
      <c r="K120" s="33"/>
      <c r="L120" s="34"/>
      <c r="M120" s="66"/>
      <c r="N120" s="57"/>
      <c r="O120" s="67"/>
      <c r="P120" s="150">
        <f>P121</f>
        <v>0</v>
      </c>
      <c r="Q120" s="67"/>
      <c r="R120" s="150">
        <f>R121</f>
        <v>0</v>
      </c>
      <c r="S120" s="67"/>
      <c r="T120" s="151">
        <f>T121</f>
        <v>0</v>
      </c>
      <c r="U120" s="33"/>
      <c r="V120" s="33"/>
      <c r="W120" s="33"/>
      <c r="X120" s="33"/>
      <c r="Y120" s="33"/>
      <c r="Z120" s="33"/>
      <c r="AA120" s="33"/>
      <c r="AB120" s="33"/>
      <c r="AC120" s="33"/>
      <c r="AD120" s="33"/>
      <c r="AE120" s="33"/>
      <c r="AT120" s="18" t="s">
        <v>72</v>
      </c>
      <c r="AU120" s="18" t="s">
        <v>186</v>
      </c>
      <c r="BK120" s="152">
        <f>BK121</f>
        <v>0</v>
      </c>
    </row>
    <row r="121" spans="2:63" s="12" customFormat="1" ht="25.9" customHeight="1">
      <c r="B121" s="153"/>
      <c r="D121" s="154" t="s">
        <v>72</v>
      </c>
      <c r="E121" s="155" t="s">
        <v>719</v>
      </c>
      <c r="F121" s="155" t="s">
        <v>120</v>
      </c>
      <c r="I121" s="156"/>
      <c r="J121" s="157">
        <f>BK121</f>
        <v>0</v>
      </c>
      <c r="L121" s="153"/>
      <c r="M121" s="158"/>
      <c r="N121" s="159"/>
      <c r="O121" s="159"/>
      <c r="P121" s="160">
        <f>P122+P128+P142</f>
        <v>0</v>
      </c>
      <c r="Q121" s="159"/>
      <c r="R121" s="160">
        <f>R122+R128+R142</f>
        <v>0</v>
      </c>
      <c r="S121" s="159"/>
      <c r="T121" s="161">
        <f>T122+T128+T142</f>
        <v>0</v>
      </c>
      <c r="AR121" s="154" t="s">
        <v>90</v>
      </c>
      <c r="AT121" s="162" t="s">
        <v>72</v>
      </c>
      <c r="AU121" s="162" t="s">
        <v>73</v>
      </c>
      <c r="AY121" s="154" t="s">
        <v>219</v>
      </c>
      <c r="BK121" s="163">
        <f>BK122+BK128+BK142</f>
        <v>0</v>
      </c>
    </row>
    <row r="122" spans="2:63" s="12" customFormat="1" ht="22.9" customHeight="1">
      <c r="B122" s="153"/>
      <c r="D122" s="154" t="s">
        <v>72</v>
      </c>
      <c r="E122" s="164" t="s">
        <v>7</v>
      </c>
      <c r="F122" s="164" t="s">
        <v>686</v>
      </c>
      <c r="I122" s="156"/>
      <c r="J122" s="165">
        <f>BK122</f>
        <v>0</v>
      </c>
      <c r="L122" s="153"/>
      <c r="M122" s="158"/>
      <c r="N122" s="159"/>
      <c r="O122" s="159"/>
      <c r="P122" s="160">
        <f>SUM(P123:P127)</f>
        <v>0</v>
      </c>
      <c r="Q122" s="159"/>
      <c r="R122" s="160">
        <f>SUM(R123:R127)</f>
        <v>0</v>
      </c>
      <c r="S122" s="159"/>
      <c r="T122" s="161">
        <f>SUM(T123:T127)</f>
        <v>0</v>
      </c>
      <c r="AR122" s="154" t="s">
        <v>90</v>
      </c>
      <c r="AT122" s="162" t="s">
        <v>72</v>
      </c>
      <c r="AU122" s="162" t="s">
        <v>80</v>
      </c>
      <c r="AY122" s="154" t="s">
        <v>219</v>
      </c>
      <c r="BK122" s="163">
        <f>SUM(BK123:BK127)</f>
        <v>0</v>
      </c>
    </row>
    <row r="123" spans="1:65" s="2" customFormat="1" ht="14.45" customHeight="1">
      <c r="A123" s="33"/>
      <c r="B123" s="166"/>
      <c r="C123" s="167" t="s">
        <v>80</v>
      </c>
      <c r="D123" s="167" t="s">
        <v>222</v>
      </c>
      <c r="E123" s="168" t="s">
        <v>3943</v>
      </c>
      <c r="F123" s="169" t="s">
        <v>3944</v>
      </c>
      <c r="G123" s="170" t="s">
        <v>361</v>
      </c>
      <c r="H123" s="171">
        <v>110</v>
      </c>
      <c r="I123" s="172"/>
      <c r="J123" s="173">
        <f>ROUND(I123*H123,2)</f>
        <v>0</v>
      </c>
      <c r="K123" s="169" t="s">
        <v>1</v>
      </c>
      <c r="L123" s="34"/>
      <c r="M123" s="174" t="s">
        <v>1</v>
      </c>
      <c r="N123" s="175" t="s">
        <v>38</v>
      </c>
      <c r="O123" s="59"/>
      <c r="P123" s="176">
        <f>O123*H123</f>
        <v>0</v>
      </c>
      <c r="Q123" s="176">
        <v>0</v>
      </c>
      <c r="R123" s="176">
        <f>Q123*H123</f>
        <v>0</v>
      </c>
      <c r="S123" s="176">
        <v>0</v>
      </c>
      <c r="T123" s="177">
        <f>S123*H123</f>
        <v>0</v>
      </c>
      <c r="U123" s="33"/>
      <c r="V123" s="33"/>
      <c r="W123" s="33"/>
      <c r="X123" s="33"/>
      <c r="Y123" s="33"/>
      <c r="Z123" s="33"/>
      <c r="AA123" s="33"/>
      <c r="AB123" s="33"/>
      <c r="AC123" s="33"/>
      <c r="AD123" s="33"/>
      <c r="AE123" s="33"/>
      <c r="AR123" s="178" t="s">
        <v>446</v>
      </c>
      <c r="AT123" s="178" t="s">
        <v>222</v>
      </c>
      <c r="AU123" s="178" t="s">
        <v>82</v>
      </c>
      <c r="AY123" s="18" t="s">
        <v>219</v>
      </c>
      <c r="BE123" s="179">
        <f>IF(N123="základní",J123,0)</f>
        <v>0</v>
      </c>
      <c r="BF123" s="179">
        <f>IF(N123="snížená",J123,0)</f>
        <v>0</v>
      </c>
      <c r="BG123" s="179">
        <f>IF(N123="zákl. přenesená",J123,0)</f>
        <v>0</v>
      </c>
      <c r="BH123" s="179">
        <f>IF(N123="sníž. přenesená",J123,0)</f>
        <v>0</v>
      </c>
      <c r="BI123" s="179">
        <f>IF(N123="nulová",J123,0)</f>
        <v>0</v>
      </c>
      <c r="BJ123" s="18" t="s">
        <v>80</v>
      </c>
      <c r="BK123" s="179">
        <f>ROUND(I123*H123,2)</f>
        <v>0</v>
      </c>
      <c r="BL123" s="18" t="s">
        <v>446</v>
      </c>
      <c r="BM123" s="178" t="s">
        <v>3945</v>
      </c>
    </row>
    <row r="124" spans="1:65" s="2" customFormat="1" ht="14.45" customHeight="1">
      <c r="A124" s="33"/>
      <c r="B124" s="166"/>
      <c r="C124" s="167" t="s">
        <v>82</v>
      </c>
      <c r="D124" s="167" t="s">
        <v>222</v>
      </c>
      <c r="E124" s="168" t="s">
        <v>3946</v>
      </c>
      <c r="F124" s="169" t="s">
        <v>2797</v>
      </c>
      <c r="G124" s="170" t="s">
        <v>361</v>
      </c>
      <c r="H124" s="171">
        <v>110</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446</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446</v>
      </c>
      <c r="BM124" s="178" t="s">
        <v>3947</v>
      </c>
    </row>
    <row r="125" spans="1:65" s="2" customFormat="1" ht="14.45" customHeight="1">
      <c r="A125" s="33"/>
      <c r="B125" s="166"/>
      <c r="C125" s="167" t="s">
        <v>90</v>
      </c>
      <c r="D125" s="167" t="s">
        <v>222</v>
      </c>
      <c r="E125" s="168" t="s">
        <v>3948</v>
      </c>
      <c r="F125" s="169" t="s">
        <v>3949</v>
      </c>
      <c r="G125" s="170" t="s">
        <v>592</v>
      </c>
      <c r="H125" s="171">
        <v>4</v>
      </c>
      <c r="I125" s="172"/>
      <c r="J125" s="173">
        <f>ROUND(I125*H125,2)</f>
        <v>0</v>
      </c>
      <c r="K125" s="169" t="s">
        <v>1</v>
      </c>
      <c r="L125" s="34"/>
      <c r="M125" s="174" t="s">
        <v>1</v>
      </c>
      <c r="N125" s="175" t="s">
        <v>38</v>
      </c>
      <c r="O125" s="59"/>
      <c r="P125" s="176">
        <f>O125*H125</f>
        <v>0</v>
      </c>
      <c r="Q125" s="176">
        <v>0</v>
      </c>
      <c r="R125" s="176">
        <f>Q125*H125</f>
        <v>0</v>
      </c>
      <c r="S125" s="176">
        <v>0</v>
      </c>
      <c r="T125" s="177">
        <f>S125*H125</f>
        <v>0</v>
      </c>
      <c r="U125" s="33"/>
      <c r="V125" s="33"/>
      <c r="W125" s="33"/>
      <c r="X125" s="33"/>
      <c r="Y125" s="33"/>
      <c r="Z125" s="33"/>
      <c r="AA125" s="33"/>
      <c r="AB125" s="33"/>
      <c r="AC125" s="33"/>
      <c r="AD125" s="33"/>
      <c r="AE125" s="33"/>
      <c r="AR125" s="178" t="s">
        <v>446</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446</v>
      </c>
      <c r="BM125" s="178" t="s">
        <v>3950</v>
      </c>
    </row>
    <row r="126" spans="1:65" s="2" customFormat="1" ht="14.45" customHeight="1">
      <c r="A126" s="33"/>
      <c r="B126" s="166"/>
      <c r="C126" s="167" t="s">
        <v>125</v>
      </c>
      <c r="D126" s="167" t="s">
        <v>222</v>
      </c>
      <c r="E126" s="168" t="s">
        <v>3951</v>
      </c>
      <c r="F126" s="169" t="s">
        <v>3952</v>
      </c>
      <c r="G126" s="170" t="s">
        <v>592</v>
      </c>
      <c r="H126" s="171">
        <v>4</v>
      </c>
      <c r="I126" s="172"/>
      <c r="J126" s="173">
        <f>ROUND(I126*H126,2)</f>
        <v>0</v>
      </c>
      <c r="K126" s="169" t="s">
        <v>1</v>
      </c>
      <c r="L126" s="34"/>
      <c r="M126" s="174" t="s">
        <v>1</v>
      </c>
      <c r="N126" s="175"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446</v>
      </c>
      <c r="AT126" s="178" t="s">
        <v>222</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446</v>
      </c>
      <c r="BM126" s="178" t="s">
        <v>3953</v>
      </c>
    </row>
    <row r="127" spans="1:65" s="2" customFormat="1" ht="14.45" customHeight="1">
      <c r="A127" s="33"/>
      <c r="B127" s="166"/>
      <c r="C127" s="167" t="s">
        <v>246</v>
      </c>
      <c r="D127" s="167" t="s">
        <v>222</v>
      </c>
      <c r="E127" s="168" t="s">
        <v>3954</v>
      </c>
      <c r="F127" s="169" t="s">
        <v>2900</v>
      </c>
      <c r="G127" s="170" t="s">
        <v>654</v>
      </c>
      <c r="H127" s="171">
        <v>1</v>
      </c>
      <c r="I127" s="172"/>
      <c r="J127" s="173">
        <f>ROUND(I127*H127,2)</f>
        <v>0</v>
      </c>
      <c r="K127" s="169" t="s">
        <v>1</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446</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446</v>
      </c>
      <c r="BM127" s="178" t="s">
        <v>3955</v>
      </c>
    </row>
    <row r="128" spans="2:63" s="12" customFormat="1" ht="22.9" customHeight="1">
      <c r="B128" s="153"/>
      <c r="D128" s="154" t="s">
        <v>72</v>
      </c>
      <c r="E128" s="164" t="s">
        <v>358</v>
      </c>
      <c r="F128" s="164" t="s">
        <v>220</v>
      </c>
      <c r="I128" s="156"/>
      <c r="J128" s="165">
        <f>BK128</f>
        <v>0</v>
      </c>
      <c r="L128" s="153"/>
      <c r="M128" s="158"/>
      <c r="N128" s="159"/>
      <c r="O128" s="159"/>
      <c r="P128" s="160">
        <f>SUM(P129:P141)</f>
        <v>0</v>
      </c>
      <c r="Q128" s="159"/>
      <c r="R128" s="160">
        <f>SUM(R129:R141)</f>
        <v>0</v>
      </c>
      <c r="S128" s="159"/>
      <c r="T128" s="161">
        <f>SUM(T129:T141)</f>
        <v>0</v>
      </c>
      <c r="AR128" s="154" t="s">
        <v>90</v>
      </c>
      <c r="AT128" s="162" t="s">
        <v>72</v>
      </c>
      <c r="AU128" s="162" t="s">
        <v>80</v>
      </c>
      <c r="AY128" s="154" t="s">
        <v>219</v>
      </c>
      <c r="BK128" s="163">
        <f>SUM(BK129:BK141)</f>
        <v>0</v>
      </c>
    </row>
    <row r="129" spans="1:65" s="2" customFormat="1" ht="21.6" customHeight="1">
      <c r="A129" s="33"/>
      <c r="B129" s="166"/>
      <c r="C129" s="167" t="s">
        <v>252</v>
      </c>
      <c r="D129" s="167" t="s">
        <v>222</v>
      </c>
      <c r="E129" s="168" t="s">
        <v>3956</v>
      </c>
      <c r="F129" s="169" t="s">
        <v>2903</v>
      </c>
      <c r="G129" s="170" t="s">
        <v>2904</v>
      </c>
      <c r="H129" s="171">
        <v>0.06</v>
      </c>
      <c r="I129" s="172"/>
      <c r="J129" s="173">
        <f aca="true" t="shared" si="0" ref="J129:J141">ROUND(I129*H129,2)</f>
        <v>0</v>
      </c>
      <c r="K129" s="169" t="s">
        <v>1</v>
      </c>
      <c r="L129" s="34"/>
      <c r="M129" s="174" t="s">
        <v>1</v>
      </c>
      <c r="N129" s="175" t="s">
        <v>38</v>
      </c>
      <c r="O129" s="59"/>
      <c r="P129" s="176">
        <f aca="true" t="shared" si="1" ref="P129:P141">O129*H129</f>
        <v>0</v>
      </c>
      <c r="Q129" s="176">
        <v>0</v>
      </c>
      <c r="R129" s="176">
        <f aca="true" t="shared" si="2" ref="R129:R141">Q129*H129</f>
        <v>0</v>
      </c>
      <c r="S129" s="176">
        <v>0</v>
      </c>
      <c r="T129" s="177">
        <f aca="true" t="shared" si="3" ref="T129:T141">S129*H129</f>
        <v>0</v>
      </c>
      <c r="U129" s="33"/>
      <c r="V129" s="33"/>
      <c r="W129" s="33"/>
      <c r="X129" s="33"/>
      <c r="Y129" s="33"/>
      <c r="Z129" s="33"/>
      <c r="AA129" s="33"/>
      <c r="AB129" s="33"/>
      <c r="AC129" s="33"/>
      <c r="AD129" s="33"/>
      <c r="AE129" s="33"/>
      <c r="AR129" s="178" t="s">
        <v>446</v>
      </c>
      <c r="AT129" s="178" t="s">
        <v>222</v>
      </c>
      <c r="AU129" s="178" t="s">
        <v>82</v>
      </c>
      <c r="AY129" s="18" t="s">
        <v>219</v>
      </c>
      <c r="BE129" s="179">
        <f aca="true" t="shared" si="4" ref="BE129:BE141">IF(N129="základní",J129,0)</f>
        <v>0</v>
      </c>
      <c r="BF129" s="179">
        <f aca="true" t="shared" si="5" ref="BF129:BF141">IF(N129="snížená",J129,0)</f>
        <v>0</v>
      </c>
      <c r="BG129" s="179">
        <f aca="true" t="shared" si="6" ref="BG129:BG141">IF(N129="zákl. přenesená",J129,0)</f>
        <v>0</v>
      </c>
      <c r="BH129" s="179">
        <f aca="true" t="shared" si="7" ref="BH129:BH141">IF(N129="sníž. přenesená",J129,0)</f>
        <v>0</v>
      </c>
      <c r="BI129" s="179">
        <f aca="true" t="shared" si="8" ref="BI129:BI141">IF(N129="nulová",J129,0)</f>
        <v>0</v>
      </c>
      <c r="BJ129" s="18" t="s">
        <v>80</v>
      </c>
      <c r="BK129" s="179">
        <f aca="true" t="shared" si="9" ref="BK129:BK141">ROUND(I129*H129,2)</f>
        <v>0</v>
      </c>
      <c r="BL129" s="18" t="s">
        <v>446</v>
      </c>
      <c r="BM129" s="178" t="s">
        <v>3957</v>
      </c>
    </row>
    <row r="130" spans="1:65" s="2" customFormat="1" ht="21.6" customHeight="1">
      <c r="A130" s="33"/>
      <c r="B130" s="166"/>
      <c r="C130" s="167" t="s">
        <v>260</v>
      </c>
      <c r="D130" s="167" t="s">
        <v>222</v>
      </c>
      <c r="E130" s="168" t="s">
        <v>3958</v>
      </c>
      <c r="F130" s="169" t="s">
        <v>2912</v>
      </c>
      <c r="G130" s="170" t="s">
        <v>361</v>
      </c>
      <c r="H130" s="171">
        <v>46</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446</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446</v>
      </c>
      <c r="BM130" s="178" t="s">
        <v>3959</v>
      </c>
    </row>
    <row r="131" spans="1:65" s="2" customFormat="1" ht="21.6" customHeight="1">
      <c r="A131" s="33"/>
      <c r="B131" s="166"/>
      <c r="C131" s="167" t="s">
        <v>256</v>
      </c>
      <c r="D131" s="167" t="s">
        <v>222</v>
      </c>
      <c r="E131" s="168" t="s">
        <v>3960</v>
      </c>
      <c r="F131" s="169" t="s">
        <v>3961</v>
      </c>
      <c r="G131" s="170" t="s">
        <v>361</v>
      </c>
      <c r="H131" s="171">
        <v>9</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446</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446</v>
      </c>
      <c r="BM131" s="178" t="s">
        <v>3962</v>
      </c>
    </row>
    <row r="132" spans="1:65" s="2" customFormat="1" ht="21.6" customHeight="1">
      <c r="A132" s="33"/>
      <c r="B132" s="166"/>
      <c r="C132" s="167" t="s">
        <v>271</v>
      </c>
      <c r="D132" s="167" t="s">
        <v>222</v>
      </c>
      <c r="E132" s="168" t="s">
        <v>3963</v>
      </c>
      <c r="F132" s="169" t="s">
        <v>2914</v>
      </c>
      <c r="G132" s="170" t="s">
        <v>361</v>
      </c>
      <c r="H132" s="171">
        <v>55</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446</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446</v>
      </c>
      <c r="BM132" s="178" t="s">
        <v>3964</v>
      </c>
    </row>
    <row r="133" spans="1:65" s="2" customFormat="1" ht="21.6" customHeight="1">
      <c r="A133" s="33"/>
      <c r="B133" s="166"/>
      <c r="C133" s="167" t="s">
        <v>277</v>
      </c>
      <c r="D133" s="167" t="s">
        <v>222</v>
      </c>
      <c r="E133" s="168" t="s">
        <v>3965</v>
      </c>
      <c r="F133" s="169" t="s">
        <v>2916</v>
      </c>
      <c r="G133" s="170" t="s">
        <v>361</v>
      </c>
      <c r="H133" s="171">
        <v>55</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446</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446</v>
      </c>
      <c r="BM133" s="178" t="s">
        <v>3966</v>
      </c>
    </row>
    <row r="134" spans="1:65" s="2" customFormat="1" ht="21.6" customHeight="1">
      <c r="A134" s="33"/>
      <c r="B134" s="166"/>
      <c r="C134" s="167" t="s">
        <v>282</v>
      </c>
      <c r="D134" s="167" t="s">
        <v>222</v>
      </c>
      <c r="E134" s="168" t="s">
        <v>3967</v>
      </c>
      <c r="F134" s="169" t="s">
        <v>3968</v>
      </c>
      <c r="G134" s="170" t="s">
        <v>361</v>
      </c>
      <c r="H134" s="171">
        <v>4</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446</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446</v>
      </c>
      <c r="BM134" s="178" t="s">
        <v>3969</v>
      </c>
    </row>
    <row r="135" spans="1:65" s="2" customFormat="1" ht="21.6" customHeight="1">
      <c r="A135" s="33"/>
      <c r="B135" s="166"/>
      <c r="C135" s="167" t="s">
        <v>294</v>
      </c>
      <c r="D135" s="167" t="s">
        <v>222</v>
      </c>
      <c r="E135" s="168" t="s">
        <v>3970</v>
      </c>
      <c r="F135" s="169" t="s">
        <v>3971</v>
      </c>
      <c r="G135" s="170" t="s">
        <v>361</v>
      </c>
      <c r="H135" s="171">
        <v>46</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446</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446</v>
      </c>
      <c r="BM135" s="178" t="s">
        <v>3972</v>
      </c>
    </row>
    <row r="136" spans="1:65" s="2" customFormat="1" ht="21.6" customHeight="1">
      <c r="A136" s="33"/>
      <c r="B136" s="166"/>
      <c r="C136" s="167" t="s">
        <v>298</v>
      </c>
      <c r="D136" s="167" t="s">
        <v>222</v>
      </c>
      <c r="E136" s="168" t="s">
        <v>3973</v>
      </c>
      <c r="F136" s="169" t="s">
        <v>3974</v>
      </c>
      <c r="G136" s="170" t="s">
        <v>361</v>
      </c>
      <c r="H136" s="171">
        <v>9</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446</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446</v>
      </c>
      <c r="BM136" s="178" t="s">
        <v>3975</v>
      </c>
    </row>
    <row r="137" spans="1:65" s="2" customFormat="1" ht="14.45" customHeight="1">
      <c r="A137" s="33"/>
      <c r="B137" s="166"/>
      <c r="C137" s="167" t="s">
        <v>304</v>
      </c>
      <c r="D137" s="167" t="s">
        <v>222</v>
      </c>
      <c r="E137" s="168" t="s">
        <v>3976</v>
      </c>
      <c r="F137" s="169" t="s">
        <v>3977</v>
      </c>
      <c r="G137" s="170" t="s">
        <v>232</v>
      </c>
      <c r="H137" s="171">
        <v>6.04</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446</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446</v>
      </c>
      <c r="BM137" s="178" t="s">
        <v>3978</v>
      </c>
    </row>
    <row r="138" spans="1:65" s="2" customFormat="1" ht="14.45" customHeight="1">
      <c r="A138" s="33"/>
      <c r="B138" s="166"/>
      <c r="C138" s="167" t="s">
        <v>8</v>
      </c>
      <c r="D138" s="167" t="s">
        <v>222</v>
      </c>
      <c r="E138" s="168" t="s">
        <v>3979</v>
      </c>
      <c r="F138" s="169" t="s">
        <v>2926</v>
      </c>
      <c r="G138" s="170" t="s">
        <v>232</v>
      </c>
      <c r="H138" s="171">
        <v>114.76</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446</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446</v>
      </c>
      <c r="BM138" s="178" t="s">
        <v>3980</v>
      </c>
    </row>
    <row r="139" spans="1:65" s="2" customFormat="1" ht="14.45" customHeight="1">
      <c r="A139" s="33"/>
      <c r="B139" s="166"/>
      <c r="C139" s="167" t="s">
        <v>318</v>
      </c>
      <c r="D139" s="167" t="s">
        <v>222</v>
      </c>
      <c r="E139" s="168" t="s">
        <v>3981</v>
      </c>
      <c r="F139" s="169" t="s">
        <v>2928</v>
      </c>
      <c r="G139" s="170" t="s">
        <v>232</v>
      </c>
      <c r="H139" s="171">
        <v>6.04</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446</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446</v>
      </c>
      <c r="BM139" s="178" t="s">
        <v>3982</v>
      </c>
    </row>
    <row r="140" spans="1:65" s="2" customFormat="1" ht="14.45" customHeight="1">
      <c r="A140" s="33"/>
      <c r="B140" s="166"/>
      <c r="C140" s="167" t="s">
        <v>322</v>
      </c>
      <c r="D140" s="167" t="s">
        <v>222</v>
      </c>
      <c r="E140" s="168" t="s">
        <v>3983</v>
      </c>
      <c r="F140" s="169" t="s">
        <v>2930</v>
      </c>
      <c r="G140" s="170" t="s">
        <v>237</v>
      </c>
      <c r="H140" s="171">
        <v>27.5</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446</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446</v>
      </c>
      <c r="BM140" s="178" t="s">
        <v>3984</v>
      </c>
    </row>
    <row r="141" spans="1:65" s="2" customFormat="1" ht="21.6" customHeight="1">
      <c r="A141" s="33"/>
      <c r="B141" s="166"/>
      <c r="C141" s="167" t="s">
        <v>334</v>
      </c>
      <c r="D141" s="167" t="s">
        <v>222</v>
      </c>
      <c r="E141" s="168" t="s">
        <v>3985</v>
      </c>
      <c r="F141" s="169" t="s">
        <v>3986</v>
      </c>
      <c r="G141" s="170" t="s">
        <v>361</v>
      </c>
      <c r="H141" s="171">
        <v>40</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446</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446</v>
      </c>
      <c r="BM141" s="178" t="s">
        <v>3987</v>
      </c>
    </row>
    <row r="142" spans="2:63" s="12" customFormat="1" ht="22.9" customHeight="1">
      <c r="B142" s="153"/>
      <c r="D142" s="154" t="s">
        <v>72</v>
      </c>
      <c r="E142" s="164" t="s">
        <v>364</v>
      </c>
      <c r="F142" s="164" t="s">
        <v>2935</v>
      </c>
      <c r="I142" s="156"/>
      <c r="J142" s="165">
        <f>BK142</f>
        <v>0</v>
      </c>
      <c r="L142" s="153"/>
      <c r="M142" s="158"/>
      <c r="N142" s="159"/>
      <c r="O142" s="159"/>
      <c r="P142" s="160">
        <f>P143</f>
        <v>0</v>
      </c>
      <c r="Q142" s="159"/>
      <c r="R142" s="160">
        <f>R143</f>
        <v>0</v>
      </c>
      <c r="S142" s="159"/>
      <c r="T142" s="161">
        <f>T143</f>
        <v>0</v>
      </c>
      <c r="AR142" s="154" t="s">
        <v>90</v>
      </c>
      <c r="AT142" s="162" t="s">
        <v>72</v>
      </c>
      <c r="AU142" s="162" t="s">
        <v>80</v>
      </c>
      <c r="AY142" s="154" t="s">
        <v>219</v>
      </c>
      <c r="BK142" s="163">
        <f>BK143</f>
        <v>0</v>
      </c>
    </row>
    <row r="143" spans="1:65" s="2" customFormat="1" ht="21.6" customHeight="1">
      <c r="A143" s="33"/>
      <c r="B143" s="166"/>
      <c r="C143" s="167" t="s">
        <v>339</v>
      </c>
      <c r="D143" s="167" t="s">
        <v>222</v>
      </c>
      <c r="E143" s="168" t="s">
        <v>3988</v>
      </c>
      <c r="F143" s="169" t="s">
        <v>3989</v>
      </c>
      <c r="G143" s="170" t="s">
        <v>654</v>
      </c>
      <c r="H143" s="171">
        <v>1</v>
      </c>
      <c r="I143" s="172"/>
      <c r="J143" s="173">
        <f>ROUND(I143*H143,2)</f>
        <v>0</v>
      </c>
      <c r="K143" s="169" t="s">
        <v>1</v>
      </c>
      <c r="L143" s="34"/>
      <c r="M143" s="217" t="s">
        <v>1</v>
      </c>
      <c r="N143" s="218" t="s">
        <v>38</v>
      </c>
      <c r="O143" s="219"/>
      <c r="P143" s="220">
        <f>O143*H143</f>
        <v>0</v>
      </c>
      <c r="Q143" s="220">
        <v>0</v>
      </c>
      <c r="R143" s="220">
        <f>Q143*H143</f>
        <v>0</v>
      </c>
      <c r="S143" s="220">
        <v>0</v>
      </c>
      <c r="T143" s="221">
        <f>S143*H143</f>
        <v>0</v>
      </c>
      <c r="U143" s="33"/>
      <c r="V143" s="33"/>
      <c r="W143" s="33"/>
      <c r="X143" s="33"/>
      <c r="Y143" s="33"/>
      <c r="Z143" s="33"/>
      <c r="AA143" s="33"/>
      <c r="AB143" s="33"/>
      <c r="AC143" s="33"/>
      <c r="AD143" s="33"/>
      <c r="AE143" s="33"/>
      <c r="AR143" s="178" t="s">
        <v>446</v>
      </c>
      <c r="AT143" s="178" t="s">
        <v>222</v>
      </c>
      <c r="AU143" s="178" t="s">
        <v>82</v>
      </c>
      <c r="AY143" s="18" t="s">
        <v>219</v>
      </c>
      <c r="BE143" s="179">
        <f>IF(N143="základní",J143,0)</f>
        <v>0</v>
      </c>
      <c r="BF143" s="179">
        <f>IF(N143="snížená",J143,0)</f>
        <v>0</v>
      </c>
      <c r="BG143" s="179">
        <f>IF(N143="zákl. přenesená",J143,0)</f>
        <v>0</v>
      </c>
      <c r="BH143" s="179">
        <f>IF(N143="sníž. přenesená",J143,0)</f>
        <v>0</v>
      </c>
      <c r="BI143" s="179">
        <f>IF(N143="nulová",J143,0)</f>
        <v>0</v>
      </c>
      <c r="BJ143" s="18" t="s">
        <v>80</v>
      </c>
      <c r="BK143" s="179">
        <f>ROUND(I143*H143,2)</f>
        <v>0</v>
      </c>
      <c r="BL143" s="18" t="s">
        <v>446</v>
      </c>
      <c r="BM143" s="178" t="s">
        <v>3990</v>
      </c>
    </row>
    <row r="144" spans="1:31" s="2" customFormat="1" ht="6.95" customHeight="1">
      <c r="A144" s="33"/>
      <c r="B144" s="48"/>
      <c r="C144" s="49"/>
      <c r="D144" s="49"/>
      <c r="E144" s="49"/>
      <c r="F144" s="49"/>
      <c r="G144" s="49"/>
      <c r="H144" s="49"/>
      <c r="I144" s="126"/>
      <c r="J144" s="49"/>
      <c r="K144" s="49"/>
      <c r="L144" s="34"/>
      <c r="M144" s="33"/>
      <c r="O144" s="33"/>
      <c r="P144" s="33"/>
      <c r="Q144" s="33"/>
      <c r="R144" s="33"/>
      <c r="S144" s="33"/>
      <c r="T144" s="33"/>
      <c r="U144" s="33"/>
      <c r="V144" s="33"/>
      <c r="W144" s="33"/>
      <c r="X144" s="33"/>
      <c r="Y144" s="33"/>
      <c r="Z144" s="33"/>
      <c r="AA144" s="33"/>
      <c r="AB144" s="33"/>
      <c r="AC144" s="33"/>
      <c r="AD144" s="33"/>
      <c r="AE144" s="33"/>
    </row>
  </sheetData>
  <autoFilter ref="C119:K14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31"/>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159</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3991</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ROUND((SUM(BE118:BE130)),2)</f>
        <v>0</v>
      </c>
      <c r="G33" s="33"/>
      <c r="H33" s="33"/>
      <c r="I33" s="113">
        <v>0.21</v>
      </c>
      <c r="J33" s="112">
        <f>ROUND(((SUM(BE118:BE130))*I33),2)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ROUND((SUM(BF118:BF130)),2)</f>
        <v>0</v>
      </c>
      <c r="G34" s="33"/>
      <c r="H34" s="33"/>
      <c r="I34" s="113">
        <v>0.15</v>
      </c>
      <c r="J34" s="112">
        <f>ROUND(((SUM(BF118:BF130))*I34),2)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ROUND((SUM(BG118:BG130)),2)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ROUND((SUM(BH118:BH130)),2)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ROUND((SUM(BI118:BI130)),2)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07 - SO07  Přeložka el.vedení SLP</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3992</v>
      </c>
      <c r="E97" s="134"/>
      <c r="F97" s="134"/>
      <c r="G97" s="134"/>
      <c r="H97" s="134"/>
      <c r="I97" s="135"/>
      <c r="J97" s="136">
        <f>J119</f>
        <v>0</v>
      </c>
      <c r="L97" s="132"/>
    </row>
    <row r="98" spans="2:12" s="10" customFormat="1" ht="19.9" customHeight="1">
      <c r="B98" s="137"/>
      <c r="D98" s="138" t="s">
        <v>3993</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6.95"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6.95"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4.95"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5"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45" customHeight="1">
      <c r="A108" s="33"/>
      <c r="B108" s="34"/>
      <c r="C108" s="33"/>
      <c r="D108" s="33"/>
      <c r="E108" s="280" t="str">
        <f>E7</f>
        <v>Rozšíření infrastruktury centra INTEMAC</v>
      </c>
      <c r="F108" s="281"/>
      <c r="G108" s="281"/>
      <c r="H108" s="281"/>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5" customHeight="1">
      <c r="A110" s="33"/>
      <c r="B110" s="34"/>
      <c r="C110" s="33"/>
      <c r="D110" s="33"/>
      <c r="E110" s="253" t="str">
        <f>E9</f>
        <v>07 - SO07  Přeložka el.vedení SLP</v>
      </c>
      <c r="F110" s="283"/>
      <c r="G110" s="283"/>
      <c r="H110" s="283"/>
      <c r="I110" s="10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3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 customHeight="1">
      <c r="B119" s="153"/>
      <c r="D119" s="154" t="s">
        <v>72</v>
      </c>
      <c r="E119" s="155" t="s">
        <v>543</v>
      </c>
      <c r="F119" s="155" t="s">
        <v>134</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 customHeight="1">
      <c r="B120" s="153"/>
      <c r="D120" s="154" t="s">
        <v>72</v>
      </c>
      <c r="E120" s="164" t="s">
        <v>3994</v>
      </c>
      <c r="F120" s="164" t="s">
        <v>3995</v>
      </c>
      <c r="I120" s="156"/>
      <c r="J120" s="165">
        <f>BK120</f>
        <v>0</v>
      </c>
      <c r="L120" s="153"/>
      <c r="M120" s="158"/>
      <c r="N120" s="159"/>
      <c r="O120" s="159"/>
      <c r="P120" s="160">
        <f>SUM(P121:P130)</f>
        <v>0</v>
      </c>
      <c r="Q120" s="159"/>
      <c r="R120" s="160">
        <f>SUM(R121:R130)</f>
        <v>0</v>
      </c>
      <c r="S120" s="159"/>
      <c r="T120" s="161">
        <f>SUM(T121:T130)</f>
        <v>0</v>
      </c>
      <c r="AR120" s="154" t="s">
        <v>90</v>
      </c>
      <c r="AT120" s="162" t="s">
        <v>72</v>
      </c>
      <c r="AU120" s="162" t="s">
        <v>80</v>
      </c>
      <c r="AY120" s="154" t="s">
        <v>219</v>
      </c>
      <c r="BK120" s="163">
        <f>SUM(BK121:BK130)</f>
        <v>0</v>
      </c>
    </row>
    <row r="121" spans="1:65" s="2" customFormat="1" ht="14.45" customHeight="1">
      <c r="A121" s="33"/>
      <c r="B121" s="166"/>
      <c r="C121" s="167" t="s">
        <v>80</v>
      </c>
      <c r="D121" s="167" t="s">
        <v>222</v>
      </c>
      <c r="E121" s="168" t="s">
        <v>166</v>
      </c>
      <c r="F121" s="169" t="s">
        <v>3996</v>
      </c>
      <c r="G121" s="170" t="s">
        <v>361</v>
      </c>
      <c r="H121" s="171">
        <v>1</v>
      </c>
      <c r="I121" s="172"/>
      <c r="J121" s="173">
        <f aca="true" t="shared" si="0" ref="J121:J130">ROUND(I121*H121,2)</f>
        <v>0</v>
      </c>
      <c r="K121" s="169" t="s">
        <v>1</v>
      </c>
      <c r="L121" s="34"/>
      <c r="M121" s="174" t="s">
        <v>1</v>
      </c>
      <c r="N121" s="175" t="s">
        <v>38</v>
      </c>
      <c r="O121" s="59"/>
      <c r="P121" s="176">
        <f aca="true" t="shared" si="1" ref="P121:P130">O121*H121</f>
        <v>0</v>
      </c>
      <c r="Q121" s="176">
        <v>0</v>
      </c>
      <c r="R121" s="176">
        <f aca="true" t="shared" si="2" ref="R121:R130">Q121*H121</f>
        <v>0</v>
      </c>
      <c r="S121" s="176">
        <v>0</v>
      </c>
      <c r="T121" s="177">
        <f aca="true" t="shared" si="3" ref="T121:T130">S121*H121</f>
        <v>0</v>
      </c>
      <c r="U121" s="33"/>
      <c r="V121" s="33"/>
      <c r="W121" s="33"/>
      <c r="X121" s="33"/>
      <c r="Y121" s="33"/>
      <c r="Z121" s="33"/>
      <c r="AA121" s="33"/>
      <c r="AB121" s="33"/>
      <c r="AC121" s="33"/>
      <c r="AD121" s="33"/>
      <c r="AE121" s="33"/>
      <c r="AR121" s="178" t="s">
        <v>446</v>
      </c>
      <c r="AT121" s="178" t="s">
        <v>222</v>
      </c>
      <c r="AU121" s="178" t="s">
        <v>82</v>
      </c>
      <c r="AY121" s="18" t="s">
        <v>219</v>
      </c>
      <c r="BE121" s="179">
        <f aca="true" t="shared" si="4" ref="BE121:BE130">IF(N121="základní",J121,0)</f>
        <v>0</v>
      </c>
      <c r="BF121" s="179">
        <f aca="true" t="shared" si="5" ref="BF121:BF130">IF(N121="snížená",J121,0)</f>
        <v>0</v>
      </c>
      <c r="BG121" s="179">
        <f aca="true" t="shared" si="6" ref="BG121:BG130">IF(N121="zákl. přenesená",J121,0)</f>
        <v>0</v>
      </c>
      <c r="BH121" s="179">
        <f aca="true" t="shared" si="7" ref="BH121:BH130">IF(N121="sníž. přenesená",J121,0)</f>
        <v>0</v>
      </c>
      <c r="BI121" s="179">
        <f aca="true" t="shared" si="8" ref="BI121:BI130">IF(N121="nulová",J121,0)</f>
        <v>0</v>
      </c>
      <c r="BJ121" s="18" t="s">
        <v>80</v>
      </c>
      <c r="BK121" s="179">
        <f aca="true" t="shared" si="9" ref="BK121:BK130">ROUND(I121*H121,2)</f>
        <v>0</v>
      </c>
      <c r="BL121" s="18" t="s">
        <v>446</v>
      </c>
      <c r="BM121" s="178" t="s">
        <v>82</v>
      </c>
    </row>
    <row r="122" spans="1:65" s="2" customFormat="1" ht="14.45" customHeight="1">
      <c r="A122" s="33"/>
      <c r="B122" s="166"/>
      <c r="C122" s="167" t="s">
        <v>82</v>
      </c>
      <c r="D122" s="167" t="s">
        <v>222</v>
      </c>
      <c r="E122" s="168" t="s">
        <v>169</v>
      </c>
      <c r="F122" s="169" t="s">
        <v>3997</v>
      </c>
      <c r="G122" s="170" t="s">
        <v>361</v>
      </c>
      <c r="H122" s="171">
        <v>60</v>
      </c>
      <c r="I122" s="172"/>
      <c r="J122" s="173">
        <f t="shared" si="0"/>
        <v>0</v>
      </c>
      <c r="K122" s="169" t="s">
        <v>1</v>
      </c>
      <c r="L122" s="34"/>
      <c r="M122" s="174" t="s">
        <v>1</v>
      </c>
      <c r="N122" s="175" t="s">
        <v>38</v>
      </c>
      <c r="O122" s="59"/>
      <c r="P122" s="176">
        <f t="shared" si="1"/>
        <v>0</v>
      </c>
      <c r="Q122" s="176">
        <v>0</v>
      </c>
      <c r="R122" s="176">
        <f t="shared" si="2"/>
        <v>0</v>
      </c>
      <c r="S122" s="176">
        <v>0</v>
      </c>
      <c r="T122" s="177">
        <f t="shared" si="3"/>
        <v>0</v>
      </c>
      <c r="U122" s="33"/>
      <c r="V122" s="33"/>
      <c r="W122" s="33"/>
      <c r="X122" s="33"/>
      <c r="Y122" s="33"/>
      <c r="Z122" s="33"/>
      <c r="AA122" s="33"/>
      <c r="AB122" s="33"/>
      <c r="AC122" s="33"/>
      <c r="AD122" s="33"/>
      <c r="AE122" s="33"/>
      <c r="AR122" s="178" t="s">
        <v>446</v>
      </c>
      <c r="AT122" s="178" t="s">
        <v>222</v>
      </c>
      <c r="AU122" s="178" t="s">
        <v>82</v>
      </c>
      <c r="AY122" s="18" t="s">
        <v>219</v>
      </c>
      <c r="BE122" s="179">
        <f t="shared" si="4"/>
        <v>0</v>
      </c>
      <c r="BF122" s="179">
        <f t="shared" si="5"/>
        <v>0</v>
      </c>
      <c r="BG122" s="179">
        <f t="shared" si="6"/>
        <v>0</v>
      </c>
      <c r="BH122" s="179">
        <f t="shared" si="7"/>
        <v>0</v>
      </c>
      <c r="BI122" s="179">
        <f t="shared" si="8"/>
        <v>0</v>
      </c>
      <c r="BJ122" s="18" t="s">
        <v>80</v>
      </c>
      <c r="BK122" s="179">
        <f t="shared" si="9"/>
        <v>0</v>
      </c>
      <c r="BL122" s="18" t="s">
        <v>446</v>
      </c>
      <c r="BM122" s="178" t="s">
        <v>125</v>
      </c>
    </row>
    <row r="123" spans="1:65" s="2" customFormat="1" ht="14.45" customHeight="1">
      <c r="A123" s="33"/>
      <c r="B123" s="166"/>
      <c r="C123" s="167" t="s">
        <v>90</v>
      </c>
      <c r="D123" s="167" t="s">
        <v>222</v>
      </c>
      <c r="E123" s="168" t="s">
        <v>1277</v>
      </c>
      <c r="F123" s="169" t="s">
        <v>3998</v>
      </c>
      <c r="G123" s="170" t="s">
        <v>361</v>
      </c>
      <c r="H123" s="171">
        <v>60</v>
      </c>
      <c r="I123" s="172"/>
      <c r="J123" s="173">
        <f t="shared" si="0"/>
        <v>0</v>
      </c>
      <c r="K123" s="169" t="s">
        <v>1</v>
      </c>
      <c r="L123" s="34"/>
      <c r="M123" s="174" t="s">
        <v>1</v>
      </c>
      <c r="N123" s="175" t="s">
        <v>38</v>
      </c>
      <c r="O123" s="59"/>
      <c r="P123" s="176">
        <f t="shared" si="1"/>
        <v>0</v>
      </c>
      <c r="Q123" s="176">
        <v>0</v>
      </c>
      <c r="R123" s="176">
        <f t="shared" si="2"/>
        <v>0</v>
      </c>
      <c r="S123" s="176">
        <v>0</v>
      </c>
      <c r="T123" s="177">
        <f t="shared" si="3"/>
        <v>0</v>
      </c>
      <c r="U123" s="33"/>
      <c r="V123" s="33"/>
      <c r="W123" s="33"/>
      <c r="X123" s="33"/>
      <c r="Y123" s="33"/>
      <c r="Z123" s="33"/>
      <c r="AA123" s="33"/>
      <c r="AB123" s="33"/>
      <c r="AC123" s="33"/>
      <c r="AD123" s="33"/>
      <c r="AE123" s="33"/>
      <c r="AR123" s="178" t="s">
        <v>446</v>
      </c>
      <c r="AT123" s="178" t="s">
        <v>222</v>
      </c>
      <c r="AU123" s="178" t="s">
        <v>82</v>
      </c>
      <c r="AY123" s="18" t="s">
        <v>219</v>
      </c>
      <c r="BE123" s="179">
        <f t="shared" si="4"/>
        <v>0</v>
      </c>
      <c r="BF123" s="179">
        <f t="shared" si="5"/>
        <v>0</v>
      </c>
      <c r="BG123" s="179">
        <f t="shared" si="6"/>
        <v>0</v>
      </c>
      <c r="BH123" s="179">
        <f t="shared" si="7"/>
        <v>0</v>
      </c>
      <c r="BI123" s="179">
        <f t="shared" si="8"/>
        <v>0</v>
      </c>
      <c r="BJ123" s="18" t="s">
        <v>80</v>
      </c>
      <c r="BK123" s="179">
        <f t="shared" si="9"/>
        <v>0</v>
      </c>
      <c r="BL123" s="18" t="s">
        <v>446</v>
      </c>
      <c r="BM123" s="178" t="s">
        <v>252</v>
      </c>
    </row>
    <row r="124" spans="1:65" s="2" customFormat="1" ht="14.45" customHeight="1">
      <c r="A124" s="33"/>
      <c r="B124" s="166"/>
      <c r="C124" s="167" t="s">
        <v>125</v>
      </c>
      <c r="D124" s="167" t="s">
        <v>222</v>
      </c>
      <c r="E124" s="168" t="s">
        <v>1282</v>
      </c>
      <c r="F124" s="169" t="s">
        <v>3999</v>
      </c>
      <c r="G124" s="170" t="s">
        <v>361</v>
      </c>
      <c r="H124" s="171">
        <v>60</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446</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446</v>
      </c>
      <c r="BM124" s="178" t="s">
        <v>256</v>
      </c>
    </row>
    <row r="125" spans="1:65" s="2" customFormat="1" ht="14.45" customHeight="1">
      <c r="A125" s="33"/>
      <c r="B125" s="166"/>
      <c r="C125" s="167" t="s">
        <v>246</v>
      </c>
      <c r="D125" s="167" t="s">
        <v>222</v>
      </c>
      <c r="E125" s="168" t="s">
        <v>1288</v>
      </c>
      <c r="F125" s="169" t="s">
        <v>4000</v>
      </c>
      <c r="G125" s="170" t="s">
        <v>361</v>
      </c>
      <c r="H125" s="171">
        <v>60</v>
      </c>
      <c r="I125" s="172"/>
      <c r="J125" s="173">
        <f t="shared" si="0"/>
        <v>0</v>
      </c>
      <c r="K125" s="169" t="s">
        <v>1</v>
      </c>
      <c r="L125" s="34"/>
      <c r="M125" s="174" t="s">
        <v>1</v>
      </c>
      <c r="N125" s="175"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446</v>
      </c>
      <c r="AT125" s="178" t="s">
        <v>222</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446</v>
      </c>
      <c r="BM125" s="178" t="s">
        <v>277</v>
      </c>
    </row>
    <row r="126" spans="1:65" s="2" customFormat="1" ht="14.45" customHeight="1">
      <c r="A126" s="33"/>
      <c r="B126" s="166"/>
      <c r="C126" s="167" t="s">
        <v>252</v>
      </c>
      <c r="D126" s="167" t="s">
        <v>222</v>
      </c>
      <c r="E126" s="168" t="s">
        <v>1293</v>
      </c>
      <c r="F126" s="169" t="s">
        <v>4001</v>
      </c>
      <c r="G126" s="170" t="s">
        <v>361</v>
      </c>
      <c r="H126" s="171">
        <v>60</v>
      </c>
      <c r="I126" s="172"/>
      <c r="J126" s="173">
        <f t="shared" si="0"/>
        <v>0</v>
      </c>
      <c r="K126" s="169" t="s">
        <v>1</v>
      </c>
      <c r="L126" s="34"/>
      <c r="M126" s="174" t="s">
        <v>1</v>
      </c>
      <c r="N126" s="175" t="s">
        <v>38</v>
      </c>
      <c r="O126" s="59"/>
      <c r="P126" s="176">
        <f t="shared" si="1"/>
        <v>0</v>
      </c>
      <c r="Q126" s="176">
        <v>0</v>
      </c>
      <c r="R126" s="176">
        <f t="shared" si="2"/>
        <v>0</v>
      </c>
      <c r="S126" s="176">
        <v>0</v>
      </c>
      <c r="T126" s="177">
        <f t="shared" si="3"/>
        <v>0</v>
      </c>
      <c r="U126" s="33"/>
      <c r="V126" s="33"/>
      <c r="W126" s="33"/>
      <c r="X126" s="33"/>
      <c r="Y126" s="33"/>
      <c r="Z126" s="33"/>
      <c r="AA126" s="33"/>
      <c r="AB126" s="33"/>
      <c r="AC126" s="33"/>
      <c r="AD126" s="33"/>
      <c r="AE126" s="33"/>
      <c r="AR126" s="178" t="s">
        <v>446</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446</v>
      </c>
      <c r="BM126" s="178" t="s">
        <v>294</v>
      </c>
    </row>
    <row r="127" spans="1:65" s="2" customFormat="1" ht="14.45" customHeight="1">
      <c r="A127" s="33"/>
      <c r="B127" s="166"/>
      <c r="C127" s="167" t="s">
        <v>260</v>
      </c>
      <c r="D127" s="167" t="s">
        <v>222</v>
      </c>
      <c r="E127" s="168" t="s">
        <v>1298</v>
      </c>
      <c r="F127" s="169" t="s">
        <v>4002</v>
      </c>
      <c r="G127" s="170" t="s">
        <v>361</v>
      </c>
      <c r="H127" s="171">
        <v>1</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446</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446</v>
      </c>
      <c r="BM127" s="178" t="s">
        <v>304</v>
      </c>
    </row>
    <row r="128" spans="1:65" s="2" customFormat="1" ht="21.6" customHeight="1">
      <c r="A128" s="33"/>
      <c r="B128" s="166"/>
      <c r="C128" s="167" t="s">
        <v>256</v>
      </c>
      <c r="D128" s="167" t="s">
        <v>222</v>
      </c>
      <c r="E128" s="168" t="s">
        <v>1303</v>
      </c>
      <c r="F128" s="169" t="s">
        <v>4003</v>
      </c>
      <c r="G128" s="170" t="s">
        <v>592</v>
      </c>
      <c r="H128" s="171">
        <v>2</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446</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446</v>
      </c>
      <c r="BM128" s="178" t="s">
        <v>318</v>
      </c>
    </row>
    <row r="129" spans="1:65" s="2" customFormat="1" ht="21.6" customHeight="1">
      <c r="A129" s="33"/>
      <c r="B129" s="166"/>
      <c r="C129" s="167" t="s">
        <v>271</v>
      </c>
      <c r="D129" s="167" t="s">
        <v>222</v>
      </c>
      <c r="E129" s="168" t="s">
        <v>1308</v>
      </c>
      <c r="F129" s="169" t="s">
        <v>4004</v>
      </c>
      <c r="G129" s="170" t="s">
        <v>592</v>
      </c>
      <c r="H129" s="171">
        <v>2</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446</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446</v>
      </c>
      <c r="BM129" s="178" t="s">
        <v>334</v>
      </c>
    </row>
    <row r="130" spans="1:65" s="2" customFormat="1" ht="21.6" customHeight="1">
      <c r="A130" s="33"/>
      <c r="B130" s="166"/>
      <c r="C130" s="167" t="s">
        <v>277</v>
      </c>
      <c r="D130" s="167" t="s">
        <v>222</v>
      </c>
      <c r="E130" s="168" t="s">
        <v>1314</v>
      </c>
      <c r="F130" s="169" t="s">
        <v>4005</v>
      </c>
      <c r="G130" s="170" t="s">
        <v>361</v>
      </c>
      <c r="H130" s="171">
        <v>12</v>
      </c>
      <c r="I130" s="172"/>
      <c r="J130" s="173">
        <f t="shared" si="0"/>
        <v>0</v>
      </c>
      <c r="K130" s="169" t="s">
        <v>1</v>
      </c>
      <c r="L130" s="34"/>
      <c r="M130" s="217" t="s">
        <v>1</v>
      </c>
      <c r="N130" s="218" t="s">
        <v>38</v>
      </c>
      <c r="O130" s="219"/>
      <c r="P130" s="220">
        <f t="shared" si="1"/>
        <v>0</v>
      </c>
      <c r="Q130" s="220">
        <v>0</v>
      </c>
      <c r="R130" s="220">
        <f t="shared" si="2"/>
        <v>0</v>
      </c>
      <c r="S130" s="220">
        <v>0</v>
      </c>
      <c r="T130" s="221">
        <f t="shared" si="3"/>
        <v>0</v>
      </c>
      <c r="U130" s="33"/>
      <c r="V130" s="33"/>
      <c r="W130" s="33"/>
      <c r="X130" s="33"/>
      <c r="Y130" s="33"/>
      <c r="Z130" s="33"/>
      <c r="AA130" s="33"/>
      <c r="AB130" s="33"/>
      <c r="AC130" s="33"/>
      <c r="AD130" s="33"/>
      <c r="AE130" s="33"/>
      <c r="AR130" s="178" t="s">
        <v>446</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446</v>
      </c>
      <c r="BM130" s="178" t="s">
        <v>344</v>
      </c>
    </row>
    <row r="131" spans="1:31" s="2" customFormat="1" ht="6.95" customHeight="1">
      <c r="A131" s="33"/>
      <c r="B131" s="48"/>
      <c r="C131" s="49"/>
      <c r="D131" s="49"/>
      <c r="E131" s="49"/>
      <c r="F131" s="49"/>
      <c r="G131" s="49"/>
      <c r="H131" s="49"/>
      <c r="I131" s="126"/>
      <c r="J131" s="49"/>
      <c r="K131" s="49"/>
      <c r="L131" s="34"/>
      <c r="M131" s="33"/>
      <c r="O131" s="33"/>
      <c r="P131" s="33"/>
      <c r="Q131" s="33"/>
      <c r="R131" s="33"/>
      <c r="S131" s="33"/>
      <c r="T131" s="33"/>
      <c r="U131" s="33"/>
      <c r="V131" s="33"/>
      <c r="W131" s="33"/>
      <c r="X131" s="33"/>
      <c r="Y131" s="33"/>
      <c r="Z131" s="33"/>
      <c r="AA131" s="33"/>
      <c r="AB131" s="33"/>
      <c r="AC131" s="33"/>
      <c r="AD131" s="33"/>
      <c r="AE131" s="33"/>
    </row>
  </sheetData>
  <autoFilter ref="C117:K130"/>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162</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4006</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ROUND(J120,2)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ROUND((SUM(BE120:BE156)),2)</f>
        <v>0</v>
      </c>
      <c r="G33" s="33"/>
      <c r="H33" s="33"/>
      <c r="I33" s="113">
        <v>0.21</v>
      </c>
      <c r="J33" s="112">
        <f>ROUND(((SUM(BE120:BE156))*I33),2)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ROUND((SUM(BF120:BF156)),2)</f>
        <v>0</v>
      </c>
      <c r="G34" s="33"/>
      <c r="H34" s="33"/>
      <c r="I34" s="113">
        <v>0.15</v>
      </c>
      <c r="J34" s="112">
        <f>ROUND(((SUM(BF120:BF156))*I34),2)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ROUND((SUM(BG120:BG156)),2)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ROUND((SUM(BH120:BH156)),2)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ROUND((SUM(BI120:BI156)),2)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08 - SO08  Přeložka stožáru VO</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J120</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4007</v>
      </c>
      <c r="E97" s="134"/>
      <c r="F97" s="134"/>
      <c r="G97" s="134"/>
      <c r="H97" s="134"/>
      <c r="I97" s="135"/>
      <c r="J97" s="136">
        <f>J121</f>
        <v>0</v>
      </c>
      <c r="L97" s="132"/>
    </row>
    <row r="98" spans="2:12" s="10" customFormat="1" ht="19.9" customHeight="1">
      <c r="B98" s="137"/>
      <c r="D98" s="138" t="s">
        <v>3940</v>
      </c>
      <c r="E98" s="139"/>
      <c r="F98" s="139"/>
      <c r="G98" s="139"/>
      <c r="H98" s="139"/>
      <c r="I98" s="140"/>
      <c r="J98" s="141">
        <f>J122</f>
        <v>0</v>
      </c>
      <c r="L98" s="137"/>
    </row>
    <row r="99" spans="2:12" s="10" customFormat="1" ht="19.9" customHeight="1">
      <c r="B99" s="137"/>
      <c r="D99" s="138" t="s">
        <v>3941</v>
      </c>
      <c r="E99" s="139"/>
      <c r="F99" s="139"/>
      <c r="G99" s="139"/>
      <c r="H99" s="139"/>
      <c r="I99" s="140"/>
      <c r="J99" s="141">
        <f>J139</f>
        <v>0</v>
      </c>
      <c r="L99" s="137"/>
    </row>
    <row r="100" spans="2:12" s="10" customFormat="1" ht="19.9" customHeight="1">
      <c r="B100" s="137"/>
      <c r="D100" s="138" t="s">
        <v>4008</v>
      </c>
      <c r="E100" s="139"/>
      <c r="F100" s="139"/>
      <c r="G100" s="139"/>
      <c r="H100" s="139"/>
      <c r="I100" s="140"/>
      <c r="J100" s="141">
        <f>J155</f>
        <v>0</v>
      </c>
      <c r="L100" s="137"/>
    </row>
    <row r="101" spans="1:31" s="2" customFormat="1" ht="21.75" customHeight="1">
      <c r="A101" s="33"/>
      <c r="B101" s="34"/>
      <c r="C101" s="33"/>
      <c r="D101" s="33"/>
      <c r="E101" s="33"/>
      <c r="F101" s="33"/>
      <c r="G101" s="33"/>
      <c r="H101" s="33"/>
      <c r="I101" s="103"/>
      <c r="J101" s="33"/>
      <c r="K101" s="33"/>
      <c r="L101" s="43"/>
      <c r="S101" s="33"/>
      <c r="T101" s="33"/>
      <c r="U101" s="33"/>
      <c r="V101" s="33"/>
      <c r="W101" s="33"/>
      <c r="X101" s="33"/>
      <c r="Y101" s="33"/>
      <c r="Z101" s="33"/>
      <c r="AA101" s="33"/>
      <c r="AB101" s="33"/>
      <c r="AC101" s="33"/>
      <c r="AD101" s="33"/>
      <c r="AE101" s="33"/>
    </row>
    <row r="102" spans="1:31" s="2" customFormat="1" ht="6.95" customHeight="1">
      <c r="A102" s="33"/>
      <c r="B102" s="48"/>
      <c r="C102" s="49"/>
      <c r="D102" s="49"/>
      <c r="E102" s="49"/>
      <c r="F102" s="49"/>
      <c r="G102" s="49"/>
      <c r="H102" s="49"/>
      <c r="I102" s="126"/>
      <c r="J102" s="49"/>
      <c r="K102" s="49"/>
      <c r="L102" s="43"/>
      <c r="S102" s="33"/>
      <c r="T102" s="33"/>
      <c r="U102" s="33"/>
      <c r="V102" s="33"/>
      <c r="W102" s="33"/>
      <c r="X102" s="33"/>
      <c r="Y102" s="33"/>
      <c r="Z102" s="33"/>
      <c r="AA102" s="33"/>
      <c r="AB102" s="33"/>
      <c r="AC102" s="33"/>
      <c r="AD102" s="33"/>
      <c r="AE102" s="33"/>
    </row>
    <row r="106" spans="1:31" s="2" customFormat="1" ht="6.95" customHeight="1">
      <c r="A106" s="33"/>
      <c r="B106" s="50"/>
      <c r="C106" s="51"/>
      <c r="D106" s="51"/>
      <c r="E106" s="51"/>
      <c r="F106" s="51"/>
      <c r="G106" s="51"/>
      <c r="H106" s="51"/>
      <c r="I106" s="127"/>
      <c r="J106" s="51"/>
      <c r="K106" s="51"/>
      <c r="L106" s="43"/>
      <c r="S106" s="33"/>
      <c r="T106" s="33"/>
      <c r="U106" s="33"/>
      <c r="V106" s="33"/>
      <c r="W106" s="33"/>
      <c r="X106" s="33"/>
      <c r="Y106" s="33"/>
      <c r="Z106" s="33"/>
      <c r="AA106" s="33"/>
      <c r="AB106" s="33"/>
      <c r="AC106" s="33"/>
      <c r="AD106" s="33"/>
      <c r="AE106" s="33"/>
    </row>
    <row r="107" spans="1:31" s="2" customFormat="1" ht="24.95" customHeight="1">
      <c r="A107" s="33"/>
      <c r="B107" s="34"/>
      <c r="C107" s="22" t="s">
        <v>204</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6.95" customHeight="1">
      <c r="A108" s="33"/>
      <c r="B108" s="34"/>
      <c r="C108" s="33"/>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5" customHeight="1">
      <c r="A110" s="33"/>
      <c r="B110" s="34"/>
      <c r="C110" s="33"/>
      <c r="D110" s="33"/>
      <c r="E110" s="280" t="str">
        <f>E7</f>
        <v>Rozšíření infrastruktury centra INTEMAC</v>
      </c>
      <c r="F110" s="281"/>
      <c r="G110" s="281"/>
      <c r="H110" s="281"/>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176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45" customHeight="1">
      <c r="A112" s="33"/>
      <c r="B112" s="34"/>
      <c r="C112" s="33"/>
      <c r="D112" s="33"/>
      <c r="E112" s="253" t="str">
        <f>E9</f>
        <v>08 - SO08  Přeložka stožáru VO</v>
      </c>
      <c r="F112" s="283"/>
      <c r="G112" s="283"/>
      <c r="H112" s="283"/>
      <c r="I112" s="103"/>
      <c r="J112" s="33"/>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 xml:space="preserve"> </v>
      </c>
      <c r="G114" s="33"/>
      <c r="H114" s="33"/>
      <c r="I114" s="104" t="s">
        <v>22</v>
      </c>
      <c r="J114" s="56" t="str">
        <f>IF(J12="","",J12)</f>
        <v>20. 10. 2018</v>
      </c>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103"/>
      <c r="J115" s="33"/>
      <c r="K115" s="33"/>
      <c r="L115" s="43"/>
      <c r="S115" s="33"/>
      <c r="T115" s="33"/>
      <c r="U115" s="33"/>
      <c r="V115" s="33"/>
      <c r="W115" s="33"/>
      <c r="X115" s="33"/>
      <c r="Y115" s="33"/>
      <c r="Z115" s="33"/>
      <c r="AA115" s="33"/>
      <c r="AB115" s="33"/>
      <c r="AC115" s="33"/>
      <c r="AD115" s="33"/>
      <c r="AE115" s="33"/>
    </row>
    <row r="116" spans="1:31" s="2" customFormat="1" ht="15.6" customHeight="1">
      <c r="A116" s="33"/>
      <c r="B116" s="34"/>
      <c r="C116" s="28" t="s">
        <v>24</v>
      </c>
      <c r="D116" s="33"/>
      <c r="E116" s="33"/>
      <c r="F116" s="26" t="str">
        <f>E15</f>
        <v xml:space="preserve"> </v>
      </c>
      <c r="G116" s="33"/>
      <c r="H116" s="33"/>
      <c r="I116" s="104" t="s">
        <v>29</v>
      </c>
      <c r="J116" s="31" t="str">
        <f>E21</f>
        <v xml:space="preserve"> </v>
      </c>
      <c r="K116" s="33"/>
      <c r="L116" s="43"/>
      <c r="S116" s="33"/>
      <c r="T116" s="33"/>
      <c r="U116" s="33"/>
      <c r="V116" s="33"/>
      <c r="W116" s="33"/>
      <c r="X116" s="33"/>
      <c r="Y116" s="33"/>
      <c r="Z116" s="33"/>
      <c r="AA116" s="33"/>
      <c r="AB116" s="33"/>
      <c r="AC116" s="33"/>
      <c r="AD116" s="33"/>
      <c r="AE116" s="33"/>
    </row>
    <row r="117" spans="1:31" s="2" customFormat="1" ht="15.6" customHeight="1">
      <c r="A117" s="33"/>
      <c r="B117" s="34"/>
      <c r="C117" s="28" t="s">
        <v>27</v>
      </c>
      <c r="D117" s="33"/>
      <c r="E117" s="33"/>
      <c r="F117" s="26" t="str">
        <f>IF(E18="","",E18)</f>
        <v>Vyplň údaj</v>
      </c>
      <c r="G117" s="33"/>
      <c r="H117" s="33"/>
      <c r="I117" s="104" t="s">
        <v>31</v>
      </c>
      <c r="J117" s="31" t="str">
        <f>E24</f>
        <v xml:space="preserve"> </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11" customFormat="1" ht="29.25" customHeight="1">
      <c r="A119" s="142"/>
      <c r="B119" s="143"/>
      <c r="C119" s="144" t="s">
        <v>205</v>
      </c>
      <c r="D119" s="145" t="s">
        <v>58</v>
      </c>
      <c r="E119" s="145" t="s">
        <v>54</v>
      </c>
      <c r="F119" s="145" t="s">
        <v>55</v>
      </c>
      <c r="G119" s="145" t="s">
        <v>206</v>
      </c>
      <c r="H119" s="145" t="s">
        <v>207</v>
      </c>
      <c r="I119" s="146" t="s">
        <v>208</v>
      </c>
      <c r="J119" s="145" t="s">
        <v>184</v>
      </c>
      <c r="K119" s="147" t="s">
        <v>209</v>
      </c>
      <c r="L119" s="148"/>
      <c r="M119" s="63" t="s">
        <v>1</v>
      </c>
      <c r="N119" s="64" t="s">
        <v>37</v>
      </c>
      <c r="O119" s="64" t="s">
        <v>210</v>
      </c>
      <c r="P119" s="64" t="s">
        <v>211</v>
      </c>
      <c r="Q119" s="64" t="s">
        <v>212</v>
      </c>
      <c r="R119" s="64" t="s">
        <v>213</v>
      </c>
      <c r="S119" s="64" t="s">
        <v>214</v>
      </c>
      <c r="T119" s="65" t="s">
        <v>215</v>
      </c>
      <c r="U119" s="142"/>
      <c r="V119" s="142"/>
      <c r="W119" s="142"/>
      <c r="X119" s="142"/>
      <c r="Y119" s="142"/>
      <c r="Z119" s="142"/>
      <c r="AA119" s="142"/>
      <c r="AB119" s="142"/>
      <c r="AC119" s="142"/>
      <c r="AD119" s="142"/>
      <c r="AE119" s="142"/>
    </row>
    <row r="120" spans="1:63" s="2" customFormat="1" ht="22.9" customHeight="1">
      <c r="A120" s="33"/>
      <c r="B120" s="34"/>
      <c r="C120" s="70" t="s">
        <v>216</v>
      </c>
      <c r="D120" s="33"/>
      <c r="E120" s="33"/>
      <c r="F120" s="33"/>
      <c r="G120" s="33"/>
      <c r="H120" s="33"/>
      <c r="I120" s="103"/>
      <c r="J120" s="149">
        <f>BK120</f>
        <v>0</v>
      </c>
      <c r="K120" s="33"/>
      <c r="L120" s="34"/>
      <c r="M120" s="66"/>
      <c r="N120" s="57"/>
      <c r="O120" s="67"/>
      <c r="P120" s="150">
        <f>P121</f>
        <v>0</v>
      </c>
      <c r="Q120" s="67"/>
      <c r="R120" s="150">
        <f>R121</f>
        <v>0</v>
      </c>
      <c r="S120" s="67"/>
      <c r="T120" s="151">
        <f>T121</f>
        <v>0</v>
      </c>
      <c r="U120" s="33"/>
      <c r="V120" s="33"/>
      <c r="W120" s="33"/>
      <c r="X120" s="33"/>
      <c r="Y120" s="33"/>
      <c r="Z120" s="33"/>
      <c r="AA120" s="33"/>
      <c r="AB120" s="33"/>
      <c r="AC120" s="33"/>
      <c r="AD120" s="33"/>
      <c r="AE120" s="33"/>
      <c r="AT120" s="18" t="s">
        <v>72</v>
      </c>
      <c r="AU120" s="18" t="s">
        <v>186</v>
      </c>
      <c r="BK120" s="152">
        <f>BK121</f>
        <v>0</v>
      </c>
    </row>
    <row r="121" spans="2:63" s="12" customFormat="1" ht="25.9" customHeight="1">
      <c r="B121" s="153"/>
      <c r="D121" s="154" t="s">
        <v>72</v>
      </c>
      <c r="E121" s="155" t="s">
        <v>719</v>
      </c>
      <c r="F121" s="155" t="s">
        <v>4009</v>
      </c>
      <c r="I121" s="156"/>
      <c r="J121" s="157">
        <f>BK121</f>
        <v>0</v>
      </c>
      <c r="L121" s="153"/>
      <c r="M121" s="158"/>
      <c r="N121" s="159"/>
      <c r="O121" s="159"/>
      <c r="P121" s="160">
        <f>P122+P139+P155</f>
        <v>0</v>
      </c>
      <c r="Q121" s="159"/>
      <c r="R121" s="160">
        <f>R122+R139+R155</f>
        <v>0</v>
      </c>
      <c r="S121" s="159"/>
      <c r="T121" s="161">
        <f>T122+T139+T155</f>
        <v>0</v>
      </c>
      <c r="AR121" s="154" t="s">
        <v>90</v>
      </c>
      <c r="AT121" s="162" t="s">
        <v>72</v>
      </c>
      <c r="AU121" s="162" t="s">
        <v>73</v>
      </c>
      <c r="AY121" s="154" t="s">
        <v>219</v>
      </c>
      <c r="BK121" s="163">
        <f>BK122+BK139+BK155</f>
        <v>0</v>
      </c>
    </row>
    <row r="122" spans="2:63" s="12" customFormat="1" ht="22.9" customHeight="1">
      <c r="B122" s="153"/>
      <c r="D122" s="154" t="s">
        <v>72</v>
      </c>
      <c r="E122" s="164" t="s">
        <v>7</v>
      </c>
      <c r="F122" s="164" t="s">
        <v>686</v>
      </c>
      <c r="I122" s="156"/>
      <c r="J122" s="165">
        <f>BK122</f>
        <v>0</v>
      </c>
      <c r="L122" s="153"/>
      <c r="M122" s="158"/>
      <c r="N122" s="159"/>
      <c r="O122" s="159"/>
      <c r="P122" s="160">
        <f>SUM(P123:P138)</f>
        <v>0</v>
      </c>
      <c r="Q122" s="159"/>
      <c r="R122" s="160">
        <f>SUM(R123:R138)</f>
        <v>0</v>
      </c>
      <c r="S122" s="159"/>
      <c r="T122" s="161">
        <f>SUM(T123:T138)</f>
        <v>0</v>
      </c>
      <c r="AR122" s="154" t="s">
        <v>90</v>
      </c>
      <c r="AT122" s="162" t="s">
        <v>72</v>
      </c>
      <c r="AU122" s="162" t="s">
        <v>80</v>
      </c>
      <c r="AY122" s="154" t="s">
        <v>219</v>
      </c>
      <c r="BK122" s="163">
        <f>SUM(BK123:BK138)</f>
        <v>0</v>
      </c>
    </row>
    <row r="123" spans="1:65" s="2" customFormat="1" ht="14.45" customHeight="1">
      <c r="A123" s="33"/>
      <c r="B123" s="166"/>
      <c r="C123" s="167" t="s">
        <v>80</v>
      </c>
      <c r="D123" s="167" t="s">
        <v>222</v>
      </c>
      <c r="E123" s="168" t="s">
        <v>4010</v>
      </c>
      <c r="F123" s="169" t="s">
        <v>4011</v>
      </c>
      <c r="G123" s="170" t="s">
        <v>361</v>
      </c>
      <c r="H123" s="171">
        <v>18</v>
      </c>
      <c r="I123" s="172"/>
      <c r="J123" s="173">
        <f aca="true" t="shared" si="0" ref="J123:J138">ROUND(I123*H123,2)</f>
        <v>0</v>
      </c>
      <c r="K123" s="169" t="s">
        <v>1</v>
      </c>
      <c r="L123" s="34"/>
      <c r="M123" s="174" t="s">
        <v>1</v>
      </c>
      <c r="N123" s="175" t="s">
        <v>38</v>
      </c>
      <c r="O123" s="59"/>
      <c r="P123" s="176">
        <f aca="true" t="shared" si="1" ref="P123:P138">O123*H123</f>
        <v>0</v>
      </c>
      <c r="Q123" s="176">
        <v>0</v>
      </c>
      <c r="R123" s="176">
        <f aca="true" t="shared" si="2" ref="R123:R138">Q123*H123</f>
        <v>0</v>
      </c>
      <c r="S123" s="176">
        <v>0</v>
      </c>
      <c r="T123" s="177">
        <f aca="true" t="shared" si="3" ref="T123:T138">S123*H123</f>
        <v>0</v>
      </c>
      <c r="U123" s="33"/>
      <c r="V123" s="33"/>
      <c r="W123" s="33"/>
      <c r="X123" s="33"/>
      <c r="Y123" s="33"/>
      <c r="Z123" s="33"/>
      <c r="AA123" s="33"/>
      <c r="AB123" s="33"/>
      <c r="AC123" s="33"/>
      <c r="AD123" s="33"/>
      <c r="AE123" s="33"/>
      <c r="AR123" s="178" t="s">
        <v>446</v>
      </c>
      <c r="AT123" s="178" t="s">
        <v>222</v>
      </c>
      <c r="AU123" s="178" t="s">
        <v>82</v>
      </c>
      <c r="AY123" s="18" t="s">
        <v>219</v>
      </c>
      <c r="BE123" s="179">
        <f aca="true" t="shared" si="4" ref="BE123:BE138">IF(N123="základní",J123,0)</f>
        <v>0</v>
      </c>
      <c r="BF123" s="179">
        <f aca="true" t="shared" si="5" ref="BF123:BF138">IF(N123="snížená",J123,0)</f>
        <v>0</v>
      </c>
      <c r="BG123" s="179">
        <f aca="true" t="shared" si="6" ref="BG123:BG138">IF(N123="zákl. přenesená",J123,0)</f>
        <v>0</v>
      </c>
      <c r="BH123" s="179">
        <f aca="true" t="shared" si="7" ref="BH123:BH138">IF(N123="sníž. přenesená",J123,0)</f>
        <v>0</v>
      </c>
      <c r="BI123" s="179">
        <f aca="true" t="shared" si="8" ref="BI123:BI138">IF(N123="nulová",J123,0)</f>
        <v>0</v>
      </c>
      <c r="BJ123" s="18" t="s">
        <v>80</v>
      </c>
      <c r="BK123" s="179">
        <f aca="true" t="shared" si="9" ref="BK123:BK138">ROUND(I123*H123,2)</f>
        <v>0</v>
      </c>
      <c r="BL123" s="18" t="s">
        <v>446</v>
      </c>
      <c r="BM123" s="178" t="s">
        <v>4012</v>
      </c>
    </row>
    <row r="124" spans="1:65" s="2" customFormat="1" ht="14.45" customHeight="1">
      <c r="A124" s="33"/>
      <c r="B124" s="166"/>
      <c r="C124" s="167" t="s">
        <v>82</v>
      </c>
      <c r="D124" s="167" t="s">
        <v>222</v>
      </c>
      <c r="E124" s="168" t="s">
        <v>3943</v>
      </c>
      <c r="F124" s="169" t="s">
        <v>4013</v>
      </c>
      <c r="G124" s="170" t="s">
        <v>361</v>
      </c>
      <c r="H124" s="171">
        <v>22</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446</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446</v>
      </c>
      <c r="BM124" s="178" t="s">
        <v>4014</v>
      </c>
    </row>
    <row r="125" spans="1:65" s="2" customFormat="1" ht="14.45" customHeight="1">
      <c r="A125" s="33"/>
      <c r="B125" s="166"/>
      <c r="C125" s="167" t="s">
        <v>90</v>
      </c>
      <c r="D125" s="167" t="s">
        <v>222</v>
      </c>
      <c r="E125" s="168" t="s">
        <v>3946</v>
      </c>
      <c r="F125" s="169" t="s">
        <v>4015</v>
      </c>
      <c r="G125" s="170" t="s">
        <v>361</v>
      </c>
      <c r="H125" s="171">
        <v>5</v>
      </c>
      <c r="I125" s="172"/>
      <c r="J125" s="173">
        <f t="shared" si="0"/>
        <v>0</v>
      </c>
      <c r="K125" s="169" t="s">
        <v>1</v>
      </c>
      <c r="L125" s="34"/>
      <c r="M125" s="174" t="s">
        <v>1</v>
      </c>
      <c r="N125" s="175"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446</v>
      </c>
      <c r="AT125" s="178" t="s">
        <v>222</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446</v>
      </c>
      <c r="BM125" s="178" t="s">
        <v>4016</v>
      </c>
    </row>
    <row r="126" spans="1:65" s="2" customFormat="1" ht="14.45" customHeight="1">
      <c r="A126" s="33"/>
      <c r="B126" s="166"/>
      <c r="C126" s="167" t="s">
        <v>125</v>
      </c>
      <c r="D126" s="167" t="s">
        <v>222</v>
      </c>
      <c r="E126" s="168" t="s">
        <v>3948</v>
      </c>
      <c r="F126" s="169" t="s">
        <v>4017</v>
      </c>
      <c r="G126" s="170" t="s">
        <v>592</v>
      </c>
      <c r="H126" s="171">
        <v>2</v>
      </c>
      <c r="I126" s="172"/>
      <c r="J126" s="173">
        <f t="shared" si="0"/>
        <v>0</v>
      </c>
      <c r="K126" s="169" t="s">
        <v>1</v>
      </c>
      <c r="L126" s="34"/>
      <c r="M126" s="174" t="s">
        <v>1</v>
      </c>
      <c r="N126" s="175" t="s">
        <v>38</v>
      </c>
      <c r="O126" s="59"/>
      <c r="P126" s="176">
        <f t="shared" si="1"/>
        <v>0</v>
      </c>
      <c r="Q126" s="176">
        <v>0</v>
      </c>
      <c r="R126" s="176">
        <f t="shared" si="2"/>
        <v>0</v>
      </c>
      <c r="S126" s="176">
        <v>0</v>
      </c>
      <c r="T126" s="177">
        <f t="shared" si="3"/>
        <v>0</v>
      </c>
      <c r="U126" s="33"/>
      <c r="V126" s="33"/>
      <c r="W126" s="33"/>
      <c r="X126" s="33"/>
      <c r="Y126" s="33"/>
      <c r="Z126" s="33"/>
      <c r="AA126" s="33"/>
      <c r="AB126" s="33"/>
      <c r="AC126" s="33"/>
      <c r="AD126" s="33"/>
      <c r="AE126" s="33"/>
      <c r="AR126" s="178" t="s">
        <v>446</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446</v>
      </c>
      <c r="BM126" s="178" t="s">
        <v>4018</v>
      </c>
    </row>
    <row r="127" spans="1:65" s="2" customFormat="1" ht="14.45" customHeight="1">
      <c r="A127" s="33"/>
      <c r="B127" s="166"/>
      <c r="C127" s="167" t="s">
        <v>246</v>
      </c>
      <c r="D127" s="167" t="s">
        <v>222</v>
      </c>
      <c r="E127" s="168" t="s">
        <v>3951</v>
      </c>
      <c r="F127" s="169" t="s">
        <v>2798</v>
      </c>
      <c r="G127" s="170" t="s">
        <v>592</v>
      </c>
      <c r="H127" s="171">
        <v>2</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446</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446</v>
      </c>
      <c r="BM127" s="178" t="s">
        <v>4019</v>
      </c>
    </row>
    <row r="128" spans="1:65" s="2" customFormat="1" ht="14.45" customHeight="1">
      <c r="A128" s="33"/>
      <c r="B128" s="166"/>
      <c r="C128" s="167" t="s">
        <v>252</v>
      </c>
      <c r="D128" s="167" t="s">
        <v>222</v>
      </c>
      <c r="E128" s="168" t="s">
        <v>3954</v>
      </c>
      <c r="F128" s="169" t="s">
        <v>4020</v>
      </c>
      <c r="G128" s="170" t="s">
        <v>592</v>
      </c>
      <c r="H128" s="171">
        <v>1</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446</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446</v>
      </c>
      <c r="BM128" s="178" t="s">
        <v>4021</v>
      </c>
    </row>
    <row r="129" spans="1:65" s="2" customFormat="1" ht="14.45" customHeight="1">
      <c r="A129" s="33"/>
      <c r="B129" s="166"/>
      <c r="C129" s="167" t="s">
        <v>260</v>
      </c>
      <c r="D129" s="167" t="s">
        <v>222</v>
      </c>
      <c r="E129" s="168" t="s">
        <v>4022</v>
      </c>
      <c r="F129" s="169" t="s">
        <v>4023</v>
      </c>
      <c r="G129" s="170" t="s">
        <v>361</v>
      </c>
      <c r="H129" s="171">
        <v>20</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446</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446</v>
      </c>
      <c r="BM129" s="178" t="s">
        <v>4024</v>
      </c>
    </row>
    <row r="130" spans="1:65" s="2" customFormat="1" ht="14.45" customHeight="1">
      <c r="A130" s="33"/>
      <c r="B130" s="166"/>
      <c r="C130" s="167" t="s">
        <v>256</v>
      </c>
      <c r="D130" s="167" t="s">
        <v>222</v>
      </c>
      <c r="E130" s="168" t="s">
        <v>4025</v>
      </c>
      <c r="F130" s="169" t="s">
        <v>2876</v>
      </c>
      <c r="G130" s="170" t="s">
        <v>592</v>
      </c>
      <c r="H130" s="171">
        <v>2</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446</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446</v>
      </c>
      <c r="BM130" s="178" t="s">
        <v>4026</v>
      </c>
    </row>
    <row r="131" spans="1:65" s="2" customFormat="1" ht="14.45" customHeight="1">
      <c r="A131" s="33"/>
      <c r="B131" s="166"/>
      <c r="C131" s="167" t="s">
        <v>271</v>
      </c>
      <c r="D131" s="167" t="s">
        <v>222</v>
      </c>
      <c r="E131" s="168" t="s">
        <v>4027</v>
      </c>
      <c r="F131" s="169" t="s">
        <v>4028</v>
      </c>
      <c r="G131" s="170" t="s">
        <v>592</v>
      </c>
      <c r="H131" s="171">
        <v>1</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446</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446</v>
      </c>
      <c r="BM131" s="178" t="s">
        <v>4029</v>
      </c>
    </row>
    <row r="132" spans="1:65" s="2" customFormat="1" ht="14.45" customHeight="1">
      <c r="A132" s="33"/>
      <c r="B132" s="166"/>
      <c r="C132" s="167" t="s">
        <v>277</v>
      </c>
      <c r="D132" s="167" t="s">
        <v>222</v>
      </c>
      <c r="E132" s="168" t="s">
        <v>4030</v>
      </c>
      <c r="F132" s="169" t="s">
        <v>4031</v>
      </c>
      <c r="G132" s="170" t="s">
        <v>592</v>
      </c>
      <c r="H132" s="171">
        <v>1</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446</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446</v>
      </c>
      <c r="BM132" s="178" t="s">
        <v>4032</v>
      </c>
    </row>
    <row r="133" spans="1:65" s="2" customFormat="1" ht="14.45" customHeight="1">
      <c r="A133" s="33"/>
      <c r="B133" s="166"/>
      <c r="C133" s="167" t="s">
        <v>282</v>
      </c>
      <c r="D133" s="167" t="s">
        <v>222</v>
      </c>
      <c r="E133" s="168" t="s">
        <v>4033</v>
      </c>
      <c r="F133" s="169" t="s">
        <v>4034</v>
      </c>
      <c r="G133" s="170" t="s">
        <v>562</v>
      </c>
      <c r="H133" s="171">
        <v>10</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446</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446</v>
      </c>
      <c r="BM133" s="178" t="s">
        <v>4035</v>
      </c>
    </row>
    <row r="134" spans="1:65" s="2" customFormat="1" ht="14.45" customHeight="1">
      <c r="A134" s="33"/>
      <c r="B134" s="166"/>
      <c r="C134" s="167" t="s">
        <v>294</v>
      </c>
      <c r="D134" s="167" t="s">
        <v>222</v>
      </c>
      <c r="E134" s="168" t="s">
        <v>4036</v>
      </c>
      <c r="F134" s="169" t="s">
        <v>2891</v>
      </c>
      <c r="G134" s="170" t="s">
        <v>562</v>
      </c>
      <c r="H134" s="171">
        <v>16</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446</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446</v>
      </c>
      <c r="BM134" s="178" t="s">
        <v>4037</v>
      </c>
    </row>
    <row r="135" spans="1:65" s="2" customFormat="1" ht="14.45" customHeight="1">
      <c r="A135" s="33"/>
      <c r="B135" s="166"/>
      <c r="C135" s="167" t="s">
        <v>298</v>
      </c>
      <c r="D135" s="167" t="s">
        <v>222</v>
      </c>
      <c r="E135" s="168" t="s">
        <v>4038</v>
      </c>
      <c r="F135" s="169" t="s">
        <v>4039</v>
      </c>
      <c r="G135" s="170" t="s">
        <v>562</v>
      </c>
      <c r="H135" s="171">
        <v>5</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446</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446</v>
      </c>
      <c r="BM135" s="178" t="s">
        <v>4040</v>
      </c>
    </row>
    <row r="136" spans="1:65" s="2" customFormat="1" ht="14.45" customHeight="1">
      <c r="A136" s="33"/>
      <c r="B136" s="166"/>
      <c r="C136" s="167" t="s">
        <v>304</v>
      </c>
      <c r="D136" s="167" t="s">
        <v>222</v>
      </c>
      <c r="E136" s="168" t="s">
        <v>4041</v>
      </c>
      <c r="F136" s="169" t="s">
        <v>2896</v>
      </c>
      <c r="G136" s="170" t="s">
        <v>562</v>
      </c>
      <c r="H136" s="171">
        <v>8</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446</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446</v>
      </c>
      <c r="BM136" s="178" t="s">
        <v>4042</v>
      </c>
    </row>
    <row r="137" spans="1:65" s="2" customFormat="1" ht="14.45" customHeight="1">
      <c r="A137" s="33"/>
      <c r="B137" s="166"/>
      <c r="C137" s="167" t="s">
        <v>8</v>
      </c>
      <c r="D137" s="167" t="s">
        <v>222</v>
      </c>
      <c r="E137" s="168" t="s">
        <v>4043</v>
      </c>
      <c r="F137" s="169" t="s">
        <v>2898</v>
      </c>
      <c r="G137" s="170" t="s">
        <v>562</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446</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446</v>
      </c>
      <c r="BM137" s="178" t="s">
        <v>4044</v>
      </c>
    </row>
    <row r="138" spans="1:65" s="2" customFormat="1" ht="14.45" customHeight="1">
      <c r="A138" s="33"/>
      <c r="B138" s="166"/>
      <c r="C138" s="167" t="s">
        <v>318</v>
      </c>
      <c r="D138" s="167" t="s">
        <v>222</v>
      </c>
      <c r="E138" s="168" t="s">
        <v>4045</v>
      </c>
      <c r="F138" s="169" t="s">
        <v>2900</v>
      </c>
      <c r="G138" s="170" t="s">
        <v>654</v>
      </c>
      <c r="H138" s="171">
        <v>1</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446</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446</v>
      </c>
      <c r="BM138" s="178" t="s">
        <v>4046</v>
      </c>
    </row>
    <row r="139" spans="2:63" s="12" customFormat="1" ht="22.9" customHeight="1">
      <c r="B139" s="153"/>
      <c r="D139" s="154" t="s">
        <v>72</v>
      </c>
      <c r="E139" s="164" t="s">
        <v>358</v>
      </c>
      <c r="F139" s="164" t="s">
        <v>220</v>
      </c>
      <c r="I139" s="156"/>
      <c r="J139" s="165">
        <f>BK139</f>
        <v>0</v>
      </c>
      <c r="L139" s="153"/>
      <c r="M139" s="158"/>
      <c r="N139" s="159"/>
      <c r="O139" s="159"/>
      <c r="P139" s="160">
        <f>SUM(P140:P154)</f>
        <v>0</v>
      </c>
      <c r="Q139" s="159"/>
      <c r="R139" s="160">
        <f>SUM(R140:R154)</f>
        <v>0</v>
      </c>
      <c r="S139" s="159"/>
      <c r="T139" s="161">
        <f>SUM(T140:T154)</f>
        <v>0</v>
      </c>
      <c r="AR139" s="154" t="s">
        <v>90</v>
      </c>
      <c r="AT139" s="162" t="s">
        <v>72</v>
      </c>
      <c r="AU139" s="162" t="s">
        <v>80</v>
      </c>
      <c r="AY139" s="154" t="s">
        <v>219</v>
      </c>
      <c r="BK139" s="163">
        <f>SUM(BK140:BK154)</f>
        <v>0</v>
      </c>
    </row>
    <row r="140" spans="1:65" s="2" customFormat="1" ht="21.6" customHeight="1">
      <c r="A140" s="33"/>
      <c r="B140" s="166"/>
      <c r="C140" s="167" t="s">
        <v>322</v>
      </c>
      <c r="D140" s="167" t="s">
        <v>222</v>
      </c>
      <c r="E140" s="168" t="s">
        <v>3956</v>
      </c>
      <c r="F140" s="169" t="s">
        <v>2903</v>
      </c>
      <c r="G140" s="170" t="s">
        <v>2904</v>
      </c>
      <c r="H140" s="171">
        <v>0.02</v>
      </c>
      <c r="I140" s="172"/>
      <c r="J140" s="173">
        <f aca="true" t="shared" si="10" ref="J140:J154">ROUND(I140*H140,2)</f>
        <v>0</v>
      </c>
      <c r="K140" s="169" t="s">
        <v>1</v>
      </c>
      <c r="L140" s="34"/>
      <c r="M140" s="174" t="s">
        <v>1</v>
      </c>
      <c r="N140" s="175" t="s">
        <v>38</v>
      </c>
      <c r="O140" s="59"/>
      <c r="P140" s="176">
        <f aca="true" t="shared" si="11" ref="P140:P154">O140*H140</f>
        <v>0</v>
      </c>
      <c r="Q140" s="176">
        <v>0</v>
      </c>
      <c r="R140" s="176">
        <f aca="true" t="shared" si="12" ref="R140:R154">Q140*H140</f>
        <v>0</v>
      </c>
      <c r="S140" s="176">
        <v>0</v>
      </c>
      <c r="T140" s="177">
        <f aca="true" t="shared" si="13" ref="T140:T154">S140*H140</f>
        <v>0</v>
      </c>
      <c r="U140" s="33"/>
      <c r="V140" s="33"/>
      <c r="W140" s="33"/>
      <c r="X140" s="33"/>
      <c r="Y140" s="33"/>
      <c r="Z140" s="33"/>
      <c r="AA140" s="33"/>
      <c r="AB140" s="33"/>
      <c r="AC140" s="33"/>
      <c r="AD140" s="33"/>
      <c r="AE140" s="33"/>
      <c r="AR140" s="178" t="s">
        <v>446</v>
      </c>
      <c r="AT140" s="178" t="s">
        <v>222</v>
      </c>
      <c r="AU140" s="178" t="s">
        <v>82</v>
      </c>
      <c r="AY140" s="18" t="s">
        <v>219</v>
      </c>
      <c r="BE140" s="179">
        <f aca="true" t="shared" si="14" ref="BE140:BE154">IF(N140="základní",J140,0)</f>
        <v>0</v>
      </c>
      <c r="BF140" s="179">
        <f aca="true" t="shared" si="15" ref="BF140:BF154">IF(N140="snížená",J140,0)</f>
        <v>0</v>
      </c>
      <c r="BG140" s="179">
        <f aca="true" t="shared" si="16" ref="BG140:BG154">IF(N140="zákl. přenesená",J140,0)</f>
        <v>0</v>
      </c>
      <c r="BH140" s="179">
        <f aca="true" t="shared" si="17" ref="BH140:BH154">IF(N140="sníž. přenesená",J140,0)</f>
        <v>0</v>
      </c>
      <c r="BI140" s="179">
        <f aca="true" t="shared" si="18" ref="BI140:BI154">IF(N140="nulová",J140,0)</f>
        <v>0</v>
      </c>
      <c r="BJ140" s="18" t="s">
        <v>80</v>
      </c>
      <c r="BK140" s="179">
        <f aca="true" t="shared" si="19" ref="BK140:BK154">ROUND(I140*H140,2)</f>
        <v>0</v>
      </c>
      <c r="BL140" s="18" t="s">
        <v>446</v>
      </c>
      <c r="BM140" s="178" t="s">
        <v>4047</v>
      </c>
    </row>
    <row r="141" spans="1:65" s="2" customFormat="1" ht="21.6" customHeight="1">
      <c r="A141" s="33"/>
      <c r="B141" s="166"/>
      <c r="C141" s="167" t="s">
        <v>334</v>
      </c>
      <c r="D141" s="167" t="s">
        <v>222</v>
      </c>
      <c r="E141" s="168" t="s">
        <v>3958</v>
      </c>
      <c r="F141" s="169" t="s">
        <v>2912</v>
      </c>
      <c r="G141" s="170" t="s">
        <v>361</v>
      </c>
      <c r="H141" s="171">
        <v>4</v>
      </c>
      <c r="I141" s="172"/>
      <c r="J141" s="173">
        <f t="shared" si="10"/>
        <v>0</v>
      </c>
      <c r="K141" s="169" t="s">
        <v>1</v>
      </c>
      <c r="L141" s="34"/>
      <c r="M141" s="174" t="s">
        <v>1</v>
      </c>
      <c r="N141" s="175" t="s">
        <v>38</v>
      </c>
      <c r="O141" s="59"/>
      <c r="P141" s="176">
        <f t="shared" si="11"/>
        <v>0</v>
      </c>
      <c r="Q141" s="176">
        <v>0</v>
      </c>
      <c r="R141" s="176">
        <f t="shared" si="12"/>
        <v>0</v>
      </c>
      <c r="S141" s="176">
        <v>0</v>
      </c>
      <c r="T141" s="177">
        <f t="shared" si="13"/>
        <v>0</v>
      </c>
      <c r="U141" s="33"/>
      <c r="V141" s="33"/>
      <c r="W141" s="33"/>
      <c r="X141" s="33"/>
      <c r="Y141" s="33"/>
      <c r="Z141" s="33"/>
      <c r="AA141" s="33"/>
      <c r="AB141" s="33"/>
      <c r="AC141" s="33"/>
      <c r="AD141" s="33"/>
      <c r="AE141" s="33"/>
      <c r="AR141" s="178" t="s">
        <v>446</v>
      </c>
      <c r="AT141" s="178" t="s">
        <v>222</v>
      </c>
      <c r="AU141" s="178" t="s">
        <v>82</v>
      </c>
      <c r="AY141" s="18" t="s">
        <v>219</v>
      </c>
      <c r="BE141" s="179">
        <f t="shared" si="14"/>
        <v>0</v>
      </c>
      <c r="BF141" s="179">
        <f t="shared" si="15"/>
        <v>0</v>
      </c>
      <c r="BG141" s="179">
        <f t="shared" si="16"/>
        <v>0</v>
      </c>
      <c r="BH141" s="179">
        <f t="shared" si="17"/>
        <v>0</v>
      </c>
      <c r="BI141" s="179">
        <f t="shared" si="18"/>
        <v>0</v>
      </c>
      <c r="BJ141" s="18" t="s">
        <v>80</v>
      </c>
      <c r="BK141" s="179">
        <f t="shared" si="19"/>
        <v>0</v>
      </c>
      <c r="BL141" s="18" t="s">
        <v>446</v>
      </c>
      <c r="BM141" s="178" t="s">
        <v>4048</v>
      </c>
    </row>
    <row r="142" spans="1:65" s="2" customFormat="1" ht="14.45" customHeight="1">
      <c r="A142" s="33"/>
      <c r="B142" s="166"/>
      <c r="C142" s="167" t="s">
        <v>339</v>
      </c>
      <c r="D142" s="167" t="s">
        <v>222</v>
      </c>
      <c r="E142" s="168" t="s">
        <v>3960</v>
      </c>
      <c r="F142" s="169" t="s">
        <v>4049</v>
      </c>
      <c r="G142" s="170" t="s">
        <v>361</v>
      </c>
      <c r="H142" s="171">
        <v>14</v>
      </c>
      <c r="I142" s="172"/>
      <c r="J142" s="173">
        <f t="shared" si="10"/>
        <v>0</v>
      </c>
      <c r="K142" s="169" t="s">
        <v>1</v>
      </c>
      <c r="L142" s="34"/>
      <c r="M142" s="174" t="s">
        <v>1</v>
      </c>
      <c r="N142" s="175" t="s">
        <v>38</v>
      </c>
      <c r="O142" s="59"/>
      <c r="P142" s="176">
        <f t="shared" si="11"/>
        <v>0</v>
      </c>
      <c r="Q142" s="176">
        <v>0</v>
      </c>
      <c r="R142" s="176">
        <f t="shared" si="12"/>
        <v>0</v>
      </c>
      <c r="S142" s="176">
        <v>0</v>
      </c>
      <c r="T142" s="177">
        <f t="shared" si="13"/>
        <v>0</v>
      </c>
      <c r="U142" s="33"/>
      <c r="V142" s="33"/>
      <c r="W142" s="33"/>
      <c r="X142" s="33"/>
      <c r="Y142" s="33"/>
      <c r="Z142" s="33"/>
      <c r="AA142" s="33"/>
      <c r="AB142" s="33"/>
      <c r="AC142" s="33"/>
      <c r="AD142" s="33"/>
      <c r="AE142" s="33"/>
      <c r="AR142" s="178" t="s">
        <v>446</v>
      </c>
      <c r="AT142" s="178" t="s">
        <v>222</v>
      </c>
      <c r="AU142" s="178" t="s">
        <v>82</v>
      </c>
      <c r="AY142" s="18" t="s">
        <v>219</v>
      </c>
      <c r="BE142" s="179">
        <f t="shared" si="14"/>
        <v>0</v>
      </c>
      <c r="BF142" s="179">
        <f t="shared" si="15"/>
        <v>0</v>
      </c>
      <c r="BG142" s="179">
        <f t="shared" si="16"/>
        <v>0</v>
      </c>
      <c r="BH142" s="179">
        <f t="shared" si="17"/>
        <v>0</v>
      </c>
      <c r="BI142" s="179">
        <f t="shared" si="18"/>
        <v>0</v>
      </c>
      <c r="BJ142" s="18" t="s">
        <v>80</v>
      </c>
      <c r="BK142" s="179">
        <f t="shared" si="19"/>
        <v>0</v>
      </c>
      <c r="BL142" s="18" t="s">
        <v>446</v>
      </c>
      <c r="BM142" s="178" t="s">
        <v>4050</v>
      </c>
    </row>
    <row r="143" spans="1:65" s="2" customFormat="1" ht="21.6" customHeight="1">
      <c r="A143" s="33"/>
      <c r="B143" s="166"/>
      <c r="C143" s="167" t="s">
        <v>344</v>
      </c>
      <c r="D143" s="167" t="s">
        <v>222</v>
      </c>
      <c r="E143" s="168" t="s">
        <v>3963</v>
      </c>
      <c r="F143" s="169" t="s">
        <v>4051</v>
      </c>
      <c r="G143" s="170" t="s">
        <v>361</v>
      </c>
      <c r="H143" s="171">
        <v>4</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446</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446</v>
      </c>
      <c r="BM143" s="178" t="s">
        <v>4052</v>
      </c>
    </row>
    <row r="144" spans="1:65" s="2" customFormat="1" ht="14.45" customHeight="1">
      <c r="A144" s="33"/>
      <c r="B144" s="166"/>
      <c r="C144" s="167" t="s">
        <v>7</v>
      </c>
      <c r="D144" s="167" t="s">
        <v>222</v>
      </c>
      <c r="E144" s="168" t="s">
        <v>3965</v>
      </c>
      <c r="F144" s="169" t="s">
        <v>4053</v>
      </c>
      <c r="G144" s="170" t="s">
        <v>361</v>
      </c>
      <c r="H144" s="171">
        <v>18</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446</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446</v>
      </c>
      <c r="BM144" s="178" t="s">
        <v>4054</v>
      </c>
    </row>
    <row r="145" spans="1:65" s="2" customFormat="1" ht="21.6" customHeight="1">
      <c r="A145" s="33"/>
      <c r="B145" s="166"/>
      <c r="C145" s="167" t="s">
        <v>358</v>
      </c>
      <c r="D145" s="167" t="s">
        <v>222</v>
      </c>
      <c r="E145" s="168" t="s">
        <v>4055</v>
      </c>
      <c r="F145" s="169" t="s">
        <v>2918</v>
      </c>
      <c r="G145" s="170" t="s">
        <v>361</v>
      </c>
      <c r="H145" s="171">
        <v>4</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446</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446</v>
      </c>
      <c r="BM145" s="178" t="s">
        <v>4056</v>
      </c>
    </row>
    <row r="146" spans="1:65" s="2" customFormat="1" ht="21.6" customHeight="1">
      <c r="A146" s="33"/>
      <c r="B146" s="166"/>
      <c r="C146" s="167" t="s">
        <v>364</v>
      </c>
      <c r="D146" s="167" t="s">
        <v>222</v>
      </c>
      <c r="E146" s="168" t="s">
        <v>3976</v>
      </c>
      <c r="F146" s="169" t="s">
        <v>4057</v>
      </c>
      <c r="G146" s="170" t="s">
        <v>361</v>
      </c>
      <c r="H146" s="171">
        <v>14</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446</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446</v>
      </c>
      <c r="BM146" s="178" t="s">
        <v>4058</v>
      </c>
    </row>
    <row r="147" spans="1:65" s="2" customFormat="1" ht="14.45" customHeight="1">
      <c r="A147" s="33"/>
      <c r="B147" s="166"/>
      <c r="C147" s="167" t="s">
        <v>368</v>
      </c>
      <c r="D147" s="167" t="s">
        <v>222</v>
      </c>
      <c r="E147" s="168" t="s">
        <v>3979</v>
      </c>
      <c r="F147" s="169" t="s">
        <v>4059</v>
      </c>
      <c r="G147" s="170" t="s">
        <v>361</v>
      </c>
      <c r="H147" s="171">
        <v>28</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446</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446</v>
      </c>
      <c r="BM147" s="178" t="s">
        <v>4060</v>
      </c>
    </row>
    <row r="148" spans="1:65" s="2" customFormat="1" ht="14.45" customHeight="1">
      <c r="A148" s="33"/>
      <c r="B148" s="166"/>
      <c r="C148" s="167" t="s">
        <v>378</v>
      </c>
      <c r="D148" s="167" t="s">
        <v>222</v>
      </c>
      <c r="E148" s="168" t="s">
        <v>3981</v>
      </c>
      <c r="F148" s="169" t="s">
        <v>4061</v>
      </c>
      <c r="G148" s="170" t="s">
        <v>232</v>
      </c>
      <c r="H148" s="171">
        <v>3</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446</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446</v>
      </c>
      <c r="BM148" s="178" t="s">
        <v>4062</v>
      </c>
    </row>
    <row r="149" spans="1:65" s="2" customFormat="1" ht="14.45" customHeight="1">
      <c r="A149" s="33"/>
      <c r="B149" s="166"/>
      <c r="C149" s="167" t="s">
        <v>382</v>
      </c>
      <c r="D149" s="167" t="s">
        <v>222</v>
      </c>
      <c r="E149" s="168" t="s">
        <v>3983</v>
      </c>
      <c r="F149" s="169" t="s">
        <v>4063</v>
      </c>
      <c r="G149" s="170" t="s">
        <v>232</v>
      </c>
      <c r="H149" s="171">
        <v>1</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446</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446</v>
      </c>
      <c r="BM149" s="178" t="s">
        <v>4064</v>
      </c>
    </row>
    <row r="150" spans="1:65" s="2" customFormat="1" ht="14.45" customHeight="1">
      <c r="A150" s="33"/>
      <c r="B150" s="166"/>
      <c r="C150" s="167" t="s">
        <v>386</v>
      </c>
      <c r="D150" s="167" t="s">
        <v>222</v>
      </c>
      <c r="E150" s="168" t="s">
        <v>3985</v>
      </c>
      <c r="F150" s="169" t="s">
        <v>4065</v>
      </c>
      <c r="G150" s="170" t="s">
        <v>592</v>
      </c>
      <c r="H150" s="171">
        <v>1</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446</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446</v>
      </c>
      <c r="BM150" s="178" t="s">
        <v>4066</v>
      </c>
    </row>
    <row r="151" spans="1:65" s="2" customFormat="1" ht="14.45" customHeight="1">
      <c r="A151" s="33"/>
      <c r="B151" s="166"/>
      <c r="C151" s="167" t="s">
        <v>391</v>
      </c>
      <c r="D151" s="167" t="s">
        <v>222</v>
      </c>
      <c r="E151" s="168" t="s">
        <v>4067</v>
      </c>
      <c r="F151" s="169" t="s">
        <v>2924</v>
      </c>
      <c r="G151" s="170" t="s">
        <v>232</v>
      </c>
      <c r="H151" s="171">
        <v>3</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446</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446</v>
      </c>
      <c r="BM151" s="178" t="s">
        <v>4068</v>
      </c>
    </row>
    <row r="152" spans="1:65" s="2" customFormat="1" ht="14.45" customHeight="1">
      <c r="A152" s="33"/>
      <c r="B152" s="166"/>
      <c r="C152" s="167" t="s">
        <v>397</v>
      </c>
      <c r="D152" s="167" t="s">
        <v>222</v>
      </c>
      <c r="E152" s="168" t="s">
        <v>4069</v>
      </c>
      <c r="F152" s="169" t="s">
        <v>4070</v>
      </c>
      <c r="G152" s="170" t="s">
        <v>232</v>
      </c>
      <c r="H152" s="171">
        <v>27</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446</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446</v>
      </c>
      <c r="BM152" s="178" t="s">
        <v>4071</v>
      </c>
    </row>
    <row r="153" spans="1:65" s="2" customFormat="1" ht="14.45" customHeight="1">
      <c r="A153" s="33"/>
      <c r="B153" s="166"/>
      <c r="C153" s="167" t="s">
        <v>461</v>
      </c>
      <c r="D153" s="167" t="s">
        <v>222</v>
      </c>
      <c r="E153" s="168" t="s">
        <v>4072</v>
      </c>
      <c r="F153" s="169" t="s">
        <v>4073</v>
      </c>
      <c r="G153" s="170" t="s">
        <v>237</v>
      </c>
      <c r="H153" s="171">
        <v>3</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446</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446</v>
      </c>
      <c r="BM153" s="178" t="s">
        <v>4074</v>
      </c>
    </row>
    <row r="154" spans="1:65" s="2" customFormat="1" ht="14.45" customHeight="1">
      <c r="A154" s="33"/>
      <c r="B154" s="166"/>
      <c r="C154" s="167" t="s">
        <v>466</v>
      </c>
      <c r="D154" s="167" t="s">
        <v>222</v>
      </c>
      <c r="E154" s="168" t="s">
        <v>4075</v>
      </c>
      <c r="F154" s="169" t="s">
        <v>4076</v>
      </c>
      <c r="G154" s="170" t="s">
        <v>237</v>
      </c>
      <c r="H154" s="171">
        <v>18</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446</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446</v>
      </c>
      <c r="BM154" s="178" t="s">
        <v>4077</v>
      </c>
    </row>
    <row r="155" spans="2:63" s="12" customFormat="1" ht="22.9" customHeight="1">
      <c r="B155" s="153"/>
      <c r="D155" s="154" t="s">
        <v>72</v>
      </c>
      <c r="E155" s="164" t="s">
        <v>364</v>
      </c>
      <c r="F155" s="164" t="s">
        <v>4078</v>
      </c>
      <c r="I155" s="156"/>
      <c r="J155" s="165">
        <f>BK155</f>
        <v>0</v>
      </c>
      <c r="L155" s="153"/>
      <c r="M155" s="158"/>
      <c r="N155" s="159"/>
      <c r="O155" s="159"/>
      <c r="P155" s="160">
        <f>P156</f>
        <v>0</v>
      </c>
      <c r="Q155" s="159"/>
      <c r="R155" s="160">
        <f>R156</f>
        <v>0</v>
      </c>
      <c r="S155" s="159"/>
      <c r="T155" s="161">
        <f>T156</f>
        <v>0</v>
      </c>
      <c r="AR155" s="154" t="s">
        <v>90</v>
      </c>
      <c r="AT155" s="162" t="s">
        <v>72</v>
      </c>
      <c r="AU155" s="162" t="s">
        <v>80</v>
      </c>
      <c r="AY155" s="154" t="s">
        <v>219</v>
      </c>
      <c r="BK155" s="163">
        <f>BK156</f>
        <v>0</v>
      </c>
    </row>
    <row r="156" spans="1:65" s="2" customFormat="1" ht="14.45" customHeight="1">
      <c r="A156" s="33"/>
      <c r="B156" s="166"/>
      <c r="C156" s="167" t="s">
        <v>418</v>
      </c>
      <c r="D156" s="167" t="s">
        <v>222</v>
      </c>
      <c r="E156" s="168" t="s">
        <v>3988</v>
      </c>
      <c r="F156" s="169" t="s">
        <v>4079</v>
      </c>
      <c r="G156" s="170" t="s">
        <v>654</v>
      </c>
      <c r="H156" s="171">
        <v>1</v>
      </c>
      <c r="I156" s="172"/>
      <c r="J156" s="173">
        <f>ROUND(I156*H156,2)</f>
        <v>0</v>
      </c>
      <c r="K156" s="169" t="s">
        <v>1</v>
      </c>
      <c r="L156" s="34"/>
      <c r="M156" s="217" t="s">
        <v>1</v>
      </c>
      <c r="N156" s="218" t="s">
        <v>38</v>
      </c>
      <c r="O156" s="219"/>
      <c r="P156" s="220">
        <f>O156*H156</f>
        <v>0</v>
      </c>
      <c r="Q156" s="220">
        <v>0</v>
      </c>
      <c r="R156" s="220">
        <f>Q156*H156</f>
        <v>0</v>
      </c>
      <c r="S156" s="220">
        <v>0</v>
      </c>
      <c r="T156" s="221">
        <f>S156*H156</f>
        <v>0</v>
      </c>
      <c r="U156" s="33"/>
      <c r="V156" s="33"/>
      <c r="W156" s="33"/>
      <c r="X156" s="33"/>
      <c r="Y156" s="33"/>
      <c r="Z156" s="33"/>
      <c r="AA156" s="33"/>
      <c r="AB156" s="33"/>
      <c r="AC156" s="33"/>
      <c r="AD156" s="33"/>
      <c r="AE156" s="33"/>
      <c r="AR156" s="178" t="s">
        <v>446</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446</v>
      </c>
      <c r="BM156" s="178" t="s">
        <v>4080</v>
      </c>
    </row>
    <row r="157" spans="1:31" s="2" customFormat="1" ht="6.95" customHeight="1">
      <c r="A157" s="33"/>
      <c r="B157" s="48"/>
      <c r="C157" s="49"/>
      <c r="D157" s="49"/>
      <c r="E157" s="49"/>
      <c r="F157" s="49"/>
      <c r="G157" s="49"/>
      <c r="H157" s="49"/>
      <c r="I157" s="126"/>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19:K156"/>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146"/>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165</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26.45" customHeight="1">
      <c r="A9" s="33"/>
      <c r="B9" s="34"/>
      <c r="C9" s="33"/>
      <c r="D9" s="33"/>
      <c r="E9" s="253" t="s">
        <v>4081</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ROUND(J121,2)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ROUND((SUM(BE121:BE145)),2)</f>
        <v>0</v>
      </c>
      <c r="G33" s="33"/>
      <c r="H33" s="33"/>
      <c r="I33" s="113">
        <v>0.21</v>
      </c>
      <c r="J33" s="112">
        <f>ROUND(((SUM(BE121:BE145))*I33),2)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ROUND((SUM(BF121:BF145)),2)</f>
        <v>0</v>
      </c>
      <c r="G34" s="33"/>
      <c r="H34" s="33"/>
      <c r="I34" s="113">
        <v>0.15</v>
      </c>
      <c r="J34" s="112">
        <f>ROUND(((SUM(BF121:BF145))*I34),2)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ROUND((SUM(BG121:BG145)),2)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ROUND((SUM(BH121:BH145)),2)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ROUND((SUM(BI121:BI145)),2)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26.45" customHeight="1">
      <c r="A87" s="33"/>
      <c r="B87" s="34"/>
      <c r="C87" s="33"/>
      <c r="D87" s="33"/>
      <c r="E87" s="253" t="str">
        <f>E9</f>
        <v>09 - SO09  Napojení nabíjecích stanic pro elektromobily</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J121</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3939</v>
      </c>
      <c r="E97" s="134"/>
      <c r="F97" s="134"/>
      <c r="G97" s="134"/>
      <c r="H97" s="134"/>
      <c r="I97" s="135"/>
      <c r="J97" s="136">
        <f>J122</f>
        <v>0</v>
      </c>
      <c r="L97" s="132"/>
    </row>
    <row r="98" spans="2:12" s="10" customFormat="1" ht="19.9" customHeight="1">
      <c r="B98" s="137"/>
      <c r="D98" s="138" t="s">
        <v>4082</v>
      </c>
      <c r="E98" s="139"/>
      <c r="F98" s="139"/>
      <c r="G98" s="139"/>
      <c r="H98" s="139"/>
      <c r="I98" s="140"/>
      <c r="J98" s="141">
        <f>J123</f>
        <v>0</v>
      </c>
      <c r="L98" s="137"/>
    </row>
    <row r="99" spans="2:12" s="10" customFormat="1" ht="19.9" customHeight="1">
      <c r="B99" s="137"/>
      <c r="D99" s="138" t="s">
        <v>4083</v>
      </c>
      <c r="E99" s="139"/>
      <c r="F99" s="139"/>
      <c r="G99" s="139"/>
      <c r="H99" s="139"/>
      <c r="I99" s="140"/>
      <c r="J99" s="141">
        <f>J128</f>
        <v>0</v>
      </c>
      <c r="L99" s="137"/>
    </row>
    <row r="100" spans="2:12" s="10" customFormat="1" ht="19.9" customHeight="1">
      <c r="B100" s="137"/>
      <c r="D100" s="138" t="s">
        <v>4084</v>
      </c>
      <c r="E100" s="139"/>
      <c r="F100" s="139"/>
      <c r="G100" s="139"/>
      <c r="H100" s="139"/>
      <c r="I100" s="140"/>
      <c r="J100" s="141">
        <f>J134</f>
        <v>0</v>
      </c>
      <c r="L100" s="137"/>
    </row>
    <row r="101" spans="2:12" s="10" customFormat="1" ht="19.9" customHeight="1">
      <c r="B101" s="137"/>
      <c r="D101" s="138" t="s">
        <v>4085</v>
      </c>
      <c r="E101" s="139"/>
      <c r="F101" s="139"/>
      <c r="G101" s="139"/>
      <c r="H101" s="139"/>
      <c r="I101" s="140"/>
      <c r="J101" s="141">
        <f>J144</f>
        <v>0</v>
      </c>
      <c r="L101" s="137"/>
    </row>
    <row r="102" spans="1:31" s="2" customFormat="1" ht="21.75" customHeight="1">
      <c r="A102" s="33"/>
      <c r="B102" s="34"/>
      <c r="C102" s="33"/>
      <c r="D102" s="33"/>
      <c r="E102" s="33"/>
      <c r="F102" s="33"/>
      <c r="G102" s="33"/>
      <c r="H102" s="33"/>
      <c r="I102" s="103"/>
      <c r="J102" s="33"/>
      <c r="K102" s="33"/>
      <c r="L102" s="43"/>
      <c r="S102" s="33"/>
      <c r="T102" s="33"/>
      <c r="U102" s="33"/>
      <c r="V102" s="33"/>
      <c r="W102" s="33"/>
      <c r="X102" s="33"/>
      <c r="Y102" s="33"/>
      <c r="Z102" s="33"/>
      <c r="AA102" s="33"/>
      <c r="AB102" s="33"/>
      <c r="AC102" s="33"/>
      <c r="AD102" s="33"/>
      <c r="AE102" s="33"/>
    </row>
    <row r="103" spans="1:31" s="2" customFormat="1" ht="6.95" customHeight="1">
      <c r="A103" s="33"/>
      <c r="B103" s="48"/>
      <c r="C103" s="49"/>
      <c r="D103" s="49"/>
      <c r="E103" s="49"/>
      <c r="F103" s="49"/>
      <c r="G103" s="49"/>
      <c r="H103" s="49"/>
      <c r="I103" s="126"/>
      <c r="J103" s="49"/>
      <c r="K103" s="49"/>
      <c r="L103" s="43"/>
      <c r="S103" s="33"/>
      <c r="T103" s="33"/>
      <c r="U103" s="33"/>
      <c r="V103" s="33"/>
      <c r="W103" s="33"/>
      <c r="X103" s="33"/>
      <c r="Y103" s="33"/>
      <c r="Z103" s="33"/>
      <c r="AA103" s="33"/>
      <c r="AB103" s="33"/>
      <c r="AC103" s="33"/>
      <c r="AD103" s="33"/>
      <c r="AE103" s="33"/>
    </row>
    <row r="107" spans="1:31" s="2" customFormat="1" ht="6.95" customHeight="1">
      <c r="A107" s="33"/>
      <c r="B107" s="50"/>
      <c r="C107" s="51"/>
      <c r="D107" s="51"/>
      <c r="E107" s="51"/>
      <c r="F107" s="51"/>
      <c r="G107" s="51"/>
      <c r="H107" s="51"/>
      <c r="I107" s="127"/>
      <c r="J107" s="51"/>
      <c r="K107" s="51"/>
      <c r="L107" s="43"/>
      <c r="S107" s="33"/>
      <c r="T107" s="33"/>
      <c r="U107" s="33"/>
      <c r="V107" s="33"/>
      <c r="W107" s="33"/>
      <c r="X107" s="33"/>
      <c r="Y107" s="33"/>
      <c r="Z107" s="33"/>
      <c r="AA107" s="33"/>
      <c r="AB107" s="33"/>
      <c r="AC107" s="33"/>
      <c r="AD107" s="33"/>
      <c r="AE107" s="33"/>
    </row>
    <row r="108" spans="1:31" s="2" customFormat="1" ht="24.95" customHeight="1">
      <c r="A108" s="33"/>
      <c r="B108" s="34"/>
      <c r="C108" s="22" t="s">
        <v>204</v>
      </c>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6.95" customHeight="1">
      <c r="A109" s="33"/>
      <c r="B109" s="34"/>
      <c r="C109" s="33"/>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16</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4.45" customHeight="1">
      <c r="A111" s="33"/>
      <c r="B111" s="34"/>
      <c r="C111" s="33"/>
      <c r="D111" s="33"/>
      <c r="E111" s="280" t="str">
        <f>E7</f>
        <v>Rozšíření infrastruktury centra INTEMAC</v>
      </c>
      <c r="F111" s="281"/>
      <c r="G111" s="281"/>
      <c r="H111" s="281"/>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176</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26.45" customHeight="1">
      <c r="A113" s="33"/>
      <c r="B113" s="34"/>
      <c r="C113" s="33"/>
      <c r="D113" s="33"/>
      <c r="E113" s="253" t="str">
        <f>E9</f>
        <v>09 - SO09  Napojení nabíjecích stanic pro elektromobily</v>
      </c>
      <c r="F113" s="283"/>
      <c r="G113" s="283"/>
      <c r="H113" s="283"/>
      <c r="I113" s="103"/>
      <c r="J113" s="33"/>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2" customHeight="1">
      <c r="A115" s="33"/>
      <c r="B115" s="34"/>
      <c r="C115" s="28" t="s">
        <v>20</v>
      </c>
      <c r="D115" s="33"/>
      <c r="E115" s="33"/>
      <c r="F115" s="26" t="str">
        <f>F12</f>
        <v xml:space="preserve"> </v>
      </c>
      <c r="G115" s="33"/>
      <c r="H115" s="33"/>
      <c r="I115" s="104" t="s">
        <v>22</v>
      </c>
      <c r="J115" s="56" t="str">
        <f>IF(J12="","",J12)</f>
        <v>20. 10. 2018</v>
      </c>
      <c r="K115" s="33"/>
      <c r="L115" s="43"/>
      <c r="S115" s="33"/>
      <c r="T115" s="33"/>
      <c r="U115" s="33"/>
      <c r="V115" s="33"/>
      <c r="W115" s="33"/>
      <c r="X115" s="33"/>
      <c r="Y115" s="33"/>
      <c r="Z115" s="33"/>
      <c r="AA115" s="33"/>
      <c r="AB115" s="33"/>
      <c r="AC115" s="33"/>
      <c r="AD115" s="33"/>
      <c r="AE115" s="33"/>
    </row>
    <row r="116" spans="1:31" s="2" customFormat="1" ht="6.9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15.6" customHeight="1">
      <c r="A117" s="33"/>
      <c r="B117" s="34"/>
      <c r="C117" s="28" t="s">
        <v>24</v>
      </c>
      <c r="D117" s="33"/>
      <c r="E117" s="33"/>
      <c r="F117" s="26" t="str">
        <f>E15</f>
        <v xml:space="preserve"> </v>
      </c>
      <c r="G117" s="33"/>
      <c r="H117" s="33"/>
      <c r="I117" s="104" t="s">
        <v>29</v>
      </c>
      <c r="J117" s="31" t="str">
        <f>E21</f>
        <v xml:space="preserve"> </v>
      </c>
      <c r="K117" s="33"/>
      <c r="L117" s="43"/>
      <c r="S117" s="33"/>
      <c r="T117" s="33"/>
      <c r="U117" s="33"/>
      <c r="V117" s="33"/>
      <c r="W117" s="33"/>
      <c r="X117" s="33"/>
      <c r="Y117" s="33"/>
      <c r="Z117" s="33"/>
      <c r="AA117" s="33"/>
      <c r="AB117" s="33"/>
      <c r="AC117" s="33"/>
      <c r="AD117" s="33"/>
      <c r="AE117" s="33"/>
    </row>
    <row r="118" spans="1:31" s="2" customFormat="1" ht="15.6" customHeight="1">
      <c r="A118" s="33"/>
      <c r="B118" s="34"/>
      <c r="C118" s="28" t="s">
        <v>27</v>
      </c>
      <c r="D118" s="33"/>
      <c r="E118" s="33"/>
      <c r="F118" s="26" t="str">
        <f>IF(E18="","",E18)</f>
        <v>Vyplň údaj</v>
      </c>
      <c r="G118" s="33"/>
      <c r="H118" s="33"/>
      <c r="I118" s="104" t="s">
        <v>31</v>
      </c>
      <c r="J118" s="31" t="str">
        <f>E24</f>
        <v xml:space="preserve"> </v>
      </c>
      <c r="K118" s="33"/>
      <c r="L118" s="43"/>
      <c r="S118" s="33"/>
      <c r="T118" s="33"/>
      <c r="U118" s="33"/>
      <c r="V118" s="33"/>
      <c r="W118" s="33"/>
      <c r="X118" s="33"/>
      <c r="Y118" s="33"/>
      <c r="Z118" s="33"/>
      <c r="AA118" s="33"/>
      <c r="AB118" s="33"/>
      <c r="AC118" s="33"/>
      <c r="AD118" s="33"/>
      <c r="AE118" s="33"/>
    </row>
    <row r="119" spans="1:31" s="2" customFormat="1" ht="10.35"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11" customFormat="1" ht="29.25" customHeight="1">
      <c r="A120" s="142"/>
      <c r="B120" s="143"/>
      <c r="C120" s="144" t="s">
        <v>205</v>
      </c>
      <c r="D120" s="145" t="s">
        <v>58</v>
      </c>
      <c r="E120" s="145" t="s">
        <v>54</v>
      </c>
      <c r="F120" s="145" t="s">
        <v>55</v>
      </c>
      <c r="G120" s="145" t="s">
        <v>206</v>
      </c>
      <c r="H120" s="145" t="s">
        <v>207</v>
      </c>
      <c r="I120" s="146" t="s">
        <v>208</v>
      </c>
      <c r="J120" s="145" t="s">
        <v>184</v>
      </c>
      <c r="K120" s="147" t="s">
        <v>209</v>
      </c>
      <c r="L120" s="148"/>
      <c r="M120" s="63" t="s">
        <v>1</v>
      </c>
      <c r="N120" s="64" t="s">
        <v>37</v>
      </c>
      <c r="O120" s="64" t="s">
        <v>210</v>
      </c>
      <c r="P120" s="64" t="s">
        <v>211</v>
      </c>
      <c r="Q120" s="64" t="s">
        <v>212</v>
      </c>
      <c r="R120" s="64" t="s">
        <v>213</v>
      </c>
      <c r="S120" s="64" t="s">
        <v>214</v>
      </c>
      <c r="T120" s="65" t="s">
        <v>215</v>
      </c>
      <c r="U120" s="142"/>
      <c r="V120" s="142"/>
      <c r="W120" s="142"/>
      <c r="X120" s="142"/>
      <c r="Y120" s="142"/>
      <c r="Z120" s="142"/>
      <c r="AA120" s="142"/>
      <c r="AB120" s="142"/>
      <c r="AC120" s="142"/>
      <c r="AD120" s="142"/>
      <c r="AE120" s="142"/>
    </row>
    <row r="121" spans="1:63" s="2" customFormat="1" ht="22.9" customHeight="1">
      <c r="A121" s="33"/>
      <c r="B121" s="34"/>
      <c r="C121" s="70" t="s">
        <v>216</v>
      </c>
      <c r="D121" s="33"/>
      <c r="E121" s="33"/>
      <c r="F121" s="33"/>
      <c r="G121" s="33"/>
      <c r="H121" s="33"/>
      <c r="I121" s="103"/>
      <c r="J121" s="149">
        <f>BK121</f>
        <v>0</v>
      </c>
      <c r="K121" s="33"/>
      <c r="L121" s="34"/>
      <c r="M121" s="66"/>
      <c r="N121" s="57"/>
      <c r="O121" s="67"/>
      <c r="P121" s="150">
        <f>P122</f>
        <v>0</v>
      </c>
      <c r="Q121" s="67"/>
      <c r="R121" s="150">
        <f>R122</f>
        <v>0</v>
      </c>
      <c r="S121" s="67"/>
      <c r="T121" s="151">
        <f>T122</f>
        <v>0</v>
      </c>
      <c r="U121" s="33"/>
      <c r="V121" s="33"/>
      <c r="W121" s="33"/>
      <c r="X121" s="33"/>
      <c r="Y121" s="33"/>
      <c r="Z121" s="33"/>
      <c r="AA121" s="33"/>
      <c r="AB121" s="33"/>
      <c r="AC121" s="33"/>
      <c r="AD121" s="33"/>
      <c r="AE121" s="33"/>
      <c r="AT121" s="18" t="s">
        <v>72</v>
      </c>
      <c r="AU121" s="18" t="s">
        <v>186</v>
      </c>
      <c r="BK121" s="152">
        <f>BK122</f>
        <v>0</v>
      </c>
    </row>
    <row r="122" spans="2:63" s="12" customFormat="1" ht="25.9" customHeight="1">
      <c r="B122" s="153"/>
      <c r="D122" s="154" t="s">
        <v>72</v>
      </c>
      <c r="E122" s="155" t="s">
        <v>719</v>
      </c>
      <c r="F122" s="155" t="s">
        <v>120</v>
      </c>
      <c r="I122" s="156"/>
      <c r="J122" s="157">
        <f>BK122</f>
        <v>0</v>
      </c>
      <c r="L122" s="153"/>
      <c r="M122" s="158"/>
      <c r="N122" s="159"/>
      <c r="O122" s="159"/>
      <c r="P122" s="160">
        <f>P123+P128+P134+P144</f>
        <v>0</v>
      </c>
      <c r="Q122" s="159"/>
      <c r="R122" s="160">
        <f>R123+R128+R134+R144</f>
        <v>0</v>
      </c>
      <c r="S122" s="159"/>
      <c r="T122" s="161">
        <f>T123+T128+T134+T144</f>
        <v>0</v>
      </c>
      <c r="AR122" s="154" t="s">
        <v>90</v>
      </c>
      <c r="AT122" s="162" t="s">
        <v>72</v>
      </c>
      <c r="AU122" s="162" t="s">
        <v>73</v>
      </c>
      <c r="AY122" s="154" t="s">
        <v>219</v>
      </c>
      <c r="BK122" s="163">
        <f>BK123+BK128+BK134+BK144</f>
        <v>0</v>
      </c>
    </row>
    <row r="123" spans="2:63" s="12" customFormat="1" ht="22.9" customHeight="1">
      <c r="B123" s="153"/>
      <c r="D123" s="154" t="s">
        <v>72</v>
      </c>
      <c r="E123" s="164" t="s">
        <v>1740</v>
      </c>
      <c r="F123" s="164" t="s">
        <v>4086</v>
      </c>
      <c r="I123" s="156"/>
      <c r="J123" s="165">
        <f>BK123</f>
        <v>0</v>
      </c>
      <c r="L123" s="153"/>
      <c r="M123" s="158"/>
      <c r="N123" s="159"/>
      <c r="O123" s="159"/>
      <c r="P123" s="160">
        <f>SUM(P124:P127)</f>
        <v>0</v>
      </c>
      <c r="Q123" s="159"/>
      <c r="R123" s="160">
        <f>SUM(R124:R127)</f>
        <v>0</v>
      </c>
      <c r="S123" s="159"/>
      <c r="T123" s="161">
        <f>SUM(T124:T127)</f>
        <v>0</v>
      </c>
      <c r="AR123" s="154" t="s">
        <v>90</v>
      </c>
      <c r="AT123" s="162" t="s">
        <v>72</v>
      </c>
      <c r="AU123" s="162" t="s">
        <v>80</v>
      </c>
      <c r="AY123" s="154" t="s">
        <v>219</v>
      </c>
      <c r="BK123" s="163">
        <f>SUM(BK124:BK127)</f>
        <v>0</v>
      </c>
    </row>
    <row r="124" spans="1:65" s="2" customFormat="1" ht="21.6" customHeight="1">
      <c r="A124" s="33"/>
      <c r="B124" s="166"/>
      <c r="C124" s="167" t="s">
        <v>80</v>
      </c>
      <c r="D124" s="167" t="s">
        <v>222</v>
      </c>
      <c r="E124" s="168" t="s">
        <v>3042</v>
      </c>
      <c r="F124" s="169" t="s">
        <v>4087</v>
      </c>
      <c r="G124" s="170" t="s">
        <v>592</v>
      </c>
      <c r="H124" s="171">
        <v>1</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446</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446</v>
      </c>
      <c r="BM124" s="178" t="s">
        <v>4088</v>
      </c>
    </row>
    <row r="125" spans="1:65" s="2" customFormat="1" ht="14.45" customHeight="1">
      <c r="A125" s="33"/>
      <c r="B125" s="166"/>
      <c r="C125" s="167" t="s">
        <v>82</v>
      </c>
      <c r="D125" s="167" t="s">
        <v>222</v>
      </c>
      <c r="E125" s="168" t="s">
        <v>4089</v>
      </c>
      <c r="F125" s="169" t="s">
        <v>4090</v>
      </c>
      <c r="G125" s="170" t="s">
        <v>592</v>
      </c>
      <c r="H125" s="171">
        <v>1</v>
      </c>
      <c r="I125" s="172"/>
      <c r="J125" s="173">
        <f>ROUND(I125*H125,2)</f>
        <v>0</v>
      </c>
      <c r="K125" s="169" t="s">
        <v>1</v>
      </c>
      <c r="L125" s="34"/>
      <c r="M125" s="174" t="s">
        <v>1</v>
      </c>
      <c r="N125" s="175" t="s">
        <v>38</v>
      </c>
      <c r="O125" s="59"/>
      <c r="P125" s="176">
        <f>O125*H125</f>
        <v>0</v>
      </c>
      <c r="Q125" s="176">
        <v>0</v>
      </c>
      <c r="R125" s="176">
        <f>Q125*H125</f>
        <v>0</v>
      </c>
      <c r="S125" s="176">
        <v>0</v>
      </c>
      <c r="T125" s="177">
        <f>S125*H125</f>
        <v>0</v>
      </c>
      <c r="U125" s="33"/>
      <c r="V125" s="33"/>
      <c r="W125" s="33"/>
      <c r="X125" s="33"/>
      <c r="Y125" s="33"/>
      <c r="Z125" s="33"/>
      <c r="AA125" s="33"/>
      <c r="AB125" s="33"/>
      <c r="AC125" s="33"/>
      <c r="AD125" s="33"/>
      <c r="AE125" s="33"/>
      <c r="AR125" s="178" t="s">
        <v>446</v>
      </c>
      <c r="AT125" s="178" t="s">
        <v>222</v>
      </c>
      <c r="AU125" s="178" t="s">
        <v>82</v>
      </c>
      <c r="AY125" s="18" t="s">
        <v>219</v>
      </c>
      <c r="BE125" s="179">
        <f>IF(N125="základní",J125,0)</f>
        <v>0</v>
      </c>
      <c r="BF125" s="179">
        <f>IF(N125="snížená",J125,0)</f>
        <v>0</v>
      </c>
      <c r="BG125" s="179">
        <f>IF(N125="zákl. přenesená",J125,0)</f>
        <v>0</v>
      </c>
      <c r="BH125" s="179">
        <f>IF(N125="sníž. přenesená",J125,0)</f>
        <v>0</v>
      </c>
      <c r="BI125" s="179">
        <f>IF(N125="nulová",J125,0)</f>
        <v>0</v>
      </c>
      <c r="BJ125" s="18" t="s">
        <v>80</v>
      </c>
      <c r="BK125" s="179">
        <f>ROUND(I125*H125,2)</f>
        <v>0</v>
      </c>
      <c r="BL125" s="18" t="s">
        <v>446</v>
      </c>
      <c r="BM125" s="178" t="s">
        <v>4091</v>
      </c>
    </row>
    <row r="126" spans="1:65" s="2" customFormat="1" ht="14.45" customHeight="1">
      <c r="A126" s="33"/>
      <c r="B126" s="166"/>
      <c r="C126" s="167" t="s">
        <v>90</v>
      </c>
      <c r="D126" s="167" t="s">
        <v>222</v>
      </c>
      <c r="E126" s="168" t="s">
        <v>4092</v>
      </c>
      <c r="F126" s="169" t="s">
        <v>4093</v>
      </c>
      <c r="G126" s="170" t="s">
        <v>592</v>
      </c>
      <c r="H126" s="171">
        <v>2</v>
      </c>
      <c r="I126" s="172"/>
      <c r="J126" s="173">
        <f>ROUND(I126*H126,2)</f>
        <v>0</v>
      </c>
      <c r="K126" s="169" t="s">
        <v>1</v>
      </c>
      <c r="L126" s="34"/>
      <c r="M126" s="174" t="s">
        <v>1</v>
      </c>
      <c r="N126" s="175" t="s">
        <v>38</v>
      </c>
      <c r="O126" s="59"/>
      <c r="P126" s="176">
        <f>O126*H126</f>
        <v>0</v>
      </c>
      <c r="Q126" s="176">
        <v>0</v>
      </c>
      <c r="R126" s="176">
        <f>Q126*H126</f>
        <v>0</v>
      </c>
      <c r="S126" s="176">
        <v>0</v>
      </c>
      <c r="T126" s="177">
        <f>S126*H126</f>
        <v>0</v>
      </c>
      <c r="U126" s="33"/>
      <c r="V126" s="33"/>
      <c r="W126" s="33"/>
      <c r="X126" s="33"/>
      <c r="Y126" s="33"/>
      <c r="Z126" s="33"/>
      <c r="AA126" s="33"/>
      <c r="AB126" s="33"/>
      <c r="AC126" s="33"/>
      <c r="AD126" s="33"/>
      <c r="AE126" s="33"/>
      <c r="AR126" s="178" t="s">
        <v>446</v>
      </c>
      <c r="AT126" s="178" t="s">
        <v>222</v>
      </c>
      <c r="AU126" s="178" t="s">
        <v>82</v>
      </c>
      <c r="AY126" s="18" t="s">
        <v>219</v>
      </c>
      <c r="BE126" s="179">
        <f>IF(N126="základní",J126,0)</f>
        <v>0</v>
      </c>
      <c r="BF126" s="179">
        <f>IF(N126="snížená",J126,0)</f>
        <v>0</v>
      </c>
      <c r="BG126" s="179">
        <f>IF(N126="zákl. přenesená",J126,0)</f>
        <v>0</v>
      </c>
      <c r="BH126" s="179">
        <f>IF(N126="sníž. přenesená",J126,0)</f>
        <v>0</v>
      </c>
      <c r="BI126" s="179">
        <f>IF(N126="nulová",J126,0)</f>
        <v>0</v>
      </c>
      <c r="BJ126" s="18" t="s">
        <v>80</v>
      </c>
      <c r="BK126" s="179">
        <f>ROUND(I126*H126,2)</f>
        <v>0</v>
      </c>
      <c r="BL126" s="18" t="s">
        <v>446</v>
      </c>
      <c r="BM126" s="178" t="s">
        <v>4094</v>
      </c>
    </row>
    <row r="127" spans="1:65" s="2" customFormat="1" ht="14.45" customHeight="1">
      <c r="A127" s="33"/>
      <c r="B127" s="166"/>
      <c r="C127" s="167" t="s">
        <v>125</v>
      </c>
      <c r="D127" s="167" t="s">
        <v>222</v>
      </c>
      <c r="E127" s="168" t="s">
        <v>4095</v>
      </c>
      <c r="F127" s="169" t="s">
        <v>4096</v>
      </c>
      <c r="G127" s="170" t="s">
        <v>592</v>
      </c>
      <c r="H127" s="171">
        <v>3</v>
      </c>
      <c r="I127" s="172"/>
      <c r="J127" s="173">
        <f>ROUND(I127*H127,2)</f>
        <v>0</v>
      </c>
      <c r="K127" s="169" t="s">
        <v>1</v>
      </c>
      <c r="L127" s="34"/>
      <c r="M127" s="174" t="s">
        <v>1</v>
      </c>
      <c r="N127" s="175" t="s">
        <v>38</v>
      </c>
      <c r="O127" s="59"/>
      <c r="P127" s="176">
        <f>O127*H127</f>
        <v>0</v>
      </c>
      <c r="Q127" s="176">
        <v>0</v>
      </c>
      <c r="R127" s="176">
        <f>Q127*H127</f>
        <v>0</v>
      </c>
      <c r="S127" s="176">
        <v>0</v>
      </c>
      <c r="T127" s="177">
        <f>S127*H127</f>
        <v>0</v>
      </c>
      <c r="U127" s="33"/>
      <c r="V127" s="33"/>
      <c r="W127" s="33"/>
      <c r="X127" s="33"/>
      <c r="Y127" s="33"/>
      <c r="Z127" s="33"/>
      <c r="AA127" s="33"/>
      <c r="AB127" s="33"/>
      <c r="AC127" s="33"/>
      <c r="AD127" s="33"/>
      <c r="AE127" s="33"/>
      <c r="AR127" s="178" t="s">
        <v>446</v>
      </c>
      <c r="AT127" s="178" t="s">
        <v>222</v>
      </c>
      <c r="AU127" s="178" t="s">
        <v>82</v>
      </c>
      <c r="AY127" s="18" t="s">
        <v>219</v>
      </c>
      <c r="BE127" s="179">
        <f>IF(N127="základní",J127,0)</f>
        <v>0</v>
      </c>
      <c r="BF127" s="179">
        <f>IF(N127="snížená",J127,0)</f>
        <v>0</v>
      </c>
      <c r="BG127" s="179">
        <f>IF(N127="zákl. přenesená",J127,0)</f>
        <v>0</v>
      </c>
      <c r="BH127" s="179">
        <f>IF(N127="sníž. přenesená",J127,0)</f>
        <v>0</v>
      </c>
      <c r="BI127" s="179">
        <f>IF(N127="nulová",J127,0)</f>
        <v>0</v>
      </c>
      <c r="BJ127" s="18" t="s">
        <v>80</v>
      </c>
      <c r="BK127" s="179">
        <f>ROUND(I127*H127,2)</f>
        <v>0</v>
      </c>
      <c r="BL127" s="18" t="s">
        <v>446</v>
      </c>
      <c r="BM127" s="178" t="s">
        <v>4097</v>
      </c>
    </row>
    <row r="128" spans="2:63" s="12" customFormat="1" ht="22.9" customHeight="1">
      <c r="B128" s="153"/>
      <c r="D128" s="154" t="s">
        <v>72</v>
      </c>
      <c r="E128" s="164" t="s">
        <v>1829</v>
      </c>
      <c r="F128" s="164" t="s">
        <v>686</v>
      </c>
      <c r="I128" s="156"/>
      <c r="J128" s="165">
        <f>BK128</f>
        <v>0</v>
      </c>
      <c r="L128" s="153"/>
      <c r="M128" s="158"/>
      <c r="N128" s="159"/>
      <c r="O128" s="159"/>
      <c r="P128" s="160">
        <f>SUM(P129:P133)</f>
        <v>0</v>
      </c>
      <c r="Q128" s="159"/>
      <c r="R128" s="160">
        <f>SUM(R129:R133)</f>
        <v>0</v>
      </c>
      <c r="S128" s="159"/>
      <c r="T128" s="161">
        <f>SUM(T129:T133)</f>
        <v>0</v>
      </c>
      <c r="AR128" s="154" t="s">
        <v>90</v>
      </c>
      <c r="AT128" s="162" t="s">
        <v>72</v>
      </c>
      <c r="AU128" s="162" t="s">
        <v>80</v>
      </c>
      <c r="AY128" s="154" t="s">
        <v>219</v>
      </c>
      <c r="BK128" s="163">
        <f>SUM(BK129:BK133)</f>
        <v>0</v>
      </c>
    </row>
    <row r="129" spans="1:65" s="2" customFormat="1" ht="14.45" customHeight="1">
      <c r="A129" s="33"/>
      <c r="B129" s="166"/>
      <c r="C129" s="167" t="s">
        <v>246</v>
      </c>
      <c r="D129" s="167" t="s">
        <v>222</v>
      </c>
      <c r="E129" s="168" t="s">
        <v>4098</v>
      </c>
      <c r="F129" s="169" t="s">
        <v>4099</v>
      </c>
      <c r="G129" s="170" t="s">
        <v>361</v>
      </c>
      <c r="H129" s="171">
        <v>4</v>
      </c>
      <c r="I129" s="172"/>
      <c r="J129" s="173">
        <f>ROUND(I129*H129,2)</f>
        <v>0</v>
      </c>
      <c r="K129" s="169" t="s">
        <v>1</v>
      </c>
      <c r="L129" s="34"/>
      <c r="M129" s="174" t="s">
        <v>1</v>
      </c>
      <c r="N129" s="175" t="s">
        <v>38</v>
      </c>
      <c r="O129" s="59"/>
      <c r="P129" s="176">
        <f>O129*H129</f>
        <v>0</v>
      </c>
      <c r="Q129" s="176">
        <v>0</v>
      </c>
      <c r="R129" s="176">
        <f>Q129*H129</f>
        <v>0</v>
      </c>
      <c r="S129" s="176">
        <v>0</v>
      </c>
      <c r="T129" s="177">
        <f>S129*H129</f>
        <v>0</v>
      </c>
      <c r="U129" s="33"/>
      <c r="V129" s="33"/>
      <c r="W129" s="33"/>
      <c r="X129" s="33"/>
      <c r="Y129" s="33"/>
      <c r="Z129" s="33"/>
      <c r="AA129" s="33"/>
      <c r="AB129" s="33"/>
      <c r="AC129" s="33"/>
      <c r="AD129" s="33"/>
      <c r="AE129" s="33"/>
      <c r="AR129" s="178" t="s">
        <v>446</v>
      </c>
      <c r="AT129" s="178" t="s">
        <v>222</v>
      </c>
      <c r="AU129" s="178" t="s">
        <v>82</v>
      </c>
      <c r="AY129" s="18" t="s">
        <v>219</v>
      </c>
      <c r="BE129" s="179">
        <f>IF(N129="základní",J129,0)</f>
        <v>0</v>
      </c>
      <c r="BF129" s="179">
        <f>IF(N129="snížená",J129,0)</f>
        <v>0</v>
      </c>
      <c r="BG129" s="179">
        <f>IF(N129="zákl. přenesená",J129,0)</f>
        <v>0</v>
      </c>
      <c r="BH129" s="179">
        <f>IF(N129="sníž. přenesená",J129,0)</f>
        <v>0</v>
      </c>
      <c r="BI129" s="179">
        <f>IF(N129="nulová",J129,0)</f>
        <v>0</v>
      </c>
      <c r="BJ129" s="18" t="s">
        <v>80</v>
      </c>
      <c r="BK129" s="179">
        <f>ROUND(I129*H129,2)</f>
        <v>0</v>
      </c>
      <c r="BL129" s="18" t="s">
        <v>446</v>
      </c>
      <c r="BM129" s="178" t="s">
        <v>4100</v>
      </c>
    </row>
    <row r="130" spans="1:65" s="2" customFormat="1" ht="14.45" customHeight="1">
      <c r="A130" s="33"/>
      <c r="B130" s="166"/>
      <c r="C130" s="167" t="s">
        <v>252</v>
      </c>
      <c r="D130" s="167" t="s">
        <v>222</v>
      </c>
      <c r="E130" s="168" t="s">
        <v>4101</v>
      </c>
      <c r="F130" s="169" t="s">
        <v>4102</v>
      </c>
      <c r="G130" s="170" t="s">
        <v>361</v>
      </c>
      <c r="H130" s="171">
        <v>57</v>
      </c>
      <c r="I130" s="172"/>
      <c r="J130" s="173">
        <f>ROUND(I130*H130,2)</f>
        <v>0</v>
      </c>
      <c r="K130" s="169" t="s">
        <v>1</v>
      </c>
      <c r="L130" s="34"/>
      <c r="M130" s="174" t="s">
        <v>1</v>
      </c>
      <c r="N130" s="175" t="s">
        <v>38</v>
      </c>
      <c r="O130" s="59"/>
      <c r="P130" s="176">
        <f>O130*H130</f>
        <v>0</v>
      </c>
      <c r="Q130" s="176">
        <v>0</v>
      </c>
      <c r="R130" s="176">
        <f>Q130*H130</f>
        <v>0</v>
      </c>
      <c r="S130" s="176">
        <v>0</v>
      </c>
      <c r="T130" s="177">
        <f>S130*H130</f>
        <v>0</v>
      </c>
      <c r="U130" s="33"/>
      <c r="V130" s="33"/>
      <c r="W130" s="33"/>
      <c r="X130" s="33"/>
      <c r="Y130" s="33"/>
      <c r="Z130" s="33"/>
      <c r="AA130" s="33"/>
      <c r="AB130" s="33"/>
      <c r="AC130" s="33"/>
      <c r="AD130" s="33"/>
      <c r="AE130" s="33"/>
      <c r="AR130" s="178" t="s">
        <v>446</v>
      </c>
      <c r="AT130" s="178" t="s">
        <v>222</v>
      </c>
      <c r="AU130" s="178" t="s">
        <v>82</v>
      </c>
      <c r="AY130" s="18" t="s">
        <v>219</v>
      </c>
      <c r="BE130" s="179">
        <f>IF(N130="základní",J130,0)</f>
        <v>0</v>
      </c>
      <c r="BF130" s="179">
        <f>IF(N130="snížená",J130,0)</f>
        <v>0</v>
      </c>
      <c r="BG130" s="179">
        <f>IF(N130="zákl. přenesená",J130,0)</f>
        <v>0</v>
      </c>
      <c r="BH130" s="179">
        <f>IF(N130="sníž. přenesená",J130,0)</f>
        <v>0</v>
      </c>
      <c r="BI130" s="179">
        <f>IF(N130="nulová",J130,0)</f>
        <v>0</v>
      </c>
      <c r="BJ130" s="18" t="s">
        <v>80</v>
      </c>
      <c r="BK130" s="179">
        <f>ROUND(I130*H130,2)</f>
        <v>0</v>
      </c>
      <c r="BL130" s="18" t="s">
        <v>446</v>
      </c>
      <c r="BM130" s="178" t="s">
        <v>4103</v>
      </c>
    </row>
    <row r="131" spans="1:65" s="2" customFormat="1" ht="21.6" customHeight="1">
      <c r="A131" s="33"/>
      <c r="B131" s="166"/>
      <c r="C131" s="167" t="s">
        <v>260</v>
      </c>
      <c r="D131" s="167" t="s">
        <v>222</v>
      </c>
      <c r="E131" s="168" t="s">
        <v>4104</v>
      </c>
      <c r="F131" s="169" t="s">
        <v>4105</v>
      </c>
      <c r="G131" s="170" t="s">
        <v>592</v>
      </c>
      <c r="H131" s="171">
        <v>4</v>
      </c>
      <c r="I131" s="172"/>
      <c r="J131" s="173">
        <f>ROUND(I131*H131,2)</f>
        <v>0</v>
      </c>
      <c r="K131" s="169" t="s">
        <v>1</v>
      </c>
      <c r="L131" s="34"/>
      <c r="M131" s="174" t="s">
        <v>1</v>
      </c>
      <c r="N131" s="175" t="s">
        <v>38</v>
      </c>
      <c r="O131" s="59"/>
      <c r="P131" s="176">
        <f>O131*H131</f>
        <v>0</v>
      </c>
      <c r="Q131" s="176">
        <v>0</v>
      </c>
      <c r="R131" s="176">
        <f>Q131*H131</f>
        <v>0</v>
      </c>
      <c r="S131" s="176">
        <v>0</v>
      </c>
      <c r="T131" s="177">
        <f>S131*H131</f>
        <v>0</v>
      </c>
      <c r="U131" s="33"/>
      <c r="V131" s="33"/>
      <c r="W131" s="33"/>
      <c r="X131" s="33"/>
      <c r="Y131" s="33"/>
      <c r="Z131" s="33"/>
      <c r="AA131" s="33"/>
      <c r="AB131" s="33"/>
      <c r="AC131" s="33"/>
      <c r="AD131" s="33"/>
      <c r="AE131" s="33"/>
      <c r="AR131" s="178" t="s">
        <v>446</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446</v>
      </c>
      <c r="BM131" s="178" t="s">
        <v>4106</v>
      </c>
    </row>
    <row r="132" spans="1:65" s="2" customFormat="1" ht="21.6" customHeight="1">
      <c r="A132" s="33"/>
      <c r="B132" s="166"/>
      <c r="C132" s="167" t="s">
        <v>256</v>
      </c>
      <c r="D132" s="167" t="s">
        <v>222</v>
      </c>
      <c r="E132" s="168" t="s">
        <v>4107</v>
      </c>
      <c r="F132" s="169" t="s">
        <v>4108</v>
      </c>
      <c r="G132" s="170" t="s">
        <v>592</v>
      </c>
      <c r="H132" s="171">
        <v>2</v>
      </c>
      <c r="I132" s="172"/>
      <c r="J132" s="173">
        <f>ROUND(I132*H132,2)</f>
        <v>0</v>
      </c>
      <c r="K132" s="169" t="s">
        <v>1</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446</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446</v>
      </c>
      <c r="BM132" s="178" t="s">
        <v>4109</v>
      </c>
    </row>
    <row r="133" spans="1:65" s="2" customFormat="1" ht="14.45" customHeight="1">
      <c r="A133" s="33"/>
      <c r="B133" s="166"/>
      <c r="C133" s="167" t="s">
        <v>271</v>
      </c>
      <c r="D133" s="167" t="s">
        <v>222</v>
      </c>
      <c r="E133" s="168" t="s">
        <v>4110</v>
      </c>
      <c r="F133" s="169" t="s">
        <v>2900</v>
      </c>
      <c r="G133" s="170" t="s">
        <v>654</v>
      </c>
      <c r="H133" s="171">
        <v>1</v>
      </c>
      <c r="I133" s="172"/>
      <c r="J133" s="173">
        <f>ROUND(I133*H133,2)</f>
        <v>0</v>
      </c>
      <c r="K133" s="169" t="s">
        <v>1</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446</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446</v>
      </c>
      <c r="BM133" s="178" t="s">
        <v>4111</v>
      </c>
    </row>
    <row r="134" spans="2:63" s="12" customFormat="1" ht="22.9" customHeight="1">
      <c r="B134" s="153"/>
      <c r="D134" s="154" t="s">
        <v>72</v>
      </c>
      <c r="E134" s="164" t="s">
        <v>1833</v>
      </c>
      <c r="F134" s="164" t="s">
        <v>220</v>
      </c>
      <c r="I134" s="156"/>
      <c r="J134" s="165">
        <f>BK134</f>
        <v>0</v>
      </c>
      <c r="L134" s="153"/>
      <c r="M134" s="158"/>
      <c r="N134" s="159"/>
      <c r="O134" s="159"/>
      <c r="P134" s="160">
        <f>SUM(P135:P143)</f>
        <v>0</v>
      </c>
      <c r="Q134" s="159"/>
      <c r="R134" s="160">
        <f>SUM(R135:R143)</f>
        <v>0</v>
      </c>
      <c r="S134" s="159"/>
      <c r="T134" s="161">
        <f>SUM(T135:T143)</f>
        <v>0</v>
      </c>
      <c r="AR134" s="154" t="s">
        <v>90</v>
      </c>
      <c r="AT134" s="162" t="s">
        <v>72</v>
      </c>
      <c r="AU134" s="162" t="s">
        <v>80</v>
      </c>
      <c r="AY134" s="154" t="s">
        <v>219</v>
      </c>
      <c r="BK134" s="163">
        <f>SUM(BK135:BK143)</f>
        <v>0</v>
      </c>
    </row>
    <row r="135" spans="1:65" s="2" customFormat="1" ht="21.6" customHeight="1">
      <c r="A135" s="33"/>
      <c r="B135" s="166"/>
      <c r="C135" s="167" t="s">
        <v>277</v>
      </c>
      <c r="D135" s="167" t="s">
        <v>222</v>
      </c>
      <c r="E135" s="168" t="s">
        <v>3956</v>
      </c>
      <c r="F135" s="169" t="s">
        <v>2903</v>
      </c>
      <c r="G135" s="170" t="s">
        <v>2904</v>
      </c>
      <c r="H135" s="171">
        <v>0.03</v>
      </c>
      <c r="I135" s="172"/>
      <c r="J135" s="173">
        <f aca="true" t="shared" si="0" ref="J135:J143">ROUND(I135*H135,2)</f>
        <v>0</v>
      </c>
      <c r="K135" s="169" t="s">
        <v>1</v>
      </c>
      <c r="L135" s="34"/>
      <c r="M135" s="174" t="s">
        <v>1</v>
      </c>
      <c r="N135" s="175" t="s">
        <v>38</v>
      </c>
      <c r="O135" s="59"/>
      <c r="P135" s="176">
        <f aca="true" t="shared" si="1" ref="P135:P143">O135*H135</f>
        <v>0</v>
      </c>
      <c r="Q135" s="176">
        <v>0</v>
      </c>
      <c r="R135" s="176">
        <f aca="true" t="shared" si="2" ref="R135:R143">Q135*H135</f>
        <v>0</v>
      </c>
      <c r="S135" s="176">
        <v>0</v>
      </c>
      <c r="T135" s="177">
        <f aca="true" t="shared" si="3" ref="T135:T143">S135*H135</f>
        <v>0</v>
      </c>
      <c r="U135" s="33"/>
      <c r="V135" s="33"/>
      <c r="W135" s="33"/>
      <c r="X135" s="33"/>
      <c r="Y135" s="33"/>
      <c r="Z135" s="33"/>
      <c r="AA135" s="33"/>
      <c r="AB135" s="33"/>
      <c r="AC135" s="33"/>
      <c r="AD135" s="33"/>
      <c r="AE135" s="33"/>
      <c r="AR135" s="178" t="s">
        <v>446</v>
      </c>
      <c r="AT135" s="178" t="s">
        <v>222</v>
      </c>
      <c r="AU135" s="178" t="s">
        <v>82</v>
      </c>
      <c r="AY135" s="18" t="s">
        <v>219</v>
      </c>
      <c r="BE135" s="179">
        <f aca="true" t="shared" si="4" ref="BE135:BE143">IF(N135="základní",J135,0)</f>
        <v>0</v>
      </c>
      <c r="BF135" s="179">
        <f aca="true" t="shared" si="5" ref="BF135:BF143">IF(N135="snížená",J135,0)</f>
        <v>0</v>
      </c>
      <c r="BG135" s="179">
        <f aca="true" t="shared" si="6" ref="BG135:BG143">IF(N135="zákl. přenesená",J135,0)</f>
        <v>0</v>
      </c>
      <c r="BH135" s="179">
        <f aca="true" t="shared" si="7" ref="BH135:BH143">IF(N135="sníž. přenesená",J135,0)</f>
        <v>0</v>
      </c>
      <c r="BI135" s="179">
        <f aca="true" t="shared" si="8" ref="BI135:BI143">IF(N135="nulová",J135,0)</f>
        <v>0</v>
      </c>
      <c r="BJ135" s="18" t="s">
        <v>80</v>
      </c>
      <c r="BK135" s="179">
        <f aca="true" t="shared" si="9" ref="BK135:BK143">ROUND(I135*H135,2)</f>
        <v>0</v>
      </c>
      <c r="BL135" s="18" t="s">
        <v>446</v>
      </c>
      <c r="BM135" s="178" t="s">
        <v>4112</v>
      </c>
    </row>
    <row r="136" spans="1:65" s="2" customFormat="1" ht="21.6" customHeight="1">
      <c r="A136" s="33"/>
      <c r="B136" s="166"/>
      <c r="C136" s="167" t="s">
        <v>282</v>
      </c>
      <c r="D136" s="167" t="s">
        <v>222</v>
      </c>
      <c r="E136" s="168" t="s">
        <v>3960</v>
      </c>
      <c r="F136" s="169" t="s">
        <v>4113</v>
      </c>
      <c r="G136" s="170" t="s">
        <v>361</v>
      </c>
      <c r="H136" s="171">
        <v>40</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446</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446</v>
      </c>
      <c r="BM136" s="178" t="s">
        <v>4114</v>
      </c>
    </row>
    <row r="137" spans="1:65" s="2" customFormat="1" ht="21.6" customHeight="1">
      <c r="A137" s="33"/>
      <c r="B137" s="166"/>
      <c r="C137" s="167" t="s">
        <v>294</v>
      </c>
      <c r="D137" s="167" t="s">
        <v>222</v>
      </c>
      <c r="E137" s="168" t="s">
        <v>3963</v>
      </c>
      <c r="F137" s="169" t="s">
        <v>2914</v>
      </c>
      <c r="G137" s="170" t="s">
        <v>361</v>
      </c>
      <c r="H137" s="171">
        <v>40</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446</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446</v>
      </c>
      <c r="BM137" s="178" t="s">
        <v>4115</v>
      </c>
    </row>
    <row r="138" spans="1:65" s="2" customFormat="1" ht="21.6" customHeight="1">
      <c r="A138" s="33"/>
      <c r="B138" s="166"/>
      <c r="C138" s="167" t="s">
        <v>298</v>
      </c>
      <c r="D138" s="167" t="s">
        <v>222</v>
      </c>
      <c r="E138" s="168" t="s">
        <v>3965</v>
      </c>
      <c r="F138" s="169" t="s">
        <v>2916</v>
      </c>
      <c r="G138" s="170" t="s">
        <v>361</v>
      </c>
      <c r="H138" s="171">
        <v>40</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446</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446</v>
      </c>
      <c r="BM138" s="178" t="s">
        <v>4116</v>
      </c>
    </row>
    <row r="139" spans="1:65" s="2" customFormat="1" ht="14.45" customHeight="1">
      <c r="A139" s="33"/>
      <c r="B139" s="166"/>
      <c r="C139" s="167" t="s">
        <v>304</v>
      </c>
      <c r="D139" s="167" t="s">
        <v>222</v>
      </c>
      <c r="E139" s="168" t="s">
        <v>4055</v>
      </c>
      <c r="F139" s="169" t="s">
        <v>4117</v>
      </c>
      <c r="G139" s="170" t="s">
        <v>361</v>
      </c>
      <c r="H139" s="171">
        <v>40</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446</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446</v>
      </c>
      <c r="BM139" s="178" t="s">
        <v>4118</v>
      </c>
    </row>
    <row r="140" spans="1:65" s="2" customFormat="1" ht="14.45" customHeight="1">
      <c r="A140" s="33"/>
      <c r="B140" s="166"/>
      <c r="C140" s="167" t="s">
        <v>8</v>
      </c>
      <c r="D140" s="167" t="s">
        <v>222</v>
      </c>
      <c r="E140" s="168" t="s">
        <v>3976</v>
      </c>
      <c r="F140" s="169" t="s">
        <v>4119</v>
      </c>
      <c r="G140" s="170" t="s">
        <v>232</v>
      </c>
      <c r="H140" s="171">
        <v>25.2</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446</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446</v>
      </c>
      <c r="BM140" s="178" t="s">
        <v>4120</v>
      </c>
    </row>
    <row r="141" spans="1:65" s="2" customFormat="1" ht="14.45" customHeight="1">
      <c r="A141" s="33"/>
      <c r="B141" s="166"/>
      <c r="C141" s="167" t="s">
        <v>318</v>
      </c>
      <c r="D141" s="167" t="s">
        <v>222</v>
      </c>
      <c r="E141" s="168" t="s">
        <v>3979</v>
      </c>
      <c r="F141" s="169" t="s">
        <v>4121</v>
      </c>
      <c r="G141" s="170" t="s">
        <v>232</v>
      </c>
      <c r="H141" s="171">
        <v>2.8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446</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446</v>
      </c>
      <c r="BM141" s="178" t="s">
        <v>4122</v>
      </c>
    </row>
    <row r="142" spans="1:65" s="2" customFormat="1" ht="14.45" customHeight="1">
      <c r="A142" s="33"/>
      <c r="B142" s="166"/>
      <c r="C142" s="167" t="s">
        <v>322</v>
      </c>
      <c r="D142" s="167" t="s">
        <v>222</v>
      </c>
      <c r="E142" s="168" t="s">
        <v>3981</v>
      </c>
      <c r="F142" s="169" t="s">
        <v>2928</v>
      </c>
      <c r="G142" s="170" t="s">
        <v>232</v>
      </c>
      <c r="H142" s="171">
        <v>2.8</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446</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446</v>
      </c>
      <c r="BM142" s="178" t="s">
        <v>4123</v>
      </c>
    </row>
    <row r="143" spans="1:65" s="2" customFormat="1" ht="14.45" customHeight="1">
      <c r="A143" s="33"/>
      <c r="B143" s="166"/>
      <c r="C143" s="167" t="s">
        <v>334</v>
      </c>
      <c r="D143" s="167" t="s">
        <v>222</v>
      </c>
      <c r="E143" s="168" t="s">
        <v>3983</v>
      </c>
      <c r="F143" s="169" t="s">
        <v>2930</v>
      </c>
      <c r="G143" s="170" t="s">
        <v>237</v>
      </c>
      <c r="H143" s="171">
        <v>20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446</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446</v>
      </c>
      <c r="BM143" s="178" t="s">
        <v>4124</v>
      </c>
    </row>
    <row r="144" spans="2:63" s="12" customFormat="1" ht="22.9" customHeight="1">
      <c r="B144" s="153"/>
      <c r="D144" s="154" t="s">
        <v>72</v>
      </c>
      <c r="E144" s="164" t="s">
        <v>1837</v>
      </c>
      <c r="F144" s="164" t="s">
        <v>2935</v>
      </c>
      <c r="I144" s="156"/>
      <c r="J144" s="165">
        <f>BK144</f>
        <v>0</v>
      </c>
      <c r="L144" s="153"/>
      <c r="M144" s="158"/>
      <c r="N144" s="159"/>
      <c r="O144" s="159"/>
      <c r="P144" s="160">
        <f>P145</f>
        <v>0</v>
      </c>
      <c r="Q144" s="159"/>
      <c r="R144" s="160">
        <f>R145</f>
        <v>0</v>
      </c>
      <c r="S144" s="159"/>
      <c r="T144" s="161">
        <f>T145</f>
        <v>0</v>
      </c>
      <c r="AR144" s="154" t="s">
        <v>90</v>
      </c>
      <c r="AT144" s="162" t="s">
        <v>72</v>
      </c>
      <c r="AU144" s="162" t="s">
        <v>80</v>
      </c>
      <c r="AY144" s="154" t="s">
        <v>219</v>
      </c>
      <c r="BK144" s="163">
        <f>BK145</f>
        <v>0</v>
      </c>
    </row>
    <row r="145" spans="1:65" s="2" customFormat="1" ht="14.45" customHeight="1">
      <c r="A145" s="33"/>
      <c r="B145" s="166"/>
      <c r="C145" s="167" t="s">
        <v>339</v>
      </c>
      <c r="D145" s="167" t="s">
        <v>222</v>
      </c>
      <c r="E145" s="168" t="s">
        <v>4125</v>
      </c>
      <c r="F145" s="169" t="s">
        <v>4079</v>
      </c>
      <c r="G145" s="170" t="s">
        <v>654</v>
      </c>
      <c r="H145" s="171">
        <v>1</v>
      </c>
      <c r="I145" s="172"/>
      <c r="J145" s="173">
        <f>ROUND(I145*H145,2)</f>
        <v>0</v>
      </c>
      <c r="K145" s="169" t="s">
        <v>1</v>
      </c>
      <c r="L145" s="34"/>
      <c r="M145" s="217" t="s">
        <v>1</v>
      </c>
      <c r="N145" s="218" t="s">
        <v>38</v>
      </c>
      <c r="O145" s="219"/>
      <c r="P145" s="220">
        <f>O145*H145</f>
        <v>0</v>
      </c>
      <c r="Q145" s="220">
        <v>0</v>
      </c>
      <c r="R145" s="220">
        <f>Q145*H145</f>
        <v>0</v>
      </c>
      <c r="S145" s="220">
        <v>0</v>
      </c>
      <c r="T145" s="221">
        <f>S145*H145</f>
        <v>0</v>
      </c>
      <c r="U145" s="33"/>
      <c r="V145" s="33"/>
      <c r="W145" s="33"/>
      <c r="X145" s="33"/>
      <c r="Y145" s="33"/>
      <c r="Z145" s="33"/>
      <c r="AA145" s="33"/>
      <c r="AB145" s="33"/>
      <c r="AC145" s="33"/>
      <c r="AD145" s="33"/>
      <c r="AE145" s="33"/>
      <c r="AR145" s="178" t="s">
        <v>446</v>
      </c>
      <c r="AT145" s="178" t="s">
        <v>222</v>
      </c>
      <c r="AU145" s="178" t="s">
        <v>82</v>
      </c>
      <c r="AY145" s="18" t="s">
        <v>219</v>
      </c>
      <c r="BE145" s="179">
        <f>IF(N145="základní",J145,0)</f>
        <v>0</v>
      </c>
      <c r="BF145" s="179">
        <f>IF(N145="snížená",J145,0)</f>
        <v>0</v>
      </c>
      <c r="BG145" s="179">
        <f>IF(N145="zákl. přenesená",J145,0)</f>
        <v>0</v>
      </c>
      <c r="BH145" s="179">
        <f>IF(N145="sníž. přenesená",J145,0)</f>
        <v>0</v>
      </c>
      <c r="BI145" s="179">
        <f>IF(N145="nulová",J145,0)</f>
        <v>0</v>
      </c>
      <c r="BJ145" s="18" t="s">
        <v>80</v>
      </c>
      <c r="BK145" s="179">
        <f>ROUND(I145*H145,2)</f>
        <v>0</v>
      </c>
      <c r="BL145" s="18" t="s">
        <v>446</v>
      </c>
      <c r="BM145" s="178" t="s">
        <v>4126</v>
      </c>
    </row>
    <row r="146" spans="1:31" s="2" customFormat="1" ht="6.95" customHeight="1">
      <c r="A146" s="33"/>
      <c r="B146" s="48"/>
      <c r="C146" s="49"/>
      <c r="D146" s="49"/>
      <c r="E146" s="49"/>
      <c r="F146" s="49"/>
      <c r="G146" s="49"/>
      <c r="H146" s="49"/>
      <c r="I146" s="126"/>
      <c r="J146" s="49"/>
      <c r="K146" s="49"/>
      <c r="L146" s="34"/>
      <c r="M146" s="33"/>
      <c r="O146" s="33"/>
      <c r="P146" s="33"/>
      <c r="Q146" s="33"/>
      <c r="R146" s="33"/>
      <c r="S146" s="33"/>
      <c r="T146" s="33"/>
      <c r="U146" s="33"/>
      <c r="V146" s="33"/>
      <c r="W146" s="33"/>
      <c r="X146" s="33"/>
      <c r="Y146" s="33"/>
      <c r="Z146" s="33"/>
      <c r="AA146" s="33"/>
      <c r="AB146" s="33"/>
      <c r="AC146" s="33"/>
      <c r="AD146" s="33"/>
      <c r="AE146" s="33"/>
    </row>
  </sheetData>
  <autoFilter ref="C120:K14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12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168</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4127</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ROUND((SUM(BE118:BE126)),2)</f>
        <v>0</v>
      </c>
      <c r="G33" s="33"/>
      <c r="H33" s="33"/>
      <c r="I33" s="113">
        <v>0.21</v>
      </c>
      <c r="J33" s="112">
        <f>ROUND(((SUM(BE118:BE126))*I33),2)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ROUND((SUM(BF118:BF126)),2)</f>
        <v>0</v>
      </c>
      <c r="G34" s="33"/>
      <c r="H34" s="33"/>
      <c r="I34" s="113">
        <v>0.15</v>
      </c>
      <c r="J34" s="112">
        <f>ROUND(((SUM(BF118:BF126))*I34),2)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ROUND((SUM(BG118:BG126)),2)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ROUND((SUM(BH118:BH126)),2)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ROUND((SUM(BI118:BI126)),2)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101 - PS 01  Jeřáb</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2217</v>
      </c>
      <c r="E97" s="134"/>
      <c r="F97" s="134"/>
      <c r="G97" s="134"/>
      <c r="H97" s="134"/>
      <c r="I97" s="135"/>
      <c r="J97" s="136">
        <f>J119</f>
        <v>0</v>
      </c>
      <c r="L97" s="132"/>
    </row>
    <row r="98" spans="2:12" s="10" customFormat="1" ht="19.9" customHeight="1">
      <c r="B98" s="137"/>
      <c r="D98" s="138" t="s">
        <v>4128</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6.95"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6.95"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4.95"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5"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45" customHeight="1">
      <c r="A108" s="33"/>
      <c r="B108" s="34"/>
      <c r="C108" s="33"/>
      <c r="D108" s="33"/>
      <c r="E108" s="280" t="str">
        <f>E7</f>
        <v>Rozšíření infrastruktury centra INTEMAC</v>
      </c>
      <c r="F108" s="281"/>
      <c r="G108" s="281"/>
      <c r="H108" s="281"/>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5" customHeight="1">
      <c r="A110" s="33"/>
      <c r="B110" s="34"/>
      <c r="C110" s="33"/>
      <c r="D110" s="33"/>
      <c r="E110" s="253" t="str">
        <f>E9</f>
        <v>101 - PS 01  Jeřáb</v>
      </c>
      <c r="F110" s="283"/>
      <c r="G110" s="283"/>
      <c r="H110" s="283"/>
      <c r="I110" s="10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3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 customHeight="1">
      <c r="B119" s="153"/>
      <c r="D119" s="154" t="s">
        <v>72</v>
      </c>
      <c r="E119" s="155" t="s">
        <v>253</v>
      </c>
      <c r="F119" s="155" t="s">
        <v>2486</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 customHeight="1">
      <c r="B120" s="153"/>
      <c r="D120" s="154" t="s">
        <v>72</v>
      </c>
      <c r="E120" s="164" t="s">
        <v>4129</v>
      </c>
      <c r="F120" s="164" t="s">
        <v>4130</v>
      </c>
      <c r="I120" s="156"/>
      <c r="J120" s="165">
        <f>BK120</f>
        <v>0</v>
      </c>
      <c r="L120" s="153"/>
      <c r="M120" s="158"/>
      <c r="N120" s="159"/>
      <c r="O120" s="159"/>
      <c r="P120" s="160">
        <f>SUM(P121:P126)</f>
        <v>0</v>
      </c>
      <c r="Q120" s="159"/>
      <c r="R120" s="160">
        <f>SUM(R121:R126)</f>
        <v>0</v>
      </c>
      <c r="S120" s="159"/>
      <c r="T120" s="161">
        <f>SUM(T121:T126)</f>
        <v>0</v>
      </c>
      <c r="AR120" s="154" t="s">
        <v>90</v>
      </c>
      <c r="AT120" s="162" t="s">
        <v>72</v>
      </c>
      <c r="AU120" s="162" t="s">
        <v>80</v>
      </c>
      <c r="AY120" s="154" t="s">
        <v>219</v>
      </c>
      <c r="BK120" s="163">
        <f>SUM(BK121:BK126)</f>
        <v>0</v>
      </c>
    </row>
    <row r="121" spans="1:65" s="2" customFormat="1" ht="54" customHeight="1">
      <c r="A121" s="33"/>
      <c r="B121" s="166"/>
      <c r="C121" s="167" t="s">
        <v>80</v>
      </c>
      <c r="D121" s="167" t="s">
        <v>222</v>
      </c>
      <c r="E121" s="168" t="s">
        <v>4131</v>
      </c>
      <c r="F121" s="169" t="s">
        <v>4132</v>
      </c>
      <c r="G121" s="170" t="s">
        <v>654</v>
      </c>
      <c r="H121" s="171">
        <v>1</v>
      </c>
      <c r="I121" s="172"/>
      <c r="J121" s="173">
        <f aca="true" t="shared" si="0" ref="J121:J126">ROUND(I121*H121,2)</f>
        <v>0</v>
      </c>
      <c r="K121" s="169" t="s">
        <v>1</v>
      </c>
      <c r="L121" s="34"/>
      <c r="M121" s="174" t="s">
        <v>1</v>
      </c>
      <c r="N121" s="175" t="s">
        <v>38</v>
      </c>
      <c r="O121" s="59"/>
      <c r="P121" s="176">
        <f aca="true" t="shared" si="1" ref="P121:P126">O121*H121</f>
        <v>0</v>
      </c>
      <c r="Q121" s="176">
        <v>0</v>
      </c>
      <c r="R121" s="176">
        <f aca="true" t="shared" si="2" ref="R121:R126">Q121*H121</f>
        <v>0</v>
      </c>
      <c r="S121" s="176">
        <v>0</v>
      </c>
      <c r="T121" s="177">
        <f aca="true" t="shared" si="3" ref="T121:T126">S121*H121</f>
        <v>0</v>
      </c>
      <c r="U121" s="33"/>
      <c r="V121" s="33"/>
      <c r="W121" s="33"/>
      <c r="X121" s="33"/>
      <c r="Y121" s="33"/>
      <c r="Z121" s="33"/>
      <c r="AA121" s="33"/>
      <c r="AB121" s="33"/>
      <c r="AC121" s="33"/>
      <c r="AD121" s="33"/>
      <c r="AE121" s="33"/>
      <c r="AR121" s="178" t="s">
        <v>446</v>
      </c>
      <c r="AT121" s="178" t="s">
        <v>222</v>
      </c>
      <c r="AU121" s="178" t="s">
        <v>82</v>
      </c>
      <c r="AY121" s="18" t="s">
        <v>219</v>
      </c>
      <c r="BE121" s="179">
        <f aca="true" t="shared" si="4" ref="BE121:BE126">IF(N121="základní",J121,0)</f>
        <v>0</v>
      </c>
      <c r="BF121" s="179">
        <f aca="true" t="shared" si="5" ref="BF121:BF126">IF(N121="snížená",J121,0)</f>
        <v>0</v>
      </c>
      <c r="BG121" s="179">
        <f aca="true" t="shared" si="6" ref="BG121:BG126">IF(N121="zákl. přenesená",J121,0)</f>
        <v>0</v>
      </c>
      <c r="BH121" s="179">
        <f aca="true" t="shared" si="7" ref="BH121:BH126">IF(N121="sníž. přenesená",J121,0)</f>
        <v>0</v>
      </c>
      <c r="BI121" s="179">
        <f aca="true" t="shared" si="8" ref="BI121:BI126">IF(N121="nulová",J121,0)</f>
        <v>0</v>
      </c>
      <c r="BJ121" s="18" t="s">
        <v>80</v>
      </c>
      <c r="BK121" s="179">
        <f aca="true" t="shared" si="9" ref="BK121:BK126">ROUND(I121*H121,2)</f>
        <v>0</v>
      </c>
      <c r="BL121" s="18" t="s">
        <v>446</v>
      </c>
      <c r="BM121" s="178" t="s">
        <v>4133</v>
      </c>
    </row>
    <row r="122" spans="1:65" s="2" customFormat="1" ht="14.45" customHeight="1">
      <c r="A122" s="33"/>
      <c r="B122" s="166"/>
      <c r="C122" s="197" t="s">
        <v>82</v>
      </c>
      <c r="D122" s="197" t="s">
        <v>253</v>
      </c>
      <c r="E122" s="198" t="s">
        <v>4134</v>
      </c>
      <c r="F122" s="199" t="s">
        <v>4135</v>
      </c>
      <c r="G122" s="200" t="s">
        <v>225</v>
      </c>
      <c r="H122" s="201">
        <v>1</v>
      </c>
      <c r="I122" s="202"/>
      <c r="J122" s="203">
        <f t="shared" si="0"/>
        <v>0</v>
      </c>
      <c r="K122" s="199" t="s">
        <v>1</v>
      </c>
      <c r="L122" s="204"/>
      <c r="M122" s="205" t="s">
        <v>1</v>
      </c>
      <c r="N122" s="206" t="s">
        <v>38</v>
      </c>
      <c r="O122" s="59"/>
      <c r="P122" s="176">
        <f t="shared" si="1"/>
        <v>0</v>
      </c>
      <c r="Q122" s="176">
        <v>0</v>
      </c>
      <c r="R122" s="176">
        <f t="shared" si="2"/>
        <v>0</v>
      </c>
      <c r="S122" s="176">
        <v>0</v>
      </c>
      <c r="T122" s="177">
        <f t="shared" si="3"/>
        <v>0</v>
      </c>
      <c r="U122" s="33"/>
      <c r="V122" s="33"/>
      <c r="W122" s="33"/>
      <c r="X122" s="33"/>
      <c r="Y122" s="33"/>
      <c r="Z122" s="33"/>
      <c r="AA122" s="33"/>
      <c r="AB122" s="33"/>
      <c r="AC122" s="33"/>
      <c r="AD122" s="33"/>
      <c r="AE122" s="33"/>
      <c r="AR122" s="178" t="s">
        <v>1972</v>
      </c>
      <c r="AT122" s="178" t="s">
        <v>253</v>
      </c>
      <c r="AU122" s="178" t="s">
        <v>82</v>
      </c>
      <c r="AY122" s="18" t="s">
        <v>219</v>
      </c>
      <c r="BE122" s="179">
        <f t="shared" si="4"/>
        <v>0</v>
      </c>
      <c r="BF122" s="179">
        <f t="shared" si="5"/>
        <v>0</v>
      </c>
      <c r="BG122" s="179">
        <f t="shared" si="6"/>
        <v>0</v>
      </c>
      <c r="BH122" s="179">
        <f t="shared" si="7"/>
        <v>0</v>
      </c>
      <c r="BI122" s="179">
        <f t="shared" si="8"/>
        <v>0</v>
      </c>
      <c r="BJ122" s="18" t="s">
        <v>80</v>
      </c>
      <c r="BK122" s="179">
        <f t="shared" si="9"/>
        <v>0</v>
      </c>
      <c r="BL122" s="18" t="s">
        <v>446</v>
      </c>
      <c r="BM122" s="178" t="s">
        <v>4136</v>
      </c>
    </row>
    <row r="123" spans="1:65" s="2" customFormat="1" ht="14.45" customHeight="1">
      <c r="A123" s="33"/>
      <c r="B123" s="166"/>
      <c r="C123" s="197" t="s">
        <v>90</v>
      </c>
      <c r="D123" s="197" t="s">
        <v>253</v>
      </c>
      <c r="E123" s="198" t="s">
        <v>4137</v>
      </c>
      <c r="F123" s="199" t="s">
        <v>4138</v>
      </c>
      <c r="G123" s="200" t="s">
        <v>225</v>
      </c>
      <c r="H123" s="201">
        <v>1</v>
      </c>
      <c r="I123" s="202"/>
      <c r="J123" s="203">
        <f t="shared" si="0"/>
        <v>0</v>
      </c>
      <c r="K123" s="199" t="s">
        <v>1</v>
      </c>
      <c r="L123" s="204"/>
      <c r="M123" s="205" t="s">
        <v>1</v>
      </c>
      <c r="N123" s="206" t="s">
        <v>38</v>
      </c>
      <c r="O123" s="59"/>
      <c r="P123" s="176">
        <f t="shared" si="1"/>
        <v>0</v>
      </c>
      <c r="Q123" s="176">
        <v>0</v>
      </c>
      <c r="R123" s="176">
        <f t="shared" si="2"/>
        <v>0</v>
      </c>
      <c r="S123" s="176">
        <v>0</v>
      </c>
      <c r="T123" s="177">
        <f t="shared" si="3"/>
        <v>0</v>
      </c>
      <c r="U123" s="33"/>
      <c r="V123" s="33"/>
      <c r="W123" s="33"/>
      <c r="X123" s="33"/>
      <c r="Y123" s="33"/>
      <c r="Z123" s="33"/>
      <c r="AA123" s="33"/>
      <c r="AB123" s="33"/>
      <c r="AC123" s="33"/>
      <c r="AD123" s="33"/>
      <c r="AE123" s="33"/>
      <c r="AR123" s="178" t="s">
        <v>1972</v>
      </c>
      <c r="AT123" s="178" t="s">
        <v>253</v>
      </c>
      <c r="AU123" s="178" t="s">
        <v>82</v>
      </c>
      <c r="AY123" s="18" t="s">
        <v>219</v>
      </c>
      <c r="BE123" s="179">
        <f t="shared" si="4"/>
        <v>0</v>
      </c>
      <c r="BF123" s="179">
        <f t="shared" si="5"/>
        <v>0</v>
      </c>
      <c r="BG123" s="179">
        <f t="shared" si="6"/>
        <v>0</v>
      </c>
      <c r="BH123" s="179">
        <f t="shared" si="7"/>
        <v>0</v>
      </c>
      <c r="BI123" s="179">
        <f t="shared" si="8"/>
        <v>0</v>
      </c>
      <c r="BJ123" s="18" t="s">
        <v>80</v>
      </c>
      <c r="BK123" s="179">
        <f t="shared" si="9"/>
        <v>0</v>
      </c>
      <c r="BL123" s="18" t="s">
        <v>446</v>
      </c>
      <c r="BM123" s="178" t="s">
        <v>4139</v>
      </c>
    </row>
    <row r="124" spans="1:65" s="2" customFormat="1" ht="21.6" customHeight="1">
      <c r="A124" s="33"/>
      <c r="B124" s="166"/>
      <c r="C124" s="167" t="s">
        <v>125</v>
      </c>
      <c r="D124" s="167" t="s">
        <v>222</v>
      </c>
      <c r="E124" s="168" t="s">
        <v>4140</v>
      </c>
      <c r="F124" s="169" t="s">
        <v>4141</v>
      </c>
      <c r="G124" s="170" t="s">
        <v>654</v>
      </c>
      <c r="H124" s="171">
        <v>1</v>
      </c>
      <c r="I124" s="172"/>
      <c r="J124" s="173">
        <f t="shared" si="0"/>
        <v>0</v>
      </c>
      <c r="K124" s="169" t="s">
        <v>1</v>
      </c>
      <c r="L124" s="34"/>
      <c r="M124" s="174" t="s">
        <v>1</v>
      </c>
      <c r="N124" s="175" t="s">
        <v>38</v>
      </c>
      <c r="O124" s="59"/>
      <c r="P124" s="176">
        <f t="shared" si="1"/>
        <v>0</v>
      </c>
      <c r="Q124" s="176">
        <v>0</v>
      </c>
      <c r="R124" s="176">
        <f t="shared" si="2"/>
        <v>0</v>
      </c>
      <c r="S124" s="176">
        <v>0</v>
      </c>
      <c r="T124" s="177">
        <f t="shared" si="3"/>
        <v>0</v>
      </c>
      <c r="U124" s="33"/>
      <c r="V124" s="33"/>
      <c r="W124" s="33"/>
      <c r="X124" s="33"/>
      <c r="Y124" s="33"/>
      <c r="Z124" s="33"/>
      <c r="AA124" s="33"/>
      <c r="AB124" s="33"/>
      <c r="AC124" s="33"/>
      <c r="AD124" s="33"/>
      <c r="AE124" s="33"/>
      <c r="AR124" s="178" t="s">
        <v>446</v>
      </c>
      <c r="AT124" s="178" t="s">
        <v>222</v>
      </c>
      <c r="AU124" s="178" t="s">
        <v>82</v>
      </c>
      <c r="AY124" s="18" t="s">
        <v>219</v>
      </c>
      <c r="BE124" s="179">
        <f t="shared" si="4"/>
        <v>0</v>
      </c>
      <c r="BF124" s="179">
        <f t="shared" si="5"/>
        <v>0</v>
      </c>
      <c r="BG124" s="179">
        <f t="shared" si="6"/>
        <v>0</v>
      </c>
      <c r="BH124" s="179">
        <f t="shared" si="7"/>
        <v>0</v>
      </c>
      <c r="BI124" s="179">
        <f t="shared" si="8"/>
        <v>0</v>
      </c>
      <c r="BJ124" s="18" t="s">
        <v>80</v>
      </c>
      <c r="BK124" s="179">
        <f t="shared" si="9"/>
        <v>0</v>
      </c>
      <c r="BL124" s="18" t="s">
        <v>446</v>
      </c>
      <c r="BM124" s="178" t="s">
        <v>4142</v>
      </c>
    </row>
    <row r="125" spans="1:65" s="2" customFormat="1" ht="14.45" customHeight="1">
      <c r="A125" s="33"/>
      <c r="B125" s="166"/>
      <c r="C125" s="197" t="s">
        <v>246</v>
      </c>
      <c r="D125" s="197" t="s">
        <v>253</v>
      </c>
      <c r="E125" s="198" t="s">
        <v>4143</v>
      </c>
      <c r="F125" s="199" t="s">
        <v>4144</v>
      </c>
      <c r="G125" s="200" t="s">
        <v>225</v>
      </c>
      <c r="H125" s="201">
        <v>1</v>
      </c>
      <c r="I125" s="202"/>
      <c r="J125" s="203">
        <f t="shared" si="0"/>
        <v>0</v>
      </c>
      <c r="K125" s="199" t="s">
        <v>1</v>
      </c>
      <c r="L125" s="204"/>
      <c r="M125" s="205" t="s">
        <v>1</v>
      </c>
      <c r="N125" s="206" t="s">
        <v>38</v>
      </c>
      <c r="O125" s="59"/>
      <c r="P125" s="176">
        <f t="shared" si="1"/>
        <v>0</v>
      </c>
      <c r="Q125" s="176">
        <v>0</v>
      </c>
      <c r="R125" s="176">
        <f t="shared" si="2"/>
        <v>0</v>
      </c>
      <c r="S125" s="176">
        <v>0</v>
      </c>
      <c r="T125" s="177">
        <f t="shared" si="3"/>
        <v>0</v>
      </c>
      <c r="U125" s="33"/>
      <c r="V125" s="33"/>
      <c r="W125" s="33"/>
      <c r="X125" s="33"/>
      <c r="Y125" s="33"/>
      <c r="Z125" s="33"/>
      <c r="AA125" s="33"/>
      <c r="AB125" s="33"/>
      <c r="AC125" s="33"/>
      <c r="AD125" s="33"/>
      <c r="AE125" s="33"/>
      <c r="AR125" s="178" t="s">
        <v>1972</v>
      </c>
      <c r="AT125" s="178" t="s">
        <v>253</v>
      </c>
      <c r="AU125" s="178" t="s">
        <v>82</v>
      </c>
      <c r="AY125" s="18" t="s">
        <v>219</v>
      </c>
      <c r="BE125" s="179">
        <f t="shared" si="4"/>
        <v>0</v>
      </c>
      <c r="BF125" s="179">
        <f t="shared" si="5"/>
        <v>0</v>
      </c>
      <c r="BG125" s="179">
        <f t="shared" si="6"/>
        <v>0</v>
      </c>
      <c r="BH125" s="179">
        <f t="shared" si="7"/>
        <v>0</v>
      </c>
      <c r="BI125" s="179">
        <f t="shared" si="8"/>
        <v>0</v>
      </c>
      <c r="BJ125" s="18" t="s">
        <v>80</v>
      </c>
      <c r="BK125" s="179">
        <f t="shared" si="9"/>
        <v>0</v>
      </c>
      <c r="BL125" s="18" t="s">
        <v>446</v>
      </c>
      <c r="BM125" s="178" t="s">
        <v>4145</v>
      </c>
    </row>
    <row r="126" spans="1:65" s="2" customFormat="1" ht="14.45" customHeight="1">
      <c r="A126" s="33"/>
      <c r="B126" s="166"/>
      <c r="C126" s="167" t="s">
        <v>252</v>
      </c>
      <c r="D126" s="167" t="s">
        <v>222</v>
      </c>
      <c r="E126" s="168" t="s">
        <v>4146</v>
      </c>
      <c r="F126" s="169" t="s">
        <v>4147</v>
      </c>
      <c r="G126" s="170" t="s">
        <v>225</v>
      </c>
      <c r="H126" s="171">
        <v>1</v>
      </c>
      <c r="I126" s="172"/>
      <c r="J126" s="173">
        <f t="shared" si="0"/>
        <v>0</v>
      </c>
      <c r="K126" s="169" t="s">
        <v>1</v>
      </c>
      <c r="L126" s="34"/>
      <c r="M126" s="217" t="s">
        <v>1</v>
      </c>
      <c r="N126" s="218" t="s">
        <v>38</v>
      </c>
      <c r="O126" s="219"/>
      <c r="P126" s="220">
        <f t="shared" si="1"/>
        <v>0</v>
      </c>
      <c r="Q126" s="220">
        <v>0</v>
      </c>
      <c r="R126" s="220">
        <f t="shared" si="2"/>
        <v>0</v>
      </c>
      <c r="S126" s="220">
        <v>0</v>
      </c>
      <c r="T126" s="221">
        <f t="shared" si="3"/>
        <v>0</v>
      </c>
      <c r="U126" s="33"/>
      <c r="V126" s="33"/>
      <c r="W126" s="33"/>
      <c r="X126" s="33"/>
      <c r="Y126" s="33"/>
      <c r="Z126" s="33"/>
      <c r="AA126" s="33"/>
      <c r="AB126" s="33"/>
      <c r="AC126" s="33"/>
      <c r="AD126" s="33"/>
      <c r="AE126" s="33"/>
      <c r="AR126" s="178" t="s">
        <v>446</v>
      </c>
      <c r="AT126" s="178" t="s">
        <v>222</v>
      </c>
      <c r="AU126" s="178" t="s">
        <v>82</v>
      </c>
      <c r="AY126" s="18" t="s">
        <v>219</v>
      </c>
      <c r="BE126" s="179">
        <f t="shared" si="4"/>
        <v>0</v>
      </c>
      <c r="BF126" s="179">
        <f t="shared" si="5"/>
        <v>0</v>
      </c>
      <c r="BG126" s="179">
        <f t="shared" si="6"/>
        <v>0</v>
      </c>
      <c r="BH126" s="179">
        <f t="shared" si="7"/>
        <v>0</v>
      </c>
      <c r="BI126" s="179">
        <f t="shared" si="8"/>
        <v>0</v>
      </c>
      <c r="BJ126" s="18" t="s">
        <v>80</v>
      </c>
      <c r="BK126" s="179">
        <f t="shared" si="9"/>
        <v>0</v>
      </c>
      <c r="BL126" s="18" t="s">
        <v>446</v>
      </c>
      <c r="BM126" s="178" t="s">
        <v>4148</v>
      </c>
    </row>
    <row r="127" spans="1:31" s="2" customFormat="1" ht="6.95" customHeight="1">
      <c r="A127" s="33"/>
      <c r="B127" s="48"/>
      <c r="C127" s="49"/>
      <c r="D127" s="49"/>
      <c r="E127" s="49"/>
      <c r="F127" s="49"/>
      <c r="G127" s="49"/>
      <c r="H127" s="49"/>
      <c r="I127" s="126"/>
      <c r="J127" s="49"/>
      <c r="K127" s="49"/>
      <c r="L127" s="34"/>
      <c r="M127" s="33"/>
      <c r="O127" s="33"/>
      <c r="P127" s="33"/>
      <c r="Q127" s="33"/>
      <c r="R127" s="33"/>
      <c r="S127" s="33"/>
      <c r="T127" s="33"/>
      <c r="U127" s="33"/>
      <c r="V127" s="33"/>
      <c r="W127" s="33"/>
      <c r="X127" s="33"/>
      <c r="Y127" s="33"/>
      <c r="Z127" s="33"/>
      <c r="AA127" s="33"/>
      <c r="AB127" s="33"/>
      <c r="AC127" s="33"/>
      <c r="AD127" s="33"/>
      <c r="AE127" s="33"/>
    </row>
  </sheetData>
  <autoFilter ref="C117:K126"/>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BM122"/>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171</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4149</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ROUND(J118,2)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ROUND((SUM(BE118:BE121)),2)</f>
        <v>0</v>
      </c>
      <c r="G33" s="33"/>
      <c r="H33" s="33"/>
      <c r="I33" s="113">
        <v>0.21</v>
      </c>
      <c r="J33" s="112">
        <f>ROUND(((SUM(BE118:BE121))*I33),2)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ROUND((SUM(BF118:BF121)),2)</f>
        <v>0</v>
      </c>
      <c r="G34" s="33"/>
      <c r="H34" s="33"/>
      <c r="I34" s="113">
        <v>0.15</v>
      </c>
      <c r="J34" s="112">
        <f>ROUND(((SUM(BF118:BF121))*I34),2)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ROUND((SUM(BG118:BG121)),2)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ROUND((SUM(BH118:BH121)),2)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ROUND((SUM(BI118:BI121)),2)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102 - PS02  Upínací deska</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J118</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777</v>
      </c>
      <c r="E97" s="134"/>
      <c r="F97" s="134"/>
      <c r="G97" s="134"/>
      <c r="H97" s="134"/>
      <c r="I97" s="135"/>
      <c r="J97" s="136">
        <f>J119</f>
        <v>0</v>
      </c>
      <c r="L97" s="132"/>
    </row>
    <row r="98" spans="2:12" s="10" customFormat="1" ht="19.9" customHeight="1">
      <c r="B98" s="137"/>
      <c r="D98" s="138" t="s">
        <v>4150</v>
      </c>
      <c r="E98" s="139"/>
      <c r="F98" s="139"/>
      <c r="G98" s="139"/>
      <c r="H98" s="139"/>
      <c r="I98" s="140"/>
      <c r="J98" s="141">
        <f>J120</f>
        <v>0</v>
      </c>
      <c r="L98" s="137"/>
    </row>
    <row r="99" spans="1:31" s="2" customFormat="1" ht="21.7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31" s="2" customFormat="1" ht="6.95" customHeight="1">
      <c r="A100" s="33"/>
      <c r="B100" s="48"/>
      <c r="C100" s="49"/>
      <c r="D100" s="49"/>
      <c r="E100" s="49"/>
      <c r="F100" s="49"/>
      <c r="G100" s="49"/>
      <c r="H100" s="49"/>
      <c r="I100" s="126"/>
      <c r="J100" s="49"/>
      <c r="K100" s="49"/>
      <c r="L100" s="43"/>
      <c r="S100" s="33"/>
      <c r="T100" s="33"/>
      <c r="U100" s="33"/>
      <c r="V100" s="33"/>
      <c r="W100" s="33"/>
      <c r="X100" s="33"/>
      <c r="Y100" s="33"/>
      <c r="Z100" s="33"/>
      <c r="AA100" s="33"/>
      <c r="AB100" s="33"/>
      <c r="AC100" s="33"/>
      <c r="AD100" s="33"/>
      <c r="AE100" s="33"/>
    </row>
    <row r="104" spans="1:31" s="2" customFormat="1" ht="6.95" customHeight="1">
      <c r="A104" s="33"/>
      <c r="B104" s="50"/>
      <c r="C104" s="51"/>
      <c r="D104" s="51"/>
      <c r="E104" s="51"/>
      <c r="F104" s="51"/>
      <c r="G104" s="51"/>
      <c r="H104" s="51"/>
      <c r="I104" s="127"/>
      <c r="J104" s="51"/>
      <c r="K104" s="51"/>
      <c r="L104" s="43"/>
      <c r="S104" s="33"/>
      <c r="T104" s="33"/>
      <c r="U104" s="33"/>
      <c r="V104" s="33"/>
      <c r="W104" s="33"/>
      <c r="X104" s="33"/>
      <c r="Y104" s="33"/>
      <c r="Z104" s="33"/>
      <c r="AA104" s="33"/>
      <c r="AB104" s="33"/>
      <c r="AC104" s="33"/>
      <c r="AD104" s="33"/>
      <c r="AE104" s="33"/>
    </row>
    <row r="105" spans="1:31" s="2" customFormat="1" ht="24.95" customHeight="1">
      <c r="A105" s="33"/>
      <c r="B105" s="34"/>
      <c r="C105" s="22" t="s">
        <v>204</v>
      </c>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5" customHeight="1">
      <c r="A106" s="33"/>
      <c r="B106" s="34"/>
      <c r="C106" s="33"/>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12" customHeight="1">
      <c r="A107" s="33"/>
      <c r="B107" s="34"/>
      <c r="C107" s="28" t="s">
        <v>16</v>
      </c>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4.45" customHeight="1">
      <c r="A108" s="33"/>
      <c r="B108" s="34"/>
      <c r="C108" s="33"/>
      <c r="D108" s="33"/>
      <c r="E108" s="280" t="str">
        <f>E7</f>
        <v>Rozšíření infrastruktury centra INTEMAC</v>
      </c>
      <c r="F108" s="281"/>
      <c r="G108" s="281"/>
      <c r="H108" s="281"/>
      <c r="I108" s="10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176</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14.45" customHeight="1">
      <c r="A110" s="33"/>
      <c r="B110" s="34"/>
      <c r="C110" s="33"/>
      <c r="D110" s="33"/>
      <c r="E110" s="253" t="str">
        <f>E9</f>
        <v>102 - PS02  Upínací deska</v>
      </c>
      <c r="F110" s="283"/>
      <c r="G110" s="283"/>
      <c r="H110" s="283"/>
      <c r="I110" s="10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20</v>
      </c>
      <c r="D112" s="33"/>
      <c r="E112" s="33"/>
      <c r="F112" s="26" t="str">
        <f>F12</f>
        <v xml:space="preserve"> </v>
      </c>
      <c r="G112" s="33"/>
      <c r="H112" s="33"/>
      <c r="I112" s="104" t="s">
        <v>22</v>
      </c>
      <c r="J112" s="56" t="str">
        <f>IF(J12="","",J12)</f>
        <v>20. 10. 2018</v>
      </c>
      <c r="K112" s="33"/>
      <c r="L112" s="43"/>
      <c r="S112" s="33"/>
      <c r="T112" s="33"/>
      <c r="U112" s="33"/>
      <c r="V112" s="33"/>
      <c r="W112" s="33"/>
      <c r="X112" s="33"/>
      <c r="Y112" s="33"/>
      <c r="Z112" s="33"/>
      <c r="AA112" s="33"/>
      <c r="AB112" s="33"/>
      <c r="AC112" s="33"/>
      <c r="AD112" s="33"/>
      <c r="AE112" s="33"/>
    </row>
    <row r="113" spans="1:31" s="2" customFormat="1" ht="6.95" customHeight="1">
      <c r="A113" s="33"/>
      <c r="B113" s="34"/>
      <c r="C113" s="33"/>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5.6" customHeight="1">
      <c r="A114" s="33"/>
      <c r="B114" s="34"/>
      <c r="C114" s="28" t="s">
        <v>24</v>
      </c>
      <c r="D114" s="33"/>
      <c r="E114" s="33"/>
      <c r="F114" s="26" t="str">
        <f>E15</f>
        <v xml:space="preserve"> </v>
      </c>
      <c r="G114" s="33"/>
      <c r="H114" s="33"/>
      <c r="I114" s="104" t="s">
        <v>29</v>
      </c>
      <c r="J114" s="31" t="str">
        <f>E21</f>
        <v xml:space="preserve"> </v>
      </c>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27</v>
      </c>
      <c r="D115" s="33"/>
      <c r="E115" s="33"/>
      <c r="F115" s="26" t="str">
        <f>IF(E18="","",E18)</f>
        <v>Vyplň údaj</v>
      </c>
      <c r="G115" s="33"/>
      <c r="H115" s="33"/>
      <c r="I115" s="104" t="s">
        <v>31</v>
      </c>
      <c r="J115" s="31" t="str">
        <f>E24</f>
        <v xml:space="preserve"> </v>
      </c>
      <c r="K115" s="33"/>
      <c r="L115" s="43"/>
      <c r="S115" s="33"/>
      <c r="T115" s="33"/>
      <c r="U115" s="33"/>
      <c r="V115" s="33"/>
      <c r="W115" s="33"/>
      <c r="X115" s="33"/>
      <c r="Y115" s="33"/>
      <c r="Z115" s="33"/>
      <c r="AA115" s="33"/>
      <c r="AB115" s="33"/>
      <c r="AC115" s="33"/>
      <c r="AD115" s="33"/>
      <c r="AE115" s="33"/>
    </row>
    <row r="116" spans="1:31" s="2" customFormat="1" ht="10.35" customHeight="1">
      <c r="A116" s="33"/>
      <c r="B116" s="34"/>
      <c r="C116" s="33"/>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11" customFormat="1" ht="29.25" customHeight="1">
      <c r="A117" s="142"/>
      <c r="B117" s="143"/>
      <c r="C117" s="144" t="s">
        <v>205</v>
      </c>
      <c r="D117" s="145" t="s">
        <v>58</v>
      </c>
      <c r="E117" s="145" t="s">
        <v>54</v>
      </c>
      <c r="F117" s="145" t="s">
        <v>55</v>
      </c>
      <c r="G117" s="145" t="s">
        <v>206</v>
      </c>
      <c r="H117" s="145" t="s">
        <v>207</v>
      </c>
      <c r="I117" s="146" t="s">
        <v>208</v>
      </c>
      <c r="J117" s="145" t="s">
        <v>184</v>
      </c>
      <c r="K117" s="147" t="s">
        <v>209</v>
      </c>
      <c r="L117" s="148"/>
      <c r="M117" s="63" t="s">
        <v>1</v>
      </c>
      <c r="N117" s="64" t="s">
        <v>37</v>
      </c>
      <c r="O117" s="64" t="s">
        <v>210</v>
      </c>
      <c r="P117" s="64" t="s">
        <v>211</v>
      </c>
      <c r="Q117" s="64" t="s">
        <v>212</v>
      </c>
      <c r="R117" s="64" t="s">
        <v>213</v>
      </c>
      <c r="S117" s="64" t="s">
        <v>214</v>
      </c>
      <c r="T117" s="65" t="s">
        <v>215</v>
      </c>
      <c r="U117" s="142"/>
      <c r="V117" s="142"/>
      <c r="W117" s="142"/>
      <c r="X117" s="142"/>
      <c r="Y117" s="142"/>
      <c r="Z117" s="142"/>
      <c r="AA117" s="142"/>
      <c r="AB117" s="142"/>
      <c r="AC117" s="142"/>
      <c r="AD117" s="142"/>
      <c r="AE117" s="142"/>
    </row>
    <row r="118" spans="1:63" s="2" customFormat="1" ht="22.9" customHeight="1">
      <c r="A118" s="33"/>
      <c r="B118" s="34"/>
      <c r="C118" s="70" t="s">
        <v>216</v>
      </c>
      <c r="D118" s="33"/>
      <c r="E118" s="33"/>
      <c r="F118" s="33"/>
      <c r="G118" s="33"/>
      <c r="H118" s="33"/>
      <c r="I118" s="103"/>
      <c r="J118" s="149">
        <f>BK118</f>
        <v>0</v>
      </c>
      <c r="K118" s="33"/>
      <c r="L118" s="34"/>
      <c r="M118" s="66"/>
      <c r="N118" s="57"/>
      <c r="O118" s="67"/>
      <c r="P118" s="150">
        <f>P119</f>
        <v>0</v>
      </c>
      <c r="Q118" s="67"/>
      <c r="R118" s="150">
        <f>R119</f>
        <v>0</v>
      </c>
      <c r="S118" s="67"/>
      <c r="T118" s="151">
        <f>T119</f>
        <v>0</v>
      </c>
      <c r="U118" s="33"/>
      <c r="V118" s="33"/>
      <c r="W118" s="33"/>
      <c r="X118" s="33"/>
      <c r="Y118" s="33"/>
      <c r="Z118" s="33"/>
      <c r="AA118" s="33"/>
      <c r="AB118" s="33"/>
      <c r="AC118" s="33"/>
      <c r="AD118" s="33"/>
      <c r="AE118" s="33"/>
      <c r="AT118" s="18" t="s">
        <v>72</v>
      </c>
      <c r="AU118" s="18" t="s">
        <v>186</v>
      </c>
      <c r="BK118" s="152">
        <f>BK119</f>
        <v>0</v>
      </c>
    </row>
    <row r="119" spans="2:63" s="12" customFormat="1" ht="25.9" customHeight="1">
      <c r="B119" s="153"/>
      <c r="D119" s="154" t="s">
        <v>72</v>
      </c>
      <c r="E119" s="155" t="s">
        <v>253</v>
      </c>
      <c r="F119" s="155" t="s">
        <v>253</v>
      </c>
      <c r="I119" s="156"/>
      <c r="J119" s="157">
        <f>BK119</f>
        <v>0</v>
      </c>
      <c r="L119" s="153"/>
      <c r="M119" s="158"/>
      <c r="N119" s="159"/>
      <c r="O119" s="159"/>
      <c r="P119" s="160">
        <f>P120</f>
        <v>0</v>
      </c>
      <c r="Q119" s="159"/>
      <c r="R119" s="160">
        <f>R120</f>
        <v>0</v>
      </c>
      <c r="S119" s="159"/>
      <c r="T119" s="161">
        <f>T120</f>
        <v>0</v>
      </c>
      <c r="AR119" s="154" t="s">
        <v>90</v>
      </c>
      <c r="AT119" s="162" t="s">
        <v>72</v>
      </c>
      <c r="AU119" s="162" t="s">
        <v>73</v>
      </c>
      <c r="AY119" s="154" t="s">
        <v>219</v>
      </c>
      <c r="BK119" s="163">
        <f>BK120</f>
        <v>0</v>
      </c>
    </row>
    <row r="120" spans="2:63" s="12" customFormat="1" ht="22.9" customHeight="1">
      <c r="B120" s="153"/>
      <c r="D120" s="154" t="s">
        <v>72</v>
      </c>
      <c r="E120" s="164" t="s">
        <v>4151</v>
      </c>
      <c r="F120" s="164" t="s">
        <v>4152</v>
      </c>
      <c r="I120" s="156"/>
      <c r="J120" s="165">
        <f>BK120</f>
        <v>0</v>
      </c>
      <c r="L120" s="153"/>
      <c r="M120" s="158"/>
      <c r="N120" s="159"/>
      <c r="O120" s="159"/>
      <c r="P120" s="160">
        <f>P121</f>
        <v>0</v>
      </c>
      <c r="Q120" s="159"/>
      <c r="R120" s="160">
        <f>R121</f>
        <v>0</v>
      </c>
      <c r="S120" s="159"/>
      <c r="T120" s="161">
        <f>T121</f>
        <v>0</v>
      </c>
      <c r="AR120" s="154" t="s">
        <v>90</v>
      </c>
      <c r="AT120" s="162" t="s">
        <v>72</v>
      </c>
      <c r="AU120" s="162" t="s">
        <v>80</v>
      </c>
      <c r="AY120" s="154" t="s">
        <v>219</v>
      </c>
      <c r="BK120" s="163">
        <f>BK121</f>
        <v>0</v>
      </c>
    </row>
    <row r="121" spans="1:65" s="2" customFormat="1" ht="14.45" customHeight="1">
      <c r="A121" s="33"/>
      <c r="B121" s="166"/>
      <c r="C121" s="167" t="s">
        <v>80</v>
      </c>
      <c r="D121" s="167" t="s">
        <v>222</v>
      </c>
      <c r="E121" s="168" t="s">
        <v>4153</v>
      </c>
      <c r="F121" s="169" t="s">
        <v>4152</v>
      </c>
      <c r="G121" s="170" t="s">
        <v>654</v>
      </c>
      <c r="H121" s="171">
        <v>1</v>
      </c>
      <c r="I121" s="172"/>
      <c r="J121" s="173">
        <f>ROUND(I121*H121,2)</f>
        <v>0</v>
      </c>
      <c r="K121" s="169" t="s">
        <v>1</v>
      </c>
      <c r="L121" s="34"/>
      <c r="M121" s="217" t="s">
        <v>1</v>
      </c>
      <c r="N121" s="218" t="s">
        <v>38</v>
      </c>
      <c r="O121" s="219"/>
      <c r="P121" s="220">
        <f>O121*H121</f>
        <v>0</v>
      </c>
      <c r="Q121" s="220">
        <v>0</v>
      </c>
      <c r="R121" s="220">
        <f>Q121*H121</f>
        <v>0</v>
      </c>
      <c r="S121" s="220">
        <v>0</v>
      </c>
      <c r="T121" s="221">
        <f>S121*H121</f>
        <v>0</v>
      </c>
      <c r="U121" s="33"/>
      <c r="V121" s="33"/>
      <c r="W121" s="33"/>
      <c r="X121" s="33"/>
      <c r="Y121" s="33"/>
      <c r="Z121" s="33"/>
      <c r="AA121" s="33"/>
      <c r="AB121" s="33"/>
      <c r="AC121" s="33"/>
      <c r="AD121" s="33"/>
      <c r="AE121" s="33"/>
      <c r="AR121" s="178" t="s">
        <v>446</v>
      </c>
      <c r="AT121" s="178" t="s">
        <v>222</v>
      </c>
      <c r="AU121" s="178" t="s">
        <v>82</v>
      </c>
      <c r="AY121" s="18" t="s">
        <v>219</v>
      </c>
      <c r="BE121" s="179">
        <f>IF(N121="základní",J121,0)</f>
        <v>0</v>
      </c>
      <c r="BF121" s="179">
        <f>IF(N121="snížená",J121,0)</f>
        <v>0</v>
      </c>
      <c r="BG121" s="179">
        <f>IF(N121="zákl. přenesená",J121,0)</f>
        <v>0</v>
      </c>
      <c r="BH121" s="179">
        <f>IF(N121="sníž. přenesená",J121,0)</f>
        <v>0</v>
      </c>
      <c r="BI121" s="179">
        <f>IF(N121="nulová",J121,0)</f>
        <v>0</v>
      </c>
      <c r="BJ121" s="18" t="s">
        <v>80</v>
      </c>
      <c r="BK121" s="179">
        <f>ROUND(I121*H121,2)</f>
        <v>0</v>
      </c>
      <c r="BL121" s="18" t="s">
        <v>446</v>
      </c>
      <c r="BM121" s="178" t="s">
        <v>4154</v>
      </c>
    </row>
    <row r="122" spans="1:31" s="2" customFormat="1" ht="6.95" customHeight="1">
      <c r="A122" s="33"/>
      <c r="B122" s="48"/>
      <c r="C122" s="49"/>
      <c r="D122" s="49"/>
      <c r="E122" s="49"/>
      <c r="F122" s="49"/>
      <c r="G122" s="49"/>
      <c r="H122" s="49"/>
      <c r="I122" s="126"/>
      <c r="J122" s="49"/>
      <c r="K122" s="49"/>
      <c r="L122" s="34"/>
      <c r="M122" s="33"/>
      <c r="O122" s="33"/>
      <c r="P122" s="33"/>
      <c r="Q122" s="33"/>
      <c r="R122" s="33"/>
      <c r="S122" s="33"/>
      <c r="T122" s="33"/>
      <c r="U122" s="33"/>
      <c r="V122" s="33"/>
      <c r="W122" s="33"/>
      <c r="X122" s="33"/>
      <c r="Y122" s="33"/>
      <c r="Z122" s="33"/>
      <c r="AA122" s="33"/>
      <c r="AB122" s="33"/>
      <c r="AC122" s="33"/>
      <c r="AD122" s="33"/>
      <c r="AE122" s="33"/>
    </row>
  </sheetData>
  <autoFilter ref="C117:K12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BM139"/>
  <sheetViews>
    <sheetView showGridLines="0" workbookViewId="0" topLeftCell="A116">
      <selection activeCell="F131" sqref="F131"/>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174</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1:31" s="2" customFormat="1" ht="12" customHeight="1">
      <c r="A8" s="33"/>
      <c r="B8" s="34"/>
      <c r="C8" s="33"/>
      <c r="D8" s="28" t="s">
        <v>176</v>
      </c>
      <c r="E8" s="33"/>
      <c r="F8" s="33"/>
      <c r="G8" s="33"/>
      <c r="H8" s="33"/>
      <c r="I8" s="103"/>
      <c r="J8" s="33"/>
      <c r="K8" s="33"/>
      <c r="L8" s="43"/>
      <c r="S8" s="33"/>
      <c r="T8" s="33"/>
      <c r="U8" s="33"/>
      <c r="V8" s="33"/>
      <c r="W8" s="33"/>
      <c r="X8" s="33"/>
      <c r="Y8" s="33"/>
      <c r="Z8" s="33"/>
      <c r="AA8" s="33"/>
      <c r="AB8" s="33"/>
      <c r="AC8" s="33"/>
      <c r="AD8" s="33"/>
      <c r="AE8" s="33"/>
    </row>
    <row r="9" spans="1:31" s="2" customFormat="1" ht="14.45" customHeight="1">
      <c r="A9" s="33"/>
      <c r="B9" s="34"/>
      <c r="C9" s="33"/>
      <c r="D9" s="33"/>
      <c r="E9" s="253" t="s">
        <v>4155</v>
      </c>
      <c r="F9" s="283"/>
      <c r="G9" s="283"/>
      <c r="H9" s="283"/>
      <c r="I9" s="103"/>
      <c r="J9" s="33"/>
      <c r="K9" s="33"/>
      <c r="L9" s="43"/>
      <c r="S9" s="33"/>
      <c r="T9" s="33"/>
      <c r="U9" s="33"/>
      <c r="V9" s="33"/>
      <c r="W9" s="33"/>
      <c r="X9" s="33"/>
      <c r="Y9" s="33"/>
      <c r="Z9" s="33"/>
      <c r="AA9" s="33"/>
      <c r="AB9" s="33"/>
      <c r="AC9" s="33"/>
      <c r="AD9" s="33"/>
      <c r="AE9" s="33"/>
    </row>
    <row r="10" spans="1:31" s="2" customFormat="1" ht="12">
      <c r="A10" s="33"/>
      <c r="B10" s="34"/>
      <c r="C10" s="33"/>
      <c r="D10" s="33"/>
      <c r="E10" s="33"/>
      <c r="F10" s="33"/>
      <c r="G10" s="33"/>
      <c r="H10" s="33"/>
      <c r="I10" s="10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104"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104" t="s">
        <v>22</v>
      </c>
      <c r="J12" s="56" t="str">
        <f>'Rekapitulace stavby'!AN8</f>
        <v>20. 10. 2018</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10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104" t="s">
        <v>25</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104" t="s">
        <v>26</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10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27</v>
      </c>
      <c r="E17" s="33"/>
      <c r="F17" s="33"/>
      <c r="G17" s="33"/>
      <c r="H17" s="33"/>
      <c r="I17" s="104"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84" t="str">
        <f>'Rekapitulace stavby'!E14</f>
        <v>Vyplň údaj</v>
      </c>
      <c r="F18" s="256"/>
      <c r="G18" s="256"/>
      <c r="H18" s="256"/>
      <c r="I18" s="104"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10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29</v>
      </c>
      <c r="E20" s="33"/>
      <c r="F20" s="33"/>
      <c r="G20" s="33"/>
      <c r="H20" s="33"/>
      <c r="I20" s="104" t="s">
        <v>25</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104" t="s">
        <v>26</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10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31</v>
      </c>
      <c r="E23" s="33"/>
      <c r="F23" s="33"/>
      <c r="G23" s="33"/>
      <c r="H23" s="33"/>
      <c r="I23" s="104" t="s">
        <v>25</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104"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10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32</v>
      </c>
      <c r="E26" s="33"/>
      <c r="F26" s="33"/>
      <c r="G26" s="33"/>
      <c r="H26" s="33"/>
      <c r="I26" s="103"/>
      <c r="J26" s="33"/>
      <c r="K26" s="33"/>
      <c r="L26" s="43"/>
      <c r="S26" s="33"/>
      <c r="T26" s="33"/>
      <c r="U26" s="33"/>
      <c r="V26" s="33"/>
      <c r="W26" s="33"/>
      <c r="X26" s="33"/>
      <c r="Y26" s="33"/>
      <c r="Z26" s="33"/>
      <c r="AA26" s="33"/>
      <c r="AB26" s="33"/>
      <c r="AC26" s="33"/>
      <c r="AD26" s="33"/>
      <c r="AE26" s="33"/>
    </row>
    <row r="27" spans="1:31" s="8" customFormat="1" ht="14.45" customHeight="1">
      <c r="A27" s="105"/>
      <c r="B27" s="106"/>
      <c r="C27" s="105"/>
      <c r="D27" s="105"/>
      <c r="E27" s="260" t="s">
        <v>1</v>
      </c>
      <c r="F27" s="260"/>
      <c r="G27" s="260"/>
      <c r="H27" s="260"/>
      <c r="I27" s="107"/>
      <c r="J27" s="105"/>
      <c r="K27" s="105"/>
      <c r="L27" s="108"/>
      <c r="S27" s="105"/>
      <c r="T27" s="105"/>
      <c r="U27" s="105"/>
      <c r="V27" s="105"/>
      <c r="W27" s="105"/>
      <c r="X27" s="105"/>
      <c r="Y27" s="105"/>
      <c r="Z27" s="105"/>
      <c r="AA27" s="105"/>
      <c r="AB27" s="105"/>
      <c r="AC27" s="105"/>
      <c r="AD27" s="105"/>
      <c r="AE27" s="105"/>
    </row>
    <row r="28" spans="1:31" s="2" customFormat="1" ht="6.95" customHeight="1">
      <c r="A28" s="33"/>
      <c r="B28" s="34"/>
      <c r="C28" s="33"/>
      <c r="D28" s="33"/>
      <c r="E28" s="33"/>
      <c r="F28" s="33"/>
      <c r="G28" s="33"/>
      <c r="H28" s="33"/>
      <c r="I28" s="10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9"/>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10" t="s">
        <v>33</v>
      </c>
      <c r="E30" s="33"/>
      <c r="F30" s="33"/>
      <c r="G30" s="33"/>
      <c r="H30" s="33"/>
      <c r="I30" s="103"/>
      <c r="J30" s="72">
        <f>ROUND(J119,2)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9"/>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35</v>
      </c>
      <c r="G32" s="33"/>
      <c r="H32" s="33"/>
      <c r="I32" s="111" t="s">
        <v>34</v>
      </c>
      <c r="J32" s="37" t="s">
        <v>36</v>
      </c>
      <c r="K32" s="33"/>
      <c r="L32" s="43"/>
      <c r="S32" s="33"/>
      <c r="T32" s="33"/>
      <c r="U32" s="33"/>
      <c r="V32" s="33"/>
      <c r="W32" s="33"/>
      <c r="X32" s="33"/>
      <c r="Y32" s="33"/>
      <c r="Z32" s="33"/>
      <c r="AA32" s="33"/>
      <c r="AB32" s="33"/>
      <c r="AC32" s="33"/>
      <c r="AD32" s="33"/>
      <c r="AE32" s="33"/>
    </row>
    <row r="33" spans="1:31" s="2" customFormat="1" ht="14.45" customHeight="1">
      <c r="A33" s="33"/>
      <c r="B33" s="34"/>
      <c r="C33" s="33"/>
      <c r="D33" s="102" t="s">
        <v>37</v>
      </c>
      <c r="E33" s="28" t="s">
        <v>38</v>
      </c>
      <c r="F33" s="112">
        <f>ROUND((SUM(BE119:BE138)),2)</f>
        <v>0</v>
      </c>
      <c r="G33" s="33"/>
      <c r="H33" s="33"/>
      <c r="I33" s="113">
        <v>0.21</v>
      </c>
      <c r="J33" s="112">
        <f>ROUND(((SUM(BE119:BE138))*I33),2)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39</v>
      </c>
      <c r="F34" s="112">
        <f>ROUND((SUM(BF119:BF138)),2)</f>
        <v>0</v>
      </c>
      <c r="G34" s="33"/>
      <c r="H34" s="33"/>
      <c r="I34" s="113">
        <v>0.15</v>
      </c>
      <c r="J34" s="112">
        <f>ROUND(((SUM(BF119:BF138))*I34),2)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40</v>
      </c>
      <c r="F35" s="112">
        <f>ROUND((SUM(BG119:BG138)),2)</f>
        <v>0</v>
      </c>
      <c r="G35" s="33"/>
      <c r="H35" s="33"/>
      <c r="I35" s="113">
        <v>0.21</v>
      </c>
      <c r="J35" s="112">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41</v>
      </c>
      <c r="F36" s="112">
        <f>ROUND((SUM(BH119:BH138)),2)</f>
        <v>0</v>
      </c>
      <c r="G36" s="33"/>
      <c r="H36" s="33"/>
      <c r="I36" s="113">
        <v>0.15</v>
      </c>
      <c r="J36" s="112">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12">
        <f>ROUND((SUM(BI119:BI138)),2)</f>
        <v>0</v>
      </c>
      <c r="G37" s="33"/>
      <c r="H37" s="33"/>
      <c r="I37" s="113">
        <v>0</v>
      </c>
      <c r="J37" s="112">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103"/>
      <c r="J38" s="33"/>
      <c r="K38" s="33"/>
      <c r="L38" s="43"/>
      <c r="S38" s="33"/>
      <c r="T38" s="33"/>
      <c r="U38" s="33"/>
      <c r="V38" s="33"/>
      <c r="W38" s="33"/>
      <c r="X38" s="33"/>
      <c r="Y38" s="33"/>
      <c r="Z38" s="33"/>
      <c r="AA38" s="33"/>
      <c r="AB38" s="33"/>
      <c r="AC38" s="33"/>
      <c r="AD38" s="33"/>
      <c r="AE38" s="33"/>
    </row>
    <row r="39" spans="1:31" s="2" customFormat="1" ht="25.35" customHeight="1">
      <c r="A39" s="33"/>
      <c r="B39" s="34"/>
      <c r="C39" s="114"/>
      <c r="D39" s="115" t="s">
        <v>43</v>
      </c>
      <c r="E39" s="61"/>
      <c r="F39" s="61"/>
      <c r="G39" s="116" t="s">
        <v>44</v>
      </c>
      <c r="H39" s="117" t="s">
        <v>45</v>
      </c>
      <c r="I39" s="118"/>
      <c r="J39" s="119">
        <f>SUM(J30:J37)</f>
        <v>0</v>
      </c>
      <c r="K39" s="120"/>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103"/>
      <c r="J40" s="33"/>
      <c r="K40" s="33"/>
      <c r="L40" s="43"/>
      <c r="S40" s="33"/>
      <c r="T40" s="33"/>
      <c r="U40" s="33"/>
      <c r="V40" s="33"/>
      <c r="W40" s="33"/>
      <c r="X40" s="33"/>
      <c r="Y40" s="33"/>
      <c r="Z40" s="33"/>
      <c r="AA40" s="33"/>
      <c r="AB40" s="33"/>
      <c r="AC40" s="33"/>
      <c r="AD40" s="33"/>
      <c r="AE40" s="33"/>
    </row>
    <row r="41" spans="2:12" s="1" customFormat="1" ht="14.45" customHeight="1">
      <c r="B41" s="21"/>
      <c r="I41" s="99"/>
      <c r="L41" s="21"/>
    </row>
    <row r="42" spans="2:12" s="1" customFormat="1" ht="14.45" customHeight="1">
      <c r="B42" s="21"/>
      <c r="I42" s="99"/>
      <c r="L42" s="21"/>
    </row>
    <row r="43" spans="2:12" s="1" customFormat="1" ht="14.45" customHeight="1">
      <c r="B43" s="21"/>
      <c r="I43" s="99"/>
      <c r="L43" s="21"/>
    </row>
    <row r="44" spans="2:12" s="1" customFormat="1" ht="14.45" customHeight="1">
      <c r="B44" s="21"/>
      <c r="I44" s="99"/>
      <c r="L44" s="21"/>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1:31" s="2" customFormat="1" ht="12" customHeight="1">
      <c r="A86" s="33"/>
      <c r="B86" s="34"/>
      <c r="C86" s="28" t="s">
        <v>176</v>
      </c>
      <c r="D86" s="33"/>
      <c r="E86" s="33"/>
      <c r="F86" s="33"/>
      <c r="G86" s="33"/>
      <c r="H86" s="33"/>
      <c r="I86" s="103"/>
      <c r="J86" s="33"/>
      <c r="K86" s="33"/>
      <c r="L86" s="43"/>
      <c r="S86" s="33"/>
      <c r="T86" s="33"/>
      <c r="U86" s="33"/>
      <c r="V86" s="33"/>
      <c r="W86" s="33"/>
      <c r="X86" s="33"/>
      <c r="Y86" s="33"/>
      <c r="Z86" s="33"/>
      <c r="AA86" s="33"/>
      <c r="AB86" s="33"/>
      <c r="AC86" s="33"/>
      <c r="AD86" s="33"/>
      <c r="AE86" s="33"/>
    </row>
    <row r="87" spans="1:31" s="2" customFormat="1" ht="14.45" customHeight="1">
      <c r="A87" s="33"/>
      <c r="B87" s="34"/>
      <c r="C87" s="33"/>
      <c r="D87" s="33"/>
      <c r="E87" s="253" t="str">
        <f>E9</f>
        <v>990 - Vedlejší rozpočtové náklady</v>
      </c>
      <c r="F87" s="283"/>
      <c r="G87" s="283"/>
      <c r="H87" s="283"/>
      <c r="I87" s="103"/>
      <c r="J87" s="33"/>
      <c r="K87" s="33"/>
      <c r="L87" s="43"/>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10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 xml:space="preserve"> </v>
      </c>
      <c r="G89" s="33"/>
      <c r="H89" s="33"/>
      <c r="I89" s="104" t="s">
        <v>22</v>
      </c>
      <c r="J89" s="56" t="str">
        <f>IF(J12="","",J12)</f>
        <v>20. 10. 2018</v>
      </c>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5.6" customHeight="1">
      <c r="A91" s="33"/>
      <c r="B91" s="34"/>
      <c r="C91" s="28" t="s">
        <v>24</v>
      </c>
      <c r="D91" s="33"/>
      <c r="E91" s="33"/>
      <c r="F91" s="26" t="str">
        <f>E15</f>
        <v xml:space="preserve"> </v>
      </c>
      <c r="G91" s="33"/>
      <c r="H91" s="33"/>
      <c r="I91" s="104" t="s">
        <v>29</v>
      </c>
      <c r="J91" s="31" t="str">
        <f>E21</f>
        <v xml:space="preserve"> </v>
      </c>
      <c r="K91" s="33"/>
      <c r="L91" s="43"/>
      <c r="S91" s="33"/>
      <c r="T91" s="33"/>
      <c r="U91" s="33"/>
      <c r="V91" s="33"/>
      <c r="W91" s="33"/>
      <c r="X91" s="33"/>
      <c r="Y91" s="33"/>
      <c r="Z91" s="33"/>
      <c r="AA91" s="33"/>
      <c r="AB91" s="33"/>
      <c r="AC91" s="33"/>
      <c r="AD91" s="33"/>
      <c r="AE91" s="33"/>
    </row>
    <row r="92" spans="1:31" s="2" customFormat="1" ht="15.6" customHeight="1">
      <c r="A92" s="33"/>
      <c r="B92" s="34"/>
      <c r="C92" s="28" t="s">
        <v>27</v>
      </c>
      <c r="D92" s="33"/>
      <c r="E92" s="33"/>
      <c r="F92" s="26" t="str">
        <f>IF(E18="","",E18)</f>
        <v>Vyplň údaj</v>
      </c>
      <c r="G92" s="33"/>
      <c r="H92" s="33"/>
      <c r="I92" s="104" t="s">
        <v>31</v>
      </c>
      <c r="J92" s="31" t="str">
        <f>E24</f>
        <v xml:space="preserve"> </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103"/>
      <c r="J93" s="33"/>
      <c r="K93" s="33"/>
      <c r="L93" s="43"/>
      <c r="S93" s="33"/>
      <c r="T93" s="33"/>
      <c r="U93" s="33"/>
      <c r="V93" s="33"/>
      <c r="W93" s="33"/>
      <c r="X93" s="33"/>
      <c r="Y93" s="33"/>
      <c r="Z93" s="33"/>
      <c r="AA93" s="33"/>
      <c r="AB93" s="33"/>
      <c r="AC93" s="33"/>
      <c r="AD93" s="33"/>
      <c r="AE93" s="33"/>
    </row>
    <row r="94" spans="1:31" s="2" customFormat="1" ht="29.25" customHeight="1">
      <c r="A94" s="33"/>
      <c r="B94" s="34"/>
      <c r="C94" s="128" t="s">
        <v>183</v>
      </c>
      <c r="D94" s="114"/>
      <c r="E94" s="114"/>
      <c r="F94" s="114"/>
      <c r="G94" s="114"/>
      <c r="H94" s="114"/>
      <c r="I94" s="129"/>
      <c r="J94" s="130" t="s">
        <v>184</v>
      </c>
      <c r="K94" s="114"/>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103"/>
      <c r="J95" s="33"/>
      <c r="K95" s="33"/>
      <c r="L95" s="43"/>
      <c r="S95" s="33"/>
      <c r="T95" s="33"/>
      <c r="U95" s="33"/>
      <c r="V95" s="33"/>
      <c r="W95" s="33"/>
      <c r="X95" s="33"/>
      <c r="Y95" s="33"/>
      <c r="Z95" s="33"/>
      <c r="AA95" s="33"/>
      <c r="AB95" s="33"/>
      <c r="AC95" s="33"/>
      <c r="AD95" s="33"/>
      <c r="AE95" s="33"/>
    </row>
    <row r="96" spans="1:47" s="2" customFormat="1" ht="22.9" customHeight="1">
      <c r="A96" s="33"/>
      <c r="B96" s="34"/>
      <c r="C96" s="131" t="s">
        <v>185</v>
      </c>
      <c r="D96" s="33"/>
      <c r="E96" s="33"/>
      <c r="F96" s="33"/>
      <c r="G96" s="33"/>
      <c r="H96" s="33"/>
      <c r="I96" s="103"/>
      <c r="J96" s="72">
        <f>J119</f>
        <v>0</v>
      </c>
      <c r="K96" s="33"/>
      <c r="L96" s="43"/>
      <c r="S96" s="33"/>
      <c r="T96" s="33"/>
      <c r="U96" s="33"/>
      <c r="V96" s="33"/>
      <c r="W96" s="33"/>
      <c r="X96" s="33"/>
      <c r="Y96" s="33"/>
      <c r="Z96" s="33"/>
      <c r="AA96" s="33"/>
      <c r="AB96" s="33"/>
      <c r="AC96" s="33"/>
      <c r="AD96" s="33"/>
      <c r="AE96" s="33"/>
      <c r="AU96" s="18" t="s">
        <v>186</v>
      </c>
    </row>
    <row r="97" spans="2:12" s="9" customFormat="1" ht="24.95" customHeight="1">
      <c r="B97" s="132"/>
      <c r="D97" s="133" t="s">
        <v>4156</v>
      </c>
      <c r="E97" s="134"/>
      <c r="F97" s="134"/>
      <c r="G97" s="134"/>
      <c r="H97" s="134"/>
      <c r="I97" s="135"/>
      <c r="J97" s="136">
        <f>J120</f>
        <v>0</v>
      </c>
      <c r="L97" s="132"/>
    </row>
    <row r="98" spans="2:12" s="10" customFormat="1" ht="19.9" customHeight="1">
      <c r="B98" s="137"/>
      <c r="D98" s="138" t="s">
        <v>4157</v>
      </c>
      <c r="E98" s="139"/>
      <c r="F98" s="139"/>
      <c r="G98" s="139"/>
      <c r="H98" s="139"/>
      <c r="I98" s="140"/>
      <c r="J98" s="141">
        <f>J121</f>
        <v>0</v>
      </c>
      <c r="L98" s="137"/>
    </row>
    <row r="99" spans="2:12" s="10" customFormat="1" ht="19.9" customHeight="1">
      <c r="B99" s="137"/>
      <c r="D99" s="138" t="s">
        <v>4158</v>
      </c>
      <c r="E99" s="139"/>
      <c r="F99" s="139"/>
      <c r="G99" s="139"/>
      <c r="H99" s="139"/>
      <c r="I99" s="140"/>
      <c r="J99" s="141">
        <f>J125</f>
        <v>0</v>
      </c>
      <c r="L99" s="137"/>
    </row>
    <row r="100" spans="1:31" s="2" customFormat="1" ht="21.75" customHeight="1">
      <c r="A100" s="33"/>
      <c r="B100" s="34"/>
      <c r="C100" s="33"/>
      <c r="D100" s="33"/>
      <c r="E100" s="33"/>
      <c r="F100" s="33"/>
      <c r="G100" s="33"/>
      <c r="H100" s="33"/>
      <c r="I100" s="103"/>
      <c r="J100" s="33"/>
      <c r="K100" s="33"/>
      <c r="L100" s="43"/>
      <c r="S100" s="33"/>
      <c r="T100" s="33"/>
      <c r="U100" s="33"/>
      <c r="V100" s="33"/>
      <c r="W100" s="33"/>
      <c r="X100" s="33"/>
      <c r="Y100" s="33"/>
      <c r="Z100" s="33"/>
      <c r="AA100" s="33"/>
      <c r="AB100" s="33"/>
      <c r="AC100" s="33"/>
      <c r="AD100" s="33"/>
      <c r="AE100" s="33"/>
    </row>
    <row r="101" spans="1:31" s="2" customFormat="1" ht="6.95" customHeight="1">
      <c r="A101" s="33"/>
      <c r="B101" s="48"/>
      <c r="C101" s="49"/>
      <c r="D101" s="49"/>
      <c r="E101" s="49"/>
      <c r="F101" s="49"/>
      <c r="G101" s="49"/>
      <c r="H101" s="49"/>
      <c r="I101" s="126"/>
      <c r="J101" s="49"/>
      <c r="K101" s="49"/>
      <c r="L101" s="43"/>
      <c r="S101" s="33"/>
      <c r="T101" s="33"/>
      <c r="U101" s="33"/>
      <c r="V101" s="33"/>
      <c r="W101" s="33"/>
      <c r="X101" s="33"/>
      <c r="Y101" s="33"/>
      <c r="Z101" s="33"/>
      <c r="AA101" s="33"/>
      <c r="AB101" s="33"/>
      <c r="AC101" s="33"/>
      <c r="AD101" s="33"/>
      <c r="AE101" s="33"/>
    </row>
    <row r="105" spans="1:31" s="2" customFormat="1" ht="6.95" customHeight="1">
      <c r="A105" s="33"/>
      <c r="B105" s="50"/>
      <c r="C105" s="51"/>
      <c r="D105" s="51"/>
      <c r="E105" s="51"/>
      <c r="F105" s="51"/>
      <c r="G105" s="51"/>
      <c r="H105" s="51"/>
      <c r="I105" s="127"/>
      <c r="J105" s="51"/>
      <c r="K105" s="51"/>
      <c r="L105" s="43"/>
      <c r="S105" s="33"/>
      <c r="T105" s="33"/>
      <c r="U105" s="33"/>
      <c r="V105" s="33"/>
      <c r="W105" s="33"/>
      <c r="X105" s="33"/>
      <c r="Y105" s="33"/>
      <c r="Z105" s="33"/>
      <c r="AA105" s="33"/>
      <c r="AB105" s="33"/>
      <c r="AC105" s="33"/>
      <c r="AD105" s="33"/>
      <c r="AE105" s="33"/>
    </row>
    <row r="106" spans="1:31" s="2" customFormat="1" ht="24.95" customHeight="1">
      <c r="A106" s="33"/>
      <c r="B106" s="34"/>
      <c r="C106" s="22" t="s">
        <v>204</v>
      </c>
      <c r="D106" s="33"/>
      <c r="E106" s="33"/>
      <c r="F106" s="33"/>
      <c r="G106" s="33"/>
      <c r="H106" s="33"/>
      <c r="I106" s="103"/>
      <c r="J106" s="33"/>
      <c r="K106" s="33"/>
      <c r="L106" s="43"/>
      <c r="S106" s="33"/>
      <c r="T106" s="33"/>
      <c r="U106" s="33"/>
      <c r="V106" s="33"/>
      <c r="W106" s="33"/>
      <c r="X106" s="33"/>
      <c r="Y106" s="33"/>
      <c r="Z106" s="33"/>
      <c r="AA106" s="33"/>
      <c r="AB106" s="33"/>
      <c r="AC106" s="33"/>
      <c r="AD106" s="33"/>
      <c r="AE106" s="33"/>
    </row>
    <row r="107" spans="1:31" s="2" customFormat="1" ht="6.95" customHeight="1">
      <c r="A107" s="33"/>
      <c r="B107" s="34"/>
      <c r="C107" s="33"/>
      <c r="D107" s="33"/>
      <c r="E107" s="33"/>
      <c r="F107" s="33"/>
      <c r="G107" s="33"/>
      <c r="H107" s="33"/>
      <c r="I107" s="103"/>
      <c r="J107" s="33"/>
      <c r="K107" s="33"/>
      <c r="L107" s="43"/>
      <c r="S107" s="33"/>
      <c r="T107" s="33"/>
      <c r="U107" s="33"/>
      <c r="V107" s="33"/>
      <c r="W107" s="33"/>
      <c r="X107" s="33"/>
      <c r="Y107" s="33"/>
      <c r="Z107" s="33"/>
      <c r="AA107" s="33"/>
      <c r="AB107" s="33"/>
      <c r="AC107" s="33"/>
      <c r="AD107" s="33"/>
      <c r="AE107" s="33"/>
    </row>
    <row r="108" spans="1:31" s="2" customFormat="1" ht="12" customHeight="1">
      <c r="A108" s="33"/>
      <c r="B108" s="34"/>
      <c r="C108" s="28" t="s">
        <v>16</v>
      </c>
      <c r="D108" s="33"/>
      <c r="E108" s="33"/>
      <c r="F108" s="33"/>
      <c r="G108" s="33"/>
      <c r="H108" s="33"/>
      <c r="I108" s="103"/>
      <c r="J108" s="33"/>
      <c r="K108" s="33"/>
      <c r="L108" s="43"/>
      <c r="S108" s="33"/>
      <c r="T108" s="33"/>
      <c r="U108" s="33"/>
      <c r="V108" s="33"/>
      <c r="W108" s="33"/>
      <c r="X108" s="33"/>
      <c r="Y108" s="33"/>
      <c r="Z108" s="33"/>
      <c r="AA108" s="33"/>
      <c r="AB108" s="33"/>
      <c r="AC108" s="33"/>
      <c r="AD108" s="33"/>
      <c r="AE108" s="33"/>
    </row>
    <row r="109" spans="1:31" s="2" customFormat="1" ht="14.45" customHeight="1">
      <c r="A109" s="33"/>
      <c r="B109" s="34"/>
      <c r="C109" s="33"/>
      <c r="D109" s="33"/>
      <c r="E109" s="280" t="str">
        <f>E7</f>
        <v>Rozšíření infrastruktury centra INTEMAC</v>
      </c>
      <c r="F109" s="281"/>
      <c r="G109" s="281"/>
      <c r="H109" s="281"/>
      <c r="I109" s="10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176</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4.45" customHeight="1">
      <c r="A111" s="33"/>
      <c r="B111" s="34"/>
      <c r="C111" s="33"/>
      <c r="D111" s="33"/>
      <c r="E111" s="253" t="str">
        <f>E9</f>
        <v>990 - Vedlejší rozpočtové náklady</v>
      </c>
      <c r="F111" s="283"/>
      <c r="G111" s="283"/>
      <c r="H111" s="283"/>
      <c r="I111" s="103"/>
      <c r="J111" s="33"/>
      <c r="K111" s="33"/>
      <c r="L111" s="43"/>
      <c r="S111" s="33"/>
      <c r="T111" s="33"/>
      <c r="U111" s="33"/>
      <c r="V111" s="33"/>
      <c r="W111" s="33"/>
      <c r="X111" s="33"/>
      <c r="Y111" s="33"/>
      <c r="Z111" s="33"/>
      <c r="AA111" s="33"/>
      <c r="AB111" s="33"/>
      <c r="AC111" s="33"/>
      <c r="AD111" s="33"/>
      <c r="AE111" s="33"/>
    </row>
    <row r="112" spans="1:31" s="2" customFormat="1" ht="6.9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20</v>
      </c>
      <c r="D113" s="33"/>
      <c r="E113" s="33"/>
      <c r="F113" s="26" t="str">
        <f>F12</f>
        <v xml:space="preserve"> </v>
      </c>
      <c r="G113" s="33"/>
      <c r="H113" s="33"/>
      <c r="I113" s="104" t="s">
        <v>22</v>
      </c>
      <c r="J113" s="56" t="str">
        <f>IF(J12="","",J12)</f>
        <v>20. 10. 2018</v>
      </c>
      <c r="K113" s="33"/>
      <c r="L113" s="43"/>
      <c r="S113" s="33"/>
      <c r="T113" s="33"/>
      <c r="U113" s="33"/>
      <c r="V113" s="33"/>
      <c r="W113" s="33"/>
      <c r="X113" s="33"/>
      <c r="Y113" s="33"/>
      <c r="Z113" s="33"/>
      <c r="AA113" s="33"/>
      <c r="AB113" s="33"/>
      <c r="AC113" s="33"/>
      <c r="AD113" s="33"/>
      <c r="AE113" s="33"/>
    </row>
    <row r="114" spans="1:31" s="2" customFormat="1" ht="6.95"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15.6" customHeight="1">
      <c r="A115" s="33"/>
      <c r="B115" s="34"/>
      <c r="C115" s="28" t="s">
        <v>24</v>
      </c>
      <c r="D115" s="33"/>
      <c r="E115" s="33"/>
      <c r="F115" s="26" t="str">
        <f>E15</f>
        <v xml:space="preserve"> </v>
      </c>
      <c r="G115" s="33"/>
      <c r="H115" s="33"/>
      <c r="I115" s="104" t="s">
        <v>29</v>
      </c>
      <c r="J115" s="31" t="str">
        <f>E21</f>
        <v xml:space="preserve"> </v>
      </c>
      <c r="K115" s="33"/>
      <c r="L115" s="43"/>
      <c r="S115" s="33"/>
      <c r="T115" s="33"/>
      <c r="U115" s="33"/>
      <c r="V115" s="33"/>
      <c r="W115" s="33"/>
      <c r="X115" s="33"/>
      <c r="Y115" s="33"/>
      <c r="Z115" s="33"/>
      <c r="AA115" s="33"/>
      <c r="AB115" s="33"/>
      <c r="AC115" s="33"/>
      <c r="AD115" s="33"/>
      <c r="AE115" s="33"/>
    </row>
    <row r="116" spans="1:31" s="2" customFormat="1" ht="15.6" customHeight="1">
      <c r="A116" s="33"/>
      <c r="B116" s="34"/>
      <c r="C116" s="28" t="s">
        <v>27</v>
      </c>
      <c r="D116" s="33"/>
      <c r="E116" s="33"/>
      <c r="F116" s="26" t="str">
        <f>IF(E18="","",E18)</f>
        <v>Vyplň údaj</v>
      </c>
      <c r="G116" s="33"/>
      <c r="H116" s="33"/>
      <c r="I116" s="104" t="s">
        <v>31</v>
      </c>
      <c r="J116" s="31" t="str">
        <f>E24</f>
        <v xml:space="preserve"> </v>
      </c>
      <c r="K116" s="33"/>
      <c r="L116" s="43"/>
      <c r="S116" s="33"/>
      <c r="T116" s="33"/>
      <c r="U116" s="33"/>
      <c r="V116" s="33"/>
      <c r="W116" s="33"/>
      <c r="X116" s="33"/>
      <c r="Y116" s="33"/>
      <c r="Z116" s="33"/>
      <c r="AA116" s="33"/>
      <c r="AB116" s="33"/>
      <c r="AC116" s="33"/>
      <c r="AD116" s="33"/>
      <c r="AE116" s="33"/>
    </row>
    <row r="117" spans="1:31" s="2" customFormat="1" ht="10.35"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11" customFormat="1" ht="29.25" customHeight="1">
      <c r="A118" s="142"/>
      <c r="B118" s="143"/>
      <c r="C118" s="144" t="s">
        <v>205</v>
      </c>
      <c r="D118" s="145" t="s">
        <v>58</v>
      </c>
      <c r="E118" s="145" t="s">
        <v>54</v>
      </c>
      <c r="F118" s="145" t="s">
        <v>55</v>
      </c>
      <c r="G118" s="145" t="s">
        <v>206</v>
      </c>
      <c r="H118" s="145" t="s">
        <v>207</v>
      </c>
      <c r="I118" s="146" t="s">
        <v>208</v>
      </c>
      <c r="J118" s="145" t="s">
        <v>184</v>
      </c>
      <c r="K118" s="147" t="s">
        <v>209</v>
      </c>
      <c r="L118" s="148"/>
      <c r="M118" s="63" t="s">
        <v>1</v>
      </c>
      <c r="N118" s="64" t="s">
        <v>37</v>
      </c>
      <c r="O118" s="64" t="s">
        <v>210</v>
      </c>
      <c r="P118" s="64" t="s">
        <v>211</v>
      </c>
      <c r="Q118" s="64" t="s">
        <v>212</v>
      </c>
      <c r="R118" s="64" t="s">
        <v>213</v>
      </c>
      <c r="S118" s="64" t="s">
        <v>214</v>
      </c>
      <c r="T118" s="65" t="s">
        <v>215</v>
      </c>
      <c r="U118" s="142"/>
      <c r="V118" s="142"/>
      <c r="W118" s="142"/>
      <c r="X118" s="142"/>
      <c r="Y118" s="142"/>
      <c r="Z118" s="142"/>
      <c r="AA118" s="142"/>
      <c r="AB118" s="142"/>
      <c r="AC118" s="142"/>
      <c r="AD118" s="142"/>
      <c r="AE118" s="142"/>
    </row>
    <row r="119" spans="1:63" s="2" customFormat="1" ht="22.9" customHeight="1">
      <c r="A119" s="33"/>
      <c r="B119" s="34"/>
      <c r="C119" s="70" t="s">
        <v>216</v>
      </c>
      <c r="D119" s="33"/>
      <c r="E119" s="33"/>
      <c r="F119" s="33"/>
      <c r="G119" s="33"/>
      <c r="H119" s="33"/>
      <c r="I119" s="103"/>
      <c r="J119" s="149">
        <f>BK119</f>
        <v>0</v>
      </c>
      <c r="K119" s="33"/>
      <c r="L119" s="34"/>
      <c r="M119" s="66"/>
      <c r="N119" s="57"/>
      <c r="O119" s="67"/>
      <c r="P119" s="150">
        <f>P120</f>
        <v>0</v>
      </c>
      <c r="Q119" s="67"/>
      <c r="R119" s="150">
        <f>R120</f>
        <v>0</v>
      </c>
      <c r="S119" s="67"/>
      <c r="T119" s="151">
        <f>T120</f>
        <v>0</v>
      </c>
      <c r="U119" s="33"/>
      <c r="V119" s="33"/>
      <c r="W119" s="33"/>
      <c r="X119" s="33"/>
      <c r="Y119" s="33"/>
      <c r="Z119" s="33"/>
      <c r="AA119" s="33"/>
      <c r="AB119" s="33"/>
      <c r="AC119" s="33"/>
      <c r="AD119" s="33"/>
      <c r="AE119" s="33"/>
      <c r="AT119" s="18" t="s">
        <v>72</v>
      </c>
      <c r="AU119" s="18" t="s">
        <v>186</v>
      </c>
      <c r="BK119" s="152">
        <f>BK120</f>
        <v>0</v>
      </c>
    </row>
    <row r="120" spans="2:63" s="12" customFormat="1" ht="25.9" customHeight="1">
      <c r="B120" s="153"/>
      <c r="D120" s="154" t="s">
        <v>72</v>
      </c>
      <c r="E120" s="155" t="s">
        <v>719</v>
      </c>
      <c r="F120" s="155" t="s">
        <v>173</v>
      </c>
      <c r="I120" s="156"/>
      <c r="J120" s="157">
        <f>BK120</f>
        <v>0</v>
      </c>
      <c r="L120" s="153"/>
      <c r="M120" s="158"/>
      <c r="N120" s="159"/>
      <c r="O120" s="159"/>
      <c r="P120" s="160">
        <f>P121+P125</f>
        <v>0</v>
      </c>
      <c r="Q120" s="159"/>
      <c r="R120" s="160">
        <f>R121+R125</f>
        <v>0</v>
      </c>
      <c r="S120" s="159"/>
      <c r="T120" s="161">
        <f>T121+T125</f>
        <v>0</v>
      </c>
      <c r="AR120" s="154" t="s">
        <v>125</v>
      </c>
      <c r="AT120" s="162" t="s">
        <v>72</v>
      </c>
      <c r="AU120" s="162" t="s">
        <v>73</v>
      </c>
      <c r="AY120" s="154" t="s">
        <v>219</v>
      </c>
      <c r="BK120" s="163">
        <f>BK121+BK125</f>
        <v>0</v>
      </c>
    </row>
    <row r="121" spans="2:63" s="12" customFormat="1" ht="22.9" customHeight="1">
      <c r="B121" s="153"/>
      <c r="D121" s="154" t="s">
        <v>72</v>
      </c>
      <c r="E121" s="164" t="s">
        <v>4159</v>
      </c>
      <c r="F121" s="164" t="s">
        <v>4160</v>
      </c>
      <c r="I121" s="156"/>
      <c r="J121" s="165">
        <f>BK121</f>
        <v>0</v>
      </c>
      <c r="L121" s="153"/>
      <c r="M121" s="158"/>
      <c r="N121" s="159"/>
      <c r="O121" s="159"/>
      <c r="P121" s="160">
        <f>SUM(P122:P124)</f>
        <v>0</v>
      </c>
      <c r="Q121" s="159"/>
      <c r="R121" s="160">
        <f>SUM(R122:R124)</f>
        <v>0</v>
      </c>
      <c r="S121" s="159"/>
      <c r="T121" s="161">
        <f>SUM(T122:T124)</f>
        <v>0</v>
      </c>
      <c r="AR121" s="154" t="s">
        <v>125</v>
      </c>
      <c r="AT121" s="162" t="s">
        <v>72</v>
      </c>
      <c r="AU121" s="162" t="s">
        <v>80</v>
      </c>
      <c r="AY121" s="154" t="s">
        <v>219</v>
      </c>
      <c r="BK121" s="163">
        <f>SUM(BK122:BK124)</f>
        <v>0</v>
      </c>
    </row>
    <row r="122" spans="1:65" s="2" customFormat="1" ht="87.75" customHeight="1">
      <c r="A122" s="33"/>
      <c r="B122" s="166"/>
      <c r="C122" s="167" t="s">
        <v>80</v>
      </c>
      <c r="D122" s="167" t="s">
        <v>222</v>
      </c>
      <c r="E122" s="168" t="s">
        <v>4161</v>
      </c>
      <c r="F122" s="169" t="s">
        <v>4162</v>
      </c>
      <c r="G122" s="170" t="s">
        <v>654</v>
      </c>
      <c r="H122" s="171">
        <v>1</v>
      </c>
      <c r="I122" s="172"/>
      <c r="J122" s="173">
        <f>ROUND(I122*H122,2)</f>
        <v>0</v>
      </c>
      <c r="K122" s="169" t="s">
        <v>1</v>
      </c>
      <c r="L122" s="34"/>
      <c r="M122" s="174" t="s">
        <v>1</v>
      </c>
      <c r="N122" s="175" t="s">
        <v>38</v>
      </c>
      <c r="O122" s="59"/>
      <c r="P122" s="176">
        <f>O122*H122</f>
        <v>0</v>
      </c>
      <c r="Q122" s="176">
        <v>0</v>
      </c>
      <c r="R122" s="176">
        <f>Q122*H122</f>
        <v>0</v>
      </c>
      <c r="S122" s="176">
        <v>0</v>
      </c>
      <c r="T122" s="177">
        <f>S122*H122</f>
        <v>0</v>
      </c>
      <c r="U122" s="33"/>
      <c r="V122" s="33"/>
      <c r="W122" s="33"/>
      <c r="X122" s="33"/>
      <c r="Y122" s="33"/>
      <c r="Z122" s="33"/>
      <c r="AA122" s="33"/>
      <c r="AB122" s="33"/>
      <c r="AC122" s="33"/>
      <c r="AD122" s="33"/>
      <c r="AE122" s="33"/>
      <c r="AR122" s="178" t="s">
        <v>2498</v>
      </c>
      <c r="AT122" s="178" t="s">
        <v>222</v>
      </c>
      <c r="AU122" s="178" t="s">
        <v>82</v>
      </c>
      <c r="AY122" s="18" t="s">
        <v>219</v>
      </c>
      <c r="BE122" s="179">
        <f>IF(N122="základní",J122,0)</f>
        <v>0</v>
      </c>
      <c r="BF122" s="179">
        <f>IF(N122="snížená",J122,0)</f>
        <v>0</v>
      </c>
      <c r="BG122" s="179">
        <f>IF(N122="zákl. přenesená",J122,0)</f>
        <v>0</v>
      </c>
      <c r="BH122" s="179">
        <f>IF(N122="sníž. přenesená",J122,0)</f>
        <v>0</v>
      </c>
      <c r="BI122" s="179">
        <f>IF(N122="nulová",J122,0)</f>
        <v>0</v>
      </c>
      <c r="BJ122" s="18" t="s">
        <v>80</v>
      </c>
      <c r="BK122" s="179">
        <f>ROUND(I122*H122,2)</f>
        <v>0</v>
      </c>
      <c r="BL122" s="18" t="s">
        <v>2498</v>
      </c>
      <c r="BM122" s="178" t="s">
        <v>4163</v>
      </c>
    </row>
    <row r="123" spans="1:65" s="2" customFormat="1" ht="113.25" customHeight="1">
      <c r="A123" s="33"/>
      <c r="B123" s="166"/>
      <c r="C123" s="167" t="s">
        <v>82</v>
      </c>
      <c r="D123" s="167" t="s">
        <v>222</v>
      </c>
      <c r="E123" s="168" t="s">
        <v>4164</v>
      </c>
      <c r="F123" s="169" t="s">
        <v>4211</v>
      </c>
      <c r="G123" s="170" t="s">
        <v>654</v>
      </c>
      <c r="H123" s="171">
        <v>1</v>
      </c>
      <c r="I123" s="172"/>
      <c r="J123" s="173">
        <f>ROUND(I123*H123,2)</f>
        <v>0</v>
      </c>
      <c r="K123" s="169" t="s">
        <v>1</v>
      </c>
      <c r="L123" s="34"/>
      <c r="M123" s="174" t="s">
        <v>1</v>
      </c>
      <c r="N123" s="175" t="s">
        <v>38</v>
      </c>
      <c r="O123" s="59"/>
      <c r="P123" s="176">
        <f>O123*H123</f>
        <v>0</v>
      </c>
      <c r="Q123" s="176">
        <v>0</v>
      </c>
      <c r="R123" s="176">
        <f>Q123*H123</f>
        <v>0</v>
      </c>
      <c r="S123" s="176">
        <v>0</v>
      </c>
      <c r="T123" s="177">
        <f>S123*H123</f>
        <v>0</v>
      </c>
      <c r="U123" s="33"/>
      <c r="V123" s="33"/>
      <c r="W123" s="33"/>
      <c r="X123" s="33"/>
      <c r="Y123" s="33"/>
      <c r="Z123" s="33"/>
      <c r="AA123" s="33"/>
      <c r="AB123" s="33"/>
      <c r="AC123" s="33"/>
      <c r="AD123" s="33"/>
      <c r="AE123" s="33"/>
      <c r="AR123" s="178" t="s">
        <v>2498</v>
      </c>
      <c r="AT123" s="178" t="s">
        <v>222</v>
      </c>
      <c r="AU123" s="178" t="s">
        <v>82</v>
      </c>
      <c r="AY123" s="18" t="s">
        <v>219</v>
      </c>
      <c r="BE123" s="179">
        <f>IF(N123="základní",J123,0)</f>
        <v>0</v>
      </c>
      <c r="BF123" s="179">
        <f>IF(N123="snížená",J123,0)</f>
        <v>0</v>
      </c>
      <c r="BG123" s="179">
        <f>IF(N123="zákl. přenesená",J123,0)</f>
        <v>0</v>
      </c>
      <c r="BH123" s="179">
        <f>IF(N123="sníž. přenesená",J123,0)</f>
        <v>0</v>
      </c>
      <c r="BI123" s="179">
        <f>IF(N123="nulová",J123,0)</f>
        <v>0</v>
      </c>
      <c r="BJ123" s="18" t="s">
        <v>80</v>
      </c>
      <c r="BK123" s="179">
        <f>ROUND(I123*H123,2)</f>
        <v>0</v>
      </c>
      <c r="BL123" s="18" t="s">
        <v>2498</v>
      </c>
      <c r="BM123" s="178" t="s">
        <v>4165</v>
      </c>
    </row>
    <row r="124" spans="1:65" s="2" customFormat="1" ht="83.25" customHeight="1">
      <c r="A124" s="33"/>
      <c r="B124" s="166"/>
      <c r="C124" s="167" t="s">
        <v>90</v>
      </c>
      <c r="D124" s="167" t="s">
        <v>222</v>
      </c>
      <c r="E124" s="168" t="s">
        <v>4166</v>
      </c>
      <c r="F124" s="169" t="s">
        <v>4167</v>
      </c>
      <c r="G124" s="170" t="s">
        <v>654</v>
      </c>
      <c r="H124" s="171">
        <v>1</v>
      </c>
      <c r="I124" s="172"/>
      <c r="J124" s="173">
        <f>ROUND(I124*H124,2)</f>
        <v>0</v>
      </c>
      <c r="K124" s="169" t="s">
        <v>1</v>
      </c>
      <c r="L124" s="34"/>
      <c r="M124" s="174" t="s">
        <v>1</v>
      </c>
      <c r="N124" s="175" t="s">
        <v>38</v>
      </c>
      <c r="O124" s="59"/>
      <c r="P124" s="176">
        <f>O124*H124</f>
        <v>0</v>
      </c>
      <c r="Q124" s="176">
        <v>0</v>
      </c>
      <c r="R124" s="176">
        <f>Q124*H124</f>
        <v>0</v>
      </c>
      <c r="S124" s="176">
        <v>0</v>
      </c>
      <c r="T124" s="177">
        <f>S124*H124</f>
        <v>0</v>
      </c>
      <c r="U124" s="33"/>
      <c r="V124" s="33"/>
      <c r="W124" s="33"/>
      <c r="X124" s="33"/>
      <c r="Y124" s="33"/>
      <c r="Z124" s="33"/>
      <c r="AA124" s="33"/>
      <c r="AB124" s="33"/>
      <c r="AC124" s="33"/>
      <c r="AD124" s="33"/>
      <c r="AE124" s="33"/>
      <c r="AR124" s="178" t="s">
        <v>2498</v>
      </c>
      <c r="AT124" s="178" t="s">
        <v>222</v>
      </c>
      <c r="AU124" s="178" t="s">
        <v>82</v>
      </c>
      <c r="AY124" s="18" t="s">
        <v>219</v>
      </c>
      <c r="BE124" s="179">
        <f>IF(N124="základní",J124,0)</f>
        <v>0</v>
      </c>
      <c r="BF124" s="179">
        <f>IF(N124="snížená",J124,0)</f>
        <v>0</v>
      </c>
      <c r="BG124" s="179">
        <f>IF(N124="zákl. přenesená",J124,0)</f>
        <v>0</v>
      </c>
      <c r="BH124" s="179">
        <f>IF(N124="sníž. přenesená",J124,0)</f>
        <v>0</v>
      </c>
      <c r="BI124" s="179">
        <f>IF(N124="nulová",J124,0)</f>
        <v>0</v>
      </c>
      <c r="BJ124" s="18" t="s">
        <v>80</v>
      </c>
      <c r="BK124" s="179">
        <f>ROUND(I124*H124,2)</f>
        <v>0</v>
      </c>
      <c r="BL124" s="18" t="s">
        <v>2498</v>
      </c>
      <c r="BM124" s="178" t="s">
        <v>4168</v>
      </c>
    </row>
    <row r="125" spans="2:63" s="12" customFormat="1" ht="22.9" customHeight="1">
      <c r="B125" s="153"/>
      <c r="D125" s="154" t="s">
        <v>72</v>
      </c>
      <c r="E125" s="164" t="s">
        <v>4169</v>
      </c>
      <c r="F125" s="164" t="s">
        <v>4170</v>
      </c>
      <c r="I125" s="156"/>
      <c r="J125" s="165">
        <f>BK125</f>
        <v>0</v>
      </c>
      <c r="L125" s="153"/>
      <c r="M125" s="158"/>
      <c r="N125" s="159"/>
      <c r="O125" s="159"/>
      <c r="P125" s="160">
        <f>SUM(P126:P138)</f>
        <v>0</v>
      </c>
      <c r="Q125" s="159"/>
      <c r="R125" s="160">
        <f>SUM(R126:R138)</f>
        <v>0</v>
      </c>
      <c r="S125" s="159"/>
      <c r="T125" s="161">
        <f>SUM(T126:T138)</f>
        <v>0</v>
      </c>
      <c r="AR125" s="154" t="s">
        <v>125</v>
      </c>
      <c r="AT125" s="162" t="s">
        <v>72</v>
      </c>
      <c r="AU125" s="162" t="s">
        <v>80</v>
      </c>
      <c r="AY125" s="154" t="s">
        <v>219</v>
      </c>
      <c r="BK125" s="163">
        <f>SUM(BK126:BK138)</f>
        <v>0</v>
      </c>
    </row>
    <row r="126" spans="1:65" s="2" customFormat="1" ht="43.15" customHeight="1">
      <c r="A126" s="33"/>
      <c r="B126" s="166"/>
      <c r="C126" s="167" t="s">
        <v>125</v>
      </c>
      <c r="D126" s="167" t="s">
        <v>222</v>
      </c>
      <c r="E126" s="168" t="s">
        <v>4171</v>
      </c>
      <c r="F126" s="169" t="s">
        <v>4172</v>
      </c>
      <c r="G126" s="170" t="s">
        <v>654</v>
      </c>
      <c r="H126" s="171">
        <v>1</v>
      </c>
      <c r="I126" s="172"/>
      <c r="J126" s="173">
        <f aca="true" t="shared" si="0" ref="J126:J138">ROUND(I126*H126,2)</f>
        <v>0</v>
      </c>
      <c r="K126" s="169" t="s">
        <v>1</v>
      </c>
      <c r="L126" s="34"/>
      <c r="M126" s="174" t="s">
        <v>1</v>
      </c>
      <c r="N126" s="175" t="s">
        <v>38</v>
      </c>
      <c r="O126" s="59"/>
      <c r="P126" s="176">
        <f aca="true" t="shared" si="1" ref="P126:P138">O126*H126</f>
        <v>0</v>
      </c>
      <c r="Q126" s="176">
        <v>0</v>
      </c>
      <c r="R126" s="176">
        <f aca="true" t="shared" si="2" ref="R126:R138">Q126*H126</f>
        <v>0</v>
      </c>
      <c r="S126" s="176">
        <v>0</v>
      </c>
      <c r="T126" s="177">
        <f aca="true" t="shared" si="3" ref="T126:T138">S126*H126</f>
        <v>0</v>
      </c>
      <c r="U126" s="33"/>
      <c r="V126" s="33"/>
      <c r="W126" s="33"/>
      <c r="X126" s="33"/>
      <c r="Y126" s="33"/>
      <c r="Z126" s="33"/>
      <c r="AA126" s="33"/>
      <c r="AB126" s="33"/>
      <c r="AC126" s="33"/>
      <c r="AD126" s="33"/>
      <c r="AE126" s="33"/>
      <c r="AR126" s="178" t="s">
        <v>2498</v>
      </c>
      <c r="AT126" s="178" t="s">
        <v>222</v>
      </c>
      <c r="AU126" s="178" t="s">
        <v>82</v>
      </c>
      <c r="AY126" s="18" t="s">
        <v>219</v>
      </c>
      <c r="BE126" s="179">
        <f aca="true" t="shared" si="4" ref="BE126:BE138">IF(N126="základní",J126,0)</f>
        <v>0</v>
      </c>
      <c r="BF126" s="179">
        <f aca="true" t="shared" si="5" ref="BF126:BF138">IF(N126="snížená",J126,0)</f>
        <v>0</v>
      </c>
      <c r="BG126" s="179">
        <f aca="true" t="shared" si="6" ref="BG126:BG138">IF(N126="zákl. přenesená",J126,0)</f>
        <v>0</v>
      </c>
      <c r="BH126" s="179">
        <f aca="true" t="shared" si="7" ref="BH126:BH138">IF(N126="sníž. přenesená",J126,0)</f>
        <v>0</v>
      </c>
      <c r="BI126" s="179">
        <f aca="true" t="shared" si="8" ref="BI126:BI138">IF(N126="nulová",J126,0)</f>
        <v>0</v>
      </c>
      <c r="BJ126" s="18" t="s">
        <v>80</v>
      </c>
      <c r="BK126" s="179">
        <f aca="true" t="shared" si="9" ref="BK126:BK138">ROUND(I126*H126,2)</f>
        <v>0</v>
      </c>
      <c r="BL126" s="18" t="s">
        <v>2498</v>
      </c>
      <c r="BM126" s="178" t="s">
        <v>4173</v>
      </c>
    </row>
    <row r="127" spans="1:65" s="2" customFormat="1" ht="54" customHeight="1">
      <c r="A127" s="33"/>
      <c r="B127" s="166"/>
      <c r="C127" s="167" t="s">
        <v>246</v>
      </c>
      <c r="D127" s="167" t="s">
        <v>222</v>
      </c>
      <c r="E127" s="168" t="s">
        <v>4174</v>
      </c>
      <c r="F127" s="169" t="s">
        <v>4175</v>
      </c>
      <c r="G127" s="170" t="s">
        <v>654</v>
      </c>
      <c r="H127" s="171">
        <v>1</v>
      </c>
      <c r="I127" s="172"/>
      <c r="J127" s="173">
        <f t="shared" si="0"/>
        <v>0</v>
      </c>
      <c r="K127" s="169" t="s">
        <v>1</v>
      </c>
      <c r="L127" s="34"/>
      <c r="M127" s="174" t="s">
        <v>1</v>
      </c>
      <c r="N127" s="175" t="s">
        <v>38</v>
      </c>
      <c r="O127" s="59"/>
      <c r="P127" s="176">
        <f t="shared" si="1"/>
        <v>0</v>
      </c>
      <c r="Q127" s="176">
        <v>0</v>
      </c>
      <c r="R127" s="176">
        <f t="shared" si="2"/>
        <v>0</v>
      </c>
      <c r="S127" s="176">
        <v>0</v>
      </c>
      <c r="T127" s="177">
        <f t="shared" si="3"/>
        <v>0</v>
      </c>
      <c r="U127" s="33"/>
      <c r="V127" s="33"/>
      <c r="W127" s="33"/>
      <c r="X127" s="33"/>
      <c r="Y127" s="33"/>
      <c r="Z127" s="33"/>
      <c r="AA127" s="33"/>
      <c r="AB127" s="33"/>
      <c r="AC127" s="33"/>
      <c r="AD127" s="33"/>
      <c r="AE127" s="33"/>
      <c r="AR127" s="178" t="s">
        <v>2498</v>
      </c>
      <c r="AT127" s="178" t="s">
        <v>222</v>
      </c>
      <c r="AU127" s="178" t="s">
        <v>82</v>
      </c>
      <c r="AY127" s="18" t="s">
        <v>219</v>
      </c>
      <c r="BE127" s="179">
        <f t="shared" si="4"/>
        <v>0</v>
      </c>
      <c r="BF127" s="179">
        <f t="shared" si="5"/>
        <v>0</v>
      </c>
      <c r="BG127" s="179">
        <f t="shared" si="6"/>
        <v>0</v>
      </c>
      <c r="BH127" s="179">
        <f t="shared" si="7"/>
        <v>0</v>
      </c>
      <c r="BI127" s="179">
        <f t="shared" si="8"/>
        <v>0</v>
      </c>
      <c r="BJ127" s="18" t="s">
        <v>80</v>
      </c>
      <c r="BK127" s="179">
        <f t="shared" si="9"/>
        <v>0</v>
      </c>
      <c r="BL127" s="18" t="s">
        <v>2498</v>
      </c>
      <c r="BM127" s="178" t="s">
        <v>4176</v>
      </c>
    </row>
    <row r="128" spans="1:65" s="2" customFormat="1" ht="32.45" customHeight="1">
      <c r="A128" s="33"/>
      <c r="B128" s="166"/>
      <c r="C128" s="167" t="s">
        <v>252</v>
      </c>
      <c r="D128" s="167" t="s">
        <v>222</v>
      </c>
      <c r="E128" s="168" t="s">
        <v>4177</v>
      </c>
      <c r="F128" s="169" t="s">
        <v>4178</v>
      </c>
      <c r="G128" s="170" t="s">
        <v>654</v>
      </c>
      <c r="H128" s="171">
        <v>1</v>
      </c>
      <c r="I128" s="172"/>
      <c r="J128" s="173">
        <f t="shared" si="0"/>
        <v>0</v>
      </c>
      <c r="K128" s="169" t="s">
        <v>1</v>
      </c>
      <c r="L128" s="34"/>
      <c r="M128" s="174" t="s">
        <v>1</v>
      </c>
      <c r="N128" s="175" t="s">
        <v>38</v>
      </c>
      <c r="O128" s="59"/>
      <c r="P128" s="176">
        <f t="shared" si="1"/>
        <v>0</v>
      </c>
      <c r="Q128" s="176">
        <v>0</v>
      </c>
      <c r="R128" s="176">
        <f t="shared" si="2"/>
        <v>0</v>
      </c>
      <c r="S128" s="176">
        <v>0</v>
      </c>
      <c r="T128" s="177">
        <f t="shared" si="3"/>
        <v>0</v>
      </c>
      <c r="U128" s="33"/>
      <c r="V128" s="33"/>
      <c r="W128" s="33"/>
      <c r="X128" s="33"/>
      <c r="Y128" s="33"/>
      <c r="Z128" s="33"/>
      <c r="AA128" s="33"/>
      <c r="AB128" s="33"/>
      <c r="AC128" s="33"/>
      <c r="AD128" s="33"/>
      <c r="AE128" s="33"/>
      <c r="AR128" s="178" t="s">
        <v>2498</v>
      </c>
      <c r="AT128" s="178" t="s">
        <v>222</v>
      </c>
      <c r="AU128" s="178" t="s">
        <v>82</v>
      </c>
      <c r="AY128" s="18" t="s">
        <v>219</v>
      </c>
      <c r="BE128" s="179">
        <f t="shared" si="4"/>
        <v>0</v>
      </c>
      <c r="BF128" s="179">
        <f t="shared" si="5"/>
        <v>0</v>
      </c>
      <c r="BG128" s="179">
        <f t="shared" si="6"/>
        <v>0</v>
      </c>
      <c r="BH128" s="179">
        <f t="shared" si="7"/>
        <v>0</v>
      </c>
      <c r="BI128" s="179">
        <f t="shared" si="8"/>
        <v>0</v>
      </c>
      <c r="BJ128" s="18" t="s">
        <v>80</v>
      </c>
      <c r="BK128" s="179">
        <f t="shared" si="9"/>
        <v>0</v>
      </c>
      <c r="BL128" s="18" t="s">
        <v>2498</v>
      </c>
      <c r="BM128" s="178" t="s">
        <v>4179</v>
      </c>
    </row>
    <row r="129" spans="1:65" s="2" customFormat="1" ht="75.6" customHeight="1">
      <c r="A129" s="33"/>
      <c r="B129" s="166"/>
      <c r="C129" s="167" t="s">
        <v>260</v>
      </c>
      <c r="D129" s="167" t="s">
        <v>222</v>
      </c>
      <c r="E129" s="168" t="s">
        <v>4180</v>
      </c>
      <c r="F129" s="169" t="s">
        <v>4181</v>
      </c>
      <c r="G129" s="170" t="s">
        <v>654</v>
      </c>
      <c r="H129" s="171">
        <v>1</v>
      </c>
      <c r="I129" s="172"/>
      <c r="J129" s="173">
        <f t="shared" si="0"/>
        <v>0</v>
      </c>
      <c r="K129" s="169" t="s">
        <v>1</v>
      </c>
      <c r="L129" s="34"/>
      <c r="M129" s="174" t="s">
        <v>1</v>
      </c>
      <c r="N129" s="175" t="s">
        <v>38</v>
      </c>
      <c r="O129" s="59"/>
      <c r="P129" s="176">
        <f t="shared" si="1"/>
        <v>0</v>
      </c>
      <c r="Q129" s="176">
        <v>0</v>
      </c>
      <c r="R129" s="176">
        <f t="shared" si="2"/>
        <v>0</v>
      </c>
      <c r="S129" s="176">
        <v>0</v>
      </c>
      <c r="T129" s="177">
        <f t="shared" si="3"/>
        <v>0</v>
      </c>
      <c r="U129" s="33"/>
      <c r="V129" s="33"/>
      <c r="W129" s="33"/>
      <c r="X129" s="33"/>
      <c r="Y129" s="33"/>
      <c r="Z129" s="33"/>
      <c r="AA129" s="33"/>
      <c r="AB129" s="33"/>
      <c r="AC129" s="33"/>
      <c r="AD129" s="33"/>
      <c r="AE129" s="33"/>
      <c r="AR129" s="178" t="s">
        <v>2498</v>
      </c>
      <c r="AT129" s="178" t="s">
        <v>222</v>
      </c>
      <c r="AU129" s="178" t="s">
        <v>82</v>
      </c>
      <c r="AY129" s="18" t="s">
        <v>219</v>
      </c>
      <c r="BE129" s="179">
        <f t="shared" si="4"/>
        <v>0</v>
      </c>
      <c r="BF129" s="179">
        <f t="shared" si="5"/>
        <v>0</v>
      </c>
      <c r="BG129" s="179">
        <f t="shared" si="6"/>
        <v>0</v>
      </c>
      <c r="BH129" s="179">
        <f t="shared" si="7"/>
        <v>0</v>
      </c>
      <c r="BI129" s="179">
        <f t="shared" si="8"/>
        <v>0</v>
      </c>
      <c r="BJ129" s="18" t="s">
        <v>80</v>
      </c>
      <c r="BK129" s="179">
        <f t="shared" si="9"/>
        <v>0</v>
      </c>
      <c r="BL129" s="18" t="s">
        <v>2498</v>
      </c>
      <c r="BM129" s="178" t="s">
        <v>4182</v>
      </c>
    </row>
    <row r="130" spans="1:65" s="2" customFormat="1" ht="32.45" customHeight="1">
      <c r="A130" s="33"/>
      <c r="B130" s="166"/>
      <c r="C130" s="167" t="s">
        <v>256</v>
      </c>
      <c r="D130" s="167" t="s">
        <v>222</v>
      </c>
      <c r="E130" s="168" t="s">
        <v>4183</v>
      </c>
      <c r="F130" s="169" t="s">
        <v>4184</v>
      </c>
      <c r="G130" s="170" t="s">
        <v>654</v>
      </c>
      <c r="H130" s="171">
        <v>1</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2498</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2498</v>
      </c>
      <c r="BM130" s="178" t="s">
        <v>4185</v>
      </c>
    </row>
    <row r="131" spans="1:65" s="2" customFormat="1" ht="75.6" customHeight="1">
      <c r="A131" s="33"/>
      <c r="B131" s="166"/>
      <c r="C131" s="167" t="s">
        <v>271</v>
      </c>
      <c r="D131" s="167" t="s">
        <v>222</v>
      </c>
      <c r="E131" s="168" t="s">
        <v>4186</v>
      </c>
      <c r="F131" s="169" t="s">
        <v>4187</v>
      </c>
      <c r="G131" s="170" t="s">
        <v>654</v>
      </c>
      <c r="H131" s="171">
        <v>1</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2498</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2498</v>
      </c>
      <c r="BM131" s="178" t="s">
        <v>4188</v>
      </c>
    </row>
    <row r="132" spans="1:65" s="2" customFormat="1" ht="43.15" customHeight="1">
      <c r="A132" s="33"/>
      <c r="B132" s="166"/>
      <c r="C132" s="167" t="s">
        <v>277</v>
      </c>
      <c r="D132" s="167" t="s">
        <v>222</v>
      </c>
      <c r="E132" s="168" t="s">
        <v>4189</v>
      </c>
      <c r="F132" s="169" t="s">
        <v>4190</v>
      </c>
      <c r="G132" s="170" t="s">
        <v>654</v>
      </c>
      <c r="H132" s="171">
        <v>1</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2498</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2498</v>
      </c>
      <c r="BM132" s="178" t="s">
        <v>4191</v>
      </c>
    </row>
    <row r="133" spans="1:65" s="2" customFormat="1" ht="21.6" customHeight="1">
      <c r="A133" s="33"/>
      <c r="B133" s="166"/>
      <c r="C133" s="167" t="s">
        <v>282</v>
      </c>
      <c r="D133" s="167" t="s">
        <v>222</v>
      </c>
      <c r="E133" s="168" t="s">
        <v>4192</v>
      </c>
      <c r="F133" s="169" t="s">
        <v>4193</v>
      </c>
      <c r="G133" s="170" t="s">
        <v>654</v>
      </c>
      <c r="H133" s="171">
        <v>1</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2498</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2498</v>
      </c>
      <c r="BM133" s="178" t="s">
        <v>4194</v>
      </c>
    </row>
    <row r="134" spans="1:65" s="2" customFormat="1" ht="79.5" customHeight="1">
      <c r="A134" s="33"/>
      <c r="B134" s="166"/>
      <c r="C134" s="167" t="s">
        <v>294</v>
      </c>
      <c r="D134" s="167" t="s">
        <v>222</v>
      </c>
      <c r="E134" s="168" t="s">
        <v>4195</v>
      </c>
      <c r="F134" s="169" t="s">
        <v>4196</v>
      </c>
      <c r="G134" s="170" t="s">
        <v>654</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2498</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2498</v>
      </c>
      <c r="BM134" s="178" t="s">
        <v>4197</v>
      </c>
    </row>
    <row r="135" spans="1:65" s="2" customFormat="1" ht="75.6" customHeight="1">
      <c r="A135" s="33"/>
      <c r="B135" s="166"/>
      <c r="C135" s="167" t="s">
        <v>304</v>
      </c>
      <c r="D135" s="167" t="s">
        <v>222</v>
      </c>
      <c r="E135" s="168" t="s">
        <v>4198</v>
      </c>
      <c r="F135" s="169" t="s">
        <v>4199</v>
      </c>
      <c r="G135" s="170" t="s">
        <v>654</v>
      </c>
      <c r="H135" s="171">
        <v>1</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2498</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2498</v>
      </c>
      <c r="BM135" s="178" t="s">
        <v>4200</v>
      </c>
    </row>
    <row r="136" spans="1:65" s="2" customFormat="1" ht="14.45" customHeight="1">
      <c r="A136" s="33"/>
      <c r="B136" s="166"/>
      <c r="C136" s="167" t="s">
        <v>8</v>
      </c>
      <c r="D136" s="167" t="s">
        <v>222</v>
      </c>
      <c r="E136" s="168" t="s">
        <v>4201</v>
      </c>
      <c r="F136" s="169" t="s">
        <v>4202</v>
      </c>
      <c r="G136" s="170" t="s">
        <v>654</v>
      </c>
      <c r="H136" s="171">
        <v>1</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2498</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2498</v>
      </c>
      <c r="BM136" s="178" t="s">
        <v>4203</v>
      </c>
    </row>
    <row r="137" spans="1:65" s="2" customFormat="1" ht="21.6" customHeight="1">
      <c r="A137" s="33"/>
      <c r="B137" s="166"/>
      <c r="C137" s="167" t="s">
        <v>318</v>
      </c>
      <c r="D137" s="167" t="s">
        <v>222</v>
      </c>
      <c r="E137" s="168" t="s">
        <v>4204</v>
      </c>
      <c r="F137" s="169" t="s">
        <v>4205</v>
      </c>
      <c r="G137" s="170" t="s">
        <v>654</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2498</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2498</v>
      </c>
      <c r="BM137" s="178" t="s">
        <v>4206</v>
      </c>
    </row>
    <row r="138" spans="1:65" s="2" customFormat="1" ht="14.45" customHeight="1">
      <c r="A138" s="33"/>
      <c r="B138" s="166"/>
      <c r="C138" s="167" t="s">
        <v>322</v>
      </c>
      <c r="D138" s="167" t="s">
        <v>222</v>
      </c>
      <c r="E138" s="168" t="s">
        <v>4207</v>
      </c>
      <c r="F138" s="169" t="s">
        <v>4208</v>
      </c>
      <c r="G138" s="170" t="s">
        <v>654</v>
      </c>
      <c r="H138" s="171">
        <v>1</v>
      </c>
      <c r="I138" s="172"/>
      <c r="J138" s="173">
        <f t="shared" si="0"/>
        <v>0</v>
      </c>
      <c r="K138" s="169" t="s">
        <v>1</v>
      </c>
      <c r="L138" s="34"/>
      <c r="M138" s="217" t="s">
        <v>1</v>
      </c>
      <c r="N138" s="218" t="s">
        <v>38</v>
      </c>
      <c r="O138" s="219"/>
      <c r="P138" s="220">
        <f t="shared" si="1"/>
        <v>0</v>
      </c>
      <c r="Q138" s="220">
        <v>0</v>
      </c>
      <c r="R138" s="220">
        <f t="shared" si="2"/>
        <v>0</v>
      </c>
      <c r="S138" s="220">
        <v>0</v>
      </c>
      <c r="T138" s="221">
        <f t="shared" si="3"/>
        <v>0</v>
      </c>
      <c r="U138" s="33"/>
      <c r="V138" s="33"/>
      <c r="W138" s="33"/>
      <c r="X138" s="33"/>
      <c r="Y138" s="33"/>
      <c r="Z138" s="33"/>
      <c r="AA138" s="33"/>
      <c r="AB138" s="33"/>
      <c r="AC138" s="33"/>
      <c r="AD138" s="33"/>
      <c r="AE138" s="33"/>
      <c r="AR138" s="178" t="s">
        <v>2498</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2498</v>
      </c>
      <c r="BM138" s="178" t="s">
        <v>4209</v>
      </c>
    </row>
    <row r="139" spans="1:31" s="2" customFormat="1" ht="6.95" customHeight="1">
      <c r="A139" s="33"/>
      <c r="B139" s="48"/>
      <c r="C139" s="49"/>
      <c r="D139" s="49"/>
      <c r="E139" s="49"/>
      <c r="F139" s="49"/>
      <c r="G139" s="49"/>
      <c r="H139" s="49"/>
      <c r="I139" s="126"/>
      <c r="J139" s="49"/>
      <c r="K139" s="49"/>
      <c r="L139" s="34"/>
      <c r="M139" s="33"/>
      <c r="O139" s="33"/>
      <c r="P139" s="33"/>
      <c r="Q139" s="33"/>
      <c r="R139" s="33"/>
      <c r="S139" s="33"/>
      <c r="T139" s="33"/>
      <c r="U139" s="33"/>
      <c r="V139" s="33"/>
      <c r="W139" s="33"/>
      <c r="X139" s="33"/>
      <c r="Y139" s="33"/>
      <c r="Z139" s="33"/>
      <c r="AA139" s="33"/>
      <c r="AB139" s="33"/>
      <c r="AC139" s="33"/>
      <c r="AD139" s="33"/>
      <c r="AE139" s="33"/>
    </row>
  </sheetData>
  <autoFilter ref="C118:K138"/>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82"/>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94</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179</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569</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ROUND(J133,2)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ROUND((SUM(BE133:BE181)),2)</f>
        <v>0</v>
      </c>
      <c r="G37" s="33"/>
      <c r="H37" s="33"/>
      <c r="I37" s="113">
        <v>0.21</v>
      </c>
      <c r="J37" s="112">
        <f>ROUND(((SUM(BE133:BE181))*I37),2)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ROUND((SUM(BF133:BF181)),2)</f>
        <v>0</v>
      </c>
      <c r="G38" s="33"/>
      <c r="H38" s="33"/>
      <c r="I38" s="113">
        <v>0.15</v>
      </c>
      <c r="J38" s="112">
        <f>ROUND(((SUM(BF133:BF181))*I38),2)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ROUND((SUM(BG133:BG181)),2)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ROUND((SUM(BH133:BH181)),2)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ROUND((SUM(BI133:BI181)),2)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179</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001.3 - Vytápění-stávající kotelna</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J133</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187</v>
      </c>
      <c r="E101" s="134"/>
      <c r="F101" s="134"/>
      <c r="G101" s="134"/>
      <c r="H101" s="134"/>
      <c r="I101" s="135"/>
      <c r="J101" s="136">
        <f>J134</f>
        <v>0</v>
      </c>
      <c r="L101" s="132"/>
    </row>
    <row r="102" spans="2:12" s="10" customFormat="1" ht="19.9" customHeight="1">
      <c r="B102" s="137"/>
      <c r="D102" s="138" t="s">
        <v>570</v>
      </c>
      <c r="E102" s="139"/>
      <c r="F102" s="139"/>
      <c r="G102" s="139"/>
      <c r="H102" s="139"/>
      <c r="I102" s="140"/>
      <c r="J102" s="141">
        <f>J135</f>
        <v>0</v>
      </c>
      <c r="L102" s="137"/>
    </row>
    <row r="103" spans="2:12" s="9" customFormat="1" ht="24.95" customHeight="1">
      <c r="B103" s="132"/>
      <c r="D103" s="133" t="s">
        <v>194</v>
      </c>
      <c r="E103" s="134"/>
      <c r="F103" s="134"/>
      <c r="G103" s="134"/>
      <c r="H103" s="134"/>
      <c r="I103" s="135"/>
      <c r="J103" s="136">
        <f>J137</f>
        <v>0</v>
      </c>
      <c r="L103" s="132"/>
    </row>
    <row r="104" spans="2:12" s="10" customFormat="1" ht="19.9" customHeight="1">
      <c r="B104" s="137"/>
      <c r="D104" s="138" t="s">
        <v>571</v>
      </c>
      <c r="E104" s="139"/>
      <c r="F104" s="139"/>
      <c r="G104" s="139"/>
      <c r="H104" s="139"/>
      <c r="I104" s="140"/>
      <c r="J104" s="141">
        <f>J138</f>
        <v>0</v>
      </c>
      <c r="L104" s="137"/>
    </row>
    <row r="105" spans="2:12" s="10" customFormat="1" ht="19.9" customHeight="1">
      <c r="B105" s="137"/>
      <c r="D105" s="138" t="s">
        <v>572</v>
      </c>
      <c r="E105" s="139"/>
      <c r="F105" s="139"/>
      <c r="G105" s="139"/>
      <c r="H105" s="139"/>
      <c r="I105" s="140"/>
      <c r="J105" s="141">
        <f>J153</f>
        <v>0</v>
      </c>
      <c r="L105" s="137"/>
    </row>
    <row r="106" spans="2:12" s="10" customFormat="1" ht="19.9" customHeight="1">
      <c r="B106" s="137"/>
      <c r="D106" s="138" t="s">
        <v>573</v>
      </c>
      <c r="E106" s="139"/>
      <c r="F106" s="139"/>
      <c r="G106" s="139"/>
      <c r="H106" s="139"/>
      <c r="I106" s="140"/>
      <c r="J106" s="141">
        <f>J158</f>
        <v>0</v>
      </c>
      <c r="L106" s="137"/>
    </row>
    <row r="107" spans="2:12" s="10" customFormat="1" ht="19.9" customHeight="1">
      <c r="B107" s="137"/>
      <c r="D107" s="138" t="s">
        <v>574</v>
      </c>
      <c r="E107" s="139"/>
      <c r="F107" s="139"/>
      <c r="G107" s="139"/>
      <c r="H107" s="139"/>
      <c r="I107" s="140"/>
      <c r="J107" s="141">
        <f>J164</f>
        <v>0</v>
      </c>
      <c r="L107" s="137"/>
    </row>
    <row r="108" spans="2:12" s="10" customFormat="1" ht="19.9" customHeight="1">
      <c r="B108" s="137"/>
      <c r="D108" s="138" t="s">
        <v>575</v>
      </c>
      <c r="E108" s="139"/>
      <c r="F108" s="139"/>
      <c r="G108" s="139"/>
      <c r="H108" s="139"/>
      <c r="I108" s="140"/>
      <c r="J108" s="141">
        <f>J171</f>
        <v>0</v>
      </c>
      <c r="L108" s="137"/>
    </row>
    <row r="109" spans="2:12" s="10" customFormat="1" ht="19.9" customHeight="1">
      <c r="B109" s="137"/>
      <c r="D109" s="138" t="s">
        <v>576</v>
      </c>
      <c r="E109" s="139"/>
      <c r="F109" s="139"/>
      <c r="G109" s="139"/>
      <c r="H109" s="139"/>
      <c r="I109" s="140"/>
      <c r="J109" s="141">
        <f>J176</f>
        <v>0</v>
      </c>
      <c r="L109" s="137"/>
    </row>
    <row r="110" spans="1:31" s="2" customFormat="1" ht="21.7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5" customHeight="1">
      <c r="A111" s="33"/>
      <c r="B111" s="48"/>
      <c r="C111" s="49"/>
      <c r="D111" s="49"/>
      <c r="E111" s="49"/>
      <c r="F111" s="49"/>
      <c r="G111" s="49"/>
      <c r="H111" s="49"/>
      <c r="I111" s="126"/>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127"/>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204</v>
      </c>
      <c r="D116" s="33"/>
      <c r="E116" s="33"/>
      <c r="F116" s="33"/>
      <c r="G116" s="33"/>
      <c r="H116" s="33"/>
      <c r="I116" s="10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5" customHeight="1">
      <c r="A119" s="33"/>
      <c r="B119" s="34"/>
      <c r="C119" s="33"/>
      <c r="D119" s="33"/>
      <c r="E119" s="280" t="str">
        <f>E7</f>
        <v>Rozšíření infrastruktury centra INTEMAC</v>
      </c>
      <c r="F119" s="281"/>
      <c r="G119" s="281"/>
      <c r="H119" s="281"/>
      <c r="I119" s="103"/>
      <c r="J119" s="33"/>
      <c r="K119" s="33"/>
      <c r="L119" s="43"/>
      <c r="S119" s="33"/>
      <c r="T119" s="33"/>
      <c r="U119" s="33"/>
      <c r="V119" s="33"/>
      <c r="W119" s="33"/>
      <c r="X119" s="33"/>
      <c r="Y119" s="33"/>
      <c r="Z119" s="33"/>
      <c r="AA119" s="33"/>
      <c r="AB119" s="33"/>
      <c r="AC119" s="33"/>
      <c r="AD119" s="33"/>
      <c r="AE119" s="33"/>
    </row>
    <row r="120" spans="2:12" s="1" customFormat="1" ht="12" customHeight="1">
      <c r="B120" s="21"/>
      <c r="C120" s="28" t="s">
        <v>176</v>
      </c>
      <c r="I120" s="99"/>
      <c r="L120" s="21"/>
    </row>
    <row r="121" spans="2:12" s="1" customFormat="1" ht="14.45" customHeight="1">
      <c r="B121" s="21"/>
      <c r="E121" s="280" t="s">
        <v>177</v>
      </c>
      <c r="F121" s="243"/>
      <c r="G121" s="243"/>
      <c r="H121" s="243"/>
      <c r="I121" s="99"/>
      <c r="L121" s="21"/>
    </row>
    <row r="122" spans="2:12" s="1" customFormat="1" ht="12" customHeight="1">
      <c r="B122" s="21"/>
      <c r="C122" s="28" t="s">
        <v>178</v>
      </c>
      <c r="I122" s="99"/>
      <c r="L122" s="21"/>
    </row>
    <row r="123" spans="1:31" s="2" customFormat="1" ht="14.45" customHeight="1">
      <c r="A123" s="33"/>
      <c r="B123" s="34"/>
      <c r="C123" s="33"/>
      <c r="D123" s="33"/>
      <c r="E123" s="282" t="s">
        <v>179</v>
      </c>
      <c r="F123" s="283"/>
      <c r="G123" s="283"/>
      <c r="H123" s="283"/>
      <c r="I123" s="103"/>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180</v>
      </c>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2" customFormat="1" ht="14.45" customHeight="1">
      <c r="A125" s="33"/>
      <c r="B125" s="34"/>
      <c r="C125" s="33"/>
      <c r="D125" s="33"/>
      <c r="E125" s="253" t="str">
        <f>E13</f>
        <v>001.3 - Vytápění-stávající kotelna</v>
      </c>
      <c r="F125" s="283"/>
      <c r="G125" s="283"/>
      <c r="H125" s="283"/>
      <c r="I125" s="103"/>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20</v>
      </c>
      <c r="D127" s="33"/>
      <c r="E127" s="33"/>
      <c r="F127" s="26" t="str">
        <f>F16</f>
        <v xml:space="preserve"> </v>
      </c>
      <c r="G127" s="33"/>
      <c r="H127" s="33"/>
      <c r="I127" s="104" t="s">
        <v>22</v>
      </c>
      <c r="J127" s="56" t="str">
        <f>IF(J16="","",J16)</f>
        <v>20. 10. 2018</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5.6" customHeight="1">
      <c r="A129" s="33"/>
      <c r="B129" s="34"/>
      <c r="C129" s="28" t="s">
        <v>24</v>
      </c>
      <c r="D129" s="33"/>
      <c r="E129" s="33"/>
      <c r="F129" s="26" t="str">
        <f>E19</f>
        <v xml:space="preserve"> </v>
      </c>
      <c r="G129" s="33"/>
      <c r="H129" s="33"/>
      <c r="I129" s="104" t="s">
        <v>29</v>
      </c>
      <c r="J129" s="31" t="str">
        <f>E25</f>
        <v xml:space="preserve"> </v>
      </c>
      <c r="K129" s="33"/>
      <c r="L129" s="43"/>
      <c r="S129" s="33"/>
      <c r="T129" s="33"/>
      <c r="U129" s="33"/>
      <c r="V129" s="33"/>
      <c r="W129" s="33"/>
      <c r="X129" s="33"/>
      <c r="Y129" s="33"/>
      <c r="Z129" s="33"/>
      <c r="AA129" s="33"/>
      <c r="AB129" s="33"/>
      <c r="AC129" s="33"/>
      <c r="AD129" s="33"/>
      <c r="AE129" s="33"/>
    </row>
    <row r="130" spans="1:31" s="2" customFormat="1" ht="15.6" customHeight="1">
      <c r="A130" s="33"/>
      <c r="B130" s="34"/>
      <c r="C130" s="28" t="s">
        <v>27</v>
      </c>
      <c r="D130" s="33"/>
      <c r="E130" s="33"/>
      <c r="F130" s="26" t="str">
        <f>IF(E22="","",E22)</f>
        <v>Vyplň údaj</v>
      </c>
      <c r="G130" s="33"/>
      <c r="H130" s="33"/>
      <c r="I130" s="104" t="s">
        <v>31</v>
      </c>
      <c r="J130" s="31" t="str">
        <f>E28</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103"/>
      <c r="J131" s="33"/>
      <c r="K131" s="33"/>
      <c r="L131" s="43"/>
      <c r="S131" s="33"/>
      <c r="T131" s="33"/>
      <c r="U131" s="33"/>
      <c r="V131" s="33"/>
      <c r="W131" s="33"/>
      <c r="X131" s="33"/>
      <c r="Y131" s="33"/>
      <c r="Z131" s="33"/>
      <c r="AA131" s="33"/>
      <c r="AB131" s="33"/>
      <c r="AC131" s="33"/>
      <c r="AD131" s="33"/>
      <c r="AE131" s="33"/>
    </row>
    <row r="132" spans="1:31" s="11" customFormat="1" ht="29.25" customHeight="1">
      <c r="A132" s="142"/>
      <c r="B132" s="143"/>
      <c r="C132" s="144" t="s">
        <v>205</v>
      </c>
      <c r="D132" s="145" t="s">
        <v>58</v>
      </c>
      <c r="E132" s="145" t="s">
        <v>54</v>
      </c>
      <c r="F132" s="145" t="s">
        <v>55</v>
      </c>
      <c r="G132" s="145" t="s">
        <v>206</v>
      </c>
      <c r="H132" s="145" t="s">
        <v>207</v>
      </c>
      <c r="I132" s="146" t="s">
        <v>208</v>
      </c>
      <c r="J132" s="145" t="s">
        <v>184</v>
      </c>
      <c r="K132" s="147" t="s">
        <v>209</v>
      </c>
      <c r="L132" s="148"/>
      <c r="M132" s="63" t="s">
        <v>1</v>
      </c>
      <c r="N132" s="64" t="s">
        <v>37</v>
      </c>
      <c r="O132" s="64" t="s">
        <v>210</v>
      </c>
      <c r="P132" s="64" t="s">
        <v>211</v>
      </c>
      <c r="Q132" s="64" t="s">
        <v>212</v>
      </c>
      <c r="R132" s="64" t="s">
        <v>213</v>
      </c>
      <c r="S132" s="64" t="s">
        <v>214</v>
      </c>
      <c r="T132" s="65" t="s">
        <v>215</v>
      </c>
      <c r="U132" s="142"/>
      <c r="V132" s="142"/>
      <c r="W132" s="142"/>
      <c r="X132" s="142"/>
      <c r="Y132" s="142"/>
      <c r="Z132" s="142"/>
      <c r="AA132" s="142"/>
      <c r="AB132" s="142"/>
      <c r="AC132" s="142"/>
      <c r="AD132" s="142"/>
      <c r="AE132" s="142"/>
    </row>
    <row r="133" spans="1:63" s="2" customFormat="1" ht="22.9" customHeight="1">
      <c r="A133" s="33"/>
      <c r="B133" s="34"/>
      <c r="C133" s="70" t="s">
        <v>216</v>
      </c>
      <c r="D133" s="33"/>
      <c r="E133" s="33"/>
      <c r="F133" s="33"/>
      <c r="G133" s="33"/>
      <c r="H133" s="33"/>
      <c r="I133" s="103"/>
      <c r="J133" s="149">
        <f>BK133</f>
        <v>0</v>
      </c>
      <c r="K133" s="33"/>
      <c r="L133" s="34"/>
      <c r="M133" s="66"/>
      <c r="N133" s="57"/>
      <c r="O133" s="67"/>
      <c r="P133" s="150">
        <f>P134+P137</f>
        <v>0</v>
      </c>
      <c r="Q133" s="67"/>
      <c r="R133" s="150">
        <f>R134+R137</f>
        <v>0</v>
      </c>
      <c r="S133" s="67"/>
      <c r="T133" s="151">
        <f>T134+T137</f>
        <v>0</v>
      </c>
      <c r="U133" s="33"/>
      <c r="V133" s="33"/>
      <c r="W133" s="33"/>
      <c r="X133" s="33"/>
      <c r="Y133" s="33"/>
      <c r="Z133" s="33"/>
      <c r="AA133" s="33"/>
      <c r="AB133" s="33"/>
      <c r="AC133" s="33"/>
      <c r="AD133" s="33"/>
      <c r="AE133" s="33"/>
      <c r="AT133" s="18" t="s">
        <v>72</v>
      </c>
      <c r="AU133" s="18" t="s">
        <v>186</v>
      </c>
      <c r="BK133" s="152">
        <f>BK134+BK137</f>
        <v>0</v>
      </c>
    </row>
    <row r="134" spans="2:63" s="12" customFormat="1" ht="25.9" customHeight="1">
      <c r="B134" s="153"/>
      <c r="D134" s="154" t="s">
        <v>72</v>
      </c>
      <c r="E134" s="155" t="s">
        <v>217</v>
      </c>
      <c r="F134" s="155" t="s">
        <v>218</v>
      </c>
      <c r="I134" s="156"/>
      <c r="J134" s="157">
        <f>BK134</f>
        <v>0</v>
      </c>
      <c r="L134" s="153"/>
      <c r="M134" s="158"/>
      <c r="N134" s="159"/>
      <c r="O134" s="159"/>
      <c r="P134" s="160">
        <f>P135</f>
        <v>0</v>
      </c>
      <c r="Q134" s="159"/>
      <c r="R134" s="160">
        <f>R135</f>
        <v>0</v>
      </c>
      <c r="S134" s="159"/>
      <c r="T134" s="161">
        <f>T135</f>
        <v>0</v>
      </c>
      <c r="AR134" s="154" t="s">
        <v>80</v>
      </c>
      <c r="AT134" s="162" t="s">
        <v>72</v>
      </c>
      <c r="AU134" s="162" t="s">
        <v>73</v>
      </c>
      <c r="AY134" s="154" t="s">
        <v>219</v>
      </c>
      <c r="BK134" s="163">
        <f>BK135</f>
        <v>0</v>
      </c>
    </row>
    <row r="135" spans="2:63" s="12" customFormat="1" ht="22.9" customHeight="1">
      <c r="B135" s="153"/>
      <c r="D135" s="154" t="s">
        <v>72</v>
      </c>
      <c r="E135" s="164" t="s">
        <v>577</v>
      </c>
      <c r="F135" s="164" t="s">
        <v>578</v>
      </c>
      <c r="I135" s="156"/>
      <c r="J135" s="165">
        <f>BK135</f>
        <v>0</v>
      </c>
      <c r="L135" s="153"/>
      <c r="M135" s="158"/>
      <c r="N135" s="159"/>
      <c r="O135" s="159"/>
      <c r="P135" s="160">
        <f>P136</f>
        <v>0</v>
      </c>
      <c r="Q135" s="159"/>
      <c r="R135" s="160">
        <f>R136</f>
        <v>0</v>
      </c>
      <c r="S135" s="159"/>
      <c r="T135" s="161">
        <f>T136</f>
        <v>0</v>
      </c>
      <c r="AR135" s="154" t="s">
        <v>80</v>
      </c>
      <c r="AT135" s="162" t="s">
        <v>72</v>
      </c>
      <c r="AU135" s="162" t="s">
        <v>80</v>
      </c>
      <c r="AY135" s="154" t="s">
        <v>219</v>
      </c>
      <c r="BK135" s="163">
        <f>BK136</f>
        <v>0</v>
      </c>
    </row>
    <row r="136" spans="1:65" s="2" customFormat="1" ht="21.6" customHeight="1">
      <c r="A136" s="33"/>
      <c r="B136" s="166"/>
      <c r="C136" s="167" t="s">
        <v>80</v>
      </c>
      <c r="D136" s="167" t="s">
        <v>222</v>
      </c>
      <c r="E136" s="168" t="s">
        <v>579</v>
      </c>
      <c r="F136" s="169" t="s">
        <v>580</v>
      </c>
      <c r="G136" s="170" t="s">
        <v>581</v>
      </c>
      <c r="H136" s="171">
        <v>20</v>
      </c>
      <c r="I136" s="172"/>
      <c r="J136" s="173">
        <f>ROUND(I136*H136,2)</f>
        <v>0</v>
      </c>
      <c r="K136" s="169" t="s">
        <v>1</v>
      </c>
      <c r="L136" s="34"/>
      <c r="M136" s="174" t="s">
        <v>1</v>
      </c>
      <c r="N136" s="175" t="s">
        <v>38</v>
      </c>
      <c r="O136" s="59"/>
      <c r="P136" s="176">
        <f>O136*H136</f>
        <v>0</v>
      </c>
      <c r="Q136" s="176">
        <v>0</v>
      </c>
      <c r="R136" s="176">
        <f>Q136*H136</f>
        <v>0</v>
      </c>
      <c r="S136" s="176">
        <v>0</v>
      </c>
      <c r="T136" s="177">
        <f>S136*H136</f>
        <v>0</v>
      </c>
      <c r="U136" s="33"/>
      <c r="V136" s="33"/>
      <c r="W136" s="33"/>
      <c r="X136" s="33"/>
      <c r="Y136" s="33"/>
      <c r="Z136" s="33"/>
      <c r="AA136" s="33"/>
      <c r="AB136" s="33"/>
      <c r="AC136" s="33"/>
      <c r="AD136" s="33"/>
      <c r="AE136" s="33"/>
      <c r="AR136" s="178" t="s">
        <v>125</v>
      </c>
      <c r="AT136" s="178" t="s">
        <v>222</v>
      </c>
      <c r="AU136" s="178" t="s">
        <v>82</v>
      </c>
      <c r="AY136" s="18" t="s">
        <v>219</v>
      </c>
      <c r="BE136" s="179">
        <f>IF(N136="základní",J136,0)</f>
        <v>0</v>
      </c>
      <c r="BF136" s="179">
        <f>IF(N136="snížená",J136,0)</f>
        <v>0</v>
      </c>
      <c r="BG136" s="179">
        <f>IF(N136="zákl. přenesená",J136,0)</f>
        <v>0</v>
      </c>
      <c r="BH136" s="179">
        <f>IF(N136="sníž. přenesená",J136,0)</f>
        <v>0</v>
      </c>
      <c r="BI136" s="179">
        <f>IF(N136="nulová",J136,0)</f>
        <v>0</v>
      </c>
      <c r="BJ136" s="18" t="s">
        <v>80</v>
      </c>
      <c r="BK136" s="179">
        <f>ROUND(I136*H136,2)</f>
        <v>0</v>
      </c>
      <c r="BL136" s="18" t="s">
        <v>125</v>
      </c>
      <c r="BM136" s="178" t="s">
        <v>82</v>
      </c>
    </row>
    <row r="137" spans="2:63" s="12" customFormat="1" ht="25.9" customHeight="1">
      <c r="B137" s="153"/>
      <c r="D137" s="154" t="s">
        <v>72</v>
      </c>
      <c r="E137" s="155" t="s">
        <v>401</v>
      </c>
      <c r="F137" s="155" t="s">
        <v>402</v>
      </c>
      <c r="I137" s="156"/>
      <c r="J137" s="157">
        <f>BK137</f>
        <v>0</v>
      </c>
      <c r="L137" s="153"/>
      <c r="M137" s="158"/>
      <c r="N137" s="159"/>
      <c r="O137" s="159"/>
      <c r="P137" s="160">
        <f>P138+P153+P158+P164+P171+P176</f>
        <v>0</v>
      </c>
      <c r="Q137" s="159"/>
      <c r="R137" s="160">
        <f>R138+R153+R158+R164+R171+R176</f>
        <v>0</v>
      </c>
      <c r="S137" s="159"/>
      <c r="T137" s="161">
        <f>T138+T153+T158+T164+T171+T176</f>
        <v>0</v>
      </c>
      <c r="AR137" s="154" t="s">
        <v>82</v>
      </c>
      <c r="AT137" s="162" t="s">
        <v>72</v>
      </c>
      <c r="AU137" s="162" t="s">
        <v>73</v>
      </c>
      <c r="AY137" s="154" t="s">
        <v>219</v>
      </c>
      <c r="BK137" s="163">
        <f>BK138+BK153+BK158+BK164+BK171+BK176</f>
        <v>0</v>
      </c>
    </row>
    <row r="138" spans="2:63" s="12" customFormat="1" ht="22.9" customHeight="1">
      <c r="B138" s="153"/>
      <c r="D138" s="154" t="s">
        <v>72</v>
      </c>
      <c r="E138" s="164" t="s">
        <v>582</v>
      </c>
      <c r="F138" s="164" t="s">
        <v>583</v>
      </c>
      <c r="I138" s="156"/>
      <c r="J138" s="165">
        <f>BK138</f>
        <v>0</v>
      </c>
      <c r="L138" s="153"/>
      <c r="M138" s="158"/>
      <c r="N138" s="159"/>
      <c r="O138" s="159"/>
      <c r="P138" s="160">
        <f>SUM(P139:P152)</f>
        <v>0</v>
      </c>
      <c r="Q138" s="159"/>
      <c r="R138" s="160">
        <f>SUM(R139:R152)</f>
        <v>0</v>
      </c>
      <c r="S138" s="159"/>
      <c r="T138" s="161">
        <f>SUM(T139:T152)</f>
        <v>0</v>
      </c>
      <c r="AR138" s="154" t="s">
        <v>82</v>
      </c>
      <c r="AT138" s="162" t="s">
        <v>72</v>
      </c>
      <c r="AU138" s="162" t="s">
        <v>80</v>
      </c>
      <c r="AY138" s="154" t="s">
        <v>219</v>
      </c>
      <c r="BK138" s="163">
        <f>SUM(BK139:BK152)</f>
        <v>0</v>
      </c>
    </row>
    <row r="139" spans="1:65" s="2" customFormat="1" ht="14.45" customHeight="1">
      <c r="A139" s="33"/>
      <c r="B139" s="166"/>
      <c r="C139" s="167" t="s">
        <v>82</v>
      </c>
      <c r="D139" s="167" t="s">
        <v>222</v>
      </c>
      <c r="E139" s="168" t="s">
        <v>584</v>
      </c>
      <c r="F139" s="169" t="s">
        <v>585</v>
      </c>
      <c r="G139" s="170" t="s">
        <v>225</v>
      </c>
      <c r="H139" s="171">
        <v>2</v>
      </c>
      <c r="I139" s="172"/>
      <c r="J139" s="173">
        <f aca="true" t="shared" si="0" ref="J139:J152">ROUND(I139*H139,2)</f>
        <v>0</v>
      </c>
      <c r="K139" s="169" t="s">
        <v>1</v>
      </c>
      <c r="L139" s="34"/>
      <c r="M139" s="174" t="s">
        <v>1</v>
      </c>
      <c r="N139" s="175" t="s">
        <v>38</v>
      </c>
      <c r="O139" s="59"/>
      <c r="P139" s="176">
        <f aca="true" t="shared" si="1" ref="P139:P152">O139*H139</f>
        <v>0</v>
      </c>
      <c r="Q139" s="176">
        <v>0</v>
      </c>
      <c r="R139" s="176">
        <f aca="true" t="shared" si="2" ref="R139:R152">Q139*H139</f>
        <v>0</v>
      </c>
      <c r="S139" s="176">
        <v>0</v>
      </c>
      <c r="T139" s="177">
        <f aca="true" t="shared" si="3" ref="T139:T152">S139*H139</f>
        <v>0</v>
      </c>
      <c r="U139" s="33"/>
      <c r="V139" s="33"/>
      <c r="W139" s="33"/>
      <c r="X139" s="33"/>
      <c r="Y139" s="33"/>
      <c r="Z139" s="33"/>
      <c r="AA139" s="33"/>
      <c r="AB139" s="33"/>
      <c r="AC139" s="33"/>
      <c r="AD139" s="33"/>
      <c r="AE139" s="33"/>
      <c r="AR139" s="178" t="s">
        <v>318</v>
      </c>
      <c r="AT139" s="178" t="s">
        <v>222</v>
      </c>
      <c r="AU139" s="178" t="s">
        <v>82</v>
      </c>
      <c r="AY139" s="18" t="s">
        <v>219</v>
      </c>
      <c r="BE139" s="179">
        <f aca="true" t="shared" si="4" ref="BE139:BE152">IF(N139="základní",J139,0)</f>
        <v>0</v>
      </c>
      <c r="BF139" s="179">
        <f aca="true" t="shared" si="5" ref="BF139:BF152">IF(N139="snížená",J139,0)</f>
        <v>0</v>
      </c>
      <c r="BG139" s="179">
        <f aca="true" t="shared" si="6" ref="BG139:BG152">IF(N139="zákl. přenesená",J139,0)</f>
        <v>0</v>
      </c>
      <c r="BH139" s="179">
        <f aca="true" t="shared" si="7" ref="BH139:BH152">IF(N139="sníž. přenesená",J139,0)</f>
        <v>0</v>
      </c>
      <c r="BI139" s="179">
        <f aca="true" t="shared" si="8" ref="BI139:BI152">IF(N139="nulová",J139,0)</f>
        <v>0</v>
      </c>
      <c r="BJ139" s="18" t="s">
        <v>80</v>
      </c>
      <c r="BK139" s="179">
        <f aca="true" t="shared" si="9" ref="BK139:BK152">ROUND(I139*H139,2)</f>
        <v>0</v>
      </c>
      <c r="BL139" s="18" t="s">
        <v>318</v>
      </c>
      <c r="BM139" s="178" t="s">
        <v>125</v>
      </c>
    </row>
    <row r="140" spans="1:65" s="2" customFormat="1" ht="14.45" customHeight="1">
      <c r="A140" s="33"/>
      <c r="B140" s="166"/>
      <c r="C140" s="167" t="s">
        <v>90</v>
      </c>
      <c r="D140" s="167" t="s">
        <v>222</v>
      </c>
      <c r="E140" s="168" t="s">
        <v>586</v>
      </c>
      <c r="F140" s="169" t="s">
        <v>587</v>
      </c>
      <c r="G140" s="170" t="s">
        <v>225</v>
      </c>
      <c r="H140" s="171">
        <v>1</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318</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318</v>
      </c>
      <c r="BM140" s="178" t="s">
        <v>252</v>
      </c>
    </row>
    <row r="141" spans="1:65" s="2" customFormat="1" ht="21.6" customHeight="1">
      <c r="A141" s="33"/>
      <c r="B141" s="166"/>
      <c r="C141" s="167" t="s">
        <v>125</v>
      </c>
      <c r="D141" s="167" t="s">
        <v>222</v>
      </c>
      <c r="E141" s="168" t="s">
        <v>588</v>
      </c>
      <c r="F141" s="169" t="s">
        <v>589</v>
      </c>
      <c r="G141" s="170" t="s">
        <v>225</v>
      </c>
      <c r="H141" s="171">
        <v>1</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318</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318</v>
      </c>
      <c r="BM141" s="178" t="s">
        <v>256</v>
      </c>
    </row>
    <row r="142" spans="1:65" s="2" customFormat="1" ht="14.45" customHeight="1">
      <c r="A142" s="33"/>
      <c r="B142" s="166"/>
      <c r="C142" s="167" t="s">
        <v>246</v>
      </c>
      <c r="D142" s="167" t="s">
        <v>222</v>
      </c>
      <c r="E142" s="168" t="s">
        <v>590</v>
      </c>
      <c r="F142" s="169" t="s">
        <v>591</v>
      </c>
      <c r="G142" s="170" t="s">
        <v>592</v>
      </c>
      <c r="H142" s="171">
        <v>1</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318</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318</v>
      </c>
      <c r="BM142" s="178" t="s">
        <v>277</v>
      </c>
    </row>
    <row r="143" spans="1:65" s="2" customFormat="1" ht="14.45" customHeight="1">
      <c r="A143" s="33"/>
      <c r="B143" s="166"/>
      <c r="C143" s="167" t="s">
        <v>252</v>
      </c>
      <c r="D143" s="167" t="s">
        <v>222</v>
      </c>
      <c r="E143" s="168" t="s">
        <v>593</v>
      </c>
      <c r="F143" s="169" t="s">
        <v>594</v>
      </c>
      <c r="G143" s="170" t="s">
        <v>592</v>
      </c>
      <c r="H143" s="171">
        <v>1</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318</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318</v>
      </c>
      <c r="BM143" s="178" t="s">
        <v>294</v>
      </c>
    </row>
    <row r="144" spans="1:65" s="2" customFormat="1" ht="14.45" customHeight="1">
      <c r="A144" s="33"/>
      <c r="B144" s="166"/>
      <c r="C144" s="167" t="s">
        <v>260</v>
      </c>
      <c r="D144" s="167" t="s">
        <v>222</v>
      </c>
      <c r="E144" s="168" t="s">
        <v>595</v>
      </c>
      <c r="F144" s="169" t="s">
        <v>596</v>
      </c>
      <c r="G144" s="170" t="s">
        <v>592</v>
      </c>
      <c r="H144" s="171">
        <v>1</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318</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318</v>
      </c>
      <c r="BM144" s="178" t="s">
        <v>304</v>
      </c>
    </row>
    <row r="145" spans="1:65" s="2" customFormat="1" ht="14.45" customHeight="1">
      <c r="A145" s="33"/>
      <c r="B145" s="166"/>
      <c r="C145" s="167" t="s">
        <v>256</v>
      </c>
      <c r="D145" s="167" t="s">
        <v>222</v>
      </c>
      <c r="E145" s="168" t="s">
        <v>597</v>
      </c>
      <c r="F145" s="169" t="s">
        <v>598</v>
      </c>
      <c r="G145" s="170" t="s">
        <v>592</v>
      </c>
      <c r="H145" s="171">
        <v>1</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318</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318</v>
      </c>
      <c r="BM145" s="178" t="s">
        <v>318</v>
      </c>
    </row>
    <row r="146" spans="1:65" s="2" customFormat="1" ht="14.45" customHeight="1">
      <c r="A146" s="33"/>
      <c r="B146" s="166"/>
      <c r="C146" s="167" t="s">
        <v>271</v>
      </c>
      <c r="D146" s="167" t="s">
        <v>222</v>
      </c>
      <c r="E146" s="168" t="s">
        <v>599</v>
      </c>
      <c r="F146" s="169" t="s">
        <v>600</v>
      </c>
      <c r="G146" s="170" t="s">
        <v>225</v>
      </c>
      <c r="H146" s="171">
        <v>2</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318</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318</v>
      </c>
      <c r="BM146" s="178" t="s">
        <v>334</v>
      </c>
    </row>
    <row r="147" spans="1:65" s="2" customFormat="1" ht="14.45" customHeight="1">
      <c r="A147" s="33"/>
      <c r="B147" s="166"/>
      <c r="C147" s="167" t="s">
        <v>277</v>
      </c>
      <c r="D147" s="167" t="s">
        <v>222</v>
      </c>
      <c r="E147" s="168" t="s">
        <v>601</v>
      </c>
      <c r="F147" s="169" t="s">
        <v>602</v>
      </c>
      <c r="G147" s="170" t="s">
        <v>225</v>
      </c>
      <c r="H147" s="171">
        <v>2</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318</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318</v>
      </c>
      <c r="BM147" s="178" t="s">
        <v>344</v>
      </c>
    </row>
    <row r="148" spans="1:65" s="2" customFormat="1" ht="21.6" customHeight="1">
      <c r="A148" s="33"/>
      <c r="B148" s="166"/>
      <c r="C148" s="167" t="s">
        <v>282</v>
      </c>
      <c r="D148" s="167" t="s">
        <v>222</v>
      </c>
      <c r="E148" s="168" t="s">
        <v>603</v>
      </c>
      <c r="F148" s="169" t="s">
        <v>604</v>
      </c>
      <c r="G148" s="170" t="s">
        <v>225</v>
      </c>
      <c r="H148" s="171">
        <v>20</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318</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318</v>
      </c>
      <c r="BM148" s="178" t="s">
        <v>358</v>
      </c>
    </row>
    <row r="149" spans="1:65" s="2" customFormat="1" ht="14.45" customHeight="1">
      <c r="A149" s="33"/>
      <c r="B149" s="166"/>
      <c r="C149" s="167" t="s">
        <v>294</v>
      </c>
      <c r="D149" s="167" t="s">
        <v>222</v>
      </c>
      <c r="E149" s="168" t="s">
        <v>605</v>
      </c>
      <c r="F149" s="169" t="s">
        <v>606</v>
      </c>
      <c r="G149" s="170" t="s">
        <v>225</v>
      </c>
      <c r="H149" s="171">
        <v>2</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318</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318</v>
      </c>
      <c r="BM149" s="178" t="s">
        <v>368</v>
      </c>
    </row>
    <row r="150" spans="1:65" s="2" customFormat="1" ht="14.45" customHeight="1">
      <c r="A150" s="33"/>
      <c r="B150" s="166"/>
      <c r="C150" s="167" t="s">
        <v>298</v>
      </c>
      <c r="D150" s="167" t="s">
        <v>222</v>
      </c>
      <c r="E150" s="168" t="s">
        <v>607</v>
      </c>
      <c r="F150" s="169" t="s">
        <v>608</v>
      </c>
      <c r="G150" s="170" t="s">
        <v>609</v>
      </c>
      <c r="H150" s="171">
        <v>2</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318</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318</v>
      </c>
      <c r="BM150" s="178" t="s">
        <v>382</v>
      </c>
    </row>
    <row r="151" spans="1:65" s="2" customFormat="1" ht="14.45" customHeight="1">
      <c r="A151" s="33"/>
      <c r="B151" s="166"/>
      <c r="C151" s="167" t="s">
        <v>304</v>
      </c>
      <c r="D151" s="167" t="s">
        <v>222</v>
      </c>
      <c r="E151" s="168" t="s">
        <v>610</v>
      </c>
      <c r="F151" s="169" t="s">
        <v>611</v>
      </c>
      <c r="G151" s="170" t="s">
        <v>225</v>
      </c>
      <c r="H151" s="171">
        <v>20</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318</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318</v>
      </c>
      <c r="BM151" s="178" t="s">
        <v>391</v>
      </c>
    </row>
    <row r="152" spans="1:65" s="2" customFormat="1" ht="14.45" customHeight="1">
      <c r="A152" s="33"/>
      <c r="B152" s="166"/>
      <c r="C152" s="167" t="s">
        <v>8</v>
      </c>
      <c r="D152" s="167" t="s">
        <v>222</v>
      </c>
      <c r="E152" s="168" t="s">
        <v>612</v>
      </c>
      <c r="F152" s="169" t="s">
        <v>613</v>
      </c>
      <c r="G152" s="170" t="s">
        <v>249</v>
      </c>
      <c r="H152" s="171">
        <v>0.25</v>
      </c>
      <c r="I152" s="172"/>
      <c r="J152" s="173">
        <f t="shared" si="0"/>
        <v>0</v>
      </c>
      <c r="K152" s="169" t="s">
        <v>1</v>
      </c>
      <c r="L152" s="34"/>
      <c r="M152" s="174" t="s">
        <v>1</v>
      </c>
      <c r="N152" s="175"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318</v>
      </c>
      <c r="AT152" s="178" t="s">
        <v>222</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318</v>
      </c>
      <c r="BM152" s="178" t="s">
        <v>461</v>
      </c>
    </row>
    <row r="153" spans="2:63" s="12" customFormat="1" ht="22.9" customHeight="1">
      <c r="B153" s="153"/>
      <c r="D153" s="154" t="s">
        <v>72</v>
      </c>
      <c r="E153" s="164" t="s">
        <v>614</v>
      </c>
      <c r="F153" s="164" t="s">
        <v>615</v>
      </c>
      <c r="I153" s="156"/>
      <c r="J153" s="165">
        <f>BK153</f>
        <v>0</v>
      </c>
      <c r="L153" s="153"/>
      <c r="M153" s="158"/>
      <c r="N153" s="159"/>
      <c r="O153" s="159"/>
      <c r="P153" s="160">
        <f>SUM(P154:P157)</f>
        <v>0</v>
      </c>
      <c r="Q153" s="159"/>
      <c r="R153" s="160">
        <f>SUM(R154:R157)</f>
        <v>0</v>
      </c>
      <c r="S153" s="159"/>
      <c r="T153" s="161">
        <f>SUM(T154:T157)</f>
        <v>0</v>
      </c>
      <c r="AR153" s="154" t="s">
        <v>82</v>
      </c>
      <c r="AT153" s="162" t="s">
        <v>72</v>
      </c>
      <c r="AU153" s="162" t="s">
        <v>80</v>
      </c>
      <c r="AY153" s="154" t="s">
        <v>219</v>
      </c>
      <c r="BK153" s="163">
        <f>SUM(BK154:BK157)</f>
        <v>0</v>
      </c>
    </row>
    <row r="154" spans="1:65" s="2" customFormat="1" ht="21.6" customHeight="1">
      <c r="A154" s="33"/>
      <c r="B154" s="166"/>
      <c r="C154" s="167" t="s">
        <v>318</v>
      </c>
      <c r="D154" s="167" t="s">
        <v>222</v>
      </c>
      <c r="E154" s="168" t="s">
        <v>616</v>
      </c>
      <c r="F154" s="169" t="s">
        <v>617</v>
      </c>
      <c r="G154" s="170" t="s">
        <v>225</v>
      </c>
      <c r="H154" s="171">
        <v>1</v>
      </c>
      <c r="I154" s="172"/>
      <c r="J154" s="173">
        <f>ROUND(I154*H154,2)</f>
        <v>0</v>
      </c>
      <c r="K154" s="169" t="s">
        <v>1</v>
      </c>
      <c r="L154" s="34"/>
      <c r="M154" s="174" t="s">
        <v>1</v>
      </c>
      <c r="N154" s="175" t="s">
        <v>38</v>
      </c>
      <c r="O154" s="59"/>
      <c r="P154" s="176">
        <f>O154*H154</f>
        <v>0</v>
      </c>
      <c r="Q154" s="176">
        <v>0</v>
      </c>
      <c r="R154" s="176">
        <f>Q154*H154</f>
        <v>0</v>
      </c>
      <c r="S154" s="176">
        <v>0</v>
      </c>
      <c r="T154" s="177">
        <f>S154*H154</f>
        <v>0</v>
      </c>
      <c r="U154" s="33"/>
      <c r="V154" s="33"/>
      <c r="W154" s="33"/>
      <c r="X154" s="33"/>
      <c r="Y154" s="33"/>
      <c r="Z154" s="33"/>
      <c r="AA154" s="33"/>
      <c r="AB154" s="33"/>
      <c r="AC154" s="33"/>
      <c r="AD154" s="33"/>
      <c r="AE154" s="33"/>
      <c r="AR154" s="178" t="s">
        <v>318</v>
      </c>
      <c r="AT154" s="178" t="s">
        <v>222</v>
      </c>
      <c r="AU154" s="178" t="s">
        <v>82</v>
      </c>
      <c r="AY154" s="18" t="s">
        <v>219</v>
      </c>
      <c r="BE154" s="179">
        <f>IF(N154="základní",J154,0)</f>
        <v>0</v>
      </c>
      <c r="BF154" s="179">
        <f>IF(N154="snížená",J154,0)</f>
        <v>0</v>
      </c>
      <c r="BG154" s="179">
        <f>IF(N154="zákl. přenesená",J154,0)</f>
        <v>0</v>
      </c>
      <c r="BH154" s="179">
        <f>IF(N154="sníž. přenesená",J154,0)</f>
        <v>0</v>
      </c>
      <c r="BI154" s="179">
        <f>IF(N154="nulová",J154,0)</f>
        <v>0</v>
      </c>
      <c r="BJ154" s="18" t="s">
        <v>80</v>
      </c>
      <c r="BK154" s="179">
        <f>ROUND(I154*H154,2)</f>
        <v>0</v>
      </c>
      <c r="BL154" s="18" t="s">
        <v>318</v>
      </c>
      <c r="BM154" s="178" t="s">
        <v>418</v>
      </c>
    </row>
    <row r="155" spans="1:65" s="2" customFormat="1" ht="14.45" customHeight="1">
      <c r="A155" s="33"/>
      <c r="B155" s="166"/>
      <c r="C155" s="167" t="s">
        <v>322</v>
      </c>
      <c r="D155" s="167" t="s">
        <v>222</v>
      </c>
      <c r="E155" s="168" t="s">
        <v>618</v>
      </c>
      <c r="F155" s="169" t="s">
        <v>619</v>
      </c>
      <c r="G155" s="170" t="s">
        <v>225</v>
      </c>
      <c r="H155" s="171">
        <v>1</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318</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318</v>
      </c>
      <c r="BM155" s="178" t="s">
        <v>491</v>
      </c>
    </row>
    <row r="156" spans="1:65" s="2" customFormat="1" ht="21.6" customHeight="1">
      <c r="A156" s="33"/>
      <c r="B156" s="166"/>
      <c r="C156" s="167" t="s">
        <v>334</v>
      </c>
      <c r="D156" s="167" t="s">
        <v>222</v>
      </c>
      <c r="E156" s="168" t="s">
        <v>620</v>
      </c>
      <c r="F156" s="169" t="s">
        <v>621</v>
      </c>
      <c r="G156" s="170" t="s">
        <v>592</v>
      </c>
      <c r="H156" s="171">
        <v>1</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318</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318</v>
      </c>
      <c r="BM156" s="178" t="s">
        <v>499</v>
      </c>
    </row>
    <row r="157" spans="1:65" s="2" customFormat="1" ht="14.45" customHeight="1">
      <c r="A157" s="33"/>
      <c r="B157" s="166"/>
      <c r="C157" s="167" t="s">
        <v>339</v>
      </c>
      <c r="D157" s="167" t="s">
        <v>222</v>
      </c>
      <c r="E157" s="168" t="s">
        <v>622</v>
      </c>
      <c r="F157" s="169" t="s">
        <v>623</v>
      </c>
      <c r="G157" s="170" t="s">
        <v>249</v>
      </c>
      <c r="H157" s="171">
        <v>0.5</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318</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318</v>
      </c>
      <c r="BM157" s="178" t="s">
        <v>507</v>
      </c>
    </row>
    <row r="158" spans="2:63" s="12" customFormat="1" ht="22.9" customHeight="1">
      <c r="B158" s="153"/>
      <c r="D158" s="154" t="s">
        <v>72</v>
      </c>
      <c r="E158" s="164" t="s">
        <v>624</v>
      </c>
      <c r="F158" s="164" t="s">
        <v>625</v>
      </c>
      <c r="I158" s="156"/>
      <c r="J158" s="165">
        <f>BK158</f>
        <v>0</v>
      </c>
      <c r="L158" s="153"/>
      <c r="M158" s="158"/>
      <c r="N158" s="159"/>
      <c r="O158" s="159"/>
      <c r="P158" s="160">
        <f>SUM(P159:P163)</f>
        <v>0</v>
      </c>
      <c r="Q158" s="159"/>
      <c r="R158" s="160">
        <f>SUM(R159:R163)</f>
        <v>0</v>
      </c>
      <c r="S158" s="159"/>
      <c r="T158" s="161">
        <f>SUM(T159:T163)</f>
        <v>0</v>
      </c>
      <c r="AR158" s="154" t="s">
        <v>82</v>
      </c>
      <c r="AT158" s="162" t="s">
        <v>72</v>
      </c>
      <c r="AU158" s="162" t="s">
        <v>80</v>
      </c>
      <c r="AY158" s="154" t="s">
        <v>219</v>
      </c>
      <c r="BK158" s="163">
        <f>SUM(BK159:BK163)</f>
        <v>0</v>
      </c>
    </row>
    <row r="159" spans="1:65" s="2" customFormat="1" ht="21.6" customHeight="1">
      <c r="A159" s="33"/>
      <c r="B159" s="166"/>
      <c r="C159" s="167" t="s">
        <v>344</v>
      </c>
      <c r="D159" s="167" t="s">
        <v>222</v>
      </c>
      <c r="E159" s="168" t="s">
        <v>626</v>
      </c>
      <c r="F159" s="169" t="s">
        <v>627</v>
      </c>
      <c r="G159" s="170" t="s">
        <v>361</v>
      </c>
      <c r="H159" s="171">
        <v>10</v>
      </c>
      <c r="I159" s="172"/>
      <c r="J159" s="173">
        <f>ROUND(I159*H159,2)</f>
        <v>0</v>
      </c>
      <c r="K159" s="169" t="s">
        <v>1</v>
      </c>
      <c r="L159" s="34"/>
      <c r="M159" s="174" t="s">
        <v>1</v>
      </c>
      <c r="N159" s="175" t="s">
        <v>38</v>
      </c>
      <c r="O159" s="59"/>
      <c r="P159" s="176">
        <f>O159*H159</f>
        <v>0</v>
      </c>
      <c r="Q159" s="176">
        <v>0</v>
      </c>
      <c r="R159" s="176">
        <f>Q159*H159</f>
        <v>0</v>
      </c>
      <c r="S159" s="176">
        <v>0</v>
      </c>
      <c r="T159" s="177">
        <f>S159*H159</f>
        <v>0</v>
      </c>
      <c r="U159" s="33"/>
      <c r="V159" s="33"/>
      <c r="W159" s="33"/>
      <c r="X159" s="33"/>
      <c r="Y159" s="33"/>
      <c r="Z159" s="33"/>
      <c r="AA159" s="33"/>
      <c r="AB159" s="33"/>
      <c r="AC159" s="33"/>
      <c r="AD159" s="33"/>
      <c r="AE159" s="33"/>
      <c r="AR159" s="178" t="s">
        <v>318</v>
      </c>
      <c r="AT159" s="178" t="s">
        <v>222</v>
      </c>
      <c r="AU159" s="178" t="s">
        <v>82</v>
      </c>
      <c r="AY159" s="18" t="s">
        <v>219</v>
      </c>
      <c r="BE159" s="179">
        <f>IF(N159="základní",J159,0)</f>
        <v>0</v>
      </c>
      <c r="BF159" s="179">
        <f>IF(N159="snížená",J159,0)</f>
        <v>0</v>
      </c>
      <c r="BG159" s="179">
        <f>IF(N159="zákl. přenesená",J159,0)</f>
        <v>0</v>
      </c>
      <c r="BH159" s="179">
        <f>IF(N159="sníž. přenesená",J159,0)</f>
        <v>0</v>
      </c>
      <c r="BI159" s="179">
        <f>IF(N159="nulová",J159,0)</f>
        <v>0</v>
      </c>
      <c r="BJ159" s="18" t="s">
        <v>80</v>
      </c>
      <c r="BK159" s="179">
        <f>ROUND(I159*H159,2)</f>
        <v>0</v>
      </c>
      <c r="BL159" s="18" t="s">
        <v>318</v>
      </c>
      <c r="BM159" s="178" t="s">
        <v>522</v>
      </c>
    </row>
    <row r="160" spans="1:65" s="2" customFormat="1" ht="21.6" customHeight="1">
      <c r="A160" s="33"/>
      <c r="B160" s="166"/>
      <c r="C160" s="167" t="s">
        <v>7</v>
      </c>
      <c r="D160" s="167" t="s">
        <v>222</v>
      </c>
      <c r="E160" s="168" t="s">
        <v>628</v>
      </c>
      <c r="F160" s="169" t="s">
        <v>629</v>
      </c>
      <c r="G160" s="170" t="s">
        <v>361</v>
      </c>
      <c r="H160" s="171">
        <v>110</v>
      </c>
      <c r="I160" s="172"/>
      <c r="J160" s="173">
        <f>ROUND(I160*H160,2)</f>
        <v>0</v>
      </c>
      <c r="K160" s="169" t="s">
        <v>1</v>
      </c>
      <c r="L160" s="34"/>
      <c r="M160" s="174" t="s">
        <v>1</v>
      </c>
      <c r="N160" s="175" t="s">
        <v>38</v>
      </c>
      <c r="O160" s="59"/>
      <c r="P160" s="176">
        <f>O160*H160</f>
        <v>0</v>
      </c>
      <c r="Q160" s="176">
        <v>0</v>
      </c>
      <c r="R160" s="176">
        <f>Q160*H160</f>
        <v>0</v>
      </c>
      <c r="S160" s="176">
        <v>0</v>
      </c>
      <c r="T160" s="177">
        <f>S160*H160</f>
        <v>0</v>
      </c>
      <c r="U160" s="33"/>
      <c r="V160" s="33"/>
      <c r="W160" s="33"/>
      <c r="X160" s="33"/>
      <c r="Y160" s="33"/>
      <c r="Z160" s="33"/>
      <c r="AA160" s="33"/>
      <c r="AB160" s="33"/>
      <c r="AC160" s="33"/>
      <c r="AD160" s="33"/>
      <c r="AE160" s="33"/>
      <c r="AR160" s="178" t="s">
        <v>318</v>
      </c>
      <c r="AT160" s="178" t="s">
        <v>222</v>
      </c>
      <c r="AU160" s="178" t="s">
        <v>82</v>
      </c>
      <c r="AY160" s="18" t="s">
        <v>219</v>
      </c>
      <c r="BE160" s="179">
        <f>IF(N160="základní",J160,0)</f>
        <v>0</v>
      </c>
      <c r="BF160" s="179">
        <f>IF(N160="snížená",J160,0)</f>
        <v>0</v>
      </c>
      <c r="BG160" s="179">
        <f>IF(N160="zákl. přenesená",J160,0)</f>
        <v>0</v>
      </c>
      <c r="BH160" s="179">
        <f>IF(N160="sníž. přenesená",J160,0)</f>
        <v>0</v>
      </c>
      <c r="BI160" s="179">
        <f>IF(N160="nulová",J160,0)</f>
        <v>0</v>
      </c>
      <c r="BJ160" s="18" t="s">
        <v>80</v>
      </c>
      <c r="BK160" s="179">
        <f>ROUND(I160*H160,2)</f>
        <v>0</v>
      </c>
      <c r="BL160" s="18" t="s">
        <v>318</v>
      </c>
      <c r="BM160" s="178" t="s">
        <v>536</v>
      </c>
    </row>
    <row r="161" spans="1:65" s="2" customFormat="1" ht="21.6" customHeight="1">
      <c r="A161" s="33"/>
      <c r="B161" s="166"/>
      <c r="C161" s="167" t="s">
        <v>358</v>
      </c>
      <c r="D161" s="167" t="s">
        <v>222</v>
      </c>
      <c r="E161" s="168" t="s">
        <v>630</v>
      </c>
      <c r="F161" s="169" t="s">
        <v>631</v>
      </c>
      <c r="G161" s="170" t="s">
        <v>361</v>
      </c>
      <c r="H161" s="171">
        <v>8</v>
      </c>
      <c r="I161" s="172"/>
      <c r="J161" s="173">
        <f>ROUND(I161*H161,2)</f>
        <v>0</v>
      </c>
      <c r="K161" s="169" t="s">
        <v>1</v>
      </c>
      <c r="L161" s="34"/>
      <c r="M161" s="174" t="s">
        <v>1</v>
      </c>
      <c r="N161" s="175" t="s">
        <v>38</v>
      </c>
      <c r="O161" s="59"/>
      <c r="P161" s="176">
        <f>O161*H161</f>
        <v>0</v>
      </c>
      <c r="Q161" s="176">
        <v>0</v>
      </c>
      <c r="R161" s="176">
        <f>Q161*H161</f>
        <v>0</v>
      </c>
      <c r="S161" s="176">
        <v>0</v>
      </c>
      <c r="T161" s="177">
        <f>S161*H161</f>
        <v>0</v>
      </c>
      <c r="U161" s="33"/>
      <c r="V161" s="33"/>
      <c r="W161" s="33"/>
      <c r="X161" s="33"/>
      <c r="Y161" s="33"/>
      <c r="Z161" s="33"/>
      <c r="AA161" s="33"/>
      <c r="AB161" s="33"/>
      <c r="AC161" s="33"/>
      <c r="AD161" s="33"/>
      <c r="AE161" s="33"/>
      <c r="AR161" s="178" t="s">
        <v>318</v>
      </c>
      <c r="AT161" s="178" t="s">
        <v>222</v>
      </c>
      <c r="AU161" s="178" t="s">
        <v>82</v>
      </c>
      <c r="AY161" s="18" t="s">
        <v>219</v>
      </c>
      <c r="BE161" s="179">
        <f>IF(N161="základní",J161,0)</f>
        <v>0</v>
      </c>
      <c r="BF161" s="179">
        <f>IF(N161="snížená",J161,0)</f>
        <v>0</v>
      </c>
      <c r="BG161" s="179">
        <f>IF(N161="zákl. přenesená",J161,0)</f>
        <v>0</v>
      </c>
      <c r="BH161" s="179">
        <f>IF(N161="sníž. přenesená",J161,0)</f>
        <v>0</v>
      </c>
      <c r="BI161" s="179">
        <f>IF(N161="nulová",J161,0)</f>
        <v>0</v>
      </c>
      <c r="BJ161" s="18" t="s">
        <v>80</v>
      </c>
      <c r="BK161" s="179">
        <f>ROUND(I161*H161,2)</f>
        <v>0</v>
      </c>
      <c r="BL161" s="18" t="s">
        <v>318</v>
      </c>
      <c r="BM161" s="178" t="s">
        <v>548</v>
      </c>
    </row>
    <row r="162" spans="1:65" s="2" customFormat="1" ht="21.6" customHeight="1">
      <c r="A162" s="33"/>
      <c r="B162" s="166"/>
      <c r="C162" s="167" t="s">
        <v>364</v>
      </c>
      <c r="D162" s="167" t="s">
        <v>222</v>
      </c>
      <c r="E162" s="168" t="s">
        <v>632</v>
      </c>
      <c r="F162" s="169" t="s">
        <v>633</v>
      </c>
      <c r="G162" s="170" t="s">
        <v>361</v>
      </c>
      <c r="H162" s="171">
        <v>8</v>
      </c>
      <c r="I162" s="172"/>
      <c r="J162" s="173">
        <f>ROUND(I162*H162,2)</f>
        <v>0</v>
      </c>
      <c r="K162" s="169" t="s">
        <v>1</v>
      </c>
      <c r="L162" s="34"/>
      <c r="M162" s="174" t="s">
        <v>1</v>
      </c>
      <c r="N162" s="175" t="s">
        <v>38</v>
      </c>
      <c r="O162" s="59"/>
      <c r="P162" s="176">
        <f>O162*H162</f>
        <v>0</v>
      </c>
      <c r="Q162" s="176">
        <v>0</v>
      </c>
      <c r="R162" s="176">
        <f>Q162*H162</f>
        <v>0</v>
      </c>
      <c r="S162" s="176">
        <v>0</v>
      </c>
      <c r="T162" s="177">
        <f>S162*H162</f>
        <v>0</v>
      </c>
      <c r="U162" s="33"/>
      <c r="V162" s="33"/>
      <c r="W162" s="33"/>
      <c r="X162" s="33"/>
      <c r="Y162" s="33"/>
      <c r="Z162" s="33"/>
      <c r="AA162" s="33"/>
      <c r="AB162" s="33"/>
      <c r="AC162" s="33"/>
      <c r="AD162" s="33"/>
      <c r="AE162" s="33"/>
      <c r="AR162" s="178" t="s">
        <v>318</v>
      </c>
      <c r="AT162" s="178" t="s">
        <v>222</v>
      </c>
      <c r="AU162" s="178" t="s">
        <v>82</v>
      </c>
      <c r="AY162" s="18" t="s">
        <v>219</v>
      </c>
      <c r="BE162" s="179">
        <f>IF(N162="základní",J162,0)</f>
        <v>0</v>
      </c>
      <c r="BF162" s="179">
        <f>IF(N162="snížená",J162,0)</f>
        <v>0</v>
      </c>
      <c r="BG162" s="179">
        <f>IF(N162="zákl. přenesená",J162,0)</f>
        <v>0</v>
      </c>
      <c r="BH162" s="179">
        <f>IF(N162="sníž. přenesená",J162,0)</f>
        <v>0</v>
      </c>
      <c r="BI162" s="179">
        <f>IF(N162="nulová",J162,0)</f>
        <v>0</v>
      </c>
      <c r="BJ162" s="18" t="s">
        <v>80</v>
      </c>
      <c r="BK162" s="179">
        <f>ROUND(I162*H162,2)</f>
        <v>0</v>
      </c>
      <c r="BL162" s="18" t="s">
        <v>318</v>
      </c>
      <c r="BM162" s="178" t="s">
        <v>559</v>
      </c>
    </row>
    <row r="163" spans="1:65" s="2" customFormat="1" ht="21.6" customHeight="1">
      <c r="A163" s="33"/>
      <c r="B163" s="166"/>
      <c r="C163" s="167" t="s">
        <v>368</v>
      </c>
      <c r="D163" s="167" t="s">
        <v>222</v>
      </c>
      <c r="E163" s="168" t="s">
        <v>634</v>
      </c>
      <c r="F163" s="169" t="s">
        <v>635</v>
      </c>
      <c r="G163" s="170" t="s">
        <v>361</v>
      </c>
      <c r="H163" s="171">
        <v>110</v>
      </c>
      <c r="I163" s="172"/>
      <c r="J163" s="173">
        <f>ROUND(I163*H163,2)</f>
        <v>0</v>
      </c>
      <c r="K163" s="169" t="s">
        <v>1</v>
      </c>
      <c r="L163" s="34"/>
      <c r="M163" s="174" t="s">
        <v>1</v>
      </c>
      <c r="N163" s="175" t="s">
        <v>38</v>
      </c>
      <c r="O163" s="59"/>
      <c r="P163" s="176">
        <f>O163*H163</f>
        <v>0</v>
      </c>
      <c r="Q163" s="176">
        <v>0</v>
      </c>
      <c r="R163" s="176">
        <f>Q163*H163</f>
        <v>0</v>
      </c>
      <c r="S163" s="176">
        <v>0</v>
      </c>
      <c r="T163" s="177">
        <f>S163*H163</f>
        <v>0</v>
      </c>
      <c r="U163" s="33"/>
      <c r="V163" s="33"/>
      <c r="W163" s="33"/>
      <c r="X163" s="33"/>
      <c r="Y163" s="33"/>
      <c r="Z163" s="33"/>
      <c r="AA163" s="33"/>
      <c r="AB163" s="33"/>
      <c r="AC163" s="33"/>
      <c r="AD163" s="33"/>
      <c r="AE163" s="33"/>
      <c r="AR163" s="178" t="s">
        <v>318</v>
      </c>
      <c r="AT163" s="178" t="s">
        <v>222</v>
      </c>
      <c r="AU163" s="178" t="s">
        <v>82</v>
      </c>
      <c r="AY163" s="18" t="s">
        <v>219</v>
      </c>
      <c r="BE163" s="179">
        <f>IF(N163="základní",J163,0)</f>
        <v>0</v>
      </c>
      <c r="BF163" s="179">
        <f>IF(N163="snížená",J163,0)</f>
        <v>0</v>
      </c>
      <c r="BG163" s="179">
        <f>IF(N163="zákl. přenesená",J163,0)</f>
        <v>0</v>
      </c>
      <c r="BH163" s="179">
        <f>IF(N163="sníž. přenesená",J163,0)</f>
        <v>0</v>
      </c>
      <c r="BI163" s="179">
        <f>IF(N163="nulová",J163,0)</f>
        <v>0</v>
      </c>
      <c r="BJ163" s="18" t="s">
        <v>80</v>
      </c>
      <c r="BK163" s="179">
        <f>ROUND(I163*H163,2)</f>
        <v>0</v>
      </c>
      <c r="BL163" s="18" t="s">
        <v>318</v>
      </c>
      <c r="BM163" s="178" t="s">
        <v>354</v>
      </c>
    </row>
    <row r="164" spans="2:63" s="12" customFormat="1" ht="22.9" customHeight="1">
      <c r="B164" s="153"/>
      <c r="D164" s="154" t="s">
        <v>72</v>
      </c>
      <c r="E164" s="164" t="s">
        <v>636</v>
      </c>
      <c r="F164" s="164" t="s">
        <v>637</v>
      </c>
      <c r="I164" s="156"/>
      <c r="J164" s="165">
        <f>BK164</f>
        <v>0</v>
      </c>
      <c r="L164" s="153"/>
      <c r="M164" s="158"/>
      <c r="N164" s="159"/>
      <c r="O164" s="159"/>
      <c r="P164" s="160">
        <f>SUM(P165:P170)</f>
        <v>0</v>
      </c>
      <c r="Q164" s="159"/>
      <c r="R164" s="160">
        <f>SUM(R165:R170)</f>
        <v>0</v>
      </c>
      <c r="S164" s="159"/>
      <c r="T164" s="161">
        <f>SUM(T165:T170)</f>
        <v>0</v>
      </c>
      <c r="AR164" s="154" t="s">
        <v>82</v>
      </c>
      <c r="AT164" s="162" t="s">
        <v>72</v>
      </c>
      <c r="AU164" s="162" t="s">
        <v>80</v>
      </c>
      <c r="AY164" s="154" t="s">
        <v>219</v>
      </c>
      <c r="BK164" s="163">
        <f>SUM(BK165:BK170)</f>
        <v>0</v>
      </c>
    </row>
    <row r="165" spans="1:65" s="2" customFormat="1" ht="14.45" customHeight="1">
      <c r="A165" s="33"/>
      <c r="B165" s="166"/>
      <c r="C165" s="167" t="s">
        <v>378</v>
      </c>
      <c r="D165" s="167" t="s">
        <v>222</v>
      </c>
      <c r="E165" s="168" t="s">
        <v>638</v>
      </c>
      <c r="F165" s="169" t="s">
        <v>639</v>
      </c>
      <c r="G165" s="170" t="s">
        <v>225</v>
      </c>
      <c r="H165" s="171">
        <v>6</v>
      </c>
      <c r="I165" s="172"/>
      <c r="J165" s="173">
        <f aca="true" t="shared" si="10" ref="J165:J170">ROUND(I165*H165,2)</f>
        <v>0</v>
      </c>
      <c r="K165" s="169" t="s">
        <v>1</v>
      </c>
      <c r="L165" s="34"/>
      <c r="M165" s="174" t="s">
        <v>1</v>
      </c>
      <c r="N165" s="175" t="s">
        <v>38</v>
      </c>
      <c r="O165" s="59"/>
      <c r="P165" s="176">
        <f aca="true" t="shared" si="11" ref="P165:P170">O165*H165</f>
        <v>0</v>
      </c>
      <c r="Q165" s="176">
        <v>0</v>
      </c>
      <c r="R165" s="176">
        <f aca="true" t="shared" si="12" ref="R165:R170">Q165*H165</f>
        <v>0</v>
      </c>
      <c r="S165" s="176">
        <v>0</v>
      </c>
      <c r="T165" s="177">
        <f aca="true" t="shared" si="13" ref="T165:T170">S165*H165</f>
        <v>0</v>
      </c>
      <c r="U165" s="33"/>
      <c r="V165" s="33"/>
      <c r="W165" s="33"/>
      <c r="X165" s="33"/>
      <c r="Y165" s="33"/>
      <c r="Z165" s="33"/>
      <c r="AA165" s="33"/>
      <c r="AB165" s="33"/>
      <c r="AC165" s="33"/>
      <c r="AD165" s="33"/>
      <c r="AE165" s="33"/>
      <c r="AR165" s="178" t="s">
        <v>318</v>
      </c>
      <c r="AT165" s="178" t="s">
        <v>222</v>
      </c>
      <c r="AU165" s="178" t="s">
        <v>82</v>
      </c>
      <c r="AY165" s="18" t="s">
        <v>219</v>
      </c>
      <c r="BE165" s="179">
        <f aca="true" t="shared" si="14" ref="BE165:BE170">IF(N165="základní",J165,0)</f>
        <v>0</v>
      </c>
      <c r="BF165" s="179">
        <f aca="true" t="shared" si="15" ref="BF165:BF170">IF(N165="snížená",J165,0)</f>
        <v>0</v>
      </c>
      <c r="BG165" s="179">
        <f aca="true" t="shared" si="16" ref="BG165:BG170">IF(N165="zákl. přenesená",J165,0)</f>
        <v>0</v>
      </c>
      <c r="BH165" s="179">
        <f aca="true" t="shared" si="17" ref="BH165:BH170">IF(N165="sníž. přenesená",J165,0)</f>
        <v>0</v>
      </c>
      <c r="BI165" s="179">
        <f aca="true" t="shared" si="18" ref="BI165:BI170">IF(N165="nulová",J165,0)</f>
        <v>0</v>
      </c>
      <c r="BJ165" s="18" t="s">
        <v>80</v>
      </c>
      <c r="BK165" s="179">
        <f aca="true" t="shared" si="19" ref="BK165:BK170">ROUND(I165*H165,2)</f>
        <v>0</v>
      </c>
      <c r="BL165" s="18" t="s">
        <v>318</v>
      </c>
      <c r="BM165" s="178" t="s">
        <v>518</v>
      </c>
    </row>
    <row r="166" spans="1:65" s="2" customFormat="1" ht="14.45" customHeight="1">
      <c r="A166" s="33"/>
      <c r="B166" s="166"/>
      <c r="C166" s="167" t="s">
        <v>382</v>
      </c>
      <c r="D166" s="167" t="s">
        <v>222</v>
      </c>
      <c r="E166" s="168" t="s">
        <v>640</v>
      </c>
      <c r="F166" s="169" t="s">
        <v>641</v>
      </c>
      <c r="G166" s="170" t="s">
        <v>225</v>
      </c>
      <c r="H166" s="171">
        <v>4</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318</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318</v>
      </c>
      <c r="BM166" s="178" t="s">
        <v>485</v>
      </c>
    </row>
    <row r="167" spans="1:65" s="2" customFormat="1" ht="14.45" customHeight="1">
      <c r="A167" s="33"/>
      <c r="B167" s="166"/>
      <c r="C167" s="167" t="s">
        <v>386</v>
      </c>
      <c r="D167" s="167" t="s">
        <v>222</v>
      </c>
      <c r="E167" s="168" t="s">
        <v>642</v>
      </c>
      <c r="F167" s="169" t="s">
        <v>643</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318</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318</v>
      </c>
      <c r="BM167" s="178" t="s">
        <v>287</v>
      </c>
    </row>
    <row r="168" spans="1:65" s="2" customFormat="1" ht="14.45" customHeight="1">
      <c r="A168" s="33"/>
      <c r="B168" s="166"/>
      <c r="C168" s="167" t="s">
        <v>391</v>
      </c>
      <c r="D168" s="167" t="s">
        <v>222</v>
      </c>
      <c r="E168" s="168" t="s">
        <v>644</v>
      </c>
      <c r="F168" s="169" t="s">
        <v>645</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318</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318</v>
      </c>
      <c r="BM168" s="178" t="s">
        <v>421</v>
      </c>
    </row>
    <row r="169" spans="1:65" s="2" customFormat="1" ht="14.45" customHeight="1">
      <c r="A169" s="33"/>
      <c r="B169" s="166"/>
      <c r="C169" s="167" t="s">
        <v>397</v>
      </c>
      <c r="D169" s="167" t="s">
        <v>222</v>
      </c>
      <c r="E169" s="168" t="s">
        <v>646</v>
      </c>
      <c r="F169" s="169" t="s">
        <v>647</v>
      </c>
      <c r="G169" s="170" t="s">
        <v>592</v>
      </c>
      <c r="H169" s="171">
        <v>1</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318</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318</v>
      </c>
      <c r="BM169" s="178" t="s">
        <v>431</v>
      </c>
    </row>
    <row r="170" spans="1:65" s="2" customFormat="1" ht="14.45" customHeight="1">
      <c r="A170" s="33"/>
      <c r="B170" s="166"/>
      <c r="C170" s="167" t="s">
        <v>461</v>
      </c>
      <c r="D170" s="167" t="s">
        <v>222</v>
      </c>
      <c r="E170" s="168" t="s">
        <v>648</v>
      </c>
      <c r="F170" s="169" t="s">
        <v>649</v>
      </c>
      <c r="G170" s="170" t="s">
        <v>249</v>
      </c>
      <c r="H170" s="171">
        <v>0.05</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318</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318</v>
      </c>
      <c r="BM170" s="178" t="s">
        <v>410</v>
      </c>
    </row>
    <row r="171" spans="2:63" s="12" customFormat="1" ht="22.9" customHeight="1">
      <c r="B171" s="153"/>
      <c r="D171" s="154" t="s">
        <v>72</v>
      </c>
      <c r="E171" s="164" t="s">
        <v>650</v>
      </c>
      <c r="F171" s="164" t="s">
        <v>651</v>
      </c>
      <c r="I171" s="156"/>
      <c r="J171" s="165">
        <f>BK171</f>
        <v>0</v>
      </c>
      <c r="L171" s="153"/>
      <c r="M171" s="158"/>
      <c r="N171" s="159"/>
      <c r="O171" s="159"/>
      <c r="P171" s="160">
        <f>SUM(P172:P175)</f>
        <v>0</v>
      </c>
      <c r="Q171" s="159"/>
      <c r="R171" s="160">
        <f>SUM(R172:R175)</f>
        <v>0</v>
      </c>
      <c r="S171" s="159"/>
      <c r="T171" s="161">
        <f>SUM(T172:T175)</f>
        <v>0</v>
      </c>
      <c r="AR171" s="154" t="s">
        <v>82</v>
      </c>
      <c r="AT171" s="162" t="s">
        <v>72</v>
      </c>
      <c r="AU171" s="162" t="s">
        <v>80</v>
      </c>
      <c r="AY171" s="154" t="s">
        <v>219</v>
      </c>
      <c r="BK171" s="163">
        <f>SUM(BK172:BK175)</f>
        <v>0</v>
      </c>
    </row>
    <row r="172" spans="1:65" s="2" customFormat="1" ht="14.45" customHeight="1">
      <c r="A172" s="33"/>
      <c r="B172" s="166"/>
      <c r="C172" s="167" t="s">
        <v>466</v>
      </c>
      <c r="D172" s="167" t="s">
        <v>222</v>
      </c>
      <c r="E172" s="168" t="s">
        <v>652</v>
      </c>
      <c r="F172" s="169" t="s">
        <v>653</v>
      </c>
      <c r="G172" s="170" t="s">
        <v>654</v>
      </c>
      <c r="H172" s="171">
        <v>1</v>
      </c>
      <c r="I172" s="172"/>
      <c r="J172" s="173">
        <f>ROUND(I172*H172,2)</f>
        <v>0</v>
      </c>
      <c r="K172" s="169" t="s">
        <v>1</v>
      </c>
      <c r="L172" s="34"/>
      <c r="M172" s="174" t="s">
        <v>1</v>
      </c>
      <c r="N172" s="175" t="s">
        <v>38</v>
      </c>
      <c r="O172" s="59"/>
      <c r="P172" s="176">
        <f>O172*H172</f>
        <v>0</v>
      </c>
      <c r="Q172" s="176">
        <v>0</v>
      </c>
      <c r="R172" s="176">
        <f>Q172*H172</f>
        <v>0</v>
      </c>
      <c r="S172" s="176">
        <v>0</v>
      </c>
      <c r="T172" s="177">
        <f>S172*H172</f>
        <v>0</v>
      </c>
      <c r="U172" s="33"/>
      <c r="V172" s="33"/>
      <c r="W172" s="33"/>
      <c r="X172" s="33"/>
      <c r="Y172" s="33"/>
      <c r="Z172" s="33"/>
      <c r="AA172" s="33"/>
      <c r="AB172" s="33"/>
      <c r="AC172" s="33"/>
      <c r="AD172" s="33"/>
      <c r="AE172" s="33"/>
      <c r="AR172" s="178" t="s">
        <v>318</v>
      </c>
      <c r="AT172" s="178" t="s">
        <v>222</v>
      </c>
      <c r="AU172" s="178" t="s">
        <v>82</v>
      </c>
      <c r="AY172" s="18" t="s">
        <v>219</v>
      </c>
      <c r="BE172" s="179">
        <f>IF(N172="základní",J172,0)</f>
        <v>0</v>
      </c>
      <c r="BF172" s="179">
        <f>IF(N172="snížená",J172,0)</f>
        <v>0</v>
      </c>
      <c r="BG172" s="179">
        <f>IF(N172="zákl. přenesená",J172,0)</f>
        <v>0</v>
      </c>
      <c r="BH172" s="179">
        <f>IF(N172="sníž. přenesená",J172,0)</f>
        <v>0</v>
      </c>
      <c r="BI172" s="179">
        <f>IF(N172="nulová",J172,0)</f>
        <v>0</v>
      </c>
      <c r="BJ172" s="18" t="s">
        <v>80</v>
      </c>
      <c r="BK172" s="179">
        <f>ROUND(I172*H172,2)</f>
        <v>0</v>
      </c>
      <c r="BL172" s="18" t="s">
        <v>318</v>
      </c>
      <c r="BM172" s="178" t="s">
        <v>442</v>
      </c>
    </row>
    <row r="173" spans="1:65" s="2" customFormat="1" ht="14.45" customHeight="1">
      <c r="A173" s="33"/>
      <c r="B173" s="166"/>
      <c r="C173" s="167" t="s">
        <v>418</v>
      </c>
      <c r="D173" s="167" t="s">
        <v>222</v>
      </c>
      <c r="E173" s="168" t="s">
        <v>655</v>
      </c>
      <c r="F173" s="169" t="s">
        <v>656</v>
      </c>
      <c r="G173" s="170" t="s">
        <v>654</v>
      </c>
      <c r="H173" s="171">
        <v>1</v>
      </c>
      <c r="I173" s="172"/>
      <c r="J173" s="173">
        <f>ROUND(I173*H173,2)</f>
        <v>0</v>
      </c>
      <c r="K173" s="169" t="s">
        <v>1</v>
      </c>
      <c r="L173" s="34"/>
      <c r="M173" s="174" t="s">
        <v>1</v>
      </c>
      <c r="N173" s="175" t="s">
        <v>38</v>
      </c>
      <c r="O173" s="59"/>
      <c r="P173" s="176">
        <f>O173*H173</f>
        <v>0</v>
      </c>
      <c r="Q173" s="176">
        <v>0</v>
      </c>
      <c r="R173" s="176">
        <f>Q173*H173</f>
        <v>0</v>
      </c>
      <c r="S173" s="176">
        <v>0</v>
      </c>
      <c r="T173" s="177">
        <f>S173*H173</f>
        <v>0</v>
      </c>
      <c r="U173" s="33"/>
      <c r="V173" s="33"/>
      <c r="W173" s="33"/>
      <c r="X173" s="33"/>
      <c r="Y173" s="33"/>
      <c r="Z173" s="33"/>
      <c r="AA173" s="33"/>
      <c r="AB173" s="33"/>
      <c r="AC173" s="33"/>
      <c r="AD173" s="33"/>
      <c r="AE173" s="33"/>
      <c r="AR173" s="178" t="s">
        <v>318</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318</v>
      </c>
      <c r="BM173" s="178" t="s">
        <v>446</v>
      </c>
    </row>
    <row r="174" spans="1:65" s="2" customFormat="1" ht="14.45" customHeight="1">
      <c r="A174" s="33"/>
      <c r="B174" s="166"/>
      <c r="C174" s="167" t="s">
        <v>475</v>
      </c>
      <c r="D174" s="167" t="s">
        <v>222</v>
      </c>
      <c r="E174" s="168" t="s">
        <v>657</v>
      </c>
      <c r="F174" s="169" t="s">
        <v>658</v>
      </c>
      <c r="G174" s="170" t="s">
        <v>654</v>
      </c>
      <c r="H174" s="171">
        <v>1</v>
      </c>
      <c r="I174" s="172"/>
      <c r="J174" s="173">
        <f>ROUND(I174*H174,2)</f>
        <v>0</v>
      </c>
      <c r="K174" s="169" t="s">
        <v>1</v>
      </c>
      <c r="L174" s="34"/>
      <c r="M174" s="174" t="s">
        <v>1</v>
      </c>
      <c r="N174" s="175" t="s">
        <v>38</v>
      </c>
      <c r="O174" s="59"/>
      <c r="P174" s="176">
        <f>O174*H174</f>
        <v>0</v>
      </c>
      <c r="Q174" s="176">
        <v>0</v>
      </c>
      <c r="R174" s="176">
        <f>Q174*H174</f>
        <v>0</v>
      </c>
      <c r="S174" s="176">
        <v>0</v>
      </c>
      <c r="T174" s="177">
        <f>S174*H174</f>
        <v>0</v>
      </c>
      <c r="U174" s="33"/>
      <c r="V174" s="33"/>
      <c r="W174" s="33"/>
      <c r="X174" s="33"/>
      <c r="Y174" s="33"/>
      <c r="Z174" s="33"/>
      <c r="AA174" s="33"/>
      <c r="AB174" s="33"/>
      <c r="AC174" s="33"/>
      <c r="AD174" s="33"/>
      <c r="AE174" s="33"/>
      <c r="AR174" s="178" t="s">
        <v>318</v>
      </c>
      <c r="AT174" s="178" t="s">
        <v>222</v>
      </c>
      <c r="AU174" s="178" t="s">
        <v>82</v>
      </c>
      <c r="AY174" s="18" t="s">
        <v>219</v>
      </c>
      <c r="BE174" s="179">
        <f>IF(N174="základní",J174,0)</f>
        <v>0</v>
      </c>
      <c r="BF174" s="179">
        <f>IF(N174="snížená",J174,0)</f>
        <v>0</v>
      </c>
      <c r="BG174" s="179">
        <f>IF(N174="zákl. přenesená",J174,0)</f>
        <v>0</v>
      </c>
      <c r="BH174" s="179">
        <f>IF(N174="sníž. přenesená",J174,0)</f>
        <v>0</v>
      </c>
      <c r="BI174" s="179">
        <f>IF(N174="nulová",J174,0)</f>
        <v>0</v>
      </c>
      <c r="BJ174" s="18" t="s">
        <v>80</v>
      </c>
      <c r="BK174" s="179">
        <f>ROUND(I174*H174,2)</f>
        <v>0</v>
      </c>
      <c r="BL174" s="18" t="s">
        <v>318</v>
      </c>
      <c r="BM174" s="178" t="s">
        <v>659</v>
      </c>
    </row>
    <row r="175" spans="1:65" s="2" customFormat="1" ht="14.45" customHeight="1">
      <c r="A175" s="33"/>
      <c r="B175" s="166"/>
      <c r="C175" s="167" t="s">
        <v>491</v>
      </c>
      <c r="D175" s="167" t="s">
        <v>222</v>
      </c>
      <c r="E175" s="168" t="s">
        <v>660</v>
      </c>
      <c r="F175" s="169" t="s">
        <v>661</v>
      </c>
      <c r="G175" s="170" t="s">
        <v>654</v>
      </c>
      <c r="H175" s="171">
        <v>1</v>
      </c>
      <c r="I175" s="172"/>
      <c r="J175" s="173">
        <f>ROUND(I175*H175,2)</f>
        <v>0</v>
      </c>
      <c r="K175" s="169" t="s">
        <v>1</v>
      </c>
      <c r="L175" s="34"/>
      <c r="M175" s="174" t="s">
        <v>1</v>
      </c>
      <c r="N175" s="175" t="s">
        <v>38</v>
      </c>
      <c r="O175" s="59"/>
      <c r="P175" s="176">
        <f>O175*H175</f>
        <v>0</v>
      </c>
      <c r="Q175" s="176">
        <v>0</v>
      </c>
      <c r="R175" s="176">
        <f>Q175*H175</f>
        <v>0</v>
      </c>
      <c r="S175" s="176">
        <v>0</v>
      </c>
      <c r="T175" s="177">
        <f>S175*H175</f>
        <v>0</v>
      </c>
      <c r="U175" s="33"/>
      <c r="V175" s="33"/>
      <c r="W175" s="33"/>
      <c r="X175" s="33"/>
      <c r="Y175" s="33"/>
      <c r="Z175" s="33"/>
      <c r="AA175" s="33"/>
      <c r="AB175" s="33"/>
      <c r="AC175" s="33"/>
      <c r="AD175" s="33"/>
      <c r="AE175" s="33"/>
      <c r="AR175" s="178" t="s">
        <v>318</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318</v>
      </c>
      <c r="BM175" s="178" t="s">
        <v>662</v>
      </c>
    </row>
    <row r="176" spans="2:63" s="12" customFormat="1" ht="22.9" customHeight="1">
      <c r="B176" s="153"/>
      <c r="D176" s="154" t="s">
        <v>72</v>
      </c>
      <c r="E176" s="164" t="s">
        <v>663</v>
      </c>
      <c r="F176" s="164" t="s">
        <v>664</v>
      </c>
      <c r="I176" s="156"/>
      <c r="J176" s="165">
        <f>BK176</f>
        <v>0</v>
      </c>
      <c r="L176" s="153"/>
      <c r="M176" s="158"/>
      <c r="N176" s="159"/>
      <c r="O176" s="159"/>
      <c r="P176" s="160">
        <f>SUM(P177:P181)</f>
        <v>0</v>
      </c>
      <c r="Q176" s="159"/>
      <c r="R176" s="160">
        <f>SUM(R177:R181)</f>
        <v>0</v>
      </c>
      <c r="S176" s="159"/>
      <c r="T176" s="161">
        <f>SUM(T177:T181)</f>
        <v>0</v>
      </c>
      <c r="AR176" s="154" t="s">
        <v>82</v>
      </c>
      <c r="AT176" s="162" t="s">
        <v>72</v>
      </c>
      <c r="AU176" s="162" t="s">
        <v>80</v>
      </c>
      <c r="AY176" s="154" t="s">
        <v>219</v>
      </c>
      <c r="BK176" s="163">
        <f>SUM(BK177:BK181)</f>
        <v>0</v>
      </c>
    </row>
    <row r="177" spans="1:65" s="2" customFormat="1" ht="21.6" customHeight="1">
      <c r="A177" s="33"/>
      <c r="B177" s="166"/>
      <c r="C177" s="167" t="s">
        <v>495</v>
      </c>
      <c r="D177" s="167" t="s">
        <v>222</v>
      </c>
      <c r="E177" s="168" t="s">
        <v>665</v>
      </c>
      <c r="F177" s="169" t="s">
        <v>666</v>
      </c>
      <c r="G177" s="170" t="s">
        <v>225</v>
      </c>
      <c r="H177" s="171">
        <v>1</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318</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318</v>
      </c>
      <c r="BM177" s="178" t="s">
        <v>667</v>
      </c>
    </row>
    <row r="178" spans="1:65" s="2" customFormat="1" ht="14.45" customHeight="1">
      <c r="A178" s="33"/>
      <c r="B178" s="166"/>
      <c r="C178" s="167" t="s">
        <v>499</v>
      </c>
      <c r="D178" s="167" t="s">
        <v>222</v>
      </c>
      <c r="E178" s="168" t="s">
        <v>668</v>
      </c>
      <c r="F178" s="169" t="s">
        <v>669</v>
      </c>
      <c r="G178" s="170" t="s">
        <v>225</v>
      </c>
      <c r="H178" s="171">
        <v>1</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318</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318</v>
      </c>
      <c r="BM178" s="178" t="s">
        <v>670</v>
      </c>
    </row>
    <row r="179" spans="1:65" s="2" customFormat="1" ht="14.45" customHeight="1">
      <c r="A179" s="33"/>
      <c r="B179" s="166"/>
      <c r="C179" s="167" t="s">
        <v>503</v>
      </c>
      <c r="D179" s="167" t="s">
        <v>222</v>
      </c>
      <c r="E179" s="168" t="s">
        <v>671</v>
      </c>
      <c r="F179" s="169" t="s">
        <v>672</v>
      </c>
      <c r="G179" s="170" t="s">
        <v>225</v>
      </c>
      <c r="H179" s="171">
        <v>1</v>
      </c>
      <c r="I179" s="172"/>
      <c r="J179" s="173">
        <f>ROUND(I179*H179,2)</f>
        <v>0</v>
      </c>
      <c r="K179" s="169" t="s">
        <v>1</v>
      </c>
      <c r="L179" s="34"/>
      <c r="M179" s="174" t="s">
        <v>1</v>
      </c>
      <c r="N179" s="175" t="s">
        <v>38</v>
      </c>
      <c r="O179" s="59"/>
      <c r="P179" s="176">
        <f>O179*H179</f>
        <v>0</v>
      </c>
      <c r="Q179" s="176">
        <v>0</v>
      </c>
      <c r="R179" s="176">
        <f>Q179*H179</f>
        <v>0</v>
      </c>
      <c r="S179" s="176">
        <v>0</v>
      </c>
      <c r="T179" s="177">
        <f>S179*H179</f>
        <v>0</v>
      </c>
      <c r="U179" s="33"/>
      <c r="V179" s="33"/>
      <c r="W179" s="33"/>
      <c r="X179" s="33"/>
      <c r="Y179" s="33"/>
      <c r="Z179" s="33"/>
      <c r="AA179" s="33"/>
      <c r="AB179" s="33"/>
      <c r="AC179" s="33"/>
      <c r="AD179" s="33"/>
      <c r="AE179" s="33"/>
      <c r="AR179" s="178" t="s">
        <v>318</v>
      </c>
      <c r="AT179" s="178" t="s">
        <v>222</v>
      </c>
      <c r="AU179" s="178" t="s">
        <v>82</v>
      </c>
      <c r="AY179" s="18" t="s">
        <v>219</v>
      </c>
      <c r="BE179" s="179">
        <f>IF(N179="základní",J179,0)</f>
        <v>0</v>
      </c>
      <c r="BF179" s="179">
        <f>IF(N179="snížená",J179,0)</f>
        <v>0</v>
      </c>
      <c r="BG179" s="179">
        <f>IF(N179="zákl. přenesená",J179,0)</f>
        <v>0</v>
      </c>
      <c r="BH179" s="179">
        <f>IF(N179="sníž. přenesená",J179,0)</f>
        <v>0</v>
      </c>
      <c r="BI179" s="179">
        <f>IF(N179="nulová",J179,0)</f>
        <v>0</v>
      </c>
      <c r="BJ179" s="18" t="s">
        <v>80</v>
      </c>
      <c r="BK179" s="179">
        <f>ROUND(I179*H179,2)</f>
        <v>0</v>
      </c>
      <c r="BL179" s="18" t="s">
        <v>318</v>
      </c>
      <c r="BM179" s="178" t="s">
        <v>673</v>
      </c>
    </row>
    <row r="180" spans="1:65" s="2" customFormat="1" ht="21.6" customHeight="1">
      <c r="A180" s="33"/>
      <c r="B180" s="166"/>
      <c r="C180" s="167" t="s">
        <v>507</v>
      </c>
      <c r="D180" s="167" t="s">
        <v>222</v>
      </c>
      <c r="E180" s="168" t="s">
        <v>674</v>
      </c>
      <c r="F180" s="169" t="s">
        <v>675</v>
      </c>
      <c r="G180" s="170" t="s">
        <v>249</v>
      </c>
      <c r="H180" s="171">
        <v>0.3</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318</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318</v>
      </c>
      <c r="BM180" s="178" t="s">
        <v>676</v>
      </c>
    </row>
    <row r="181" spans="1:65" s="2" customFormat="1" ht="14.45" customHeight="1">
      <c r="A181" s="33"/>
      <c r="B181" s="166"/>
      <c r="C181" s="167" t="s">
        <v>511</v>
      </c>
      <c r="D181" s="167" t="s">
        <v>222</v>
      </c>
      <c r="E181" s="168" t="s">
        <v>677</v>
      </c>
      <c r="F181" s="169" t="s">
        <v>678</v>
      </c>
      <c r="G181" s="170" t="s">
        <v>679</v>
      </c>
      <c r="H181" s="171">
        <v>30</v>
      </c>
      <c r="I181" s="172"/>
      <c r="J181" s="173">
        <f>ROUND(I181*H181,2)</f>
        <v>0</v>
      </c>
      <c r="K181" s="169" t="s">
        <v>1</v>
      </c>
      <c r="L181" s="34"/>
      <c r="M181" s="217" t="s">
        <v>1</v>
      </c>
      <c r="N181" s="218" t="s">
        <v>38</v>
      </c>
      <c r="O181" s="219"/>
      <c r="P181" s="220">
        <f>O181*H181</f>
        <v>0</v>
      </c>
      <c r="Q181" s="220">
        <v>0</v>
      </c>
      <c r="R181" s="220">
        <f>Q181*H181</f>
        <v>0</v>
      </c>
      <c r="S181" s="220">
        <v>0</v>
      </c>
      <c r="T181" s="221">
        <f>S181*H181</f>
        <v>0</v>
      </c>
      <c r="U181" s="33"/>
      <c r="V181" s="33"/>
      <c r="W181" s="33"/>
      <c r="X181" s="33"/>
      <c r="Y181" s="33"/>
      <c r="Z181" s="33"/>
      <c r="AA181" s="33"/>
      <c r="AB181" s="33"/>
      <c r="AC181" s="33"/>
      <c r="AD181" s="33"/>
      <c r="AE181" s="33"/>
      <c r="AR181" s="178" t="s">
        <v>318</v>
      </c>
      <c r="AT181" s="178" t="s">
        <v>222</v>
      </c>
      <c r="AU181" s="178" t="s">
        <v>82</v>
      </c>
      <c r="AY181" s="18" t="s">
        <v>219</v>
      </c>
      <c r="BE181" s="179">
        <f>IF(N181="základní",J181,0)</f>
        <v>0</v>
      </c>
      <c r="BF181" s="179">
        <f>IF(N181="snížená",J181,0)</f>
        <v>0</v>
      </c>
      <c r="BG181" s="179">
        <f>IF(N181="zákl. přenesená",J181,0)</f>
        <v>0</v>
      </c>
      <c r="BH181" s="179">
        <f>IF(N181="sníž. přenesená",J181,0)</f>
        <v>0</v>
      </c>
      <c r="BI181" s="179">
        <f>IF(N181="nulová",J181,0)</f>
        <v>0</v>
      </c>
      <c r="BJ181" s="18" t="s">
        <v>80</v>
      </c>
      <c r="BK181" s="179">
        <f>ROUND(I181*H181,2)</f>
        <v>0</v>
      </c>
      <c r="BL181" s="18" t="s">
        <v>318</v>
      </c>
      <c r="BM181" s="178" t="s">
        <v>680</v>
      </c>
    </row>
    <row r="182" spans="1:31" s="2" customFormat="1" ht="6.95" customHeight="1">
      <c r="A182" s="33"/>
      <c r="B182" s="48"/>
      <c r="C182" s="49"/>
      <c r="D182" s="49"/>
      <c r="E182" s="49"/>
      <c r="F182" s="49"/>
      <c r="G182" s="49"/>
      <c r="H182" s="49"/>
      <c r="I182" s="126"/>
      <c r="J182" s="49"/>
      <c r="K182" s="49"/>
      <c r="L182" s="34"/>
      <c r="M182" s="33"/>
      <c r="O182" s="33"/>
      <c r="P182" s="33"/>
      <c r="Q182" s="33"/>
      <c r="R182" s="33"/>
      <c r="S182" s="33"/>
      <c r="T182" s="33"/>
      <c r="U182" s="33"/>
      <c r="V182" s="33"/>
      <c r="W182" s="33"/>
      <c r="X182" s="33"/>
      <c r="Y182" s="33"/>
      <c r="Z182" s="33"/>
      <c r="AA182" s="33"/>
      <c r="AB182" s="33"/>
      <c r="AC182" s="33"/>
      <c r="AD182" s="33"/>
      <c r="AE182" s="33"/>
    </row>
  </sheetData>
  <autoFilter ref="C132:K181"/>
  <mergeCells count="15">
    <mergeCell ref="E119:H119"/>
    <mergeCell ref="E123:H123"/>
    <mergeCell ref="E121:H121"/>
    <mergeCell ref="E125:H12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38"/>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97</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179</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681</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ROUND(J126,2)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ROUND((SUM(BE126:BE137)),2)</f>
        <v>0</v>
      </c>
      <c r="G37" s="33"/>
      <c r="H37" s="33"/>
      <c r="I37" s="113">
        <v>0.21</v>
      </c>
      <c r="J37" s="112">
        <f>ROUND(((SUM(BE126:BE137))*I37),2)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ROUND((SUM(BF126:BF137)),2)</f>
        <v>0</v>
      </c>
      <c r="G38" s="33"/>
      <c r="H38" s="33"/>
      <c r="I38" s="113">
        <v>0.15</v>
      </c>
      <c r="J38" s="112">
        <f>ROUND(((SUM(BF126:BF137))*I38),2)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ROUND((SUM(BG126:BG137)),2)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ROUND((SUM(BH126:BH137)),2)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ROUND((SUM(BI126:BI137)),2)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179</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001.4 - Elektroinstalace-stávající budova</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J126</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682</v>
      </c>
      <c r="E101" s="134"/>
      <c r="F101" s="134"/>
      <c r="G101" s="134"/>
      <c r="H101" s="134"/>
      <c r="I101" s="135"/>
      <c r="J101" s="136">
        <f>J127</f>
        <v>0</v>
      </c>
      <c r="L101" s="132"/>
    </row>
    <row r="102" spans="2:12" s="10" customFormat="1" ht="19.9" customHeight="1">
      <c r="B102" s="137"/>
      <c r="D102" s="138" t="s">
        <v>683</v>
      </c>
      <c r="E102" s="139"/>
      <c r="F102" s="139"/>
      <c r="G102" s="139"/>
      <c r="H102" s="139"/>
      <c r="I102" s="140"/>
      <c r="J102" s="141">
        <f>J128</f>
        <v>0</v>
      </c>
      <c r="L102" s="137"/>
    </row>
    <row r="103" spans="1:31" s="2" customFormat="1" ht="21.75" customHeight="1">
      <c r="A103" s="33"/>
      <c r="B103" s="34"/>
      <c r="C103" s="33"/>
      <c r="D103" s="33"/>
      <c r="E103" s="33"/>
      <c r="F103" s="33"/>
      <c r="G103" s="33"/>
      <c r="H103" s="33"/>
      <c r="I103" s="103"/>
      <c r="J103" s="33"/>
      <c r="K103" s="33"/>
      <c r="L103" s="43"/>
      <c r="S103" s="33"/>
      <c r="T103" s="33"/>
      <c r="U103" s="33"/>
      <c r="V103" s="33"/>
      <c r="W103" s="33"/>
      <c r="X103" s="33"/>
      <c r="Y103" s="33"/>
      <c r="Z103" s="33"/>
      <c r="AA103" s="33"/>
      <c r="AB103" s="33"/>
      <c r="AC103" s="33"/>
      <c r="AD103" s="33"/>
      <c r="AE103" s="33"/>
    </row>
    <row r="104" spans="1:31" s="2" customFormat="1" ht="6.95" customHeight="1">
      <c r="A104" s="33"/>
      <c r="B104" s="48"/>
      <c r="C104" s="49"/>
      <c r="D104" s="49"/>
      <c r="E104" s="49"/>
      <c r="F104" s="49"/>
      <c r="G104" s="49"/>
      <c r="H104" s="49"/>
      <c r="I104" s="126"/>
      <c r="J104" s="49"/>
      <c r="K104" s="49"/>
      <c r="L104" s="43"/>
      <c r="S104" s="33"/>
      <c r="T104" s="33"/>
      <c r="U104" s="33"/>
      <c r="V104" s="33"/>
      <c r="W104" s="33"/>
      <c r="X104" s="33"/>
      <c r="Y104" s="33"/>
      <c r="Z104" s="33"/>
      <c r="AA104" s="33"/>
      <c r="AB104" s="33"/>
      <c r="AC104" s="33"/>
      <c r="AD104" s="33"/>
      <c r="AE104" s="33"/>
    </row>
    <row r="108" spans="1:31" s="2" customFormat="1" ht="6.95" customHeight="1">
      <c r="A108" s="33"/>
      <c r="B108" s="50"/>
      <c r="C108" s="51"/>
      <c r="D108" s="51"/>
      <c r="E108" s="51"/>
      <c r="F108" s="51"/>
      <c r="G108" s="51"/>
      <c r="H108" s="51"/>
      <c r="I108" s="127"/>
      <c r="J108" s="51"/>
      <c r="K108" s="51"/>
      <c r="L108" s="43"/>
      <c r="S108" s="33"/>
      <c r="T108" s="33"/>
      <c r="U108" s="33"/>
      <c r="V108" s="33"/>
      <c r="W108" s="33"/>
      <c r="X108" s="33"/>
      <c r="Y108" s="33"/>
      <c r="Z108" s="33"/>
      <c r="AA108" s="33"/>
      <c r="AB108" s="33"/>
      <c r="AC108" s="33"/>
      <c r="AD108" s="33"/>
      <c r="AE108" s="33"/>
    </row>
    <row r="109" spans="1:31" s="2" customFormat="1" ht="24.95" customHeight="1">
      <c r="A109" s="33"/>
      <c r="B109" s="34"/>
      <c r="C109" s="22" t="s">
        <v>204</v>
      </c>
      <c r="D109" s="33"/>
      <c r="E109" s="33"/>
      <c r="F109" s="33"/>
      <c r="G109" s="33"/>
      <c r="H109" s="33"/>
      <c r="I109" s="103"/>
      <c r="J109" s="33"/>
      <c r="K109" s="33"/>
      <c r="L109" s="43"/>
      <c r="S109" s="33"/>
      <c r="T109" s="33"/>
      <c r="U109" s="33"/>
      <c r="V109" s="33"/>
      <c r="W109" s="33"/>
      <c r="X109" s="33"/>
      <c r="Y109" s="33"/>
      <c r="Z109" s="33"/>
      <c r="AA109" s="33"/>
      <c r="AB109" s="33"/>
      <c r="AC109" s="33"/>
      <c r="AD109" s="33"/>
      <c r="AE109" s="33"/>
    </row>
    <row r="110" spans="1:31" s="2" customFormat="1" ht="6.95" customHeight="1">
      <c r="A110" s="33"/>
      <c r="B110" s="34"/>
      <c r="C110" s="33"/>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4.45" customHeight="1">
      <c r="A112" s="33"/>
      <c r="B112" s="34"/>
      <c r="C112" s="33"/>
      <c r="D112" s="33"/>
      <c r="E112" s="280" t="str">
        <f>E7</f>
        <v>Rozšíření infrastruktury centra INTEMAC</v>
      </c>
      <c r="F112" s="281"/>
      <c r="G112" s="281"/>
      <c r="H112" s="281"/>
      <c r="I112" s="103"/>
      <c r="J112" s="33"/>
      <c r="K112" s="33"/>
      <c r="L112" s="43"/>
      <c r="S112" s="33"/>
      <c r="T112" s="33"/>
      <c r="U112" s="33"/>
      <c r="V112" s="33"/>
      <c r="W112" s="33"/>
      <c r="X112" s="33"/>
      <c r="Y112" s="33"/>
      <c r="Z112" s="33"/>
      <c r="AA112" s="33"/>
      <c r="AB112" s="33"/>
      <c r="AC112" s="33"/>
      <c r="AD112" s="33"/>
      <c r="AE112" s="33"/>
    </row>
    <row r="113" spans="2:12" s="1" customFormat="1" ht="12" customHeight="1">
      <c r="B113" s="21"/>
      <c r="C113" s="28" t="s">
        <v>176</v>
      </c>
      <c r="I113" s="99"/>
      <c r="L113" s="21"/>
    </row>
    <row r="114" spans="2:12" s="1" customFormat="1" ht="14.45" customHeight="1">
      <c r="B114" s="21"/>
      <c r="E114" s="280" t="s">
        <v>177</v>
      </c>
      <c r="F114" s="243"/>
      <c r="G114" s="243"/>
      <c r="H114" s="243"/>
      <c r="I114" s="99"/>
      <c r="L114" s="21"/>
    </row>
    <row r="115" spans="2:12" s="1" customFormat="1" ht="12" customHeight="1">
      <c r="B115" s="21"/>
      <c r="C115" s="28" t="s">
        <v>178</v>
      </c>
      <c r="I115" s="99"/>
      <c r="L115" s="21"/>
    </row>
    <row r="116" spans="1:31" s="2" customFormat="1" ht="14.45" customHeight="1">
      <c r="A116" s="33"/>
      <c r="B116" s="34"/>
      <c r="C116" s="33"/>
      <c r="D116" s="33"/>
      <c r="E116" s="282" t="s">
        <v>179</v>
      </c>
      <c r="F116" s="283"/>
      <c r="G116" s="283"/>
      <c r="H116" s="283"/>
      <c r="I116" s="10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180</v>
      </c>
      <c r="D117" s="33"/>
      <c r="E117" s="33"/>
      <c r="F117" s="33"/>
      <c r="G117" s="33"/>
      <c r="H117" s="33"/>
      <c r="I117" s="103"/>
      <c r="J117" s="33"/>
      <c r="K117" s="33"/>
      <c r="L117" s="43"/>
      <c r="S117" s="33"/>
      <c r="T117" s="33"/>
      <c r="U117" s="33"/>
      <c r="V117" s="33"/>
      <c r="W117" s="33"/>
      <c r="X117" s="33"/>
      <c r="Y117" s="33"/>
      <c r="Z117" s="33"/>
      <c r="AA117" s="33"/>
      <c r="AB117" s="33"/>
      <c r="AC117" s="33"/>
      <c r="AD117" s="33"/>
      <c r="AE117" s="33"/>
    </row>
    <row r="118" spans="1:31" s="2" customFormat="1" ht="14.45" customHeight="1">
      <c r="A118" s="33"/>
      <c r="B118" s="34"/>
      <c r="C118" s="33"/>
      <c r="D118" s="33"/>
      <c r="E118" s="253" t="str">
        <f>E13</f>
        <v>001.4 - Elektroinstalace-stávající budova</v>
      </c>
      <c r="F118" s="283"/>
      <c r="G118" s="283"/>
      <c r="H118" s="283"/>
      <c r="I118" s="10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20</v>
      </c>
      <c r="D120" s="33"/>
      <c r="E120" s="33"/>
      <c r="F120" s="26" t="str">
        <f>F16</f>
        <v xml:space="preserve"> </v>
      </c>
      <c r="G120" s="33"/>
      <c r="H120" s="33"/>
      <c r="I120" s="104" t="s">
        <v>22</v>
      </c>
      <c r="J120" s="56" t="str">
        <f>IF(J16="","",J16)</f>
        <v>20. 10. 2018</v>
      </c>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5.6" customHeight="1">
      <c r="A122" s="33"/>
      <c r="B122" s="34"/>
      <c r="C122" s="28" t="s">
        <v>24</v>
      </c>
      <c r="D122" s="33"/>
      <c r="E122" s="33"/>
      <c r="F122" s="26" t="str">
        <f>E19</f>
        <v xml:space="preserve"> </v>
      </c>
      <c r="G122" s="33"/>
      <c r="H122" s="33"/>
      <c r="I122" s="104" t="s">
        <v>29</v>
      </c>
      <c r="J122" s="31" t="str">
        <f>E25</f>
        <v xml:space="preserve"> </v>
      </c>
      <c r="K122" s="33"/>
      <c r="L122" s="43"/>
      <c r="S122" s="33"/>
      <c r="T122" s="33"/>
      <c r="U122" s="33"/>
      <c r="V122" s="33"/>
      <c r="W122" s="33"/>
      <c r="X122" s="33"/>
      <c r="Y122" s="33"/>
      <c r="Z122" s="33"/>
      <c r="AA122" s="33"/>
      <c r="AB122" s="33"/>
      <c r="AC122" s="33"/>
      <c r="AD122" s="33"/>
      <c r="AE122" s="33"/>
    </row>
    <row r="123" spans="1:31" s="2" customFormat="1" ht="15.6" customHeight="1">
      <c r="A123" s="33"/>
      <c r="B123" s="34"/>
      <c r="C123" s="28" t="s">
        <v>27</v>
      </c>
      <c r="D123" s="33"/>
      <c r="E123" s="33"/>
      <c r="F123" s="26" t="str">
        <f>IF(E22="","",E22)</f>
        <v>Vyplň údaj</v>
      </c>
      <c r="G123" s="33"/>
      <c r="H123" s="33"/>
      <c r="I123" s="104" t="s">
        <v>31</v>
      </c>
      <c r="J123" s="31" t="str">
        <f>E28</f>
        <v xml:space="preserve"> </v>
      </c>
      <c r="K123" s="33"/>
      <c r="L123" s="43"/>
      <c r="S123" s="33"/>
      <c r="T123" s="33"/>
      <c r="U123" s="33"/>
      <c r="V123" s="33"/>
      <c r="W123" s="33"/>
      <c r="X123" s="33"/>
      <c r="Y123" s="33"/>
      <c r="Z123" s="33"/>
      <c r="AA123" s="33"/>
      <c r="AB123" s="33"/>
      <c r="AC123" s="33"/>
      <c r="AD123" s="33"/>
      <c r="AE123" s="33"/>
    </row>
    <row r="124" spans="1:31" s="2" customFormat="1" ht="10.35" customHeight="1">
      <c r="A124" s="33"/>
      <c r="B124" s="34"/>
      <c r="C124" s="33"/>
      <c r="D124" s="33"/>
      <c r="E124" s="33"/>
      <c r="F124" s="33"/>
      <c r="G124" s="33"/>
      <c r="H124" s="33"/>
      <c r="I124" s="103"/>
      <c r="J124" s="33"/>
      <c r="K124" s="33"/>
      <c r="L124" s="43"/>
      <c r="S124" s="33"/>
      <c r="T124" s="33"/>
      <c r="U124" s="33"/>
      <c r="V124" s="33"/>
      <c r="W124" s="33"/>
      <c r="X124" s="33"/>
      <c r="Y124" s="33"/>
      <c r="Z124" s="33"/>
      <c r="AA124" s="33"/>
      <c r="AB124" s="33"/>
      <c r="AC124" s="33"/>
      <c r="AD124" s="33"/>
      <c r="AE124" s="33"/>
    </row>
    <row r="125" spans="1:31" s="11" customFormat="1" ht="29.25" customHeight="1">
      <c r="A125" s="142"/>
      <c r="B125" s="143"/>
      <c r="C125" s="144" t="s">
        <v>205</v>
      </c>
      <c r="D125" s="145" t="s">
        <v>58</v>
      </c>
      <c r="E125" s="145" t="s">
        <v>54</v>
      </c>
      <c r="F125" s="145" t="s">
        <v>55</v>
      </c>
      <c r="G125" s="145" t="s">
        <v>206</v>
      </c>
      <c r="H125" s="145" t="s">
        <v>207</v>
      </c>
      <c r="I125" s="146" t="s">
        <v>208</v>
      </c>
      <c r="J125" s="145" t="s">
        <v>184</v>
      </c>
      <c r="K125" s="147" t="s">
        <v>209</v>
      </c>
      <c r="L125" s="148"/>
      <c r="M125" s="63" t="s">
        <v>1</v>
      </c>
      <c r="N125" s="64" t="s">
        <v>37</v>
      </c>
      <c r="O125" s="64" t="s">
        <v>210</v>
      </c>
      <c r="P125" s="64" t="s">
        <v>211</v>
      </c>
      <c r="Q125" s="64" t="s">
        <v>212</v>
      </c>
      <c r="R125" s="64" t="s">
        <v>213</v>
      </c>
      <c r="S125" s="64" t="s">
        <v>214</v>
      </c>
      <c r="T125" s="65" t="s">
        <v>215</v>
      </c>
      <c r="U125" s="142"/>
      <c r="V125" s="142"/>
      <c r="W125" s="142"/>
      <c r="X125" s="142"/>
      <c r="Y125" s="142"/>
      <c r="Z125" s="142"/>
      <c r="AA125" s="142"/>
      <c r="AB125" s="142"/>
      <c r="AC125" s="142"/>
      <c r="AD125" s="142"/>
      <c r="AE125" s="142"/>
    </row>
    <row r="126" spans="1:63" s="2" customFormat="1" ht="22.9" customHeight="1">
      <c r="A126" s="33"/>
      <c r="B126" s="34"/>
      <c r="C126" s="70" t="s">
        <v>216</v>
      </c>
      <c r="D126" s="33"/>
      <c r="E126" s="33"/>
      <c r="F126" s="33"/>
      <c r="G126" s="33"/>
      <c r="H126" s="33"/>
      <c r="I126" s="103"/>
      <c r="J126" s="149">
        <f>BK126</f>
        <v>0</v>
      </c>
      <c r="K126" s="33"/>
      <c r="L126" s="34"/>
      <c r="M126" s="66"/>
      <c r="N126" s="57"/>
      <c r="O126" s="67"/>
      <c r="P126" s="150">
        <f>P127</f>
        <v>0</v>
      </c>
      <c r="Q126" s="67"/>
      <c r="R126" s="150">
        <f>R127</f>
        <v>0</v>
      </c>
      <c r="S126" s="67"/>
      <c r="T126" s="151">
        <f>T127</f>
        <v>0</v>
      </c>
      <c r="U126" s="33"/>
      <c r="V126" s="33"/>
      <c r="W126" s="33"/>
      <c r="X126" s="33"/>
      <c r="Y126" s="33"/>
      <c r="Z126" s="33"/>
      <c r="AA126" s="33"/>
      <c r="AB126" s="33"/>
      <c r="AC126" s="33"/>
      <c r="AD126" s="33"/>
      <c r="AE126" s="33"/>
      <c r="AT126" s="18" t="s">
        <v>72</v>
      </c>
      <c r="AU126" s="18" t="s">
        <v>186</v>
      </c>
      <c r="BK126" s="152">
        <f>BK127</f>
        <v>0</v>
      </c>
    </row>
    <row r="127" spans="2:63" s="12" customFormat="1" ht="25.9" customHeight="1">
      <c r="B127" s="153"/>
      <c r="D127" s="154" t="s">
        <v>72</v>
      </c>
      <c r="E127" s="155" t="s">
        <v>684</v>
      </c>
      <c r="F127" s="155" t="s">
        <v>120</v>
      </c>
      <c r="I127" s="156"/>
      <c r="J127" s="157">
        <f>BK127</f>
        <v>0</v>
      </c>
      <c r="L127" s="153"/>
      <c r="M127" s="158"/>
      <c r="N127" s="159"/>
      <c r="O127" s="159"/>
      <c r="P127" s="160">
        <f>P128</f>
        <v>0</v>
      </c>
      <c r="Q127" s="159"/>
      <c r="R127" s="160">
        <f>R128</f>
        <v>0</v>
      </c>
      <c r="S127" s="159"/>
      <c r="T127" s="161">
        <f>T128</f>
        <v>0</v>
      </c>
      <c r="AR127" s="154" t="s">
        <v>90</v>
      </c>
      <c r="AT127" s="162" t="s">
        <v>72</v>
      </c>
      <c r="AU127" s="162" t="s">
        <v>73</v>
      </c>
      <c r="AY127" s="154" t="s">
        <v>219</v>
      </c>
      <c r="BK127" s="163">
        <f>BK128</f>
        <v>0</v>
      </c>
    </row>
    <row r="128" spans="2:63" s="12" customFormat="1" ht="22.9" customHeight="1">
      <c r="B128" s="153"/>
      <c r="D128" s="154" t="s">
        <v>72</v>
      </c>
      <c r="E128" s="164" t="s">
        <v>685</v>
      </c>
      <c r="F128" s="164" t="s">
        <v>686</v>
      </c>
      <c r="I128" s="156"/>
      <c r="J128" s="165">
        <f>BK128</f>
        <v>0</v>
      </c>
      <c r="L128" s="153"/>
      <c r="M128" s="158"/>
      <c r="N128" s="159"/>
      <c r="O128" s="159"/>
      <c r="P128" s="160">
        <f>SUM(P129:P137)</f>
        <v>0</v>
      </c>
      <c r="Q128" s="159"/>
      <c r="R128" s="160">
        <f>SUM(R129:R137)</f>
        <v>0</v>
      </c>
      <c r="S128" s="159"/>
      <c r="T128" s="161">
        <f>SUM(T129:T137)</f>
        <v>0</v>
      </c>
      <c r="AR128" s="154" t="s">
        <v>90</v>
      </c>
      <c r="AT128" s="162" t="s">
        <v>72</v>
      </c>
      <c r="AU128" s="162" t="s">
        <v>80</v>
      </c>
      <c r="AY128" s="154" t="s">
        <v>219</v>
      </c>
      <c r="BK128" s="163">
        <f>SUM(BK129:BK137)</f>
        <v>0</v>
      </c>
    </row>
    <row r="129" spans="1:65" s="2" customFormat="1" ht="21.6" customHeight="1">
      <c r="A129" s="33"/>
      <c r="B129" s="166"/>
      <c r="C129" s="167" t="s">
        <v>80</v>
      </c>
      <c r="D129" s="167" t="s">
        <v>222</v>
      </c>
      <c r="E129" s="168" t="s">
        <v>687</v>
      </c>
      <c r="F129" s="169" t="s">
        <v>688</v>
      </c>
      <c r="G129" s="170" t="s">
        <v>361</v>
      </c>
      <c r="H129" s="171">
        <v>80</v>
      </c>
      <c r="I129" s="172"/>
      <c r="J129" s="173">
        <f aca="true" t="shared" si="0" ref="J129:J137">ROUND(I129*H129,2)</f>
        <v>0</v>
      </c>
      <c r="K129" s="169" t="s">
        <v>1</v>
      </c>
      <c r="L129" s="34"/>
      <c r="M129" s="174" t="s">
        <v>1</v>
      </c>
      <c r="N129" s="175" t="s">
        <v>38</v>
      </c>
      <c r="O129" s="59"/>
      <c r="P129" s="176">
        <f aca="true" t="shared" si="1" ref="P129:P137">O129*H129</f>
        <v>0</v>
      </c>
      <c r="Q129" s="176">
        <v>0</v>
      </c>
      <c r="R129" s="176">
        <f aca="true" t="shared" si="2" ref="R129:R137">Q129*H129</f>
        <v>0</v>
      </c>
      <c r="S129" s="176">
        <v>0</v>
      </c>
      <c r="T129" s="177">
        <f aca="true" t="shared" si="3" ref="T129:T137">S129*H129</f>
        <v>0</v>
      </c>
      <c r="U129" s="33"/>
      <c r="V129" s="33"/>
      <c r="W129" s="33"/>
      <c r="X129" s="33"/>
      <c r="Y129" s="33"/>
      <c r="Z129" s="33"/>
      <c r="AA129" s="33"/>
      <c r="AB129" s="33"/>
      <c r="AC129" s="33"/>
      <c r="AD129" s="33"/>
      <c r="AE129" s="33"/>
      <c r="AR129" s="178" t="s">
        <v>446</v>
      </c>
      <c r="AT129" s="178" t="s">
        <v>222</v>
      </c>
      <c r="AU129" s="178" t="s">
        <v>82</v>
      </c>
      <c r="AY129" s="18" t="s">
        <v>219</v>
      </c>
      <c r="BE129" s="179">
        <f aca="true" t="shared" si="4" ref="BE129:BE137">IF(N129="základní",J129,0)</f>
        <v>0</v>
      </c>
      <c r="BF129" s="179">
        <f aca="true" t="shared" si="5" ref="BF129:BF137">IF(N129="snížená",J129,0)</f>
        <v>0</v>
      </c>
      <c r="BG129" s="179">
        <f aca="true" t="shared" si="6" ref="BG129:BG137">IF(N129="zákl. přenesená",J129,0)</f>
        <v>0</v>
      </c>
      <c r="BH129" s="179">
        <f aca="true" t="shared" si="7" ref="BH129:BH137">IF(N129="sníž. přenesená",J129,0)</f>
        <v>0</v>
      </c>
      <c r="BI129" s="179">
        <f aca="true" t="shared" si="8" ref="BI129:BI137">IF(N129="nulová",J129,0)</f>
        <v>0</v>
      </c>
      <c r="BJ129" s="18" t="s">
        <v>80</v>
      </c>
      <c r="BK129" s="179">
        <f aca="true" t="shared" si="9" ref="BK129:BK137">ROUND(I129*H129,2)</f>
        <v>0</v>
      </c>
      <c r="BL129" s="18" t="s">
        <v>446</v>
      </c>
      <c r="BM129" s="178" t="s">
        <v>689</v>
      </c>
    </row>
    <row r="130" spans="1:65" s="2" customFormat="1" ht="21.6" customHeight="1">
      <c r="A130" s="33"/>
      <c r="B130" s="166"/>
      <c r="C130" s="167" t="s">
        <v>82</v>
      </c>
      <c r="D130" s="167" t="s">
        <v>222</v>
      </c>
      <c r="E130" s="168" t="s">
        <v>690</v>
      </c>
      <c r="F130" s="169" t="s">
        <v>691</v>
      </c>
      <c r="G130" s="170" t="s">
        <v>361</v>
      </c>
      <c r="H130" s="171">
        <v>20</v>
      </c>
      <c r="I130" s="172"/>
      <c r="J130" s="173">
        <f t="shared" si="0"/>
        <v>0</v>
      </c>
      <c r="K130" s="169" t="s">
        <v>1</v>
      </c>
      <c r="L130" s="34"/>
      <c r="M130" s="174" t="s">
        <v>1</v>
      </c>
      <c r="N130" s="175" t="s">
        <v>38</v>
      </c>
      <c r="O130" s="59"/>
      <c r="P130" s="176">
        <f t="shared" si="1"/>
        <v>0</v>
      </c>
      <c r="Q130" s="176">
        <v>0</v>
      </c>
      <c r="R130" s="176">
        <f t="shared" si="2"/>
        <v>0</v>
      </c>
      <c r="S130" s="176">
        <v>0</v>
      </c>
      <c r="T130" s="177">
        <f t="shared" si="3"/>
        <v>0</v>
      </c>
      <c r="U130" s="33"/>
      <c r="V130" s="33"/>
      <c r="W130" s="33"/>
      <c r="X130" s="33"/>
      <c r="Y130" s="33"/>
      <c r="Z130" s="33"/>
      <c r="AA130" s="33"/>
      <c r="AB130" s="33"/>
      <c r="AC130" s="33"/>
      <c r="AD130" s="33"/>
      <c r="AE130" s="33"/>
      <c r="AR130" s="178" t="s">
        <v>446</v>
      </c>
      <c r="AT130" s="178" t="s">
        <v>222</v>
      </c>
      <c r="AU130" s="178" t="s">
        <v>82</v>
      </c>
      <c r="AY130" s="18" t="s">
        <v>219</v>
      </c>
      <c r="BE130" s="179">
        <f t="shared" si="4"/>
        <v>0</v>
      </c>
      <c r="BF130" s="179">
        <f t="shared" si="5"/>
        <v>0</v>
      </c>
      <c r="BG130" s="179">
        <f t="shared" si="6"/>
        <v>0</v>
      </c>
      <c r="BH130" s="179">
        <f t="shared" si="7"/>
        <v>0</v>
      </c>
      <c r="BI130" s="179">
        <f t="shared" si="8"/>
        <v>0</v>
      </c>
      <c r="BJ130" s="18" t="s">
        <v>80</v>
      </c>
      <c r="BK130" s="179">
        <f t="shared" si="9"/>
        <v>0</v>
      </c>
      <c r="BL130" s="18" t="s">
        <v>446</v>
      </c>
      <c r="BM130" s="178" t="s">
        <v>692</v>
      </c>
    </row>
    <row r="131" spans="1:65" s="2" customFormat="1" ht="21.6" customHeight="1">
      <c r="A131" s="33"/>
      <c r="B131" s="166"/>
      <c r="C131" s="167" t="s">
        <v>90</v>
      </c>
      <c r="D131" s="167" t="s">
        <v>222</v>
      </c>
      <c r="E131" s="168" t="s">
        <v>693</v>
      </c>
      <c r="F131" s="169" t="s">
        <v>694</v>
      </c>
      <c r="G131" s="170" t="s">
        <v>592</v>
      </c>
      <c r="H131" s="171">
        <v>28</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446</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446</v>
      </c>
      <c r="BM131" s="178" t="s">
        <v>695</v>
      </c>
    </row>
    <row r="132" spans="1:65" s="2" customFormat="1" ht="21.6" customHeight="1">
      <c r="A132" s="33"/>
      <c r="B132" s="166"/>
      <c r="C132" s="167" t="s">
        <v>125</v>
      </c>
      <c r="D132" s="167" t="s">
        <v>222</v>
      </c>
      <c r="E132" s="168" t="s">
        <v>696</v>
      </c>
      <c r="F132" s="169" t="s">
        <v>697</v>
      </c>
      <c r="G132" s="170" t="s">
        <v>592</v>
      </c>
      <c r="H132" s="171">
        <v>2</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446</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446</v>
      </c>
      <c r="BM132" s="178" t="s">
        <v>698</v>
      </c>
    </row>
    <row r="133" spans="1:65" s="2" customFormat="1" ht="32.45" customHeight="1">
      <c r="A133" s="33"/>
      <c r="B133" s="166"/>
      <c r="C133" s="167" t="s">
        <v>246</v>
      </c>
      <c r="D133" s="167" t="s">
        <v>222</v>
      </c>
      <c r="E133" s="168" t="s">
        <v>699</v>
      </c>
      <c r="F133" s="169" t="s">
        <v>700</v>
      </c>
      <c r="G133" s="170" t="s">
        <v>592</v>
      </c>
      <c r="H133" s="171">
        <v>2</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446</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446</v>
      </c>
      <c r="BM133" s="178" t="s">
        <v>701</v>
      </c>
    </row>
    <row r="134" spans="1:65" s="2" customFormat="1" ht="32.45" customHeight="1">
      <c r="A134" s="33"/>
      <c r="B134" s="166"/>
      <c r="C134" s="167" t="s">
        <v>252</v>
      </c>
      <c r="D134" s="167" t="s">
        <v>222</v>
      </c>
      <c r="E134" s="168" t="s">
        <v>702</v>
      </c>
      <c r="F134" s="169" t="s">
        <v>703</v>
      </c>
      <c r="G134" s="170" t="s">
        <v>592</v>
      </c>
      <c r="H134" s="171">
        <v>1</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446</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446</v>
      </c>
      <c r="BM134" s="178" t="s">
        <v>704</v>
      </c>
    </row>
    <row r="135" spans="1:65" s="2" customFormat="1" ht="32.45" customHeight="1">
      <c r="A135" s="33"/>
      <c r="B135" s="166"/>
      <c r="C135" s="167" t="s">
        <v>260</v>
      </c>
      <c r="D135" s="167" t="s">
        <v>222</v>
      </c>
      <c r="E135" s="168" t="s">
        <v>705</v>
      </c>
      <c r="F135" s="169" t="s">
        <v>706</v>
      </c>
      <c r="G135" s="170" t="s">
        <v>592</v>
      </c>
      <c r="H135" s="171">
        <v>1</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446</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446</v>
      </c>
      <c r="BM135" s="178" t="s">
        <v>707</v>
      </c>
    </row>
    <row r="136" spans="1:65" s="2" customFormat="1" ht="14.45" customHeight="1">
      <c r="A136" s="33"/>
      <c r="B136" s="166"/>
      <c r="C136" s="167" t="s">
        <v>256</v>
      </c>
      <c r="D136" s="167" t="s">
        <v>222</v>
      </c>
      <c r="E136" s="168" t="s">
        <v>708</v>
      </c>
      <c r="F136" s="169" t="s">
        <v>709</v>
      </c>
      <c r="G136" s="170" t="s">
        <v>592</v>
      </c>
      <c r="H136" s="171">
        <v>10</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446</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446</v>
      </c>
      <c r="BM136" s="178" t="s">
        <v>710</v>
      </c>
    </row>
    <row r="137" spans="1:65" s="2" customFormat="1" ht="14.45" customHeight="1">
      <c r="A137" s="33"/>
      <c r="B137" s="166"/>
      <c r="C137" s="167" t="s">
        <v>271</v>
      </c>
      <c r="D137" s="167" t="s">
        <v>222</v>
      </c>
      <c r="E137" s="168" t="s">
        <v>711</v>
      </c>
      <c r="F137" s="169" t="s">
        <v>712</v>
      </c>
      <c r="G137" s="170" t="s">
        <v>592</v>
      </c>
      <c r="H137" s="171">
        <v>8</v>
      </c>
      <c r="I137" s="172"/>
      <c r="J137" s="173">
        <f t="shared" si="0"/>
        <v>0</v>
      </c>
      <c r="K137" s="169" t="s">
        <v>1</v>
      </c>
      <c r="L137" s="34"/>
      <c r="M137" s="217" t="s">
        <v>1</v>
      </c>
      <c r="N137" s="218" t="s">
        <v>38</v>
      </c>
      <c r="O137" s="219"/>
      <c r="P137" s="220">
        <f t="shared" si="1"/>
        <v>0</v>
      </c>
      <c r="Q137" s="220">
        <v>0</v>
      </c>
      <c r="R137" s="220">
        <f t="shared" si="2"/>
        <v>0</v>
      </c>
      <c r="S137" s="220">
        <v>0</v>
      </c>
      <c r="T137" s="221">
        <f t="shared" si="3"/>
        <v>0</v>
      </c>
      <c r="U137" s="33"/>
      <c r="V137" s="33"/>
      <c r="W137" s="33"/>
      <c r="X137" s="33"/>
      <c r="Y137" s="33"/>
      <c r="Z137" s="33"/>
      <c r="AA137" s="33"/>
      <c r="AB137" s="33"/>
      <c r="AC137" s="33"/>
      <c r="AD137" s="33"/>
      <c r="AE137" s="33"/>
      <c r="AR137" s="178" t="s">
        <v>446</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446</v>
      </c>
      <c r="BM137" s="178" t="s">
        <v>713</v>
      </c>
    </row>
    <row r="138" spans="1:31" s="2" customFormat="1" ht="6.95" customHeight="1">
      <c r="A138" s="33"/>
      <c r="B138" s="48"/>
      <c r="C138" s="49"/>
      <c r="D138" s="49"/>
      <c r="E138" s="49"/>
      <c r="F138" s="49"/>
      <c r="G138" s="49"/>
      <c r="H138" s="49"/>
      <c r="I138" s="126"/>
      <c r="J138" s="49"/>
      <c r="K138" s="49"/>
      <c r="L138" s="34"/>
      <c r="M138" s="33"/>
      <c r="O138" s="33"/>
      <c r="P138" s="33"/>
      <c r="Q138" s="33"/>
      <c r="R138" s="33"/>
      <c r="S138" s="33"/>
      <c r="T138" s="33"/>
      <c r="U138" s="33"/>
      <c r="V138" s="33"/>
      <c r="W138" s="33"/>
      <c r="X138" s="33"/>
      <c r="Y138" s="33"/>
      <c r="Z138" s="33"/>
      <c r="AA138" s="33"/>
      <c r="AB138" s="33"/>
      <c r="AC138" s="33"/>
      <c r="AD138" s="33"/>
      <c r="AE138" s="33"/>
    </row>
  </sheetData>
  <autoFilter ref="C125:K137"/>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48"/>
  <sheetViews>
    <sheetView showGridLines="0" workbookViewId="0" topLeftCell="A123">
      <selection activeCell="F133" sqref="F133"/>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100</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179</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714</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ROUND(J128,2)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ROUND((SUM(BE128:BE147)),2)</f>
        <v>0</v>
      </c>
      <c r="G37" s="33"/>
      <c r="H37" s="33"/>
      <c r="I37" s="113">
        <v>0.21</v>
      </c>
      <c r="J37" s="112">
        <f>ROUND(((SUM(BE128:BE147))*I37),2)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ROUND((SUM(BF128:BF147)),2)</f>
        <v>0</v>
      </c>
      <c r="G38" s="33"/>
      <c r="H38" s="33"/>
      <c r="I38" s="113">
        <v>0.15</v>
      </c>
      <c r="J38" s="112">
        <f>ROUND(((SUM(BF128:BF147))*I38),2)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ROUND((SUM(BG128:BG147)),2)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ROUND((SUM(BH128:BH147)),2)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ROUND((SUM(BI128:BI147)),2)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179</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001.5 - Vzduchotechnika</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J128</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715</v>
      </c>
      <c r="E101" s="134"/>
      <c r="F101" s="134"/>
      <c r="G101" s="134"/>
      <c r="H101" s="134"/>
      <c r="I101" s="135"/>
      <c r="J101" s="136">
        <f>J129</f>
        <v>0</v>
      </c>
      <c r="L101" s="132"/>
    </row>
    <row r="102" spans="2:12" s="10" customFormat="1" ht="19.9" customHeight="1">
      <c r="B102" s="137"/>
      <c r="D102" s="138" t="s">
        <v>716</v>
      </c>
      <c r="E102" s="139"/>
      <c r="F102" s="139"/>
      <c r="G102" s="139"/>
      <c r="H102" s="139"/>
      <c r="I102" s="140"/>
      <c r="J102" s="141">
        <f>J130</f>
        <v>0</v>
      </c>
      <c r="L102" s="137"/>
    </row>
    <row r="103" spans="2:12" s="10" customFormat="1" ht="19.9" customHeight="1">
      <c r="B103" s="137"/>
      <c r="D103" s="138" t="s">
        <v>717</v>
      </c>
      <c r="E103" s="139"/>
      <c r="F103" s="139"/>
      <c r="G103" s="139"/>
      <c r="H103" s="139"/>
      <c r="I103" s="140"/>
      <c r="J103" s="141">
        <f>J136</f>
        <v>0</v>
      </c>
      <c r="L103" s="137"/>
    </row>
    <row r="104" spans="2:12" s="10" customFormat="1" ht="19.9" customHeight="1">
      <c r="B104" s="137"/>
      <c r="D104" s="138" t="s">
        <v>718</v>
      </c>
      <c r="E104" s="139"/>
      <c r="F104" s="139"/>
      <c r="G104" s="139"/>
      <c r="H104" s="139"/>
      <c r="I104" s="140"/>
      <c r="J104" s="141">
        <f>J140</f>
        <v>0</v>
      </c>
      <c r="L104" s="137"/>
    </row>
    <row r="105" spans="1:31" s="2" customFormat="1" ht="21.75" customHeight="1">
      <c r="A105" s="33"/>
      <c r="B105" s="34"/>
      <c r="C105" s="33"/>
      <c r="D105" s="33"/>
      <c r="E105" s="33"/>
      <c r="F105" s="33"/>
      <c r="G105" s="33"/>
      <c r="H105" s="33"/>
      <c r="I105" s="103"/>
      <c r="J105" s="33"/>
      <c r="K105" s="33"/>
      <c r="L105" s="43"/>
      <c r="S105" s="33"/>
      <c r="T105" s="33"/>
      <c r="U105" s="33"/>
      <c r="V105" s="33"/>
      <c r="W105" s="33"/>
      <c r="X105" s="33"/>
      <c r="Y105" s="33"/>
      <c r="Z105" s="33"/>
      <c r="AA105" s="33"/>
      <c r="AB105" s="33"/>
      <c r="AC105" s="33"/>
      <c r="AD105" s="33"/>
      <c r="AE105" s="33"/>
    </row>
    <row r="106" spans="1:31" s="2" customFormat="1" ht="6.95" customHeight="1">
      <c r="A106" s="33"/>
      <c r="B106" s="48"/>
      <c r="C106" s="49"/>
      <c r="D106" s="49"/>
      <c r="E106" s="49"/>
      <c r="F106" s="49"/>
      <c r="G106" s="49"/>
      <c r="H106" s="49"/>
      <c r="I106" s="126"/>
      <c r="J106" s="49"/>
      <c r="K106" s="49"/>
      <c r="L106" s="43"/>
      <c r="S106" s="33"/>
      <c r="T106" s="33"/>
      <c r="U106" s="33"/>
      <c r="V106" s="33"/>
      <c r="W106" s="33"/>
      <c r="X106" s="33"/>
      <c r="Y106" s="33"/>
      <c r="Z106" s="33"/>
      <c r="AA106" s="33"/>
      <c r="AB106" s="33"/>
      <c r="AC106" s="33"/>
      <c r="AD106" s="33"/>
      <c r="AE106" s="33"/>
    </row>
    <row r="110" spans="1:31" s="2" customFormat="1" ht="6.95" customHeight="1">
      <c r="A110" s="33"/>
      <c r="B110" s="50"/>
      <c r="C110" s="51"/>
      <c r="D110" s="51"/>
      <c r="E110" s="51"/>
      <c r="F110" s="51"/>
      <c r="G110" s="51"/>
      <c r="H110" s="51"/>
      <c r="I110" s="127"/>
      <c r="J110" s="51"/>
      <c r="K110" s="51"/>
      <c r="L110" s="43"/>
      <c r="S110" s="33"/>
      <c r="T110" s="33"/>
      <c r="U110" s="33"/>
      <c r="V110" s="33"/>
      <c r="W110" s="33"/>
      <c r="X110" s="33"/>
      <c r="Y110" s="33"/>
      <c r="Z110" s="33"/>
      <c r="AA110" s="33"/>
      <c r="AB110" s="33"/>
      <c r="AC110" s="33"/>
      <c r="AD110" s="33"/>
      <c r="AE110" s="33"/>
    </row>
    <row r="111" spans="1:31" s="2" customFormat="1" ht="24.95" customHeight="1">
      <c r="A111" s="33"/>
      <c r="B111" s="34"/>
      <c r="C111" s="22" t="s">
        <v>204</v>
      </c>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6.9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16</v>
      </c>
      <c r="D113" s="33"/>
      <c r="E113" s="33"/>
      <c r="F113" s="33"/>
      <c r="G113" s="33"/>
      <c r="H113" s="33"/>
      <c r="I113" s="103"/>
      <c r="J113" s="33"/>
      <c r="K113" s="33"/>
      <c r="L113" s="43"/>
      <c r="S113" s="33"/>
      <c r="T113" s="33"/>
      <c r="U113" s="33"/>
      <c r="V113" s="33"/>
      <c r="W113" s="33"/>
      <c r="X113" s="33"/>
      <c r="Y113" s="33"/>
      <c r="Z113" s="33"/>
      <c r="AA113" s="33"/>
      <c r="AB113" s="33"/>
      <c r="AC113" s="33"/>
      <c r="AD113" s="33"/>
      <c r="AE113" s="33"/>
    </row>
    <row r="114" spans="1:31" s="2" customFormat="1" ht="14.45" customHeight="1">
      <c r="A114" s="33"/>
      <c r="B114" s="34"/>
      <c r="C114" s="33"/>
      <c r="D114" s="33"/>
      <c r="E114" s="280" t="str">
        <f>E7</f>
        <v>Rozšíření infrastruktury centra INTEMAC</v>
      </c>
      <c r="F114" s="281"/>
      <c r="G114" s="281"/>
      <c r="H114" s="281"/>
      <c r="I114" s="103"/>
      <c r="J114" s="33"/>
      <c r="K114" s="33"/>
      <c r="L114" s="43"/>
      <c r="S114" s="33"/>
      <c r="T114" s="33"/>
      <c r="U114" s="33"/>
      <c r="V114" s="33"/>
      <c r="W114" s="33"/>
      <c r="X114" s="33"/>
      <c r="Y114" s="33"/>
      <c r="Z114" s="33"/>
      <c r="AA114" s="33"/>
      <c r="AB114" s="33"/>
      <c r="AC114" s="33"/>
      <c r="AD114" s="33"/>
      <c r="AE114" s="33"/>
    </row>
    <row r="115" spans="2:12" s="1" customFormat="1" ht="12" customHeight="1">
      <c r="B115" s="21"/>
      <c r="C115" s="28" t="s">
        <v>176</v>
      </c>
      <c r="I115" s="99"/>
      <c r="L115" s="21"/>
    </row>
    <row r="116" spans="2:12" s="1" customFormat="1" ht="14.45" customHeight="1">
      <c r="B116" s="21"/>
      <c r="E116" s="280" t="s">
        <v>177</v>
      </c>
      <c r="F116" s="243"/>
      <c r="G116" s="243"/>
      <c r="H116" s="243"/>
      <c r="I116" s="99"/>
      <c r="L116" s="21"/>
    </row>
    <row r="117" spans="2:12" s="1" customFormat="1" ht="12" customHeight="1">
      <c r="B117" s="21"/>
      <c r="C117" s="28" t="s">
        <v>178</v>
      </c>
      <c r="I117" s="99"/>
      <c r="L117" s="21"/>
    </row>
    <row r="118" spans="1:31" s="2" customFormat="1" ht="14.45" customHeight="1">
      <c r="A118" s="33"/>
      <c r="B118" s="34"/>
      <c r="C118" s="33"/>
      <c r="D118" s="33"/>
      <c r="E118" s="282" t="s">
        <v>179</v>
      </c>
      <c r="F118" s="283"/>
      <c r="G118" s="283"/>
      <c r="H118" s="283"/>
      <c r="I118" s="10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180</v>
      </c>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4.45" customHeight="1">
      <c r="A120" s="33"/>
      <c r="B120" s="34"/>
      <c r="C120" s="33"/>
      <c r="D120" s="33"/>
      <c r="E120" s="253" t="str">
        <f>E13</f>
        <v>001.5 - Vzduchotechnika</v>
      </c>
      <c r="F120" s="283"/>
      <c r="G120" s="283"/>
      <c r="H120" s="283"/>
      <c r="I120" s="10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20</v>
      </c>
      <c r="D122" s="33"/>
      <c r="E122" s="33"/>
      <c r="F122" s="26" t="str">
        <f>F16</f>
        <v xml:space="preserve"> </v>
      </c>
      <c r="G122" s="33"/>
      <c r="H122" s="33"/>
      <c r="I122" s="104" t="s">
        <v>22</v>
      </c>
      <c r="J122" s="56" t="str">
        <f>IF(J16="","",J16)</f>
        <v>20. 10. 2018</v>
      </c>
      <c r="K122" s="33"/>
      <c r="L122" s="43"/>
      <c r="S122" s="33"/>
      <c r="T122" s="33"/>
      <c r="U122" s="33"/>
      <c r="V122" s="33"/>
      <c r="W122" s="33"/>
      <c r="X122" s="33"/>
      <c r="Y122" s="33"/>
      <c r="Z122" s="33"/>
      <c r="AA122" s="33"/>
      <c r="AB122" s="33"/>
      <c r="AC122" s="33"/>
      <c r="AD122" s="33"/>
      <c r="AE122" s="33"/>
    </row>
    <row r="123" spans="1:31" s="2" customFormat="1" ht="6.95" customHeight="1">
      <c r="A123" s="33"/>
      <c r="B123" s="34"/>
      <c r="C123" s="33"/>
      <c r="D123" s="33"/>
      <c r="E123" s="33"/>
      <c r="F123" s="33"/>
      <c r="G123" s="33"/>
      <c r="H123" s="33"/>
      <c r="I123" s="103"/>
      <c r="J123" s="33"/>
      <c r="K123" s="33"/>
      <c r="L123" s="43"/>
      <c r="S123" s="33"/>
      <c r="T123" s="33"/>
      <c r="U123" s="33"/>
      <c r="V123" s="33"/>
      <c r="W123" s="33"/>
      <c r="X123" s="33"/>
      <c r="Y123" s="33"/>
      <c r="Z123" s="33"/>
      <c r="AA123" s="33"/>
      <c r="AB123" s="33"/>
      <c r="AC123" s="33"/>
      <c r="AD123" s="33"/>
      <c r="AE123" s="33"/>
    </row>
    <row r="124" spans="1:31" s="2" customFormat="1" ht="15.6" customHeight="1">
      <c r="A124" s="33"/>
      <c r="B124" s="34"/>
      <c r="C124" s="28" t="s">
        <v>24</v>
      </c>
      <c r="D124" s="33"/>
      <c r="E124" s="33"/>
      <c r="F124" s="26" t="str">
        <f>E19</f>
        <v xml:space="preserve"> </v>
      </c>
      <c r="G124" s="33"/>
      <c r="H124" s="33"/>
      <c r="I124" s="104" t="s">
        <v>29</v>
      </c>
      <c r="J124" s="31" t="str">
        <f>E25</f>
        <v xml:space="preserve"> </v>
      </c>
      <c r="K124" s="33"/>
      <c r="L124" s="43"/>
      <c r="S124" s="33"/>
      <c r="T124" s="33"/>
      <c r="U124" s="33"/>
      <c r="V124" s="33"/>
      <c r="W124" s="33"/>
      <c r="X124" s="33"/>
      <c r="Y124" s="33"/>
      <c r="Z124" s="33"/>
      <c r="AA124" s="33"/>
      <c r="AB124" s="33"/>
      <c r="AC124" s="33"/>
      <c r="AD124" s="33"/>
      <c r="AE124" s="33"/>
    </row>
    <row r="125" spans="1:31" s="2" customFormat="1" ht="15.6" customHeight="1">
      <c r="A125" s="33"/>
      <c r="B125" s="34"/>
      <c r="C125" s="28" t="s">
        <v>27</v>
      </c>
      <c r="D125" s="33"/>
      <c r="E125" s="33"/>
      <c r="F125" s="26" t="str">
        <f>IF(E22="","",E22)</f>
        <v>Vyplň údaj</v>
      </c>
      <c r="G125" s="33"/>
      <c r="H125" s="33"/>
      <c r="I125" s="104" t="s">
        <v>31</v>
      </c>
      <c r="J125" s="31" t="str">
        <f>E28</f>
        <v xml:space="preserve"> </v>
      </c>
      <c r="K125" s="33"/>
      <c r="L125" s="43"/>
      <c r="S125" s="33"/>
      <c r="T125" s="33"/>
      <c r="U125" s="33"/>
      <c r="V125" s="33"/>
      <c r="W125" s="33"/>
      <c r="X125" s="33"/>
      <c r="Y125" s="33"/>
      <c r="Z125" s="33"/>
      <c r="AA125" s="33"/>
      <c r="AB125" s="33"/>
      <c r="AC125" s="33"/>
      <c r="AD125" s="33"/>
      <c r="AE125" s="33"/>
    </row>
    <row r="126" spans="1:31" s="2" customFormat="1" ht="10.35" customHeight="1">
      <c r="A126" s="33"/>
      <c r="B126" s="34"/>
      <c r="C126" s="33"/>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11" customFormat="1" ht="29.25" customHeight="1">
      <c r="A127" s="142"/>
      <c r="B127" s="143"/>
      <c r="C127" s="144" t="s">
        <v>205</v>
      </c>
      <c r="D127" s="145" t="s">
        <v>58</v>
      </c>
      <c r="E127" s="145" t="s">
        <v>54</v>
      </c>
      <c r="F127" s="145" t="s">
        <v>55</v>
      </c>
      <c r="G127" s="145" t="s">
        <v>206</v>
      </c>
      <c r="H127" s="145" t="s">
        <v>207</v>
      </c>
      <c r="I127" s="146" t="s">
        <v>208</v>
      </c>
      <c r="J127" s="145" t="s">
        <v>184</v>
      </c>
      <c r="K127" s="147" t="s">
        <v>209</v>
      </c>
      <c r="L127" s="148"/>
      <c r="M127" s="63" t="s">
        <v>1</v>
      </c>
      <c r="N127" s="64" t="s">
        <v>37</v>
      </c>
      <c r="O127" s="64" t="s">
        <v>210</v>
      </c>
      <c r="P127" s="64" t="s">
        <v>211</v>
      </c>
      <c r="Q127" s="64" t="s">
        <v>212</v>
      </c>
      <c r="R127" s="64" t="s">
        <v>213</v>
      </c>
      <c r="S127" s="64" t="s">
        <v>214</v>
      </c>
      <c r="T127" s="65" t="s">
        <v>215</v>
      </c>
      <c r="U127" s="142"/>
      <c r="V127" s="142"/>
      <c r="W127" s="142"/>
      <c r="X127" s="142"/>
      <c r="Y127" s="142"/>
      <c r="Z127" s="142"/>
      <c r="AA127" s="142"/>
      <c r="AB127" s="142"/>
      <c r="AC127" s="142"/>
      <c r="AD127" s="142"/>
      <c r="AE127" s="142"/>
    </row>
    <row r="128" spans="1:63" s="2" customFormat="1" ht="22.9" customHeight="1">
      <c r="A128" s="33"/>
      <c r="B128" s="34"/>
      <c r="C128" s="70" t="s">
        <v>216</v>
      </c>
      <c r="D128" s="33"/>
      <c r="E128" s="33"/>
      <c r="F128" s="33"/>
      <c r="G128" s="33"/>
      <c r="H128" s="33"/>
      <c r="I128" s="103"/>
      <c r="J128" s="149">
        <f>BK128</f>
        <v>0</v>
      </c>
      <c r="K128" s="33"/>
      <c r="L128" s="34"/>
      <c r="M128" s="66"/>
      <c r="N128" s="57"/>
      <c r="O128" s="67"/>
      <c r="P128" s="150">
        <f>P129</f>
        <v>0</v>
      </c>
      <c r="Q128" s="67"/>
      <c r="R128" s="150">
        <f>R129</f>
        <v>0</v>
      </c>
      <c r="S128" s="67"/>
      <c r="T128" s="151">
        <f>T129</f>
        <v>0</v>
      </c>
      <c r="U128" s="33"/>
      <c r="V128" s="33"/>
      <c r="W128" s="33"/>
      <c r="X128" s="33"/>
      <c r="Y128" s="33"/>
      <c r="Z128" s="33"/>
      <c r="AA128" s="33"/>
      <c r="AB128" s="33"/>
      <c r="AC128" s="33"/>
      <c r="AD128" s="33"/>
      <c r="AE128" s="33"/>
      <c r="AT128" s="18" t="s">
        <v>72</v>
      </c>
      <c r="AU128" s="18" t="s">
        <v>186</v>
      </c>
      <c r="BK128" s="152">
        <f>BK129</f>
        <v>0</v>
      </c>
    </row>
    <row r="129" spans="2:63" s="12" customFormat="1" ht="25.9" customHeight="1">
      <c r="B129" s="153"/>
      <c r="D129" s="154" t="s">
        <v>72</v>
      </c>
      <c r="E129" s="155" t="s">
        <v>719</v>
      </c>
      <c r="F129" s="155" t="s">
        <v>99</v>
      </c>
      <c r="I129" s="156"/>
      <c r="J129" s="157">
        <f>BK129</f>
        <v>0</v>
      </c>
      <c r="L129" s="153"/>
      <c r="M129" s="158"/>
      <c r="N129" s="159"/>
      <c r="O129" s="159"/>
      <c r="P129" s="160">
        <f>P130+P136+P140</f>
        <v>0</v>
      </c>
      <c r="Q129" s="159"/>
      <c r="R129" s="160">
        <f>R130+R136+R140</f>
        <v>0</v>
      </c>
      <c r="S129" s="159"/>
      <c r="T129" s="161">
        <f>T130+T136+T140</f>
        <v>0</v>
      </c>
      <c r="AR129" s="154" t="s">
        <v>90</v>
      </c>
      <c r="AT129" s="162" t="s">
        <v>72</v>
      </c>
      <c r="AU129" s="162" t="s">
        <v>73</v>
      </c>
      <c r="AY129" s="154" t="s">
        <v>219</v>
      </c>
      <c r="BK129" s="163">
        <f>BK130+BK136+BK140</f>
        <v>0</v>
      </c>
    </row>
    <row r="130" spans="2:63" s="12" customFormat="1" ht="22.9" customHeight="1">
      <c r="B130" s="153"/>
      <c r="D130" s="154" t="s">
        <v>72</v>
      </c>
      <c r="E130" s="164" t="s">
        <v>720</v>
      </c>
      <c r="F130" s="164" t="s">
        <v>721</v>
      </c>
      <c r="I130" s="156"/>
      <c r="J130" s="165">
        <f>BK130</f>
        <v>0</v>
      </c>
      <c r="L130" s="153"/>
      <c r="M130" s="158"/>
      <c r="N130" s="159"/>
      <c r="O130" s="159"/>
      <c r="P130" s="160">
        <f>SUM(P131:P135)</f>
        <v>0</v>
      </c>
      <c r="Q130" s="159"/>
      <c r="R130" s="160">
        <f>SUM(R131:R135)</f>
        <v>0</v>
      </c>
      <c r="S130" s="159"/>
      <c r="T130" s="161">
        <f>SUM(T131:T135)</f>
        <v>0</v>
      </c>
      <c r="AR130" s="154" t="s">
        <v>90</v>
      </c>
      <c r="AT130" s="162" t="s">
        <v>72</v>
      </c>
      <c r="AU130" s="162" t="s">
        <v>80</v>
      </c>
      <c r="AY130" s="154" t="s">
        <v>219</v>
      </c>
      <c r="BK130" s="163">
        <f>SUM(BK131:BK135)</f>
        <v>0</v>
      </c>
    </row>
    <row r="131" spans="1:65" s="2" customFormat="1" ht="54" customHeight="1">
      <c r="A131" s="33"/>
      <c r="B131" s="166"/>
      <c r="C131" s="167" t="s">
        <v>80</v>
      </c>
      <c r="D131" s="167" t="s">
        <v>222</v>
      </c>
      <c r="E131" s="168" t="s">
        <v>722</v>
      </c>
      <c r="F131" s="169" t="s">
        <v>723</v>
      </c>
      <c r="G131" s="170" t="s">
        <v>237</v>
      </c>
      <c r="H131" s="171">
        <v>1</v>
      </c>
      <c r="I131" s="172"/>
      <c r="J131" s="173">
        <f>ROUND(I131*H131,2)</f>
        <v>0</v>
      </c>
      <c r="K131" s="169" t="s">
        <v>1</v>
      </c>
      <c r="L131" s="34"/>
      <c r="M131" s="174" t="s">
        <v>1</v>
      </c>
      <c r="N131" s="175" t="s">
        <v>38</v>
      </c>
      <c r="O131" s="59"/>
      <c r="P131" s="176">
        <f>O131*H131</f>
        <v>0</v>
      </c>
      <c r="Q131" s="176">
        <v>0</v>
      </c>
      <c r="R131" s="176">
        <f>Q131*H131</f>
        <v>0</v>
      </c>
      <c r="S131" s="176">
        <v>0</v>
      </c>
      <c r="T131" s="177">
        <f>S131*H131</f>
        <v>0</v>
      </c>
      <c r="U131" s="33"/>
      <c r="V131" s="33"/>
      <c r="W131" s="33"/>
      <c r="X131" s="33"/>
      <c r="Y131" s="33"/>
      <c r="Z131" s="33"/>
      <c r="AA131" s="33"/>
      <c r="AB131" s="33"/>
      <c r="AC131" s="33"/>
      <c r="AD131" s="33"/>
      <c r="AE131" s="33"/>
      <c r="AR131" s="178" t="s">
        <v>446</v>
      </c>
      <c r="AT131" s="178" t="s">
        <v>222</v>
      </c>
      <c r="AU131" s="178" t="s">
        <v>82</v>
      </c>
      <c r="AY131" s="18" t="s">
        <v>219</v>
      </c>
      <c r="BE131" s="179">
        <f>IF(N131="základní",J131,0)</f>
        <v>0</v>
      </c>
      <c r="BF131" s="179">
        <f>IF(N131="snížená",J131,0)</f>
        <v>0</v>
      </c>
      <c r="BG131" s="179">
        <f>IF(N131="zákl. přenesená",J131,0)</f>
        <v>0</v>
      </c>
      <c r="BH131" s="179">
        <f>IF(N131="sníž. přenesená",J131,0)</f>
        <v>0</v>
      </c>
      <c r="BI131" s="179">
        <f>IF(N131="nulová",J131,0)</f>
        <v>0</v>
      </c>
      <c r="BJ131" s="18" t="s">
        <v>80</v>
      </c>
      <c r="BK131" s="179">
        <f>ROUND(I131*H131,2)</f>
        <v>0</v>
      </c>
      <c r="BL131" s="18" t="s">
        <v>446</v>
      </c>
      <c r="BM131" s="178" t="s">
        <v>724</v>
      </c>
    </row>
    <row r="132" spans="1:65" s="2" customFormat="1" ht="21.6" customHeight="1">
      <c r="A132" s="33"/>
      <c r="B132" s="166"/>
      <c r="C132" s="167" t="s">
        <v>82</v>
      </c>
      <c r="D132" s="167" t="s">
        <v>222</v>
      </c>
      <c r="E132" s="168" t="s">
        <v>725</v>
      </c>
      <c r="F132" s="169" t="s">
        <v>726</v>
      </c>
      <c r="G132" s="170" t="s">
        <v>237</v>
      </c>
      <c r="H132" s="171">
        <v>9</v>
      </c>
      <c r="I132" s="172"/>
      <c r="J132" s="173">
        <f>ROUND(I132*H132,2)</f>
        <v>0</v>
      </c>
      <c r="K132" s="169" t="s">
        <v>1</v>
      </c>
      <c r="L132" s="34"/>
      <c r="M132" s="174" t="s">
        <v>1</v>
      </c>
      <c r="N132" s="175" t="s">
        <v>38</v>
      </c>
      <c r="O132" s="59"/>
      <c r="P132" s="176">
        <f>O132*H132</f>
        <v>0</v>
      </c>
      <c r="Q132" s="176">
        <v>0</v>
      </c>
      <c r="R132" s="176">
        <f>Q132*H132</f>
        <v>0</v>
      </c>
      <c r="S132" s="176">
        <v>0</v>
      </c>
      <c r="T132" s="177">
        <f>S132*H132</f>
        <v>0</v>
      </c>
      <c r="U132" s="33"/>
      <c r="V132" s="33"/>
      <c r="W132" s="33"/>
      <c r="X132" s="33"/>
      <c r="Y132" s="33"/>
      <c r="Z132" s="33"/>
      <c r="AA132" s="33"/>
      <c r="AB132" s="33"/>
      <c r="AC132" s="33"/>
      <c r="AD132" s="33"/>
      <c r="AE132" s="33"/>
      <c r="AR132" s="178" t="s">
        <v>446</v>
      </c>
      <c r="AT132" s="178" t="s">
        <v>222</v>
      </c>
      <c r="AU132" s="178" t="s">
        <v>82</v>
      </c>
      <c r="AY132" s="18" t="s">
        <v>219</v>
      </c>
      <c r="BE132" s="179">
        <f>IF(N132="základní",J132,0)</f>
        <v>0</v>
      </c>
      <c r="BF132" s="179">
        <f>IF(N132="snížená",J132,0)</f>
        <v>0</v>
      </c>
      <c r="BG132" s="179">
        <f>IF(N132="zákl. přenesená",J132,0)</f>
        <v>0</v>
      </c>
      <c r="BH132" s="179">
        <f>IF(N132="sníž. přenesená",J132,0)</f>
        <v>0</v>
      </c>
      <c r="BI132" s="179">
        <f>IF(N132="nulová",J132,0)</f>
        <v>0</v>
      </c>
      <c r="BJ132" s="18" t="s">
        <v>80</v>
      </c>
      <c r="BK132" s="179">
        <f>ROUND(I132*H132,2)</f>
        <v>0</v>
      </c>
      <c r="BL132" s="18" t="s">
        <v>446</v>
      </c>
      <c r="BM132" s="178" t="s">
        <v>727</v>
      </c>
    </row>
    <row r="133" spans="1:65" s="2" customFormat="1" ht="21.6" customHeight="1">
      <c r="A133" s="33"/>
      <c r="B133" s="166"/>
      <c r="C133" s="167" t="s">
        <v>90</v>
      </c>
      <c r="D133" s="167" t="s">
        <v>222</v>
      </c>
      <c r="E133" s="168" t="s">
        <v>728</v>
      </c>
      <c r="F133" s="169" t="s">
        <v>729</v>
      </c>
      <c r="G133" s="170" t="s">
        <v>592</v>
      </c>
      <c r="H133" s="171">
        <v>3</v>
      </c>
      <c r="I133" s="172"/>
      <c r="J133" s="173">
        <f>ROUND(I133*H133,2)</f>
        <v>0</v>
      </c>
      <c r="K133" s="169" t="s">
        <v>1</v>
      </c>
      <c r="L133" s="34"/>
      <c r="M133" s="174" t="s">
        <v>1</v>
      </c>
      <c r="N133" s="175" t="s">
        <v>38</v>
      </c>
      <c r="O133" s="59"/>
      <c r="P133" s="176">
        <f>O133*H133</f>
        <v>0</v>
      </c>
      <c r="Q133" s="176">
        <v>0</v>
      </c>
      <c r="R133" s="176">
        <f>Q133*H133</f>
        <v>0</v>
      </c>
      <c r="S133" s="176">
        <v>0</v>
      </c>
      <c r="T133" s="177">
        <f>S133*H133</f>
        <v>0</v>
      </c>
      <c r="U133" s="33"/>
      <c r="V133" s="33"/>
      <c r="W133" s="33"/>
      <c r="X133" s="33"/>
      <c r="Y133" s="33"/>
      <c r="Z133" s="33"/>
      <c r="AA133" s="33"/>
      <c r="AB133" s="33"/>
      <c r="AC133" s="33"/>
      <c r="AD133" s="33"/>
      <c r="AE133" s="33"/>
      <c r="AR133" s="178" t="s">
        <v>446</v>
      </c>
      <c r="AT133" s="178" t="s">
        <v>222</v>
      </c>
      <c r="AU133" s="178" t="s">
        <v>82</v>
      </c>
      <c r="AY133" s="18" t="s">
        <v>219</v>
      </c>
      <c r="BE133" s="179">
        <f>IF(N133="základní",J133,0)</f>
        <v>0</v>
      </c>
      <c r="BF133" s="179">
        <f>IF(N133="snížená",J133,0)</f>
        <v>0</v>
      </c>
      <c r="BG133" s="179">
        <f>IF(N133="zákl. přenesená",J133,0)</f>
        <v>0</v>
      </c>
      <c r="BH133" s="179">
        <f>IF(N133="sníž. přenesená",J133,0)</f>
        <v>0</v>
      </c>
      <c r="BI133" s="179">
        <f>IF(N133="nulová",J133,0)</f>
        <v>0</v>
      </c>
      <c r="BJ133" s="18" t="s">
        <v>80</v>
      </c>
      <c r="BK133" s="179">
        <f>ROUND(I133*H133,2)</f>
        <v>0</v>
      </c>
      <c r="BL133" s="18" t="s">
        <v>446</v>
      </c>
      <c r="BM133" s="178" t="s">
        <v>730</v>
      </c>
    </row>
    <row r="134" spans="1:65" s="2" customFormat="1" ht="14.45" customHeight="1">
      <c r="A134" s="33"/>
      <c r="B134" s="166"/>
      <c r="C134" s="167" t="s">
        <v>125</v>
      </c>
      <c r="D134" s="167" t="s">
        <v>222</v>
      </c>
      <c r="E134" s="168" t="s">
        <v>731</v>
      </c>
      <c r="F134" s="169" t="s">
        <v>732</v>
      </c>
      <c r="G134" s="170" t="s">
        <v>225</v>
      </c>
      <c r="H134" s="171">
        <v>12</v>
      </c>
      <c r="I134" s="172"/>
      <c r="J134" s="173">
        <f>ROUND(I134*H134,2)</f>
        <v>0</v>
      </c>
      <c r="K134" s="169" t="s">
        <v>1</v>
      </c>
      <c r="L134" s="34"/>
      <c r="M134" s="174" t="s">
        <v>1</v>
      </c>
      <c r="N134" s="175" t="s">
        <v>38</v>
      </c>
      <c r="O134" s="59"/>
      <c r="P134" s="176">
        <f>O134*H134</f>
        <v>0</v>
      </c>
      <c r="Q134" s="176">
        <v>0</v>
      </c>
      <c r="R134" s="176">
        <f>Q134*H134</f>
        <v>0</v>
      </c>
      <c r="S134" s="176">
        <v>0</v>
      </c>
      <c r="T134" s="177">
        <f>S134*H134</f>
        <v>0</v>
      </c>
      <c r="U134" s="33"/>
      <c r="V134" s="33"/>
      <c r="W134" s="33"/>
      <c r="X134" s="33"/>
      <c r="Y134" s="33"/>
      <c r="Z134" s="33"/>
      <c r="AA134" s="33"/>
      <c r="AB134" s="33"/>
      <c r="AC134" s="33"/>
      <c r="AD134" s="33"/>
      <c r="AE134" s="33"/>
      <c r="AR134" s="178" t="s">
        <v>446</v>
      </c>
      <c r="AT134" s="178" t="s">
        <v>222</v>
      </c>
      <c r="AU134" s="178" t="s">
        <v>82</v>
      </c>
      <c r="AY134" s="18" t="s">
        <v>219</v>
      </c>
      <c r="BE134" s="179">
        <f>IF(N134="základní",J134,0)</f>
        <v>0</v>
      </c>
      <c r="BF134" s="179">
        <f>IF(N134="snížená",J134,0)</f>
        <v>0</v>
      </c>
      <c r="BG134" s="179">
        <f>IF(N134="zákl. přenesená",J134,0)</f>
        <v>0</v>
      </c>
      <c r="BH134" s="179">
        <f>IF(N134="sníž. přenesená",J134,0)</f>
        <v>0</v>
      </c>
      <c r="BI134" s="179">
        <f>IF(N134="nulová",J134,0)</f>
        <v>0</v>
      </c>
      <c r="BJ134" s="18" t="s">
        <v>80</v>
      </c>
      <c r="BK134" s="179">
        <f>ROUND(I134*H134,2)</f>
        <v>0</v>
      </c>
      <c r="BL134" s="18" t="s">
        <v>446</v>
      </c>
      <c r="BM134" s="178" t="s">
        <v>733</v>
      </c>
    </row>
    <row r="135" spans="1:65" s="2" customFormat="1" ht="32.45" customHeight="1">
      <c r="A135" s="33"/>
      <c r="B135" s="166"/>
      <c r="C135" s="167" t="s">
        <v>246</v>
      </c>
      <c r="D135" s="167" t="s">
        <v>222</v>
      </c>
      <c r="E135" s="168" t="s">
        <v>734</v>
      </c>
      <c r="F135" s="169" t="s">
        <v>735</v>
      </c>
      <c r="G135" s="170" t="s">
        <v>361</v>
      </c>
      <c r="H135" s="171">
        <v>90</v>
      </c>
      <c r="I135" s="172"/>
      <c r="J135" s="173">
        <f>ROUND(I135*H135,2)</f>
        <v>0</v>
      </c>
      <c r="K135" s="169" t="s">
        <v>1</v>
      </c>
      <c r="L135" s="34"/>
      <c r="M135" s="174" t="s">
        <v>1</v>
      </c>
      <c r="N135" s="175" t="s">
        <v>38</v>
      </c>
      <c r="O135" s="59"/>
      <c r="P135" s="176">
        <f>O135*H135</f>
        <v>0</v>
      </c>
      <c r="Q135" s="176">
        <v>0</v>
      </c>
      <c r="R135" s="176">
        <f>Q135*H135</f>
        <v>0</v>
      </c>
      <c r="S135" s="176">
        <v>0</v>
      </c>
      <c r="T135" s="177">
        <f>S135*H135</f>
        <v>0</v>
      </c>
      <c r="U135" s="33"/>
      <c r="V135" s="33"/>
      <c r="W135" s="33"/>
      <c r="X135" s="33"/>
      <c r="Y135" s="33"/>
      <c r="Z135" s="33"/>
      <c r="AA135" s="33"/>
      <c r="AB135" s="33"/>
      <c r="AC135" s="33"/>
      <c r="AD135" s="33"/>
      <c r="AE135" s="33"/>
      <c r="AR135" s="178" t="s">
        <v>446</v>
      </c>
      <c r="AT135" s="178" t="s">
        <v>222</v>
      </c>
      <c r="AU135" s="178" t="s">
        <v>82</v>
      </c>
      <c r="AY135" s="18" t="s">
        <v>219</v>
      </c>
      <c r="BE135" s="179">
        <f>IF(N135="základní",J135,0)</f>
        <v>0</v>
      </c>
      <c r="BF135" s="179">
        <f>IF(N135="snížená",J135,0)</f>
        <v>0</v>
      </c>
      <c r="BG135" s="179">
        <f>IF(N135="zákl. přenesená",J135,0)</f>
        <v>0</v>
      </c>
      <c r="BH135" s="179">
        <f>IF(N135="sníž. přenesená",J135,0)</f>
        <v>0</v>
      </c>
      <c r="BI135" s="179">
        <f>IF(N135="nulová",J135,0)</f>
        <v>0</v>
      </c>
      <c r="BJ135" s="18" t="s">
        <v>80</v>
      </c>
      <c r="BK135" s="179">
        <f>ROUND(I135*H135,2)</f>
        <v>0</v>
      </c>
      <c r="BL135" s="18" t="s">
        <v>446</v>
      </c>
      <c r="BM135" s="178" t="s">
        <v>736</v>
      </c>
    </row>
    <row r="136" spans="2:63" s="12" customFormat="1" ht="22.9" customHeight="1">
      <c r="B136" s="153"/>
      <c r="D136" s="154" t="s">
        <v>72</v>
      </c>
      <c r="E136" s="164" t="s">
        <v>737</v>
      </c>
      <c r="F136" s="164" t="s">
        <v>738</v>
      </c>
      <c r="I136" s="156"/>
      <c r="J136" s="165">
        <f>BK136</f>
        <v>0</v>
      </c>
      <c r="L136" s="153"/>
      <c r="M136" s="158"/>
      <c r="N136" s="159"/>
      <c r="O136" s="159"/>
      <c r="P136" s="160">
        <f>SUM(P137:P139)</f>
        <v>0</v>
      </c>
      <c r="Q136" s="159"/>
      <c r="R136" s="160">
        <f>SUM(R137:R139)</f>
        <v>0</v>
      </c>
      <c r="S136" s="159"/>
      <c r="T136" s="161">
        <f>SUM(T137:T139)</f>
        <v>0</v>
      </c>
      <c r="AR136" s="154" t="s">
        <v>90</v>
      </c>
      <c r="AT136" s="162" t="s">
        <v>72</v>
      </c>
      <c r="AU136" s="162" t="s">
        <v>80</v>
      </c>
      <c r="AY136" s="154" t="s">
        <v>219</v>
      </c>
      <c r="BK136" s="163">
        <f>SUM(BK137:BK139)</f>
        <v>0</v>
      </c>
    </row>
    <row r="137" spans="1:65" s="2" customFormat="1" ht="32.45" customHeight="1">
      <c r="A137" s="33"/>
      <c r="B137" s="166"/>
      <c r="C137" s="167" t="s">
        <v>252</v>
      </c>
      <c r="D137" s="167" t="s">
        <v>222</v>
      </c>
      <c r="E137" s="168" t="s">
        <v>739</v>
      </c>
      <c r="F137" s="169" t="s">
        <v>740</v>
      </c>
      <c r="G137" s="170" t="s">
        <v>237</v>
      </c>
      <c r="H137" s="171">
        <v>29</v>
      </c>
      <c r="I137" s="172"/>
      <c r="J137" s="173">
        <f>ROUND(I137*H137,2)</f>
        <v>0</v>
      </c>
      <c r="K137" s="169" t="s">
        <v>1</v>
      </c>
      <c r="L137" s="34"/>
      <c r="M137" s="174" t="s">
        <v>1</v>
      </c>
      <c r="N137" s="175" t="s">
        <v>38</v>
      </c>
      <c r="O137" s="59"/>
      <c r="P137" s="176">
        <f>O137*H137</f>
        <v>0</v>
      </c>
      <c r="Q137" s="176">
        <v>0</v>
      </c>
      <c r="R137" s="176">
        <f>Q137*H137</f>
        <v>0</v>
      </c>
      <c r="S137" s="176">
        <v>0</v>
      </c>
      <c r="T137" s="177">
        <f>S137*H137</f>
        <v>0</v>
      </c>
      <c r="U137" s="33"/>
      <c r="V137" s="33"/>
      <c r="W137" s="33"/>
      <c r="X137" s="33"/>
      <c r="Y137" s="33"/>
      <c r="Z137" s="33"/>
      <c r="AA137" s="33"/>
      <c r="AB137" s="33"/>
      <c r="AC137" s="33"/>
      <c r="AD137" s="33"/>
      <c r="AE137" s="33"/>
      <c r="AR137" s="178" t="s">
        <v>446</v>
      </c>
      <c r="AT137" s="178" t="s">
        <v>222</v>
      </c>
      <c r="AU137" s="178" t="s">
        <v>82</v>
      </c>
      <c r="AY137" s="18" t="s">
        <v>219</v>
      </c>
      <c r="BE137" s="179">
        <f>IF(N137="základní",J137,0)</f>
        <v>0</v>
      </c>
      <c r="BF137" s="179">
        <f>IF(N137="snížená",J137,0)</f>
        <v>0</v>
      </c>
      <c r="BG137" s="179">
        <f>IF(N137="zákl. přenesená",J137,0)</f>
        <v>0</v>
      </c>
      <c r="BH137" s="179">
        <f>IF(N137="sníž. přenesená",J137,0)</f>
        <v>0</v>
      </c>
      <c r="BI137" s="179">
        <f>IF(N137="nulová",J137,0)</f>
        <v>0</v>
      </c>
      <c r="BJ137" s="18" t="s">
        <v>80</v>
      </c>
      <c r="BK137" s="179">
        <f>ROUND(I137*H137,2)</f>
        <v>0</v>
      </c>
      <c r="BL137" s="18" t="s">
        <v>446</v>
      </c>
      <c r="BM137" s="178" t="s">
        <v>741</v>
      </c>
    </row>
    <row r="138" spans="1:65" s="2" customFormat="1" ht="21.6" customHeight="1">
      <c r="A138" s="33"/>
      <c r="B138" s="166"/>
      <c r="C138" s="167" t="s">
        <v>260</v>
      </c>
      <c r="D138" s="167" t="s">
        <v>222</v>
      </c>
      <c r="E138" s="168" t="s">
        <v>742</v>
      </c>
      <c r="F138" s="169" t="s">
        <v>743</v>
      </c>
      <c r="G138" s="170" t="s">
        <v>237</v>
      </c>
      <c r="H138" s="171">
        <v>29</v>
      </c>
      <c r="I138" s="172"/>
      <c r="J138" s="173">
        <f>ROUND(I138*H138,2)</f>
        <v>0</v>
      </c>
      <c r="K138" s="169" t="s">
        <v>1</v>
      </c>
      <c r="L138" s="34"/>
      <c r="M138" s="174" t="s">
        <v>1</v>
      </c>
      <c r="N138" s="175" t="s">
        <v>38</v>
      </c>
      <c r="O138" s="59"/>
      <c r="P138" s="176">
        <f>O138*H138</f>
        <v>0</v>
      </c>
      <c r="Q138" s="176">
        <v>0</v>
      </c>
      <c r="R138" s="176">
        <f>Q138*H138</f>
        <v>0</v>
      </c>
      <c r="S138" s="176">
        <v>0</v>
      </c>
      <c r="T138" s="177">
        <f>S138*H138</f>
        <v>0</v>
      </c>
      <c r="U138" s="33"/>
      <c r="V138" s="33"/>
      <c r="W138" s="33"/>
      <c r="X138" s="33"/>
      <c r="Y138" s="33"/>
      <c r="Z138" s="33"/>
      <c r="AA138" s="33"/>
      <c r="AB138" s="33"/>
      <c r="AC138" s="33"/>
      <c r="AD138" s="33"/>
      <c r="AE138" s="33"/>
      <c r="AR138" s="178" t="s">
        <v>446</v>
      </c>
      <c r="AT138" s="178" t="s">
        <v>222</v>
      </c>
      <c r="AU138" s="178" t="s">
        <v>82</v>
      </c>
      <c r="AY138" s="18" t="s">
        <v>219</v>
      </c>
      <c r="BE138" s="179">
        <f>IF(N138="základní",J138,0)</f>
        <v>0</v>
      </c>
      <c r="BF138" s="179">
        <f>IF(N138="snížená",J138,0)</f>
        <v>0</v>
      </c>
      <c r="BG138" s="179">
        <f>IF(N138="zákl. přenesená",J138,0)</f>
        <v>0</v>
      </c>
      <c r="BH138" s="179">
        <f>IF(N138="sníž. přenesená",J138,0)</f>
        <v>0</v>
      </c>
      <c r="BI138" s="179">
        <f>IF(N138="nulová",J138,0)</f>
        <v>0</v>
      </c>
      <c r="BJ138" s="18" t="s">
        <v>80</v>
      </c>
      <c r="BK138" s="179">
        <f>ROUND(I138*H138,2)</f>
        <v>0</v>
      </c>
      <c r="BL138" s="18" t="s">
        <v>446</v>
      </c>
      <c r="BM138" s="178" t="s">
        <v>744</v>
      </c>
    </row>
    <row r="139" spans="1:65" s="2" customFormat="1" ht="14.45" customHeight="1">
      <c r="A139" s="33"/>
      <c r="B139" s="166"/>
      <c r="C139" s="167" t="s">
        <v>256</v>
      </c>
      <c r="D139" s="167" t="s">
        <v>222</v>
      </c>
      <c r="E139" s="168" t="s">
        <v>745</v>
      </c>
      <c r="F139" s="169" t="s">
        <v>746</v>
      </c>
      <c r="G139" s="170" t="s">
        <v>592</v>
      </c>
      <c r="H139" s="171">
        <v>2</v>
      </c>
      <c r="I139" s="172"/>
      <c r="J139" s="173">
        <f>ROUND(I139*H139,2)</f>
        <v>0</v>
      </c>
      <c r="K139" s="169" t="s">
        <v>1</v>
      </c>
      <c r="L139" s="34"/>
      <c r="M139" s="174" t="s">
        <v>1</v>
      </c>
      <c r="N139" s="175" t="s">
        <v>38</v>
      </c>
      <c r="O139" s="59"/>
      <c r="P139" s="176">
        <f>O139*H139</f>
        <v>0</v>
      </c>
      <c r="Q139" s="176">
        <v>0</v>
      </c>
      <c r="R139" s="176">
        <f>Q139*H139</f>
        <v>0</v>
      </c>
      <c r="S139" s="176">
        <v>0</v>
      </c>
      <c r="T139" s="177">
        <f>S139*H139</f>
        <v>0</v>
      </c>
      <c r="U139" s="33"/>
      <c r="V139" s="33"/>
      <c r="W139" s="33"/>
      <c r="X139" s="33"/>
      <c r="Y139" s="33"/>
      <c r="Z139" s="33"/>
      <c r="AA139" s="33"/>
      <c r="AB139" s="33"/>
      <c r="AC139" s="33"/>
      <c r="AD139" s="33"/>
      <c r="AE139" s="33"/>
      <c r="AR139" s="178" t="s">
        <v>446</v>
      </c>
      <c r="AT139" s="178" t="s">
        <v>222</v>
      </c>
      <c r="AU139" s="178" t="s">
        <v>82</v>
      </c>
      <c r="AY139" s="18" t="s">
        <v>219</v>
      </c>
      <c r="BE139" s="179">
        <f>IF(N139="základní",J139,0)</f>
        <v>0</v>
      </c>
      <c r="BF139" s="179">
        <f>IF(N139="snížená",J139,0)</f>
        <v>0</v>
      </c>
      <c r="BG139" s="179">
        <f>IF(N139="zákl. přenesená",J139,0)</f>
        <v>0</v>
      </c>
      <c r="BH139" s="179">
        <f>IF(N139="sníž. přenesená",J139,0)</f>
        <v>0</v>
      </c>
      <c r="BI139" s="179">
        <f>IF(N139="nulová",J139,0)</f>
        <v>0</v>
      </c>
      <c r="BJ139" s="18" t="s">
        <v>80</v>
      </c>
      <c r="BK139" s="179">
        <f>ROUND(I139*H139,2)</f>
        <v>0</v>
      </c>
      <c r="BL139" s="18" t="s">
        <v>446</v>
      </c>
      <c r="BM139" s="178" t="s">
        <v>747</v>
      </c>
    </row>
    <row r="140" spans="2:63" s="12" customFormat="1" ht="22.9" customHeight="1">
      <c r="B140" s="153"/>
      <c r="D140" s="154" t="s">
        <v>72</v>
      </c>
      <c r="E140" s="164" t="s">
        <v>748</v>
      </c>
      <c r="F140" s="164" t="s">
        <v>749</v>
      </c>
      <c r="I140" s="156"/>
      <c r="J140" s="165">
        <f>BK140</f>
        <v>0</v>
      </c>
      <c r="L140" s="153"/>
      <c r="M140" s="158"/>
      <c r="N140" s="159"/>
      <c r="O140" s="159"/>
      <c r="P140" s="160">
        <f>SUM(P141:P147)</f>
        <v>0</v>
      </c>
      <c r="Q140" s="159"/>
      <c r="R140" s="160">
        <f>SUM(R141:R147)</f>
        <v>0</v>
      </c>
      <c r="S140" s="159"/>
      <c r="T140" s="161">
        <f>SUM(T141:T147)</f>
        <v>0</v>
      </c>
      <c r="AR140" s="154" t="s">
        <v>90</v>
      </c>
      <c r="AT140" s="162" t="s">
        <v>72</v>
      </c>
      <c r="AU140" s="162" t="s">
        <v>80</v>
      </c>
      <c r="AY140" s="154" t="s">
        <v>219</v>
      </c>
      <c r="BK140" s="163">
        <f>SUM(BK141:BK147)</f>
        <v>0</v>
      </c>
    </row>
    <row r="141" spans="1:65" s="2" customFormat="1" ht="14.45" customHeight="1">
      <c r="A141" s="33"/>
      <c r="B141" s="166"/>
      <c r="C141" s="167" t="s">
        <v>271</v>
      </c>
      <c r="D141" s="167" t="s">
        <v>222</v>
      </c>
      <c r="E141" s="168" t="s">
        <v>620</v>
      </c>
      <c r="F141" s="169" t="s">
        <v>750</v>
      </c>
      <c r="G141" s="170" t="s">
        <v>562</v>
      </c>
      <c r="H141" s="171">
        <v>8</v>
      </c>
      <c r="I141" s="172"/>
      <c r="J141" s="173">
        <f aca="true" t="shared" si="0" ref="J141:J147">ROUND(I141*H141,2)</f>
        <v>0</v>
      </c>
      <c r="K141" s="169" t="s">
        <v>1</v>
      </c>
      <c r="L141" s="34"/>
      <c r="M141" s="174" t="s">
        <v>1</v>
      </c>
      <c r="N141" s="175" t="s">
        <v>38</v>
      </c>
      <c r="O141" s="59"/>
      <c r="P141" s="176">
        <f aca="true" t="shared" si="1" ref="P141:P147">O141*H141</f>
        <v>0</v>
      </c>
      <c r="Q141" s="176">
        <v>0</v>
      </c>
      <c r="R141" s="176">
        <f aca="true" t="shared" si="2" ref="R141:R147">Q141*H141</f>
        <v>0</v>
      </c>
      <c r="S141" s="176">
        <v>0</v>
      </c>
      <c r="T141" s="177">
        <f aca="true" t="shared" si="3" ref="T141:T147">S141*H141</f>
        <v>0</v>
      </c>
      <c r="U141" s="33"/>
      <c r="V141" s="33"/>
      <c r="W141" s="33"/>
      <c r="X141" s="33"/>
      <c r="Y141" s="33"/>
      <c r="Z141" s="33"/>
      <c r="AA141" s="33"/>
      <c r="AB141" s="33"/>
      <c r="AC141" s="33"/>
      <c r="AD141" s="33"/>
      <c r="AE141" s="33"/>
      <c r="AR141" s="178" t="s">
        <v>446</v>
      </c>
      <c r="AT141" s="178" t="s">
        <v>222</v>
      </c>
      <c r="AU141" s="178" t="s">
        <v>82</v>
      </c>
      <c r="AY141" s="18" t="s">
        <v>219</v>
      </c>
      <c r="BE141" s="179">
        <f aca="true" t="shared" si="4" ref="BE141:BE147">IF(N141="základní",J141,0)</f>
        <v>0</v>
      </c>
      <c r="BF141" s="179">
        <f aca="true" t="shared" si="5" ref="BF141:BF147">IF(N141="snížená",J141,0)</f>
        <v>0</v>
      </c>
      <c r="BG141" s="179">
        <f aca="true" t="shared" si="6" ref="BG141:BG147">IF(N141="zákl. přenesená",J141,0)</f>
        <v>0</v>
      </c>
      <c r="BH141" s="179">
        <f aca="true" t="shared" si="7" ref="BH141:BH147">IF(N141="sníž. přenesená",J141,0)</f>
        <v>0</v>
      </c>
      <c r="BI141" s="179">
        <f aca="true" t="shared" si="8" ref="BI141:BI147">IF(N141="nulová",J141,0)</f>
        <v>0</v>
      </c>
      <c r="BJ141" s="18" t="s">
        <v>80</v>
      </c>
      <c r="BK141" s="179">
        <f aca="true" t="shared" si="9" ref="BK141:BK147">ROUND(I141*H141,2)</f>
        <v>0</v>
      </c>
      <c r="BL141" s="18" t="s">
        <v>446</v>
      </c>
      <c r="BM141" s="178" t="s">
        <v>277</v>
      </c>
    </row>
    <row r="142" spans="1:65" s="2" customFormat="1" ht="14.45" customHeight="1">
      <c r="A142" s="33"/>
      <c r="B142" s="166"/>
      <c r="C142" s="167" t="s">
        <v>277</v>
      </c>
      <c r="D142" s="167" t="s">
        <v>222</v>
      </c>
      <c r="E142" s="168" t="s">
        <v>751</v>
      </c>
      <c r="F142" s="169" t="s">
        <v>752</v>
      </c>
      <c r="G142" s="170" t="s">
        <v>562</v>
      </c>
      <c r="H142" s="171">
        <v>3</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446</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446</v>
      </c>
      <c r="BM142" s="178" t="s">
        <v>294</v>
      </c>
    </row>
    <row r="143" spans="1:65" s="2" customFormat="1" ht="21.6" customHeight="1">
      <c r="A143" s="33"/>
      <c r="B143" s="166"/>
      <c r="C143" s="167" t="s">
        <v>282</v>
      </c>
      <c r="D143" s="167" t="s">
        <v>222</v>
      </c>
      <c r="E143" s="168" t="s">
        <v>753</v>
      </c>
      <c r="F143" s="169" t="s">
        <v>754</v>
      </c>
      <c r="G143" s="170" t="s">
        <v>755</v>
      </c>
      <c r="H143" s="171">
        <v>60</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446</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446</v>
      </c>
      <c r="BM143" s="178" t="s">
        <v>304</v>
      </c>
    </row>
    <row r="144" spans="1:65" s="2" customFormat="1" ht="14.45" customHeight="1">
      <c r="A144" s="33"/>
      <c r="B144" s="166"/>
      <c r="C144" s="167" t="s">
        <v>294</v>
      </c>
      <c r="D144" s="167" t="s">
        <v>222</v>
      </c>
      <c r="E144" s="168" t="s">
        <v>756</v>
      </c>
      <c r="F144" s="169" t="s">
        <v>757</v>
      </c>
      <c r="G144" s="170" t="s">
        <v>562</v>
      </c>
      <c r="H144" s="171">
        <v>6</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446</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446</v>
      </c>
      <c r="BM144" s="178" t="s">
        <v>318</v>
      </c>
    </row>
    <row r="145" spans="1:65" s="2" customFormat="1" ht="14.45" customHeight="1">
      <c r="A145" s="33"/>
      <c r="B145" s="166"/>
      <c r="C145" s="167" t="s">
        <v>298</v>
      </c>
      <c r="D145" s="167" t="s">
        <v>222</v>
      </c>
      <c r="E145" s="168" t="s">
        <v>758</v>
      </c>
      <c r="F145" s="169" t="s">
        <v>759</v>
      </c>
      <c r="G145" s="170" t="s">
        <v>562</v>
      </c>
      <c r="H145" s="171">
        <v>6</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446</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446</v>
      </c>
      <c r="BM145" s="178" t="s">
        <v>334</v>
      </c>
    </row>
    <row r="146" spans="1:65" s="2" customFormat="1" ht="14.45" customHeight="1">
      <c r="A146" s="33"/>
      <c r="B146" s="166"/>
      <c r="C146" s="167" t="s">
        <v>304</v>
      </c>
      <c r="D146" s="167" t="s">
        <v>222</v>
      </c>
      <c r="E146" s="168" t="s">
        <v>760</v>
      </c>
      <c r="F146" s="169" t="s">
        <v>761</v>
      </c>
      <c r="G146" s="170" t="s">
        <v>562</v>
      </c>
      <c r="H146" s="171">
        <v>3</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446</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446</v>
      </c>
      <c r="BM146" s="178" t="s">
        <v>344</v>
      </c>
    </row>
    <row r="147" spans="1:65" s="2" customFormat="1" ht="21.6" customHeight="1">
      <c r="A147" s="33"/>
      <c r="B147" s="166"/>
      <c r="C147" s="167" t="s">
        <v>8</v>
      </c>
      <c r="D147" s="167" t="s">
        <v>222</v>
      </c>
      <c r="E147" s="168" t="s">
        <v>762</v>
      </c>
      <c r="F147" s="169" t="s">
        <v>763</v>
      </c>
      <c r="G147" s="170" t="s">
        <v>562</v>
      </c>
      <c r="H147" s="171">
        <v>3</v>
      </c>
      <c r="I147" s="172"/>
      <c r="J147" s="173">
        <f t="shared" si="0"/>
        <v>0</v>
      </c>
      <c r="K147" s="169" t="s">
        <v>1</v>
      </c>
      <c r="L147" s="34"/>
      <c r="M147" s="217" t="s">
        <v>1</v>
      </c>
      <c r="N147" s="218" t="s">
        <v>38</v>
      </c>
      <c r="O147" s="219"/>
      <c r="P147" s="220">
        <f t="shared" si="1"/>
        <v>0</v>
      </c>
      <c r="Q147" s="220">
        <v>0</v>
      </c>
      <c r="R147" s="220">
        <f t="shared" si="2"/>
        <v>0</v>
      </c>
      <c r="S147" s="220">
        <v>0</v>
      </c>
      <c r="T147" s="221">
        <f t="shared" si="3"/>
        <v>0</v>
      </c>
      <c r="U147" s="33"/>
      <c r="V147" s="33"/>
      <c r="W147" s="33"/>
      <c r="X147" s="33"/>
      <c r="Y147" s="33"/>
      <c r="Z147" s="33"/>
      <c r="AA147" s="33"/>
      <c r="AB147" s="33"/>
      <c r="AC147" s="33"/>
      <c r="AD147" s="33"/>
      <c r="AE147" s="33"/>
      <c r="AR147" s="178" t="s">
        <v>446</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446</v>
      </c>
      <c r="BM147" s="178" t="s">
        <v>358</v>
      </c>
    </row>
    <row r="148" spans="1:31" s="2" customFormat="1" ht="6.95" customHeight="1">
      <c r="A148" s="33"/>
      <c r="B148" s="48"/>
      <c r="C148" s="49"/>
      <c r="D148" s="49"/>
      <c r="E148" s="49"/>
      <c r="F148" s="49"/>
      <c r="G148" s="49"/>
      <c r="H148" s="49"/>
      <c r="I148" s="126"/>
      <c r="J148" s="49"/>
      <c r="K148" s="49"/>
      <c r="L148" s="34"/>
      <c r="M148" s="33"/>
      <c r="O148" s="33"/>
      <c r="P148" s="33"/>
      <c r="Q148" s="33"/>
      <c r="R148" s="33"/>
      <c r="S148" s="33"/>
      <c r="T148" s="33"/>
      <c r="U148" s="33"/>
      <c r="V148" s="33"/>
      <c r="W148" s="33"/>
      <c r="X148" s="33"/>
      <c r="Y148" s="33"/>
      <c r="Z148" s="33"/>
      <c r="AA148" s="33"/>
      <c r="AB148" s="33"/>
      <c r="AC148" s="33"/>
      <c r="AD148" s="33"/>
      <c r="AE148" s="33"/>
    </row>
  </sheetData>
  <autoFilter ref="C127:K147"/>
  <mergeCells count="15">
    <mergeCell ref="E114:H114"/>
    <mergeCell ref="E118:H118"/>
    <mergeCell ref="E116:H116"/>
    <mergeCell ref="E120:H120"/>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000"/>
  <sheetViews>
    <sheetView showGridLines="0" workbookViewId="0" topLeftCell="A634">
      <selection activeCell="F634" sqref="F634"/>
    </sheetView>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106</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765</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ROUND(J153,2)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ROUND((SUM(BE153:BE999)),2)</f>
        <v>0</v>
      </c>
      <c r="G37" s="33"/>
      <c r="H37" s="33"/>
      <c r="I37" s="113">
        <v>0.21</v>
      </c>
      <c r="J37" s="112">
        <f>ROUND(((SUM(BE153:BE999))*I37),2)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ROUND((SUM(BF153:BF999)),2)</f>
        <v>0</v>
      </c>
      <c r="G38" s="33"/>
      <c r="H38" s="33"/>
      <c r="I38" s="113">
        <v>0.15</v>
      </c>
      <c r="J38" s="112">
        <f>ROUND(((SUM(BF153:BF999))*I38),2)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ROUND((SUM(BG153:BG999)),2)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ROUND((SUM(BH153:BH999)),2)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ROUND((SUM(BI153:BI999)),2)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002.1 - Přístavba stavební část</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J153</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187</v>
      </c>
      <c r="E101" s="134"/>
      <c r="F101" s="134"/>
      <c r="G101" s="134"/>
      <c r="H101" s="134"/>
      <c r="I101" s="135"/>
      <c r="J101" s="136">
        <f>J154</f>
        <v>0</v>
      </c>
      <c r="L101" s="132"/>
    </row>
    <row r="102" spans="2:12" s="10" customFormat="1" ht="19.9" customHeight="1">
      <c r="B102" s="137"/>
      <c r="D102" s="138" t="s">
        <v>188</v>
      </c>
      <c r="E102" s="139"/>
      <c r="F102" s="139"/>
      <c r="G102" s="139"/>
      <c r="H102" s="139"/>
      <c r="I102" s="140"/>
      <c r="J102" s="141">
        <f>J155</f>
        <v>0</v>
      </c>
      <c r="L102" s="137"/>
    </row>
    <row r="103" spans="2:12" s="10" customFormat="1" ht="19.9" customHeight="1">
      <c r="B103" s="137"/>
      <c r="D103" s="138" t="s">
        <v>766</v>
      </c>
      <c r="E103" s="139"/>
      <c r="F103" s="139"/>
      <c r="G103" s="139"/>
      <c r="H103" s="139"/>
      <c r="I103" s="140"/>
      <c r="J103" s="141">
        <f>J182</f>
        <v>0</v>
      </c>
      <c r="L103" s="137"/>
    </row>
    <row r="104" spans="2:12" s="10" customFormat="1" ht="19.9" customHeight="1">
      <c r="B104" s="137"/>
      <c r="D104" s="138" t="s">
        <v>767</v>
      </c>
      <c r="E104" s="139"/>
      <c r="F104" s="139"/>
      <c r="G104" s="139"/>
      <c r="H104" s="139"/>
      <c r="I104" s="140"/>
      <c r="J104" s="141">
        <f>J199</f>
        <v>0</v>
      </c>
      <c r="L104" s="137"/>
    </row>
    <row r="105" spans="2:12" s="10" customFormat="1" ht="19.9" customHeight="1">
      <c r="B105" s="137"/>
      <c r="D105" s="138" t="s">
        <v>768</v>
      </c>
      <c r="E105" s="139"/>
      <c r="F105" s="139"/>
      <c r="G105" s="139"/>
      <c r="H105" s="139"/>
      <c r="I105" s="140"/>
      <c r="J105" s="141">
        <f>J255</f>
        <v>0</v>
      </c>
      <c r="L105" s="137"/>
    </row>
    <row r="106" spans="2:12" s="10" customFormat="1" ht="19.9" customHeight="1">
      <c r="B106" s="137"/>
      <c r="D106" s="138" t="s">
        <v>189</v>
      </c>
      <c r="E106" s="139"/>
      <c r="F106" s="139"/>
      <c r="G106" s="139"/>
      <c r="H106" s="139"/>
      <c r="I106" s="140"/>
      <c r="J106" s="141">
        <f>J258</f>
        <v>0</v>
      </c>
      <c r="L106" s="137"/>
    </row>
    <row r="107" spans="2:12" s="10" customFormat="1" ht="19.9" customHeight="1">
      <c r="B107" s="137"/>
      <c r="D107" s="138" t="s">
        <v>769</v>
      </c>
      <c r="E107" s="139"/>
      <c r="F107" s="139"/>
      <c r="G107" s="139"/>
      <c r="H107" s="139"/>
      <c r="I107" s="140"/>
      <c r="J107" s="141">
        <f>J343</f>
        <v>0</v>
      </c>
      <c r="L107" s="137"/>
    </row>
    <row r="108" spans="2:12" s="10" customFormat="1" ht="19.9" customHeight="1">
      <c r="B108" s="137"/>
      <c r="D108" s="138" t="s">
        <v>770</v>
      </c>
      <c r="E108" s="139"/>
      <c r="F108" s="139"/>
      <c r="G108" s="139"/>
      <c r="H108" s="139"/>
      <c r="I108" s="140"/>
      <c r="J108" s="141">
        <f>J452</f>
        <v>0</v>
      </c>
      <c r="L108" s="137"/>
    </row>
    <row r="109" spans="2:12" s="10" customFormat="1" ht="19.9" customHeight="1">
      <c r="B109" s="137"/>
      <c r="D109" s="138" t="s">
        <v>771</v>
      </c>
      <c r="E109" s="139"/>
      <c r="F109" s="139"/>
      <c r="G109" s="139"/>
      <c r="H109" s="139"/>
      <c r="I109" s="140"/>
      <c r="J109" s="141">
        <f>J499</f>
        <v>0</v>
      </c>
      <c r="L109" s="137"/>
    </row>
    <row r="110" spans="2:12" s="10" customFormat="1" ht="19.9" customHeight="1">
      <c r="B110" s="137"/>
      <c r="D110" s="138" t="s">
        <v>772</v>
      </c>
      <c r="E110" s="139"/>
      <c r="F110" s="139"/>
      <c r="G110" s="139"/>
      <c r="H110" s="139"/>
      <c r="I110" s="140"/>
      <c r="J110" s="141">
        <f>J540</f>
        <v>0</v>
      </c>
      <c r="L110" s="137"/>
    </row>
    <row r="111" spans="2:12" s="10" customFormat="1" ht="19.9" customHeight="1">
      <c r="B111" s="137"/>
      <c r="D111" s="138" t="s">
        <v>191</v>
      </c>
      <c r="E111" s="139"/>
      <c r="F111" s="139"/>
      <c r="G111" s="139"/>
      <c r="H111" s="139"/>
      <c r="I111" s="140"/>
      <c r="J111" s="141">
        <f>J595</f>
        <v>0</v>
      </c>
      <c r="L111" s="137"/>
    </row>
    <row r="112" spans="2:12" s="10" customFormat="1" ht="19.9" customHeight="1">
      <c r="B112" s="137"/>
      <c r="D112" s="138" t="s">
        <v>192</v>
      </c>
      <c r="E112" s="139"/>
      <c r="F112" s="139"/>
      <c r="G112" s="139"/>
      <c r="H112" s="139"/>
      <c r="I112" s="140"/>
      <c r="J112" s="141">
        <f>J647</f>
        <v>0</v>
      </c>
      <c r="L112" s="137"/>
    </row>
    <row r="113" spans="2:12" s="10" customFormat="1" ht="19.9" customHeight="1">
      <c r="B113" s="137"/>
      <c r="D113" s="138" t="s">
        <v>193</v>
      </c>
      <c r="E113" s="139"/>
      <c r="F113" s="139"/>
      <c r="G113" s="139"/>
      <c r="H113" s="139"/>
      <c r="I113" s="140"/>
      <c r="J113" s="141">
        <f>J653</f>
        <v>0</v>
      </c>
      <c r="L113" s="137"/>
    </row>
    <row r="114" spans="2:12" s="9" customFormat="1" ht="24.95" customHeight="1">
      <c r="B114" s="132"/>
      <c r="D114" s="133" t="s">
        <v>194</v>
      </c>
      <c r="E114" s="134"/>
      <c r="F114" s="134"/>
      <c r="G114" s="134"/>
      <c r="H114" s="134"/>
      <c r="I114" s="135"/>
      <c r="J114" s="136">
        <f>J655</f>
        <v>0</v>
      </c>
      <c r="L114" s="132"/>
    </row>
    <row r="115" spans="2:12" s="10" customFormat="1" ht="19.9" customHeight="1">
      <c r="B115" s="137"/>
      <c r="D115" s="138" t="s">
        <v>773</v>
      </c>
      <c r="E115" s="139"/>
      <c r="F115" s="139"/>
      <c r="G115" s="139"/>
      <c r="H115" s="139"/>
      <c r="I115" s="140"/>
      <c r="J115" s="141">
        <f>J656</f>
        <v>0</v>
      </c>
      <c r="L115" s="137"/>
    </row>
    <row r="116" spans="2:12" s="10" customFormat="1" ht="19.9" customHeight="1">
      <c r="B116" s="137"/>
      <c r="D116" s="138" t="s">
        <v>195</v>
      </c>
      <c r="E116" s="139"/>
      <c r="F116" s="139"/>
      <c r="G116" s="139"/>
      <c r="H116" s="139"/>
      <c r="I116" s="140"/>
      <c r="J116" s="141">
        <f>J676</f>
        <v>0</v>
      </c>
      <c r="L116" s="137"/>
    </row>
    <row r="117" spans="2:12" s="10" customFormat="1" ht="19.9" customHeight="1">
      <c r="B117" s="137"/>
      <c r="D117" s="138" t="s">
        <v>196</v>
      </c>
      <c r="E117" s="139"/>
      <c r="F117" s="139"/>
      <c r="G117" s="139"/>
      <c r="H117" s="139"/>
      <c r="I117" s="140"/>
      <c r="J117" s="141">
        <f>J728</f>
        <v>0</v>
      </c>
      <c r="L117" s="137"/>
    </row>
    <row r="118" spans="2:12" s="10" customFormat="1" ht="19.9" customHeight="1">
      <c r="B118" s="137"/>
      <c r="D118" s="138" t="s">
        <v>197</v>
      </c>
      <c r="E118" s="139"/>
      <c r="F118" s="139"/>
      <c r="G118" s="139"/>
      <c r="H118" s="139"/>
      <c r="I118" s="140"/>
      <c r="J118" s="141">
        <f>J797</f>
        <v>0</v>
      </c>
      <c r="L118" s="137"/>
    </row>
    <row r="119" spans="2:12" s="10" customFormat="1" ht="19.9" customHeight="1">
      <c r="B119" s="137"/>
      <c r="D119" s="138" t="s">
        <v>774</v>
      </c>
      <c r="E119" s="139"/>
      <c r="F119" s="139"/>
      <c r="G119" s="139"/>
      <c r="H119" s="139"/>
      <c r="I119" s="140"/>
      <c r="J119" s="141">
        <f>J801</f>
        <v>0</v>
      </c>
      <c r="L119" s="137"/>
    </row>
    <row r="120" spans="2:12" s="10" customFormat="1" ht="19.9" customHeight="1">
      <c r="B120" s="137"/>
      <c r="D120" s="138" t="s">
        <v>198</v>
      </c>
      <c r="E120" s="139"/>
      <c r="F120" s="139"/>
      <c r="G120" s="139"/>
      <c r="H120" s="139"/>
      <c r="I120" s="140"/>
      <c r="J120" s="141">
        <f>J833</f>
        <v>0</v>
      </c>
      <c r="L120" s="137"/>
    </row>
    <row r="121" spans="2:12" s="10" customFormat="1" ht="19.9" customHeight="1">
      <c r="B121" s="137"/>
      <c r="D121" s="138" t="s">
        <v>199</v>
      </c>
      <c r="E121" s="139"/>
      <c r="F121" s="139"/>
      <c r="G121" s="139"/>
      <c r="H121" s="139"/>
      <c r="I121" s="140"/>
      <c r="J121" s="141">
        <f>J841</f>
        <v>0</v>
      </c>
      <c r="L121" s="137"/>
    </row>
    <row r="122" spans="2:12" s="10" customFormat="1" ht="19.9" customHeight="1">
      <c r="B122" s="137"/>
      <c r="D122" s="138" t="s">
        <v>200</v>
      </c>
      <c r="E122" s="139"/>
      <c r="F122" s="139"/>
      <c r="G122" s="139"/>
      <c r="H122" s="139"/>
      <c r="I122" s="140"/>
      <c r="J122" s="141">
        <f>J909</f>
        <v>0</v>
      </c>
      <c r="L122" s="137"/>
    </row>
    <row r="123" spans="2:12" s="10" customFormat="1" ht="19.9" customHeight="1">
      <c r="B123" s="137"/>
      <c r="D123" s="138" t="s">
        <v>775</v>
      </c>
      <c r="E123" s="139"/>
      <c r="F123" s="139"/>
      <c r="G123" s="139"/>
      <c r="H123" s="139"/>
      <c r="I123" s="140"/>
      <c r="J123" s="141">
        <f>J926</f>
        <v>0</v>
      </c>
      <c r="L123" s="137"/>
    </row>
    <row r="124" spans="2:12" s="10" customFormat="1" ht="19.9" customHeight="1">
      <c r="B124" s="137"/>
      <c r="D124" s="138" t="s">
        <v>201</v>
      </c>
      <c r="E124" s="139"/>
      <c r="F124" s="139"/>
      <c r="G124" s="139"/>
      <c r="H124" s="139"/>
      <c r="I124" s="140"/>
      <c r="J124" s="141">
        <f>J945</f>
        <v>0</v>
      </c>
      <c r="L124" s="137"/>
    </row>
    <row r="125" spans="2:12" s="10" customFormat="1" ht="19.9" customHeight="1">
      <c r="B125" s="137"/>
      <c r="D125" s="138" t="s">
        <v>776</v>
      </c>
      <c r="E125" s="139"/>
      <c r="F125" s="139"/>
      <c r="G125" s="139"/>
      <c r="H125" s="139"/>
      <c r="I125" s="140"/>
      <c r="J125" s="141">
        <f>J971</f>
        <v>0</v>
      </c>
      <c r="L125" s="137"/>
    </row>
    <row r="126" spans="2:12" s="10" customFormat="1" ht="19.9" customHeight="1">
      <c r="B126" s="137"/>
      <c r="D126" s="138" t="s">
        <v>202</v>
      </c>
      <c r="E126" s="139"/>
      <c r="F126" s="139"/>
      <c r="G126" s="139"/>
      <c r="H126" s="139"/>
      <c r="I126" s="140"/>
      <c r="J126" s="141">
        <f>J980</f>
        <v>0</v>
      </c>
      <c r="L126" s="137"/>
    </row>
    <row r="127" spans="2:12" s="9" customFormat="1" ht="24.95" customHeight="1">
      <c r="B127" s="132"/>
      <c r="D127" s="133" t="s">
        <v>777</v>
      </c>
      <c r="E127" s="134"/>
      <c r="F127" s="134"/>
      <c r="G127" s="134"/>
      <c r="H127" s="134"/>
      <c r="I127" s="135"/>
      <c r="J127" s="136">
        <f>J985</f>
        <v>0</v>
      </c>
      <c r="L127" s="132"/>
    </row>
    <row r="128" spans="2:12" s="10" customFormat="1" ht="19.9" customHeight="1">
      <c r="B128" s="137"/>
      <c r="D128" s="138" t="s">
        <v>778</v>
      </c>
      <c r="E128" s="139"/>
      <c r="F128" s="139"/>
      <c r="G128" s="139"/>
      <c r="H128" s="139"/>
      <c r="I128" s="140"/>
      <c r="J128" s="141">
        <f>J986</f>
        <v>0</v>
      </c>
      <c r="L128" s="137"/>
    </row>
    <row r="129" spans="2:12" s="9" customFormat="1" ht="24.95" customHeight="1">
      <c r="B129" s="132"/>
      <c r="D129" s="133" t="s">
        <v>203</v>
      </c>
      <c r="E129" s="134"/>
      <c r="F129" s="134"/>
      <c r="G129" s="134"/>
      <c r="H129" s="134"/>
      <c r="I129" s="135"/>
      <c r="J129" s="136">
        <f>J993</f>
        <v>0</v>
      </c>
      <c r="L129" s="132"/>
    </row>
    <row r="130" spans="1:31" s="2" customFormat="1" ht="21.7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6.95" customHeight="1">
      <c r="A131" s="33"/>
      <c r="B131" s="48"/>
      <c r="C131" s="49"/>
      <c r="D131" s="49"/>
      <c r="E131" s="49"/>
      <c r="F131" s="49"/>
      <c r="G131" s="49"/>
      <c r="H131" s="49"/>
      <c r="I131" s="126"/>
      <c r="J131" s="49"/>
      <c r="K131" s="49"/>
      <c r="L131" s="43"/>
      <c r="S131" s="33"/>
      <c r="T131" s="33"/>
      <c r="U131" s="33"/>
      <c r="V131" s="33"/>
      <c r="W131" s="33"/>
      <c r="X131" s="33"/>
      <c r="Y131" s="33"/>
      <c r="Z131" s="33"/>
      <c r="AA131" s="33"/>
      <c r="AB131" s="33"/>
      <c r="AC131" s="33"/>
      <c r="AD131" s="33"/>
      <c r="AE131" s="33"/>
    </row>
    <row r="135" spans="1:31" s="2" customFormat="1" ht="6.95" customHeight="1">
      <c r="A135" s="33"/>
      <c r="B135" s="50"/>
      <c r="C135" s="51"/>
      <c r="D135" s="51"/>
      <c r="E135" s="51"/>
      <c r="F135" s="51"/>
      <c r="G135" s="51"/>
      <c r="H135" s="51"/>
      <c r="I135" s="127"/>
      <c r="J135" s="51"/>
      <c r="K135" s="51"/>
      <c r="L135" s="43"/>
      <c r="S135" s="33"/>
      <c r="T135" s="33"/>
      <c r="U135" s="33"/>
      <c r="V135" s="33"/>
      <c r="W135" s="33"/>
      <c r="X135" s="33"/>
      <c r="Y135" s="33"/>
      <c r="Z135" s="33"/>
      <c r="AA135" s="33"/>
      <c r="AB135" s="33"/>
      <c r="AC135" s="33"/>
      <c r="AD135" s="33"/>
      <c r="AE135" s="33"/>
    </row>
    <row r="136" spans="1:31" s="2" customFormat="1" ht="24.95" customHeight="1">
      <c r="A136" s="33"/>
      <c r="B136" s="34"/>
      <c r="C136" s="22" t="s">
        <v>204</v>
      </c>
      <c r="D136" s="33"/>
      <c r="E136" s="33"/>
      <c r="F136" s="33"/>
      <c r="G136" s="33"/>
      <c r="H136" s="33"/>
      <c r="I136" s="103"/>
      <c r="J136" s="33"/>
      <c r="K136" s="33"/>
      <c r="L136" s="43"/>
      <c r="S136" s="33"/>
      <c r="T136" s="33"/>
      <c r="U136" s="33"/>
      <c r="V136" s="33"/>
      <c r="W136" s="33"/>
      <c r="X136" s="33"/>
      <c r="Y136" s="33"/>
      <c r="Z136" s="33"/>
      <c r="AA136" s="33"/>
      <c r="AB136" s="33"/>
      <c r="AC136" s="33"/>
      <c r="AD136" s="33"/>
      <c r="AE136" s="33"/>
    </row>
    <row r="137" spans="1:31" s="2" customFormat="1" ht="6.95" customHeight="1">
      <c r="A137" s="33"/>
      <c r="B137" s="34"/>
      <c r="C137" s="33"/>
      <c r="D137" s="33"/>
      <c r="E137" s="33"/>
      <c r="F137" s="33"/>
      <c r="G137" s="33"/>
      <c r="H137" s="33"/>
      <c r="I137" s="103"/>
      <c r="J137" s="33"/>
      <c r="K137" s="33"/>
      <c r="L137" s="43"/>
      <c r="S137" s="33"/>
      <c r="T137" s="33"/>
      <c r="U137" s="33"/>
      <c r="V137" s="33"/>
      <c r="W137" s="33"/>
      <c r="X137" s="33"/>
      <c r="Y137" s="33"/>
      <c r="Z137" s="33"/>
      <c r="AA137" s="33"/>
      <c r="AB137" s="33"/>
      <c r="AC137" s="33"/>
      <c r="AD137" s="33"/>
      <c r="AE137" s="33"/>
    </row>
    <row r="138" spans="1:31" s="2" customFormat="1" ht="12" customHeight="1">
      <c r="A138" s="33"/>
      <c r="B138" s="34"/>
      <c r="C138" s="28" t="s">
        <v>16</v>
      </c>
      <c r="D138" s="33"/>
      <c r="E138" s="33"/>
      <c r="F138" s="33"/>
      <c r="G138" s="33"/>
      <c r="H138" s="33"/>
      <c r="I138" s="103"/>
      <c r="J138" s="33"/>
      <c r="K138" s="33"/>
      <c r="L138" s="43"/>
      <c r="S138" s="33"/>
      <c r="T138" s="33"/>
      <c r="U138" s="33"/>
      <c r="V138" s="33"/>
      <c r="W138" s="33"/>
      <c r="X138" s="33"/>
      <c r="Y138" s="33"/>
      <c r="Z138" s="33"/>
      <c r="AA138" s="33"/>
      <c r="AB138" s="33"/>
      <c r="AC138" s="33"/>
      <c r="AD138" s="33"/>
      <c r="AE138" s="33"/>
    </row>
    <row r="139" spans="1:31" s="2" customFormat="1" ht="14.45" customHeight="1">
      <c r="A139" s="33"/>
      <c r="B139" s="34"/>
      <c r="C139" s="33"/>
      <c r="D139" s="33"/>
      <c r="E139" s="280" t="str">
        <f>E7</f>
        <v>Rozšíření infrastruktury centra INTEMAC</v>
      </c>
      <c r="F139" s="281"/>
      <c r="G139" s="281"/>
      <c r="H139" s="281"/>
      <c r="I139" s="103"/>
      <c r="J139" s="33"/>
      <c r="K139" s="33"/>
      <c r="L139" s="43"/>
      <c r="S139" s="33"/>
      <c r="T139" s="33"/>
      <c r="U139" s="33"/>
      <c r="V139" s="33"/>
      <c r="W139" s="33"/>
      <c r="X139" s="33"/>
      <c r="Y139" s="33"/>
      <c r="Z139" s="33"/>
      <c r="AA139" s="33"/>
      <c r="AB139" s="33"/>
      <c r="AC139" s="33"/>
      <c r="AD139" s="33"/>
      <c r="AE139" s="33"/>
    </row>
    <row r="140" spans="2:12" s="1" customFormat="1" ht="12" customHeight="1">
      <c r="B140" s="21"/>
      <c r="C140" s="28" t="s">
        <v>176</v>
      </c>
      <c r="I140" s="99"/>
      <c r="L140" s="21"/>
    </row>
    <row r="141" spans="2:12" s="1" customFormat="1" ht="14.45" customHeight="1">
      <c r="B141" s="21"/>
      <c r="E141" s="280" t="s">
        <v>177</v>
      </c>
      <c r="F141" s="243"/>
      <c r="G141" s="243"/>
      <c r="H141" s="243"/>
      <c r="I141" s="99"/>
      <c r="L141" s="21"/>
    </row>
    <row r="142" spans="2:12" s="1" customFormat="1" ht="12" customHeight="1">
      <c r="B142" s="21"/>
      <c r="C142" s="28" t="s">
        <v>178</v>
      </c>
      <c r="I142" s="99"/>
      <c r="L142" s="21"/>
    </row>
    <row r="143" spans="1:31" s="2" customFormat="1" ht="14.45" customHeight="1">
      <c r="A143" s="33"/>
      <c r="B143" s="34"/>
      <c r="C143" s="33"/>
      <c r="D143" s="33"/>
      <c r="E143" s="282" t="s">
        <v>764</v>
      </c>
      <c r="F143" s="283"/>
      <c r="G143" s="283"/>
      <c r="H143" s="283"/>
      <c r="I143" s="103"/>
      <c r="J143" s="33"/>
      <c r="K143" s="33"/>
      <c r="L143" s="43"/>
      <c r="S143" s="33"/>
      <c r="T143" s="33"/>
      <c r="U143" s="33"/>
      <c r="V143" s="33"/>
      <c r="W143" s="33"/>
      <c r="X143" s="33"/>
      <c r="Y143" s="33"/>
      <c r="Z143" s="33"/>
      <c r="AA143" s="33"/>
      <c r="AB143" s="33"/>
      <c r="AC143" s="33"/>
      <c r="AD143" s="33"/>
      <c r="AE143" s="33"/>
    </row>
    <row r="144" spans="1:31" s="2" customFormat="1" ht="12" customHeight="1">
      <c r="A144" s="33"/>
      <c r="B144" s="34"/>
      <c r="C144" s="28" t="s">
        <v>180</v>
      </c>
      <c r="D144" s="33"/>
      <c r="E144" s="33"/>
      <c r="F144" s="33"/>
      <c r="G144" s="33"/>
      <c r="H144" s="33"/>
      <c r="I144" s="103"/>
      <c r="J144" s="33"/>
      <c r="K144" s="33"/>
      <c r="L144" s="43"/>
      <c r="S144" s="33"/>
      <c r="T144" s="33"/>
      <c r="U144" s="33"/>
      <c r="V144" s="33"/>
      <c r="W144" s="33"/>
      <c r="X144" s="33"/>
      <c r="Y144" s="33"/>
      <c r="Z144" s="33"/>
      <c r="AA144" s="33"/>
      <c r="AB144" s="33"/>
      <c r="AC144" s="33"/>
      <c r="AD144" s="33"/>
      <c r="AE144" s="33"/>
    </row>
    <row r="145" spans="1:31" s="2" customFormat="1" ht="14.45" customHeight="1">
      <c r="A145" s="33"/>
      <c r="B145" s="34"/>
      <c r="C145" s="33"/>
      <c r="D145" s="33"/>
      <c r="E145" s="253" t="str">
        <f>E13</f>
        <v>002.1 - Přístavba stavební část</v>
      </c>
      <c r="F145" s="283"/>
      <c r="G145" s="283"/>
      <c r="H145" s="283"/>
      <c r="I145" s="103"/>
      <c r="J145" s="33"/>
      <c r="K145" s="33"/>
      <c r="L145" s="43"/>
      <c r="S145" s="33"/>
      <c r="T145" s="33"/>
      <c r="U145" s="33"/>
      <c r="V145" s="33"/>
      <c r="W145" s="33"/>
      <c r="X145" s="33"/>
      <c r="Y145" s="33"/>
      <c r="Z145" s="33"/>
      <c r="AA145" s="33"/>
      <c r="AB145" s="33"/>
      <c r="AC145" s="33"/>
      <c r="AD145" s="33"/>
      <c r="AE145" s="33"/>
    </row>
    <row r="146" spans="1:31" s="2" customFormat="1" ht="6.95" customHeight="1">
      <c r="A146" s="33"/>
      <c r="B146" s="34"/>
      <c r="C146" s="33"/>
      <c r="D146" s="33"/>
      <c r="E146" s="33"/>
      <c r="F146" s="33"/>
      <c r="G146" s="33"/>
      <c r="H146" s="33"/>
      <c r="I146" s="103"/>
      <c r="J146" s="33"/>
      <c r="K146" s="33"/>
      <c r="L146" s="43"/>
      <c r="S146" s="33"/>
      <c r="T146" s="33"/>
      <c r="U146" s="33"/>
      <c r="V146" s="33"/>
      <c r="W146" s="33"/>
      <c r="X146" s="33"/>
      <c r="Y146" s="33"/>
      <c r="Z146" s="33"/>
      <c r="AA146" s="33"/>
      <c r="AB146" s="33"/>
      <c r="AC146" s="33"/>
      <c r="AD146" s="33"/>
      <c r="AE146" s="33"/>
    </row>
    <row r="147" spans="1:31" s="2" customFormat="1" ht="12" customHeight="1">
      <c r="A147" s="33"/>
      <c r="B147" s="34"/>
      <c r="C147" s="28" t="s">
        <v>20</v>
      </c>
      <c r="D147" s="33"/>
      <c r="E147" s="33"/>
      <c r="F147" s="26" t="str">
        <f>F16</f>
        <v xml:space="preserve"> </v>
      </c>
      <c r="G147" s="33"/>
      <c r="H147" s="33"/>
      <c r="I147" s="104" t="s">
        <v>22</v>
      </c>
      <c r="J147" s="56" t="str">
        <f>IF(J16="","",J16)</f>
        <v>20. 10. 2018</v>
      </c>
      <c r="K147" s="33"/>
      <c r="L147" s="43"/>
      <c r="S147" s="33"/>
      <c r="T147" s="33"/>
      <c r="U147" s="33"/>
      <c r="V147" s="33"/>
      <c r="W147" s="33"/>
      <c r="X147" s="33"/>
      <c r="Y147" s="33"/>
      <c r="Z147" s="33"/>
      <c r="AA147" s="33"/>
      <c r="AB147" s="33"/>
      <c r="AC147" s="33"/>
      <c r="AD147" s="33"/>
      <c r="AE147" s="33"/>
    </row>
    <row r="148" spans="1:31" s="2" customFormat="1" ht="6.95" customHeight="1">
      <c r="A148" s="33"/>
      <c r="B148" s="34"/>
      <c r="C148" s="33"/>
      <c r="D148" s="33"/>
      <c r="E148" s="33"/>
      <c r="F148" s="33"/>
      <c r="G148" s="33"/>
      <c r="H148" s="33"/>
      <c r="I148" s="103"/>
      <c r="J148" s="33"/>
      <c r="K148" s="33"/>
      <c r="L148" s="43"/>
      <c r="S148" s="33"/>
      <c r="T148" s="33"/>
      <c r="U148" s="33"/>
      <c r="V148" s="33"/>
      <c r="W148" s="33"/>
      <c r="X148" s="33"/>
      <c r="Y148" s="33"/>
      <c r="Z148" s="33"/>
      <c r="AA148" s="33"/>
      <c r="AB148" s="33"/>
      <c r="AC148" s="33"/>
      <c r="AD148" s="33"/>
      <c r="AE148" s="33"/>
    </row>
    <row r="149" spans="1:31" s="2" customFormat="1" ht="15.6" customHeight="1">
      <c r="A149" s="33"/>
      <c r="B149" s="34"/>
      <c r="C149" s="28" t="s">
        <v>24</v>
      </c>
      <c r="D149" s="33"/>
      <c r="E149" s="33"/>
      <c r="F149" s="26" t="str">
        <f>E19</f>
        <v xml:space="preserve"> </v>
      </c>
      <c r="G149" s="33"/>
      <c r="H149" s="33"/>
      <c r="I149" s="104" t="s">
        <v>29</v>
      </c>
      <c r="J149" s="31" t="str">
        <f>E25</f>
        <v xml:space="preserve"> </v>
      </c>
      <c r="K149" s="33"/>
      <c r="L149" s="43"/>
      <c r="S149" s="33"/>
      <c r="T149" s="33"/>
      <c r="U149" s="33"/>
      <c r="V149" s="33"/>
      <c r="W149" s="33"/>
      <c r="X149" s="33"/>
      <c r="Y149" s="33"/>
      <c r="Z149" s="33"/>
      <c r="AA149" s="33"/>
      <c r="AB149" s="33"/>
      <c r="AC149" s="33"/>
      <c r="AD149" s="33"/>
      <c r="AE149" s="33"/>
    </row>
    <row r="150" spans="1:31" s="2" customFormat="1" ht="15.6" customHeight="1">
      <c r="A150" s="33"/>
      <c r="B150" s="34"/>
      <c r="C150" s="28" t="s">
        <v>27</v>
      </c>
      <c r="D150" s="33"/>
      <c r="E150" s="33"/>
      <c r="F150" s="26" t="str">
        <f>IF(E22="","",E22)</f>
        <v>Vyplň údaj</v>
      </c>
      <c r="G150" s="33"/>
      <c r="H150" s="33"/>
      <c r="I150" s="104" t="s">
        <v>31</v>
      </c>
      <c r="J150" s="31" t="str">
        <f>E28</f>
        <v xml:space="preserve"> </v>
      </c>
      <c r="K150" s="33"/>
      <c r="L150" s="43"/>
      <c r="S150" s="33"/>
      <c r="T150" s="33"/>
      <c r="U150" s="33"/>
      <c r="V150" s="33"/>
      <c r="W150" s="33"/>
      <c r="X150" s="33"/>
      <c r="Y150" s="33"/>
      <c r="Z150" s="33"/>
      <c r="AA150" s="33"/>
      <c r="AB150" s="33"/>
      <c r="AC150" s="33"/>
      <c r="AD150" s="33"/>
      <c r="AE150" s="33"/>
    </row>
    <row r="151" spans="1:31" s="2" customFormat="1" ht="10.35" customHeight="1">
      <c r="A151" s="33"/>
      <c r="B151" s="34"/>
      <c r="C151" s="33"/>
      <c r="D151" s="33"/>
      <c r="E151" s="33"/>
      <c r="F151" s="33"/>
      <c r="G151" s="33"/>
      <c r="H151" s="33"/>
      <c r="I151" s="103"/>
      <c r="J151" s="33"/>
      <c r="K151" s="33"/>
      <c r="L151" s="43"/>
      <c r="S151" s="33"/>
      <c r="T151" s="33"/>
      <c r="U151" s="33"/>
      <c r="V151" s="33"/>
      <c r="W151" s="33"/>
      <c r="X151" s="33"/>
      <c r="Y151" s="33"/>
      <c r="Z151" s="33"/>
      <c r="AA151" s="33"/>
      <c r="AB151" s="33"/>
      <c r="AC151" s="33"/>
      <c r="AD151" s="33"/>
      <c r="AE151" s="33"/>
    </row>
    <row r="152" spans="1:31" s="11" customFormat="1" ht="29.25" customHeight="1">
      <c r="A152" s="142"/>
      <c r="B152" s="143"/>
      <c r="C152" s="144" t="s">
        <v>205</v>
      </c>
      <c r="D152" s="145" t="s">
        <v>58</v>
      </c>
      <c r="E152" s="145" t="s">
        <v>54</v>
      </c>
      <c r="F152" s="145" t="s">
        <v>55</v>
      </c>
      <c r="G152" s="145" t="s">
        <v>206</v>
      </c>
      <c r="H152" s="145" t="s">
        <v>207</v>
      </c>
      <c r="I152" s="146" t="s">
        <v>208</v>
      </c>
      <c r="J152" s="145" t="s">
        <v>184</v>
      </c>
      <c r="K152" s="147" t="s">
        <v>209</v>
      </c>
      <c r="L152" s="148"/>
      <c r="M152" s="63" t="s">
        <v>1</v>
      </c>
      <c r="N152" s="64" t="s">
        <v>37</v>
      </c>
      <c r="O152" s="64" t="s">
        <v>210</v>
      </c>
      <c r="P152" s="64" t="s">
        <v>211</v>
      </c>
      <c r="Q152" s="64" t="s">
        <v>212</v>
      </c>
      <c r="R152" s="64" t="s">
        <v>213</v>
      </c>
      <c r="S152" s="64" t="s">
        <v>214</v>
      </c>
      <c r="T152" s="65" t="s">
        <v>215</v>
      </c>
      <c r="U152" s="142"/>
      <c r="V152" s="142"/>
      <c r="W152" s="142"/>
      <c r="X152" s="142"/>
      <c r="Y152" s="142"/>
      <c r="Z152" s="142"/>
      <c r="AA152" s="142"/>
      <c r="AB152" s="142"/>
      <c r="AC152" s="142"/>
      <c r="AD152" s="142"/>
      <c r="AE152" s="142"/>
    </row>
    <row r="153" spans="1:63" s="2" customFormat="1" ht="22.9" customHeight="1">
      <c r="A153" s="33"/>
      <c r="B153" s="34"/>
      <c r="C153" s="70" t="s">
        <v>216</v>
      </c>
      <c r="D153" s="33"/>
      <c r="E153" s="33"/>
      <c r="F153" s="33"/>
      <c r="G153" s="33"/>
      <c r="H153" s="33"/>
      <c r="I153" s="103"/>
      <c r="J153" s="149">
        <f>BK153</f>
        <v>0</v>
      </c>
      <c r="K153" s="33"/>
      <c r="L153" s="34"/>
      <c r="M153" s="66"/>
      <c r="N153" s="57"/>
      <c r="O153" s="67"/>
      <c r="P153" s="150">
        <f>P154+P655+P985+P993</f>
        <v>0</v>
      </c>
      <c r="Q153" s="67"/>
      <c r="R153" s="150">
        <f>R154+R655+R985+R993</f>
        <v>2293.05238082</v>
      </c>
      <c r="S153" s="67"/>
      <c r="T153" s="151">
        <f>T154+T655+T985+T993</f>
        <v>178.1863875</v>
      </c>
      <c r="U153" s="33"/>
      <c r="V153" s="33"/>
      <c r="W153" s="33"/>
      <c r="X153" s="33"/>
      <c r="Y153" s="33"/>
      <c r="Z153" s="33"/>
      <c r="AA153" s="33"/>
      <c r="AB153" s="33"/>
      <c r="AC153" s="33"/>
      <c r="AD153" s="33"/>
      <c r="AE153" s="33"/>
      <c r="AT153" s="18" t="s">
        <v>72</v>
      </c>
      <c r="AU153" s="18" t="s">
        <v>186</v>
      </c>
      <c r="BK153" s="152">
        <f>BK154+BK655+BK985+BK993</f>
        <v>0</v>
      </c>
    </row>
    <row r="154" spans="2:63" s="12" customFormat="1" ht="25.9" customHeight="1">
      <c r="B154" s="153"/>
      <c r="D154" s="154" t="s">
        <v>72</v>
      </c>
      <c r="E154" s="155" t="s">
        <v>217</v>
      </c>
      <c r="F154" s="155" t="s">
        <v>218</v>
      </c>
      <c r="I154" s="156"/>
      <c r="J154" s="157">
        <f>BK154</f>
        <v>0</v>
      </c>
      <c r="L154" s="153"/>
      <c r="M154" s="158"/>
      <c r="N154" s="159"/>
      <c r="O154" s="159"/>
      <c r="P154" s="160">
        <f>P155+P182+P199+P255+P258+P343+P452+P499+P540+P595+P647+P653</f>
        <v>0</v>
      </c>
      <c r="Q154" s="159"/>
      <c r="R154" s="160">
        <f>R155+R182+R199+R255+R258+R343+R452+R499+R540+R595+R647+R653</f>
        <v>2275.2452299</v>
      </c>
      <c r="S154" s="159"/>
      <c r="T154" s="161">
        <f>T155+T182+T199+T255+T258+T343+T452+T499+T540+T595+T647+T653</f>
        <v>178.1863875</v>
      </c>
      <c r="AR154" s="154" t="s">
        <v>80</v>
      </c>
      <c r="AT154" s="162" t="s">
        <v>72</v>
      </c>
      <c r="AU154" s="162" t="s">
        <v>73</v>
      </c>
      <c r="AY154" s="154" t="s">
        <v>219</v>
      </c>
      <c r="BK154" s="163">
        <f>BK155+BK182+BK199+BK255+BK258+BK343+BK452+BK499+BK540+BK595+BK647+BK653</f>
        <v>0</v>
      </c>
    </row>
    <row r="155" spans="2:63" s="12" customFormat="1" ht="22.9" customHeight="1">
      <c r="B155" s="153"/>
      <c r="D155" s="154" t="s">
        <v>72</v>
      </c>
      <c r="E155" s="164" t="s">
        <v>80</v>
      </c>
      <c r="F155" s="164" t="s">
        <v>220</v>
      </c>
      <c r="I155" s="156"/>
      <c r="J155" s="165">
        <f>BK155</f>
        <v>0</v>
      </c>
      <c r="L155" s="153"/>
      <c r="M155" s="158"/>
      <c r="N155" s="159"/>
      <c r="O155" s="159"/>
      <c r="P155" s="160">
        <f>SUM(P156:P181)</f>
        <v>0</v>
      </c>
      <c r="Q155" s="159"/>
      <c r="R155" s="160">
        <f>SUM(R156:R181)</f>
        <v>820.234</v>
      </c>
      <c r="S155" s="159"/>
      <c r="T155" s="161">
        <f>SUM(T156:T181)</f>
        <v>0</v>
      </c>
      <c r="AR155" s="154" t="s">
        <v>80</v>
      </c>
      <c r="AT155" s="162" t="s">
        <v>72</v>
      </c>
      <c r="AU155" s="162" t="s">
        <v>80</v>
      </c>
      <c r="AY155" s="154" t="s">
        <v>219</v>
      </c>
      <c r="BK155" s="163">
        <f>SUM(BK156:BK181)</f>
        <v>0</v>
      </c>
    </row>
    <row r="156" spans="1:65" s="2" customFormat="1" ht="43.15" customHeight="1">
      <c r="A156" s="33"/>
      <c r="B156" s="166"/>
      <c r="C156" s="167" t="s">
        <v>80</v>
      </c>
      <c r="D156" s="167" t="s">
        <v>222</v>
      </c>
      <c r="E156" s="168" t="s">
        <v>779</v>
      </c>
      <c r="F156" s="169" t="s">
        <v>780</v>
      </c>
      <c r="G156" s="170" t="s">
        <v>232</v>
      </c>
      <c r="H156" s="171">
        <v>678.68</v>
      </c>
      <c r="I156" s="172"/>
      <c r="J156" s="173">
        <f>ROUND(I156*H156,2)</f>
        <v>0</v>
      </c>
      <c r="K156" s="169" t="s">
        <v>226</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781</v>
      </c>
    </row>
    <row r="157" spans="2:51" s="13" customFormat="1" ht="22.5">
      <c r="B157" s="180"/>
      <c r="D157" s="181" t="s">
        <v>228</v>
      </c>
      <c r="E157" s="182" t="s">
        <v>1</v>
      </c>
      <c r="F157" s="183" t="s">
        <v>782</v>
      </c>
      <c r="H157" s="184">
        <v>678.68</v>
      </c>
      <c r="I157" s="185"/>
      <c r="L157" s="180"/>
      <c r="M157" s="186"/>
      <c r="N157" s="187"/>
      <c r="O157" s="187"/>
      <c r="P157" s="187"/>
      <c r="Q157" s="187"/>
      <c r="R157" s="187"/>
      <c r="S157" s="187"/>
      <c r="T157" s="188"/>
      <c r="AT157" s="182" t="s">
        <v>228</v>
      </c>
      <c r="AU157" s="182" t="s">
        <v>82</v>
      </c>
      <c r="AV157" s="13" t="s">
        <v>82</v>
      </c>
      <c r="AW157" s="13" t="s">
        <v>30</v>
      </c>
      <c r="AX157" s="13" t="s">
        <v>80</v>
      </c>
      <c r="AY157" s="182" t="s">
        <v>219</v>
      </c>
    </row>
    <row r="158" spans="1:65" s="2" customFormat="1" ht="43.15" customHeight="1">
      <c r="A158" s="33"/>
      <c r="B158" s="166"/>
      <c r="C158" s="167" t="s">
        <v>82</v>
      </c>
      <c r="D158" s="167" t="s">
        <v>222</v>
      </c>
      <c r="E158" s="168" t="s">
        <v>783</v>
      </c>
      <c r="F158" s="169" t="s">
        <v>784</v>
      </c>
      <c r="G158" s="170" t="s">
        <v>232</v>
      </c>
      <c r="H158" s="171">
        <v>25.914</v>
      </c>
      <c r="I158" s="172"/>
      <c r="J158" s="173">
        <f>ROUND(I158*H158,2)</f>
        <v>0</v>
      </c>
      <c r="K158" s="169" t="s">
        <v>226</v>
      </c>
      <c r="L158" s="34"/>
      <c r="M158" s="174" t="s">
        <v>1</v>
      </c>
      <c r="N158" s="175" t="s">
        <v>38</v>
      </c>
      <c r="O158" s="59"/>
      <c r="P158" s="176">
        <f>O158*H158</f>
        <v>0</v>
      </c>
      <c r="Q158" s="176">
        <v>0</v>
      </c>
      <c r="R158" s="176">
        <f>Q158*H158</f>
        <v>0</v>
      </c>
      <c r="S158" s="176">
        <v>0</v>
      </c>
      <c r="T158" s="177">
        <f>S158*H158</f>
        <v>0</v>
      </c>
      <c r="U158" s="33"/>
      <c r="V158" s="33"/>
      <c r="W158" s="33"/>
      <c r="X158" s="33"/>
      <c r="Y158" s="33"/>
      <c r="Z158" s="33"/>
      <c r="AA158" s="33"/>
      <c r="AB158" s="33"/>
      <c r="AC158" s="33"/>
      <c r="AD158" s="33"/>
      <c r="AE158" s="33"/>
      <c r="AR158" s="178" t="s">
        <v>125</v>
      </c>
      <c r="AT158" s="178" t="s">
        <v>222</v>
      </c>
      <c r="AU158" s="178" t="s">
        <v>82</v>
      </c>
      <c r="AY158" s="18" t="s">
        <v>219</v>
      </c>
      <c r="BE158" s="179">
        <f>IF(N158="základní",J158,0)</f>
        <v>0</v>
      </c>
      <c r="BF158" s="179">
        <f>IF(N158="snížená",J158,0)</f>
        <v>0</v>
      </c>
      <c r="BG158" s="179">
        <f>IF(N158="zákl. přenesená",J158,0)</f>
        <v>0</v>
      </c>
      <c r="BH158" s="179">
        <f>IF(N158="sníž. přenesená",J158,0)</f>
        <v>0</v>
      </c>
      <c r="BI158" s="179">
        <f>IF(N158="nulová",J158,0)</f>
        <v>0</v>
      </c>
      <c r="BJ158" s="18" t="s">
        <v>80</v>
      </c>
      <c r="BK158" s="179">
        <f>ROUND(I158*H158,2)</f>
        <v>0</v>
      </c>
      <c r="BL158" s="18" t="s">
        <v>125</v>
      </c>
      <c r="BM158" s="178" t="s">
        <v>785</v>
      </c>
    </row>
    <row r="159" spans="2:51" s="15" customFormat="1" ht="12">
      <c r="B159" s="207"/>
      <c r="D159" s="181" t="s">
        <v>228</v>
      </c>
      <c r="E159" s="208" t="s">
        <v>1</v>
      </c>
      <c r="F159" s="209" t="s">
        <v>786</v>
      </c>
      <c r="H159" s="208" t="s">
        <v>1</v>
      </c>
      <c r="I159" s="210"/>
      <c r="L159" s="207"/>
      <c r="M159" s="211"/>
      <c r="N159" s="212"/>
      <c r="O159" s="212"/>
      <c r="P159" s="212"/>
      <c r="Q159" s="212"/>
      <c r="R159" s="212"/>
      <c r="S159" s="212"/>
      <c r="T159" s="213"/>
      <c r="AT159" s="208" t="s">
        <v>228</v>
      </c>
      <c r="AU159" s="208" t="s">
        <v>82</v>
      </c>
      <c r="AV159" s="15" t="s">
        <v>80</v>
      </c>
      <c r="AW159" s="15" t="s">
        <v>30</v>
      </c>
      <c r="AX159" s="15" t="s">
        <v>73</v>
      </c>
      <c r="AY159" s="208" t="s">
        <v>219</v>
      </c>
    </row>
    <row r="160" spans="2:51" s="13" customFormat="1" ht="12">
      <c r="B160" s="180"/>
      <c r="D160" s="181" t="s">
        <v>228</v>
      </c>
      <c r="E160" s="182" t="s">
        <v>1</v>
      </c>
      <c r="F160" s="183" t="s">
        <v>787</v>
      </c>
      <c r="H160" s="184">
        <v>25.732</v>
      </c>
      <c r="I160" s="185"/>
      <c r="L160" s="180"/>
      <c r="M160" s="186"/>
      <c r="N160" s="187"/>
      <c r="O160" s="187"/>
      <c r="P160" s="187"/>
      <c r="Q160" s="187"/>
      <c r="R160" s="187"/>
      <c r="S160" s="187"/>
      <c r="T160" s="188"/>
      <c r="AT160" s="182" t="s">
        <v>228</v>
      </c>
      <c r="AU160" s="182" t="s">
        <v>82</v>
      </c>
      <c r="AV160" s="13" t="s">
        <v>82</v>
      </c>
      <c r="AW160" s="13" t="s">
        <v>30</v>
      </c>
      <c r="AX160" s="13" t="s">
        <v>73</v>
      </c>
      <c r="AY160" s="182" t="s">
        <v>219</v>
      </c>
    </row>
    <row r="161" spans="2:51" s="13" customFormat="1" ht="22.5">
      <c r="B161" s="180"/>
      <c r="D161" s="181" t="s">
        <v>228</v>
      </c>
      <c r="E161" s="182" t="s">
        <v>1</v>
      </c>
      <c r="F161" s="183" t="s">
        <v>788</v>
      </c>
      <c r="H161" s="184">
        <v>6.365</v>
      </c>
      <c r="I161" s="185"/>
      <c r="L161" s="180"/>
      <c r="M161" s="186"/>
      <c r="N161" s="187"/>
      <c r="O161" s="187"/>
      <c r="P161" s="187"/>
      <c r="Q161" s="187"/>
      <c r="R161" s="187"/>
      <c r="S161" s="187"/>
      <c r="T161" s="188"/>
      <c r="AT161" s="182" t="s">
        <v>228</v>
      </c>
      <c r="AU161" s="182" t="s">
        <v>82</v>
      </c>
      <c r="AV161" s="13" t="s">
        <v>82</v>
      </c>
      <c r="AW161" s="13" t="s">
        <v>30</v>
      </c>
      <c r="AX161" s="13" t="s">
        <v>73</v>
      </c>
      <c r="AY161" s="182" t="s">
        <v>219</v>
      </c>
    </row>
    <row r="162" spans="2:51" s="13" customFormat="1" ht="12">
      <c r="B162" s="180"/>
      <c r="D162" s="181" t="s">
        <v>228</v>
      </c>
      <c r="E162" s="182" t="s">
        <v>1</v>
      </c>
      <c r="F162" s="183" t="s">
        <v>789</v>
      </c>
      <c r="H162" s="184">
        <v>-6.183</v>
      </c>
      <c r="I162" s="185"/>
      <c r="L162" s="180"/>
      <c r="M162" s="186"/>
      <c r="N162" s="187"/>
      <c r="O162" s="187"/>
      <c r="P162" s="187"/>
      <c r="Q162" s="187"/>
      <c r="R162" s="187"/>
      <c r="S162" s="187"/>
      <c r="T162" s="188"/>
      <c r="AT162" s="182" t="s">
        <v>228</v>
      </c>
      <c r="AU162" s="182" t="s">
        <v>82</v>
      </c>
      <c r="AV162" s="13" t="s">
        <v>82</v>
      </c>
      <c r="AW162" s="13" t="s">
        <v>30</v>
      </c>
      <c r="AX162" s="13" t="s">
        <v>73</v>
      </c>
      <c r="AY162" s="182" t="s">
        <v>219</v>
      </c>
    </row>
    <row r="163" spans="2:51" s="14" customFormat="1" ht="12">
      <c r="B163" s="189"/>
      <c r="D163" s="181" t="s">
        <v>228</v>
      </c>
      <c r="E163" s="190" t="s">
        <v>1</v>
      </c>
      <c r="F163" s="191" t="s">
        <v>241</v>
      </c>
      <c r="H163" s="192">
        <v>25.914</v>
      </c>
      <c r="I163" s="193"/>
      <c r="L163" s="189"/>
      <c r="M163" s="194"/>
      <c r="N163" s="195"/>
      <c r="O163" s="195"/>
      <c r="P163" s="195"/>
      <c r="Q163" s="195"/>
      <c r="R163" s="195"/>
      <c r="S163" s="195"/>
      <c r="T163" s="196"/>
      <c r="AT163" s="190" t="s">
        <v>228</v>
      </c>
      <c r="AU163" s="190" t="s">
        <v>82</v>
      </c>
      <c r="AV163" s="14" t="s">
        <v>125</v>
      </c>
      <c r="AW163" s="14" t="s">
        <v>30</v>
      </c>
      <c r="AX163" s="14" t="s">
        <v>80</v>
      </c>
      <c r="AY163" s="190" t="s">
        <v>219</v>
      </c>
    </row>
    <row r="164" spans="1:65" s="2" customFormat="1" ht="43.15" customHeight="1">
      <c r="A164" s="33"/>
      <c r="B164" s="166"/>
      <c r="C164" s="167" t="s">
        <v>90</v>
      </c>
      <c r="D164" s="167" t="s">
        <v>222</v>
      </c>
      <c r="E164" s="168" t="s">
        <v>790</v>
      </c>
      <c r="F164" s="169" t="s">
        <v>791</v>
      </c>
      <c r="G164" s="170" t="s">
        <v>232</v>
      </c>
      <c r="H164" s="171">
        <v>25.914</v>
      </c>
      <c r="I164" s="172"/>
      <c r="J164" s="173">
        <f>ROUND(I164*H164,2)</f>
        <v>0</v>
      </c>
      <c r="K164" s="169" t="s">
        <v>226</v>
      </c>
      <c r="L164" s="34"/>
      <c r="M164" s="174" t="s">
        <v>1</v>
      </c>
      <c r="N164" s="175" t="s">
        <v>38</v>
      </c>
      <c r="O164" s="59"/>
      <c r="P164" s="176">
        <f>O164*H164</f>
        <v>0</v>
      </c>
      <c r="Q164" s="176">
        <v>0</v>
      </c>
      <c r="R164" s="176">
        <f>Q164*H164</f>
        <v>0</v>
      </c>
      <c r="S164" s="176">
        <v>0</v>
      </c>
      <c r="T164" s="177">
        <f>S164*H164</f>
        <v>0</v>
      </c>
      <c r="U164" s="33"/>
      <c r="V164" s="33"/>
      <c r="W164" s="33"/>
      <c r="X164" s="33"/>
      <c r="Y164" s="33"/>
      <c r="Z164" s="33"/>
      <c r="AA164" s="33"/>
      <c r="AB164" s="33"/>
      <c r="AC164" s="33"/>
      <c r="AD164" s="33"/>
      <c r="AE164" s="33"/>
      <c r="AR164" s="178" t="s">
        <v>125</v>
      </c>
      <c r="AT164" s="178" t="s">
        <v>222</v>
      </c>
      <c r="AU164" s="178" t="s">
        <v>82</v>
      </c>
      <c r="AY164" s="18" t="s">
        <v>219</v>
      </c>
      <c r="BE164" s="179">
        <f>IF(N164="základní",J164,0)</f>
        <v>0</v>
      </c>
      <c r="BF164" s="179">
        <f>IF(N164="snížená",J164,0)</f>
        <v>0</v>
      </c>
      <c r="BG164" s="179">
        <f>IF(N164="zákl. přenesená",J164,0)</f>
        <v>0</v>
      </c>
      <c r="BH164" s="179">
        <f>IF(N164="sníž. přenesená",J164,0)</f>
        <v>0</v>
      </c>
      <c r="BI164" s="179">
        <f>IF(N164="nulová",J164,0)</f>
        <v>0</v>
      </c>
      <c r="BJ164" s="18" t="s">
        <v>80</v>
      </c>
      <c r="BK164" s="179">
        <f>ROUND(I164*H164,2)</f>
        <v>0</v>
      </c>
      <c r="BL164" s="18" t="s">
        <v>125</v>
      </c>
      <c r="BM164" s="178" t="s">
        <v>792</v>
      </c>
    </row>
    <row r="165" spans="1:65" s="2" customFormat="1" ht="54" customHeight="1">
      <c r="A165" s="33"/>
      <c r="B165" s="166"/>
      <c r="C165" s="167" t="s">
        <v>125</v>
      </c>
      <c r="D165" s="167" t="s">
        <v>222</v>
      </c>
      <c r="E165" s="168" t="s">
        <v>793</v>
      </c>
      <c r="F165" s="169" t="s">
        <v>794</v>
      </c>
      <c r="G165" s="170" t="s">
        <v>232</v>
      </c>
      <c r="H165" s="171">
        <v>704.594</v>
      </c>
      <c r="I165" s="172"/>
      <c r="J165" s="173">
        <f>ROUND(I165*H165,2)</f>
        <v>0</v>
      </c>
      <c r="K165" s="169" t="s">
        <v>226</v>
      </c>
      <c r="L165" s="34"/>
      <c r="M165" s="174" t="s">
        <v>1</v>
      </c>
      <c r="N165" s="175" t="s">
        <v>38</v>
      </c>
      <c r="O165" s="59"/>
      <c r="P165" s="176">
        <f>O165*H165</f>
        <v>0</v>
      </c>
      <c r="Q165" s="176">
        <v>0</v>
      </c>
      <c r="R165" s="176">
        <f>Q165*H165</f>
        <v>0</v>
      </c>
      <c r="S165" s="176">
        <v>0</v>
      </c>
      <c r="T165" s="177">
        <f>S165*H165</f>
        <v>0</v>
      </c>
      <c r="U165" s="33"/>
      <c r="V165" s="33"/>
      <c r="W165" s="33"/>
      <c r="X165" s="33"/>
      <c r="Y165" s="33"/>
      <c r="Z165" s="33"/>
      <c r="AA165" s="33"/>
      <c r="AB165" s="33"/>
      <c r="AC165" s="33"/>
      <c r="AD165" s="33"/>
      <c r="AE165" s="33"/>
      <c r="AR165" s="178" t="s">
        <v>125</v>
      </c>
      <c r="AT165" s="178" t="s">
        <v>222</v>
      </c>
      <c r="AU165" s="178" t="s">
        <v>82</v>
      </c>
      <c r="AY165" s="18" t="s">
        <v>219</v>
      </c>
      <c r="BE165" s="179">
        <f>IF(N165="základní",J165,0)</f>
        <v>0</v>
      </c>
      <c r="BF165" s="179">
        <f>IF(N165="snížená",J165,0)</f>
        <v>0</v>
      </c>
      <c r="BG165" s="179">
        <f>IF(N165="zákl. přenesená",J165,0)</f>
        <v>0</v>
      </c>
      <c r="BH165" s="179">
        <f>IF(N165="sníž. přenesená",J165,0)</f>
        <v>0</v>
      </c>
      <c r="BI165" s="179">
        <f>IF(N165="nulová",J165,0)</f>
        <v>0</v>
      </c>
      <c r="BJ165" s="18" t="s">
        <v>80</v>
      </c>
      <c r="BK165" s="179">
        <f>ROUND(I165*H165,2)</f>
        <v>0</v>
      </c>
      <c r="BL165" s="18" t="s">
        <v>125</v>
      </c>
      <c r="BM165" s="178" t="s">
        <v>795</v>
      </c>
    </row>
    <row r="166" spans="2:51" s="13" customFormat="1" ht="12">
      <c r="B166" s="180"/>
      <c r="D166" s="181" t="s">
        <v>228</v>
      </c>
      <c r="E166" s="182" t="s">
        <v>1</v>
      </c>
      <c r="F166" s="183" t="s">
        <v>796</v>
      </c>
      <c r="H166" s="184">
        <v>678.68</v>
      </c>
      <c r="I166" s="185"/>
      <c r="L166" s="180"/>
      <c r="M166" s="186"/>
      <c r="N166" s="187"/>
      <c r="O166" s="187"/>
      <c r="P166" s="187"/>
      <c r="Q166" s="187"/>
      <c r="R166" s="187"/>
      <c r="S166" s="187"/>
      <c r="T166" s="188"/>
      <c r="AT166" s="182" t="s">
        <v>228</v>
      </c>
      <c r="AU166" s="182" t="s">
        <v>82</v>
      </c>
      <c r="AV166" s="13" t="s">
        <v>82</v>
      </c>
      <c r="AW166" s="13" t="s">
        <v>30</v>
      </c>
      <c r="AX166" s="13" t="s">
        <v>73</v>
      </c>
      <c r="AY166" s="182" t="s">
        <v>219</v>
      </c>
    </row>
    <row r="167" spans="2:51" s="13" customFormat="1" ht="12">
      <c r="B167" s="180"/>
      <c r="D167" s="181" t="s">
        <v>228</v>
      </c>
      <c r="E167" s="182" t="s">
        <v>1</v>
      </c>
      <c r="F167" s="183" t="s">
        <v>797</v>
      </c>
      <c r="H167" s="184">
        <v>25.914</v>
      </c>
      <c r="I167" s="185"/>
      <c r="L167" s="180"/>
      <c r="M167" s="186"/>
      <c r="N167" s="187"/>
      <c r="O167" s="187"/>
      <c r="P167" s="187"/>
      <c r="Q167" s="187"/>
      <c r="R167" s="187"/>
      <c r="S167" s="187"/>
      <c r="T167" s="188"/>
      <c r="AT167" s="182" t="s">
        <v>228</v>
      </c>
      <c r="AU167" s="182" t="s">
        <v>82</v>
      </c>
      <c r="AV167" s="13" t="s">
        <v>82</v>
      </c>
      <c r="AW167" s="13" t="s">
        <v>30</v>
      </c>
      <c r="AX167" s="13" t="s">
        <v>73</v>
      </c>
      <c r="AY167" s="182" t="s">
        <v>219</v>
      </c>
    </row>
    <row r="168" spans="2:51" s="14" customFormat="1" ht="12">
      <c r="B168" s="189"/>
      <c r="D168" s="181" t="s">
        <v>228</v>
      </c>
      <c r="E168" s="190" t="s">
        <v>1</v>
      </c>
      <c r="F168" s="191" t="s">
        <v>241</v>
      </c>
      <c r="H168" s="192">
        <v>704.594</v>
      </c>
      <c r="I168" s="193"/>
      <c r="L168" s="189"/>
      <c r="M168" s="194"/>
      <c r="N168" s="195"/>
      <c r="O168" s="195"/>
      <c r="P168" s="195"/>
      <c r="Q168" s="195"/>
      <c r="R168" s="195"/>
      <c r="S168" s="195"/>
      <c r="T168" s="196"/>
      <c r="AT168" s="190" t="s">
        <v>228</v>
      </c>
      <c r="AU168" s="190" t="s">
        <v>82</v>
      </c>
      <c r="AV168" s="14" t="s">
        <v>125</v>
      </c>
      <c r="AW168" s="14" t="s">
        <v>30</v>
      </c>
      <c r="AX168" s="14" t="s">
        <v>80</v>
      </c>
      <c r="AY168" s="190" t="s">
        <v>219</v>
      </c>
    </row>
    <row r="169" spans="1:65" s="2" customFormat="1" ht="64.9" customHeight="1">
      <c r="A169" s="33"/>
      <c r="B169" s="166"/>
      <c r="C169" s="167" t="s">
        <v>246</v>
      </c>
      <c r="D169" s="167" t="s">
        <v>222</v>
      </c>
      <c r="E169" s="168" t="s">
        <v>798</v>
      </c>
      <c r="F169" s="169" t="s">
        <v>799</v>
      </c>
      <c r="G169" s="170" t="s">
        <v>232</v>
      </c>
      <c r="H169" s="171">
        <v>7045.94</v>
      </c>
      <c r="I169" s="172"/>
      <c r="J169" s="173">
        <f>ROUND(I169*H169,2)</f>
        <v>0</v>
      </c>
      <c r="K169" s="169" t="s">
        <v>226</v>
      </c>
      <c r="L169" s="34"/>
      <c r="M169" s="174" t="s">
        <v>1</v>
      </c>
      <c r="N169" s="175" t="s">
        <v>38</v>
      </c>
      <c r="O169" s="59"/>
      <c r="P169" s="176">
        <f>O169*H169</f>
        <v>0</v>
      </c>
      <c r="Q169" s="176">
        <v>0</v>
      </c>
      <c r="R169" s="176">
        <f>Q169*H169</f>
        <v>0</v>
      </c>
      <c r="S169" s="176">
        <v>0</v>
      </c>
      <c r="T169" s="177">
        <f>S169*H169</f>
        <v>0</v>
      </c>
      <c r="U169" s="33"/>
      <c r="V169" s="33"/>
      <c r="W169" s="33"/>
      <c r="X169" s="33"/>
      <c r="Y169" s="33"/>
      <c r="Z169" s="33"/>
      <c r="AA169" s="33"/>
      <c r="AB169" s="33"/>
      <c r="AC169" s="33"/>
      <c r="AD169" s="33"/>
      <c r="AE169" s="33"/>
      <c r="AR169" s="178" t="s">
        <v>125</v>
      </c>
      <c r="AT169" s="178" t="s">
        <v>222</v>
      </c>
      <c r="AU169" s="178" t="s">
        <v>82</v>
      </c>
      <c r="AY169" s="18" t="s">
        <v>219</v>
      </c>
      <c r="BE169" s="179">
        <f>IF(N169="základní",J169,0)</f>
        <v>0</v>
      </c>
      <c r="BF169" s="179">
        <f>IF(N169="snížená",J169,0)</f>
        <v>0</v>
      </c>
      <c r="BG169" s="179">
        <f>IF(N169="zákl. přenesená",J169,0)</f>
        <v>0</v>
      </c>
      <c r="BH169" s="179">
        <f>IF(N169="sníž. přenesená",J169,0)</f>
        <v>0</v>
      </c>
      <c r="BI169" s="179">
        <f>IF(N169="nulová",J169,0)</f>
        <v>0</v>
      </c>
      <c r="BJ169" s="18" t="s">
        <v>80</v>
      </c>
      <c r="BK169" s="179">
        <f>ROUND(I169*H169,2)</f>
        <v>0</v>
      </c>
      <c r="BL169" s="18" t="s">
        <v>125</v>
      </c>
      <c r="BM169" s="178" t="s">
        <v>800</v>
      </c>
    </row>
    <row r="170" spans="2:51" s="13" customFormat="1" ht="12">
      <c r="B170" s="180"/>
      <c r="D170" s="181" t="s">
        <v>228</v>
      </c>
      <c r="E170" s="182" t="s">
        <v>1</v>
      </c>
      <c r="F170" s="183" t="s">
        <v>801</v>
      </c>
      <c r="H170" s="184">
        <v>6786.8</v>
      </c>
      <c r="I170" s="185"/>
      <c r="L170" s="180"/>
      <c r="M170" s="186"/>
      <c r="N170" s="187"/>
      <c r="O170" s="187"/>
      <c r="P170" s="187"/>
      <c r="Q170" s="187"/>
      <c r="R170" s="187"/>
      <c r="S170" s="187"/>
      <c r="T170" s="188"/>
      <c r="AT170" s="182" t="s">
        <v>228</v>
      </c>
      <c r="AU170" s="182" t="s">
        <v>82</v>
      </c>
      <c r="AV170" s="13" t="s">
        <v>82</v>
      </c>
      <c r="AW170" s="13" t="s">
        <v>30</v>
      </c>
      <c r="AX170" s="13" t="s">
        <v>73</v>
      </c>
      <c r="AY170" s="182" t="s">
        <v>219</v>
      </c>
    </row>
    <row r="171" spans="2:51" s="13" customFormat="1" ht="12">
      <c r="B171" s="180"/>
      <c r="D171" s="181" t="s">
        <v>228</v>
      </c>
      <c r="E171" s="182" t="s">
        <v>1</v>
      </c>
      <c r="F171" s="183" t="s">
        <v>802</v>
      </c>
      <c r="H171" s="184">
        <v>259.14</v>
      </c>
      <c r="I171" s="185"/>
      <c r="L171" s="180"/>
      <c r="M171" s="186"/>
      <c r="N171" s="187"/>
      <c r="O171" s="187"/>
      <c r="P171" s="187"/>
      <c r="Q171" s="187"/>
      <c r="R171" s="187"/>
      <c r="S171" s="187"/>
      <c r="T171" s="188"/>
      <c r="AT171" s="182" t="s">
        <v>228</v>
      </c>
      <c r="AU171" s="182" t="s">
        <v>82</v>
      </c>
      <c r="AV171" s="13" t="s">
        <v>82</v>
      </c>
      <c r="AW171" s="13" t="s">
        <v>30</v>
      </c>
      <c r="AX171" s="13" t="s">
        <v>73</v>
      </c>
      <c r="AY171" s="182" t="s">
        <v>219</v>
      </c>
    </row>
    <row r="172" spans="2:51" s="14" customFormat="1" ht="12">
      <c r="B172" s="189"/>
      <c r="D172" s="181" t="s">
        <v>228</v>
      </c>
      <c r="E172" s="190" t="s">
        <v>1</v>
      </c>
      <c r="F172" s="191" t="s">
        <v>241</v>
      </c>
      <c r="H172" s="192">
        <v>7045.94</v>
      </c>
      <c r="I172" s="193"/>
      <c r="L172" s="189"/>
      <c r="M172" s="194"/>
      <c r="N172" s="195"/>
      <c r="O172" s="195"/>
      <c r="P172" s="195"/>
      <c r="Q172" s="195"/>
      <c r="R172" s="195"/>
      <c r="S172" s="195"/>
      <c r="T172" s="196"/>
      <c r="AT172" s="190" t="s">
        <v>228</v>
      </c>
      <c r="AU172" s="190" t="s">
        <v>82</v>
      </c>
      <c r="AV172" s="14" t="s">
        <v>125</v>
      </c>
      <c r="AW172" s="14" t="s">
        <v>30</v>
      </c>
      <c r="AX172" s="14" t="s">
        <v>80</v>
      </c>
      <c r="AY172" s="190" t="s">
        <v>219</v>
      </c>
    </row>
    <row r="173" spans="1:65" s="2" customFormat="1" ht="64.9" customHeight="1">
      <c r="A173" s="33"/>
      <c r="B173" s="166"/>
      <c r="C173" s="167" t="s">
        <v>252</v>
      </c>
      <c r="D173" s="167" t="s">
        <v>222</v>
      </c>
      <c r="E173" s="168" t="s">
        <v>803</v>
      </c>
      <c r="F173" s="169" t="s">
        <v>804</v>
      </c>
      <c r="G173" s="170" t="s">
        <v>232</v>
      </c>
      <c r="H173" s="171">
        <v>410.117</v>
      </c>
      <c r="I173" s="172"/>
      <c r="J173" s="173">
        <f>ROUND(I173*H173,2)</f>
        <v>0</v>
      </c>
      <c r="K173" s="169" t="s">
        <v>226</v>
      </c>
      <c r="L173" s="34"/>
      <c r="M173" s="174" t="s">
        <v>1</v>
      </c>
      <c r="N173" s="175" t="s">
        <v>38</v>
      </c>
      <c r="O173" s="59"/>
      <c r="P173" s="176">
        <f>O173*H173</f>
        <v>0</v>
      </c>
      <c r="Q173" s="176">
        <v>0</v>
      </c>
      <c r="R173" s="176">
        <f>Q173*H173</f>
        <v>0</v>
      </c>
      <c r="S173" s="176">
        <v>0</v>
      </c>
      <c r="T173" s="177">
        <f>S173*H173</f>
        <v>0</v>
      </c>
      <c r="U173" s="33"/>
      <c r="V173" s="33"/>
      <c r="W173" s="33"/>
      <c r="X173" s="33"/>
      <c r="Y173" s="33"/>
      <c r="Z173" s="33"/>
      <c r="AA173" s="33"/>
      <c r="AB173" s="33"/>
      <c r="AC173" s="33"/>
      <c r="AD173" s="33"/>
      <c r="AE173" s="33"/>
      <c r="AR173" s="178" t="s">
        <v>125</v>
      </c>
      <c r="AT173" s="178" t="s">
        <v>222</v>
      </c>
      <c r="AU173" s="178" t="s">
        <v>82</v>
      </c>
      <c r="AY173" s="18" t="s">
        <v>219</v>
      </c>
      <c r="BE173" s="179">
        <f>IF(N173="základní",J173,0)</f>
        <v>0</v>
      </c>
      <c r="BF173" s="179">
        <f>IF(N173="snížená",J173,0)</f>
        <v>0</v>
      </c>
      <c r="BG173" s="179">
        <f>IF(N173="zákl. přenesená",J173,0)</f>
        <v>0</v>
      </c>
      <c r="BH173" s="179">
        <f>IF(N173="sníž. přenesená",J173,0)</f>
        <v>0</v>
      </c>
      <c r="BI173" s="179">
        <f>IF(N173="nulová",J173,0)</f>
        <v>0</v>
      </c>
      <c r="BJ173" s="18" t="s">
        <v>80</v>
      </c>
      <c r="BK173" s="179">
        <f>ROUND(I173*H173,2)</f>
        <v>0</v>
      </c>
      <c r="BL173" s="18" t="s">
        <v>125</v>
      </c>
      <c r="BM173" s="178" t="s">
        <v>805</v>
      </c>
    </row>
    <row r="174" spans="2:51" s="13" customFormat="1" ht="12">
      <c r="B174" s="180"/>
      <c r="D174" s="181" t="s">
        <v>228</v>
      </c>
      <c r="E174" s="182" t="s">
        <v>1</v>
      </c>
      <c r="F174" s="183" t="s">
        <v>806</v>
      </c>
      <c r="H174" s="184">
        <v>410.117</v>
      </c>
      <c r="I174" s="185"/>
      <c r="L174" s="180"/>
      <c r="M174" s="186"/>
      <c r="N174" s="187"/>
      <c r="O174" s="187"/>
      <c r="P174" s="187"/>
      <c r="Q174" s="187"/>
      <c r="R174" s="187"/>
      <c r="S174" s="187"/>
      <c r="T174" s="188"/>
      <c r="AT174" s="182" t="s">
        <v>228</v>
      </c>
      <c r="AU174" s="182" t="s">
        <v>82</v>
      </c>
      <c r="AV174" s="13" t="s">
        <v>82</v>
      </c>
      <c r="AW174" s="13" t="s">
        <v>30</v>
      </c>
      <c r="AX174" s="13" t="s">
        <v>80</v>
      </c>
      <c r="AY174" s="182" t="s">
        <v>219</v>
      </c>
    </row>
    <row r="175" spans="1:65" s="2" customFormat="1" ht="14.45" customHeight="1">
      <c r="A175" s="33"/>
      <c r="B175" s="166"/>
      <c r="C175" s="197" t="s">
        <v>260</v>
      </c>
      <c r="D175" s="197" t="s">
        <v>253</v>
      </c>
      <c r="E175" s="198" t="s">
        <v>807</v>
      </c>
      <c r="F175" s="199" t="s">
        <v>808</v>
      </c>
      <c r="G175" s="200" t="s">
        <v>249</v>
      </c>
      <c r="H175" s="201">
        <v>820.234</v>
      </c>
      <c r="I175" s="202"/>
      <c r="J175" s="203">
        <f>ROUND(I175*H175,2)</f>
        <v>0</v>
      </c>
      <c r="K175" s="199" t="s">
        <v>226</v>
      </c>
      <c r="L175" s="204"/>
      <c r="M175" s="205" t="s">
        <v>1</v>
      </c>
      <c r="N175" s="206" t="s">
        <v>38</v>
      </c>
      <c r="O175" s="59"/>
      <c r="P175" s="176">
        <f>O175*H175</f>
        <v>0</v>
      </c>
      <c r="Q175" s="176">
        <v>1</v>
      </c>
      <c r="R175" s="176">
        <f>Q175*H175</f>
        <v>820.234</v>
      </c>
      <c r="S175" s="176">
        <v>0</v>
      </c>
      <c r="T175" s="177">
        <f>S175*H175</f>
        <v>0</v>
      </c>
      <c r="U175" s="33"/>
      <c r="V175" s="33"/>
      <c r="W175" s="33"/>
      <c r="X175" s="33"/>
      <c r="Y175" s="33"/>
      <c r="Z175" s="33"/>
      <c r="AA175" s="33"/>
      <c r="AB175" s="33"/>
      <c r="AC175" s="33"/>
      <c r="AD175" s="33"/>
      <c r="AE175" s="33"/>
      <c r="AR175" s="178" t="s">
        <v>256</v>
      </c>
      <c r="AT175" s="178" t="s">
        <v>253</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125</v>
      </c>
      <c r="BM175" s="178" t="s">
        <v>809</v>
      </c>
    </row>
    <row r="176" spans="2:51" s="13" customFormat="1" ht="12">
      <c r="B176" s="180"/>
      <c r="D176" s="181" t="s">
        <v>228</v>
      </c>
      <c r="E176" s="182" t="s">
        <v>1</v>
      </c>
      <c r="F176" s="183" t="s">
        <v>810</v>
      </c>
      <c r="H176" s="184">
        <v>820.234</v>
      </c>
      <c r="I176" s="185"/>
      <c r="L176" s="180"/>
      <c r="M176" s="186"/>
      <c r="N176" s="187"/>
      <c r="O176" s="187"/>
      <c r="P176" s="187"/>
      <c r="Q176" s="187"/>
      <c r="R176" s="187"/>
      <c r="S176" s="187"/>
      <c r="T176" s="188"/>
      <c r="AT176" s="182" t="s">
        <v>228</v>
      </c>
      <c r="AU176" s="182" t="s">
        <v>82</v>
      </c>
      <c r="AV176" s="13" t="s">
        <v>82</v>
      </c>
      <c r="AW176" s="13" t="s">
        <v>30</v>
      </c>
      <c r="AX176" s="13" t="s">
        <v>80</v>
      </c>
      <c r="AY176" s="182" t="s">
        <v>219</v>
      </c>
    </row>
    <row r="177" spans="1:65" s="2" customFormat="1" ht="32.45" customHeight="1">
      <c r="A177" s="33"/>
      <c r="B177" s="166"/>
      <c r="C177" s="167" t="s">
        <v>256</v>
      </c>
      <c r="D177" s="167" t="s">
        <v>222</v>
      </c>
      <c r="E177" s="168" t="s">
        <v>811</v>
      </c>
      <c r="F177" s="169" t="s">
        <v>812</v>
      </c>
      <c r="G177" s="170" t="s">
        <v>654</v>
      </c>
      <c r="H177" s="171">
        <v>1</v>
      </c>
      <c r="I177" s="172"/>
      <c r="J177" s="173">
        <f>ROUND(I177*H177,2)</f>
        <v>0</v>
      </c>
      <c r="K177" s="169" t="s">
        <v>1</v>
      </c>
      <c r="L177" s="34"/>
      <c r="M177" s="174" t="s">
        <v>1</v>
      </c>
      <c r="N177" s="175" t="s">
        <v>38</v>
      </c>
      <c r="O177" s="59"/>
      <c r="P177" s="176">
        <f>O177*H177</f>
        <v>0</v>
      </c>
      <c r="Q177" s="176">
        <v>0</v>
      </c>
      <c r="R177" s="176">
        <f>Q177*H177</f>
        <v>0</v>
      </c>
      <c r="S177" s="176">
        <v>0</v>
      </c>
      <c r="T177" s="177">
        <f>S177*H177</f>
        <v>0</v>
      </c>
      <c r="U177" s="33"/>
      <c r="V177" s="33"/>
      <c r="W177" s="33"/>
      <c r="X177" s="33"/>
      <c r="Y177" s="33"/>
      <c r="Z177" s="33"/>
      <c r="AA177" s="33"/>
      <c r="AB177" s="33"/>
      <c r="AC177" s="33"/>
      <c r="AD177" s="33"/>
      <c r="AE177" s="33"/>
      <c r="AR177" s="178" t="s">
        <v>125</v>
      </c>
      <c r="AT177" s="178" t="s">
        <v>222</v>
      </c>
      <c r="AU177" s="178" t="s">
        <v>82</v>
      </c>
      <c r="AY177" s="18" t="s">
        <v>219</v>
      </c>
      <c r="BE177" s="179">
        <f>IF(N177="základní",J177,0)</f>
        <v>0</v>
      </c>
      <c r="BF177" s="179">
        <f>IF(N177="snížená",J177,0)</f>
        <v>0</v>
      </c>
      <c r="BG177" s="179">
        <f>IF(N177="zákl. přenesená",J177,0)</f>
        <v>0</v>
      </c>
      <c r="BH177" s="179">
        <f>IF(N177="sníž. přenesená",J177,0)</f>
        <v>0</v>
      </c>
      <c r="BI177" s="179">
        <f>IF(N177="nulová",J177,0)</f>
        <v>0</v>
      </c>
      <c r="BJ177" s="18" t="s">
        <v>80</v>
      </c>
      <c r="BK177" s="179">
        <f>ROUND(I177*H177,2)</f>
        <v>0</v>
      </c>
      <c r="BL177" s="18" t="s">
        <v>125</v>
      </c>
      <c r="BM177" s="178" t="s">
        <v>813</v>
      </c>
    </row>
    <row r="178" spans="1:65" s="2" customFormat="1" ht="43.15" customHeight="1">
      <c r="A178" s="33"/>
      <c r="B178" s="166"/>
      <c r="C178" s="167" t="s">
        <v>271</v>
      </c>
      <c r="D178" s="167" t="s">
        <v>222</v>
      </c>
      <c r="E178" s="168" t="s">
        <v>814</v>
      </c>
      <c r="F178" s="169" t="s">
        <v>815</v>
      </c>
      <c r="G178" s="170" t="s">
        <v>249</v>
      </c>
      <c r="H178" s="171">
        <v>1268.269</v>
      </c>
      <c r="I178" s="172"/>
      <c r="J178" s="173">
        <f>ROUND(I178*H178,2)</f>
        <v>0</v>
      </c>
      <c r="K178" s="169" t="s">
        <v>226</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125</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125</v>
      </c>
      <c r="BM178" s="178" t="s">
        <v>816</v>
      </c>
    </row>
    <row r="179" spans="2:51" s="13" customFormat="1" ht="12">
      <c r="B179" s="180"/>
      <c r="D179" s="181" t="s">
        <v>228</v>
      </c>
      <c r="E179" s="182" t="s">
        <v>1</v>
      </c>
      <c r="F179" s="183" t="s">
        <v>817</v>
      </c>
      <c r="H179" s="184">
        <v>1268.269</v>
      </c>
      <c r="I179" s="185"/>
      <c r="L179" s="180"/>
      <c r="M179" s="186"/>
      <c r="N179" s="187"/>
      <c r="O179" s="187"/>
      <c r="P179" s="187"/>
      <c r="Q179" s="187"/>
      <c r="R179" s="187"/>
      <c r="S179" s="187"/>
      <c r="T179" s="188"/>
      <c r="AT179" s="182" t="s">
        <v>228</v>
      </c>
      <c r="AU179" s="182" t="s">
        <v>82</v>
      </c>
      <c r="AV179" s="13" t="s">
        <v>82</v>
      </c>
      <c r="AW179" s="13" t="s">
        <v>30</v>
      </c>
      <c r="AX179" s="13" t="s">
        <v>80</v>
      </c>
      <c r="AY179" s="182" t="s">
        <v>219</v>
      </c>
    </row>
    <row r="180" spans="1:65" s="2" customFormat="1" ht="21.6" customHeight="1">
      <c r="A180" s="33"/>
      <c r="B180" s="166"/>
      <c r="C180" s="167" t="s">
        <v>277</v>
      </c>
      <c r="D180" s="167" t="s">
        <v>222</v>
      </c>
      <c r="E180" s="168" t="s">
        <v>818</v>
      </c>
      <c r="F180" s="169" t="s">
        <v>819</v>
      </c>
      <c r="G180" s="170" t="s">
        <v>237</v>
      </c>
      <c r="H180" s="171">
        <v>484.772</v>
      </c>
      <c r="I180" s="172"/>
      <c r="J180" s="173">
        <f>ROUND(I180*H180,2)</f>
        <v>0</v>
      </c>
      <c r="K180" s="169" t="s">
        <v>226</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125</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125</v>
      </c>
      <c r="BM180" s="178" t="s">
        <v>820</v>
      </c>
    </row>
    <row r="181" spans="2:51" s="13" customFormat="1" ht="22.5">
      <c r="B181" s="180"/>
      <c r="D181" s="181" t="s">
        <v>228</v>
      </c>
      <c r="E181" s="182" t="s">
        <v>1</v>
      </c>
      <c r="F181" s="183" t="s">
        <v>821</v>
      </c>
      <c r="H181" s="184">
        <v>484.772</v>
      </c>
      <c r="I181" s="185"/>
      <c r="L181" s="180"/>
      <c r="M181" s="186"/>
      <c r="N181" s="187"/>
      <c r="O181" s="187"/>
      <c r="P181" s="187"/>
      <c r="Q181" s="187"/>
      <c r="R181" s="187"/>
      <c r="S181" s="187"/>
      <c r="T181" s="188"/>
      <c r="AT181" s="182" t="s">
        <v>228</v>
      </c>
      <c r="AU181" s="182" t="s">
        <v>82</v>
      </c>
      <c r="AV181" s="13" t="s">
        <v>82</v>
      </c>
      <c r="AW181" s="13" t="s">
        <v>30</v>
      </c>
      <c r="AX181" s="13" t="s">
        <v>80</v>
      </c>
      <c r="AY181" s="182" t="s">
        <v>219</v>
      </c>
    </row>
    <row r="182" spans="2:63" s="12" customFormat="1" ht="22.9" customHeight="1">
      <c r="B182" s="153"/>
      <c r="D182" s="154" t="s">
        <v>72</v>
      </c>
      <c r="E182" s="164" t="s">
        <v>822</v>
      </c>
      <c r="F182" s="164" t="s">
        <v>823</v>
      </c>
      <c r="I182" s="156"/>
      <c r="J182" s="165">
        <f>BK182</f>
        <v>0</v>
      </c>
      <c r="L182" s="153"/>
      <c r="M182" s="158"/>
      <c r="N182" s="159"/>
      <c r="O182" s="159"/>
      <c r="P182" s="160">
        <f>SUM(P183:P198)</f>
        <v>0</v>
      </c>
      <c r="Q182" s="159"/>
      <c r="R182" s="160">
        <f>SUM(R183:R198)</f>
        <v>144.01416</v>
      </c>
      <c r="S182" s="159"/>
      <c r="T182" s="161">
        <f>SUM(T183:T198)</f>
        <v>0</v>
      </c>
      <c r="AR182" s="154" t="s">
        <v>80</v>
      </c>
      <c r="AT182" s="162" t="s">
        <v>72</v>
      </c>
      <c r="AU182" s="162" t="s">
        <v>80</v>
      </c>
      <c r="AY182" s="154" t="s">
        <v>219</v>
      </c>
      <c r="BK182" s="163">
        <f>SUM(BK183:BK198)</f>
        <v>0</v>
      </c>
    </row>
    <row r="183" spans="1:65" s="2" customFormat="1" ht="54" customHeight="1">
      <c r="A183" s="33"/>
      <c r="B183" s="166"/>
      <c r="C183" s="167" t="s">
        <v>282</v>
      </c>
      <c r="D183" s="167" t="s">
        <v>222</v>
      </c>
      <c r="E183" s="168" t="s">
        <v>824</v>
      </c>
      <c r="F183" s="169" t="s">
        <v>825</v>
      </c>
      <c r="G183" s="170" t="s">
        <v>237</v>
      </c>
      <c r="H183" s="171">
        <v>400</v>
      </c>
      <c r="I183" s="172"/>
      <c r="J183" s="173">
        <f>ROUND(I183*H183,2)</f>
        <v>0</v>
      </c>
      <c r="K183" s="169" t="s">
        <v>226</v>
      </c>
      <c r="L183" s="34"/>
      <c r="M183" s="174" t="s">
        <v>1</v>
      </c>
      <c r="N183" s="175" t="s">
        <v>38</v>
      </c>
      <c r="O183" s="59"/>
      <c r="P183" s="176">
        <f>O183*H183</f>
        <v>0</v>
      </c>
      <c r="Q183" s="176">
        <v>0</v>
      </c>
      <c r="R183" s="176">
        <f>Q183*H183</f>
        <v>0</v>
      </c>
      <c r="S183" s="176">
        <v>0</v>
      </c>
      <c r="T183" s="177">
        <f>S183*H183</f>
        <v>0</v>
      </c>
      <c r="U183" s="33"/>
      <c r="V183" s="33"/>
      <c r="W183" s="33"/>
      <c r="X183" s="33"/>
      <c r="Y183" s="33"/>
      <c r="Z183" s="33"/>
      <c r="AA183" s="33"/>
      <c r="AB183" s="33"/>
      <c r="AC183" s="33"/>
      <c r="AD183" s="33"/>
      <c r="AE183" s="33"/>
      <c r="AR183" s="178" t="s">
        <v>125</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125</v>
      </c>
      <c r="BM183" s="178" t="s">
        <v>826</v>
      </c>
    </row>
    <row r="184" spans="1:65" s="2" customFormat="1" ht="32.45" customHeight="1">
      <c r="A184" s="33"/>
      <c r="B184" s="166"/>
      <c r="C184" s="167" t="s">
        <v>294</v>
      </c>
      <c r="D184" s="167" t="s">
        <v>222</v>
      </c>
      <c r="E184" s="168" t="s">
        <v>827</v>
      </c>
      <c r="F184" s="169" t="s">
        <v>828</v>
      </c>
      <c r="G184" s="170" t="s">
        <v>237</v>
      </c>
      <c r="H184" s="171">
        <v>400</v>
      </c>
      <c r="I184" s="172"/>
      <c r="J184" s="173">
        <f>ROUND(I184*H184,2)</f>
        <v>0</v>
      </c>
      <c r="K184" s="169" t="s">
        <v>226</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829</v>
      </c>
    </row>
    <row r="185" spans="1:65" s="2" customFormat="1" ht="14.45" customHeight="1">
      <c r="A185" s="33"/>
      <c r="B185" s="166"/>
      <c r="C185" s="197" t="s">
        <v>298</v>
      </c>
      <c r="D185" s="197" t="s">
        <v>253</v>
      </c>
      <c r="E185" s="198" t="s">
        <v>830</v>
      </c>
      <c r="F185" s="199" t="s">
        <v>831</v>
      </c>
      <c r="G185" s="200" t="s">
        <v>249</v>
      </c>
      <c r="H185" s="201">
        <v>144</v>
      </c>
      <c r="I185" s="202"/>
      <c r="J185" s="203">
        <f>ROUND(I185*H185,2)</f>
        <v>0</v>
      </c>
      <c r="K185" s="199" t="s">
        <v>226</v>
      </c>
      <c r="L185" s="204"/>
      <c r="M185" s="205" t="s">
        <v>1</v>
      </c>
      <c r="N185" s="206" t="s">
        <v>38</v>
      </c>
      <c r="O185" s="59"/>
      <c r="P185" s="176">
        <f>O185*H185</f>
        <v>0</v>
      </c>
      <c r="Q185" s="176">
        <v>1</v>
      </c>
      <c r="R185" s="176">
        <f>Q185*H185</f>
        <v>144</v>
      </c>
      <c r="S185" s="176">
        <v>0</v>
      </c>
      <c r="T185" s="177">
        <f>S185*H185</f>
        <v>0</v>
      </c>
      <c r="U185" s="33"/>
      <c r="V185" s="33"/>
      <c r="W185" s="33"/>
      <c r="X185" s="33"/>
      <c r="Y185" s="33"/>
      <c r="Z185" s="33"/>
      <c r="AA185" s="33"/>
      <c r="AB185" s="33"/>
      <c r="AC185" s="33"/>
      <c r="AD185" s="33"/>
      <c r="AE185" s="33"/>
      <c r="AR185" s="178" t="s">
        <v>256</v>
      </c>
      <c r="AT185" s="178" t="s">
        <v>253</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125</v>
      </c>
      <c r="BM185" s="178" t="s">
        <v>832</v>
      </c>
    </row>
    <row r="186" spans="2:51" s="13" customFormat="1" ht="12">
      <c r="B186" s="180"/>
      <c r="D186" s="181" t="s">
        <v>228</v>
      </c>
      <c r="E186" s="182" t="s">
        <v>1</v>
      </c>
      <c r="F186" s="183" t="s">
        <v>833</v>
      </c>
      <c r="H186" s="184">
        <v>144</v>
      </c>
      <c r="I186" s="185"/>
      <c r="L186" s="180"/>
      <c r="M186" s="186"/>
      <c r="N186" s="187"/>
      <c r="O186" s="187"/>
      <c r="P186" s="187"/>
      <c r="Q186" s="187"/>
      <c r="R186" s="187"/>
      <c r="S186" s="187"/>
      <c r="T186" s="188"/>
      <c r="AT186" s="182" t="s">
        <v>228</v>
      </c>
      <c r="AU186" s="182" t="s">
        <v>82</v>
      </c>
      <c r="AV186" s="13" t="s">
        <v>82</v>
      </c>
      <c r="AW186" s="13" t="s">
        <v>30</v>
      </c>
      <c r="AX186" s="13" t="s">
        <v>80</v>
      </c>
      <c r="AY186" s="182" t="s">
        <v>219</v>
      </c>
    </row>
    <row r="187" spans="1:65" s="2" customFormat="1" ht="32.45" customHeight="1">
      <c r="A187" s="33"/>
      <c r="B187" s="166"/>
      <c r="C187" s="167" t="s">
        <v>304</v>
      </c>
      <c r="D187" s="167" t="s">
        <v>222</v>
      </c>
      <c r="E187" s="168" t="s">
        <v>834</v>
      </c>
      <c r="F187" s="169" t="s">
        <v>835</v>
      </c>
      <c r="G187" s="170" t="s">
        <v>237</v>
      </c>
      <c r="H187" s="171">
        <v>400</v>
      </c>
      <c r="I187" s="172"/>
      <c r="J187" s="173">
        <f>ROUND(I187*H187,2)</f>
        <v>0</v>
      </c>
      <c r="K187" s="169" t="s">
        <v>226</v>
      </c>
      <c r="L187" s="34"/>
      <c r="M187" s="174" t="s">
        <v>1</v>
      </c>
      <c r="N187" s="175" t="s">
        <v>38</v>
      </c>
      <c r="O187" s="59"/>
      <c r="P187" s="176">
        <f>O187*H187</f>
        <v>0</v>
      </c>
      <c r="Q187" s="176">
        <v>0</v>
      </c>
      <c r="R187" s="176">
        <f>Q187*H187</f>
        <v>0</v>
      </c>
      <c r="S187" s="176">
        <v>0</v>
      </c>
      <c r="T187" s="177">
        <f>S187*H187</f>
        <v>0</v>
      </c>
      <c r="U187" s="33"/>
      <c r="V187" s="33"/>
      <c r="W187" s="33"/>
      <c r="X187" s="33"/>
      <c r="Y187" s="33"/>
      <c r="Z187" s="33"/>
      <c r="AA187" s="33"/>
      <c r="AB187" s="33"/>
      <c r="AC187" s="33"/>
      <c r="AD187" s="33"/>
      <c r="AE187" s="33"/>
      <c r="AR187" s="178" t="s">
        <v>125</v>
      </c>
      <c r="AT187" s="178" t="s">
        <v>222</v>
      </c>
      <c r="AU187" s="178" t="s">
        <v>82</v>
      </c>
      <c r="AY187" s="18" t="s">
        <v>219</v>
      </c>
      <c r="BE187" s="179">
        <f>IF(N187="základní",J187,0)</f>
        <v>0</v>
      </c>
      <c r="BF187" s="179">
        <f>IF(N187="snížená",J187,0)</f>
        <v>0</v>
      </c>
      <c r="BG187" s="179">
        <f>IF(N187="zákl. přenesená",J187,0)</f>
        <v>0</v>
      </c>
      <c r="BH187" s="179">
        <f>IF(N187="sníž. přenesená",J187,0)</f>
        <v>0</v>
      </c>
      <c r="BI187" s="179">
        <f>IF(N187="nulová",J187,0)</f>
        <v>0</v>
      </c>
      <c r="BJ187" s="18" t="s">
        <v>80</v>
      </c>
      <c r="BK187" s="179">
        <f>ROUND(I187*H187,2)</f>
        <v>0</v>
      </c>
      <c r="BL187" s="18" t="s">
        <v>125</v>
      </c>
      <c r="BM187" s="178" t="s">
        <v>836</v>
      </c>
    </row>
    <row r="188" spans="1:65" s="2" customFormat="1" ht="21.6" customHeight="1">
      <c r="A188" s="33"/>
      <c r="B188" s="166"/>
      <c r="C188" s="167" t="s">
        <v>8</v>
      </c>
      <c r="D188" s="167" t="s">
        <v>222</v>
      </c>
      <c r="E188" s="168" t="s">
        <v>837</v>
      </c>
      <c r="F188" s="169" t="s">
        <v>838</v>
      </c>
      <c r="G188" s="170" t="s">
        <v>237</v>
      </c>
      <c r="H188" s="171">
        <v>400</v>
      </c>
      <c r="I188" s="172"/>
      <c r="J188" s="173">
        <f>ROUND(I188*H188,2)</f>
        <v>0</v>
      </c>
      <c r="K188" s="169" t="s">
        <v>226</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125</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125</v>
      </c>
      <c r="BM188" s="178" t="s">
        <v>839</v>
      </c>
    </row>
    <row r="189" spans="1:65" s="2" customFormat="1" ht="43.15" customHeight="1">
      <c r="A189" s="33"/>
      <c r="B189" s="166"/>
      <c r="C189" s="167" t="s">
        <v>318</v>
      </c>
      <c r="D189" s="167" t="s">
        <v>222</v>
      </c>
      <c r="E189" s="168" t="s">
        <v>840</v>
      </c>
      <c r="F189" s="169" t="s">
        <v>841</v>
      </c>
      <c r="G189" s="170" t="s">
        <v>237</v>
      </c>
      <c r="H189" s="171">
        <v>400</v>
      </c>
      <c r="I189" s="172"/>
      <c r="J189" s="173">
        <f>ROUND(I189*H189,2)</f>
        <v>0</v>
      </c>
      <c r="K189" s="169" t="s">
        <v>226</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125</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125</v>
      </c>
      <c r="BM189" s="178" t="s">
        <v>842</v>
      </c>
    </row>
    <row r="190" spans="1:65" s="2" customFormat="1" ht="14.45" customHeight="1">
      <c r="A190" s="33"/>
      <c r="B190" s="166"/>
      <c r="C190" s="197" t="s">
        <v>322</v>
      </c>
      <c r="D190" s="197" t="s">
        <v>253</v>
      </c>
      <c r="E190" s="198" t="s">
        <v>843</v>
      </c>
      <c r="F190" s="199" t="s">
        <v>844</v>
      </c>
      <c r="G190" s="200" t="s">
        <v>845</v>
      </c>
      <c r="H190" s="201">
        <v>0.16</v>
      </c>
      <c r="I190" s="202"/>
      <c r="J190" s="203">
        <f>ROUND(I190*H190,2)</f>
        <v>0</v>
      </c>
      <c r="K190" s="199" t="s">
        <v>226</v>
      </c>
      <c r="L190" s="204"/>
      <c r="M190" s="205" t="s">
        <v>1</v>
      </c>
      <c r="N190" s="206" t="s">
        <v>38</v>
      </c>
      <c r="O190" s="59"/>
      <c r="P190" s="176">
        <f>O190*H190</f>
        <v>0</v>
      </c>
      <c r="Q190" s="176">
        <v>0.001</v>
      </c>
      <c r="R190" s="176">
        <f>Q190*H190</f>
        <v>0.00016</v>
      </c>
      <c r="S190" s="176">
        <v>0</v>
      </c>
      <c r="T190" s="177">
        <f>S190*H190</f>
        <v>0</v>
      </c>
      <c r="U190" s="33"/>
      <c r="V190" s="33"/>
      <c r="W190" s="33"/>
      <c r="X190" s="33"/>
      <c r="Y190" s="33"/>
      <c r="Z190" s="33"/>
      <c r="AA190" s="33"/>
      <c r="AB190" s="33"/>
      <c r="AC190" s="33"/>
      <c r="AD190" s="33"/>
      <c r="AE190" s="33"/>
      <c r="AR190" s="178" t="s">
        <v>256</v>
      </c>
      <c r="AT190" s="178" t="s">
        <v>253</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125</v>
      </c>
      <c r="BM190" s="178" t="s">
        <v>846</v>
      </c>
    </row>
    <row r="191" spans="2:51" s="13" customFormat="1" ht="12">
      <c r="B191" s="180"/>
      <c r="D191" s="181" t="s">
        <v>228</v>
      </c>
      <c r="E191" s="182" t="s">
        <v>1</v>
      </c>
      <c r="F191" s="183" t="s">
        <v>847</v>
      </c>
      <c r="H191" s="184">
        <v>0.16</v>
      </c>
      <c r="I191" s="185"/>
      <c r="L191" s="180"/>
      <c r="M191" s="186"/>
      <c r="N191" s="187"/>
      <c r="O191" s="187"/>
      <c r="P191" s="187"/>
      <c r="Q191" s="187"/>
      <c r="R191" s="187"/>
      <c r="S191" s="187"/>
      <c r="T191" s="188"/>
      <c r="AT191" s="182" t="s">
        <v>228</v>
      </c>
      <c r="AU191" s="182" t="s">
        <v>82</v>
      </c>
      <c r="AV191" s="13" t="s">
        <v>82</v>
      </c>
      <c r="AW191" s="13" t="s">
        <v>30</v>
      </c>
      <c r="AX191" s="13" t="s">
        <v>80</v>
      </c>
      <c r="AY191" s="182" t="s">
        <v>219</v>
      </c>
    </row>
    <row r="192" spans="1:65" s="2" customFormat="1" ht="21.6" customHeight="1">
      <c r="A192" s="33"/>
      <c r="B192" s="166"/>
      <c r="C192" s="167" t="s">
        <v>334</v>
      </c>
      <c r="D192" s="167" t="s">
        <v>222</v>
      </c>
      <c r="E192" s="168" t="s">
        <v>848</v>
      </c>
      <c r="F192" s="169" t="s">
        <v>849</v>
      </c>
      <c r="G192" s="170" t="s">
        <v>237</v>
      </c>
      <c r="H192" s="171">
        <v>400</v>
      </c>
      <c r="I192" s="172"/>
      <c r="J192" s="173">
        <f>ROUND(I192*H192,2)</f>
        <v>0</v>
      </c>
      <c r="K192" s="169" t="s">
        <v>226</v>
      </c>
      <c r="L192" s="34"/>
      <c r="M192" s="174" t="s">
        <v>1</v>
      </c>
      <c r="N192" s="175" t="s">
        <v>38</v>
      </c>
      <c r="O192" s="59"/>
      <c r="P192" s="176">
        <f>O192*H192</f>
        <v>0</v>
      </c>
      <c r="Q192" s="176">
        <v>0</v>
      </c>
      <c r="R192" s="176">
        <f>Q192*H192</f>
        <v>0</v>
      </c>
      <c r="S192" s="176">
        <v>0</v>
      </c>
      <c r="T192" s="177">
        <f>S192*H192</f>
        <v>0</v>
      </c>
      <c r="U192" s="33"/>
      <c r="V192" s="33"/>
      <c r="W192" s="33"/>
      <c r="X192" s="33"/>
      <c r="Y192" s="33"/>
      <c r="Z192" s="33"/>
      <c r="AA192" s="33"/>
      <c r="AB192" s="33"/>
      <c r="AC192" s="33"/>
      <c r="AD192" s="33"/>
      <c r="AE192" s="33"/>
      <c r="AR192" s="178" t="s">
        <v>125</v>
      </c>
      <c r="AT192" s="178" t="s">
        <v>222</v>
      </c>
      <c r="AU192" s="178" t="s">
        <v>82</v>
      </c>
      <c r="AY192" s="18" t="s">
        <v>219</v>
      </c>
      <c r="BE192" s="179">
        <f>IF(N192="základní",J192,0)</f>
        <v>0</v>
      </c>
      <c r="BF192" s="179">
        <f>IF(N192="snížená",J192,0)</f>
        <v>0</v>
      </c>
      <c r="BG192" s="179">
        <f>IF(N192="zákl. přenesená",J192,0)</f>
        <v>0</v>
      </c>
      <c r="BH192" s="179">
        <f>IF(N192="sníž. přenesená",J192,0)</f>
        <v>0</v>
      </c>
      <c r="BI192" s="179">
        <f>IF(N192="nulová",J192,0)</f>
        <v>0</v>
      </c>
      <c r="BJ192" s="18" t="s">
        <v>80</v>
      </c>
      <c r="BK192" s="179">
        <f>ROUND(I192*H192,2)</f>
        <v>0</v>
      </c>
      <c r="BL192" s="18" t="s">
        <v>125</v>
      </c>
      <c r="BM192" s="178" t="s">
        <v>850</v>
      </c>
    </row>
    <row r="193" spans="1:65" s="2" customFormat="1" ht="32.45" customHeight="1">
      <c r="A193" s="33"/>
      <c r="B193" s="166"/>
      <c r="C193" s="167" t="s">
        <v>339</v>
      </c>
      <c r="D193" s="167" t="s">
        <v>222</v>
      </c>
      <c r="E193" s="168" t="s">
        <v>851</v>
      </c>
      <c r="F193" s="169" t="s">
        <v>852</v>
      </c>
      <c r="G193" s="170" t="s">
        <v>237</v>
      </c>
      <c r="H193" s="171">
        <v>400</v>
      </c>
      <c r="I193" s="172"/>
      <c r="J193" s="173">
        <f>ROUND(I193*H193,2)</f>
        <v>0</v>
      </c>
      <c r="K193" s="169" t="s">
        <v>226</v>
      </c>
      <c r="L193" s="34"/>
      <c r="M193" s="174" t="s">
        <v>1</v>
      </c>
      <c r="N193" s="175" t="s">
        <v>38</v>
      </c>
      <c r="O193" s="59"/>
      <c r="P193" s="176">
        <f>O193*H193</f>
        <v>0</v>
      </c>
      <c r="Q193" s="176">
        <v>0</v>
      </c>
      <c r="R193" s="176">
        <f>Q193*H193</f>
        <v>0</v>
      </c>
      <c r="S193" s="176">
        <v>0</v>
      </c>
      <c r="T193" s="177">
        <f>S193*H193</f>
        <v>0</v>
      </c>
      <c r="U193" s="33"/>
      <c r="V193" s="33"/>
      <c r="W193" s="33"/>
      <c r="X193" s="33"/>
      <c r="Y193" s="33"/>
      <c r="Z193" s="33"/>
      <c r="AA193" s="33"/>
      <c r="AB193" s="33"/>
      <c r="AC193" s="33"/>
      <c r="AD193" s="33"/>
      <c r="AE193" s="33"/>
      <c r="AR193" s="178" t="s">
        <v>125</v>
      </c>
      <c r="AT193" s="178" t="s">
        <v>222</v>
      </c>
      <c r="AU193" s="178" t="s">
        <v>82</v>
      </c>
      <c r="AY193" s="18" t="s">
        <v>219</v>
      </c>
      <c r="BE193" s="179">
        <f>IF(N193="základní",J193,0)</f>
        <v>0</v>
      </c>
      <c r="BF193" s="179">
        <f>IF(N193="snížená",J193,0)</f>
        <v>0</v>
      </c>
      <c r="BG193" s="179">
        <f>IF(N193="zákl. přenesená",J193,0)</f>
        <v>0</v>
      </c>
      <c r="BH193" s="179">
        <f>IF(N193="sníž. přenesená",J193,0)</f>
        <v>0</v>
      </c>
      <c r="BI193" s="179">
        <f>IF(N193="nulová",J193,0)</f>
        <v>0</v>
      </c>
      <c r="BJ193" s="18" t="s">
        <v>80</v>
      </c>
      <c r="BK193" s="179">
        <f>ROUND(I193*H193,2)</f>
        <v>0</v>
      </c>
      <c r="BL193" s="18" t="s">
        <v>125</v>
      </c>
      <c r="BM193" s="178" t="s">
        <v>853</v>
      </c>
    </row>
    <row r="194" spans="1:65" s="2" customFormat="1" ht="14.45" customHeight="1">
      <c r="A194" s="33"/>
      <c r="B194" s="166"/>
      <c r="C194" s="197" t="s">
        <v>344</v>
      </c>
      <c r="D194" s="197" t="s">
        <v>253</v>
      </c>
      <c r="E194" s="198" t="s">
        <v>854</v>
      </c>
      <c r="F194" s="199" t="s">
        <v>855</v>
      </c>
      <c r="G194" s="200" t="s">
        <v>755</v>
      </c>
      <c r="H194" s="201">
        <v>14</v>
      </c>
      <c r="I194" s="202"/>
      <c r="J194" s="203">
        <f>ROUND(I194*H194,2)</f>
        <v>0</v>
      </c>
      <c r="K194" s="199" t="s">
        <v>226</v>
      </c>
      <c r="L194" s="204"/>
      <c r="M194" s="205" t="s">
        <v>1</v>
      </c>
      <c r="N194" s="206" t="s">
        <v>38</v>
      </c>
      <c r="O194" s="59"/>
      <c r="P194" s="176">
        <f>O194*H194</f>
        <v>0</v>
      </c>
      <c r="Q194" s="176">
        <v>0.001</v>
      </c>
      <c r="R194" s="176">
        <f>Q194*H194</f>
        <v>0.014</v>
      </c>
      <c r="S194" s="176">
        <v>0</v>
      </c>
      <c r="T194" s="177">
        <f>S194*H194</f>
        <v>0</v>
      </c>
      <c r="U194" s="33"/>
      <c r="V194" s="33"/>
      <c r="W194" s="33"/>
      <c r="X194" s="33"/>
      <c r="Y194" s="33"/>
      <c r="Z194" s="33"/>
      <c r="AA194" s="33"/>
      <c r="AB194" s="33"/>
      <c r="AC194" s="33"/>
      <c r="AD194" s="33"/>
      <c r="AE194" s="33"/>
      <c r="AR194" s="178" t="s">
        <v>256</v>
      </c>
      <c r="AT194" s="178" t="s">
        <v>253</v>
      </c>
      <c r="AU194" s="178" t="s">
        <v>82</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125</v>
      </c>
      <c r="BM194" s="178" t="s">
        <v>856</v>
      </c>
    </row>
    <row r="195" spans="2:51" s="13" customFormat="1" ht="12">
      <c r="B195" s="180"/>
      <c r="D195" s="181" t="s">
        <v>228</v>
      </c>
      <c r="E195" s="182" t="s">
        <v>1</v>
      </c>
      <c r="F195" s="183" t="s">
        <v>857</v>
      </c>
      <c r="H195" s="184">
        <v>14</v>
      </c>
      <c r="I195" s="185"/>
      <c r="L195" s="180"/>
      <c r="M195" s="186"/>
      <c r="N195" s="187"/>
      <c r="O195" s="187"/>
      <c r="P195" s="187"/>
      <c r="Q195" s="187"/>
      <c r="R195" s="187"/>
      <c r="S195" s="187"/>
      <c r="T195" s="188"/>
      <c r="AT195" s="182" t="s">
        <v>228</v>
      </c>
      <c r="AU195" s="182" t="s">
        <v>82</v>
      </c>
      <c r="AV195" s="13" t="s">
        <v>82</v>
      </c>
      <c r="AW195" s="13" t="s">
        <v>30</v>
      </c>
      <c r="AX195" s="13" t="s">
        <v>80</v>
      </c>
      <c r="AY195" s="182" t="s">
        <v>219</v>
      </c>
    </row>
    <row r="196" spans="1:65" s="2" customFormat="1" ht="21.6" customHeight="1">
      <c r="A196" s="33"/>
      <c r="B196" s="166"/>
      <c r="C196" s="167" t="s">
        <v>7</v>
      </c>
      <c r="D196" s="167" t="s">
        <v>222</v>
      </c>
      <c r="E196" s="168" t="s">
        <v>858</v>
      </c>
      <c r="F196" s="169" t="s">
        <v>859</v>
      </c>
      <c r="G196" s="170" t="s">
        <v>237</v>
      </c>
      <c r="H196" s="171">
        <v>800</v>
      </c>
      <c r="I196" s="172"/>
      <c r="J196" s="173">
        <f>ROUND(I196*H196,2)</f>
        <v>0</v>
      </c>
      <c r="K196" s="169" t="s">
        <v>226</v>
      </c>
      <c r="L196" s="34"/>
      <c r="M196" s="174" t="s">
        <v>1</v>
      </c>
      <c r="N196" s="175" t="s">
        <v>38</v>
      </c>
      <c r="O196" s="59"/>
      <c r="P196" s="176">
        <f>O196*H196</f>
        <v>0</v>
      </c>
      <c r="Q196" s="176">
        <v>0</v>
      </c>
      <c r="R196" s="176">
        <f>Q196*H196</f>
        <v>0</v>
      </c>
      <c r="S196" s="176">
        <v>0</v>
      </c>
      <c r="T196" s="177">
        <f>S196*H196</f>
        <v>0</v>
      </c>
      <c r="U196" s="33"/>
      <c r="V196" s="33"/>
      <c r="W196" s="33"/>
      <c r="X196" s="33"/>
      <c r="Y196" s="33"/>
      <c r="Z196" s="33"/>
      <c r="AA196" s="33"/>
      <c r="AB196" s="33"/>
      <c r="AC196" s="33"/>
      <c r="AD196" s="33"/>
      <c r="AE196" s="33"/>
      <c r="AR196" s="178" t="s">
        <v>125</v>
      </c>
      <c r="AT196" s="178" t="s">
        <v>222</v>
      </c>
      <c r="AU196" s="178" t="s">
        <v>82</v>
      </c>
      <c r="AY196" s="18" t="s">
        <v>219</v>
      </c>
      <c r="BE196" s="179">
        <f>IF(N196="základní",J196,0)</f>
        <v>0</v>
      </c>
      <c r="BF196" s="179">
        <f>IF(N196="snížená",J196,0)</f>
        <v>0</v>
      </c>
      <c r="BG196" s="179">
        <f>IF(N196="zákl. přenesená",J196,0)</f>
        <v>0</v>
      </c>
      <c r="BH196" s="179">
        <f>IF(N196="sníž. přenesená",J196,0)</f>
        <v>0</v>
      </c>
      <c r="BI196" s="179">
        <f>IF(N196="nulová",J196,0)</f>
        <v>0</v>
      </c>
      <c r="BJ196" s="18" t="s">
        <v>80</v>
      </c>
      <c r="BK196" s="179">
        <f>ROUND(I196*H196,2)</f>
        <v>0</v>
      </c>
      <c r="BL196" s="18" t="s">
        <v>125</v>
      </c>
      <c r="BM196" s="178" t="s">
        <v>860</v>
      </c>
    </row>
    <row r="197" spans="2:51" s="13" customFormat="1" ht="12">
      <c r="B197" s="180"/>
      <c r="D197" s="181" t="s">
        <v>228</v>
      </c>
      <c r="E197" s="182" t="s">
        <v>1</v>
      </c>
      <c r="F197" s="183" t="s">
        <v>861</v>
      </c>
      <c r="H197" s="184">
        <v>800</v>
      </c>
      <c r="I197" s="185"/>
      <c r="L197" s="180"/>
      <c r="M197" s="186"/>
      <c r="N197" s="187"/>
      <c r="O197" s="187"/>
      <c r="P197" s="187"/>
      <c r="Q197" s="187"/>
      <c r="R197" s="187"/>
      <c r="S197" s="187"/>
      <c r="T197" s="188"/>
      <c r="AT197" s="182" t="s">
        <v>228</v>
      </c>
      <c r="AU197" s="182" t="s">
        <v>82</v>
      </c>
      <c r="AV197" s="13" t="s">
        <v>82</v>
      </c>
      <c r="AW197" s="13" t="s">
        <v>30</v>
      </c>
      <c r="AX197" s="13" t="s">
        <v>80</v>
      </c>
      <c r="AY197" s="182" t="s">
        <v>219</v>
      </c>
    </row>
    <row r="198" spans="1:65" s="2" customFormat="1" ht="21.6" customHeight="1">
      <c r="A198" s="33"/>
      <c r="B198" s="166"/>
      <c r="C198" s="167" t="s">
        <v>358</v>
      </c>
      <c r="D198" s="167" t="s">
        <v>222</v>
      </c>
      <c r="E198" s="168" t="s">
        <v>862</v>
      </c>
      <c r="F198" s="169" t="s">
        <v>863</v>
      </c>
      <c r="G198" s="170" t="s">
        <v>237</v>
      </c>
      <c r="H198" s="171">
        <v>400</v>
      </c>
      <c r="I198" s="172"/>
      <c r="J198" s="173">
        <f>ROUND(I198*H198,2)</f>
        <v>0</v>
      </c>
      <c r="K198" s="169" t="s">
        <v>1</v>
      </c>
      <c r="L198" s="34"/>
      <c r="M198" s="174" t="s">
        <v>1</v>
      </c>
      <c r="N198" s="175" t="s">
        <v>38</v>
      </c>
      <c r="O198" s="59"/>
      <c r="P198" s="176">
        <f>O198*H198</f>
        <v>0</v>
      </c>
      <c r="Q198" s="176">
        <v>0</v>
      </c>
      <c r="R198" s="176">
        <f>Q198*H198</f>
        <v>0</v>
      </c>
      <c r="S198" s="176">
        <v>0</v>
      </c>
      <c r="T198" s="177">
        <f>S198*H198</f>
        <v>0</v>
      </c>
      <c r="U198" s="33"/>
      <c r="V198" s="33"/>
      <c r="W198" s="33"/>
      <c r="X198" s="33"/>
      <c r="Y198" s="33"/>
      <c r="Z198" s="33"/>
      <c r="AA198" s="33"/>
      <c r="AB198" s="33"/>
      <c r="AC198" s="33"/>
      <c r="AD198" s="33"/>
      <c r="AE198" s="33"/>
      <c r="AR198" s="178" t="s">
        <v>125</v>
      </c>
      <c r="AT198" s="178" t="s">
        <v>222</v>
      </c>
      <c r="AU198" s="178" t="s">
        <v>82</v>
      </c>
      <c r="AY198" s="18" t="s">
        <v>219</v>
      </c>
      <c r="BE198" s="179">
        <f>IF(N198="základní",J198,0)</f>
        <v>0</v>
      </c>
      <c r="BF198" s="179">
        <f>IF(N198="snížená",J198,0)</f>
        <v>0</v>
      </c>
      <c r="BG198" s="179">
        <f>IF(N198="zákl. přenesená",J198,0)</f>
        <v>0</v>
      </c>
      <c r="BH198" s="179">
        <f>IF(N198="sníž. přenesená",J198,0)</f>
        <v>0</v>
      </c>
      <c r="BI198" s="179">
        <f>IF(N198="nulová",J198,0)</f>
        <v>0</v>
      </c>
      <c r="BJ198" s="18" t="s">
        <v>80</v>
      </c>
      <c r="BK198" s="179">
        <f>ROUND(I198*H198,2)</f>
        <v>0</v>
      </c>
      <c r="BL198" s="18" t="s">
        <v>125</v>
      </c>
      <c r="BM198" s="178" t="s">
        <v>864</v>
      </c>
    </row>
    <row r="199" spans="2:63" s="12" customFormat="1" ht="22.9" customHeight="1">
      <c r="B199" s="153"/>
      <c r="D199" s="154" t="s">
        <v>72</v>
      </c>
      <c r="E199" s="164" t="s">
        <v>82</v>
      </c>
      <c r="F199" s="164" t="s">
        <v>865</v>
      </c>
      <c r="I199" s="156"/>
      <c r="J199" s="165">
        <f>BK199</f>
        <v>0</v>
      </c>
      <c r="L199" s="153"/>
      <c r="M199" s="158"/>
      <c r="N199" s="159"/>
      <c r="O199" s="159"/>
      <c r="P199" s="160">
        <f>SUM(P200:P254)</f>
        <v>0</v>
      </c>
      <c r="Q199" s="159"/>
      <c r="R199" s="160">
        <f>SUM(R200:R254)</f>
        <v>480.77220037</v>
      </c>
      <c r="S199" s="159"/>
      <c r="T199" s="161">
        <f>SUM(T200:T254)</f>
        <v>0</v>
      </c>
      <c r="AR199" s="154" t="s">
        <v>80</v>
      </c>
      <c r="AT199" s="162" t="s">
        <v>72</v>
      </c>
      <c r="AU199" s="162" t="s">
        <v>80</v>
      </c>
      <c r="AY199" s="154" t="s">
        <v>219</v>
      </c>
      <c r="BK199" s="163">
        <f>SUM(BK200:BK254)</f>
        <v>0</v>
      </c>
    </row>
    <row r="200" spans="1:65" s="2" customFormat="1" ht="43.15" customHeight="1">
      <c r="A200" s="33"/>
      <c r="B200" s="166"/>
      <c r="C200" s="167" t="s">
        <v>364</v>
      </c>
      <c r="D200" s="167" t="s">
        <v>222</v>
      </c>
      <c r="E200" s="168" t="s">
        <v>866</v>
      </c>
      <c r="F200" s="169" t="s">
        <v>867</v>
      </c>
      <c r="G200" s="170" t="s">
        <v>237</v>
      </c>
      <c r="H200" s="171">
        <v>484.772</v>
      </c>
      <c r="I200" s="172"/>
      <c r="J200" s="173">
        <f>ROUND(I200*H200,2)</f>
        <v>0</v>
      </c>
      <c r="K200" s="169" t="s">
        <v>226</v>
      </c>
      <c r="L200" s="34"/>
      <c r="M200" s="174" t="s">
        <v>1</v>
      </c>
      <c r="N200" s="175" t="s">
        <v>38</v>
      </c>
      <c r="O200" s="59"/>
      <c r="P200" s="176">
        <f>O200*H200</f>
        <v>0</v>
      </c>
      <c r="Q200" s="176">
        <v>0.0001</v>
      </c>
      <c r="R200" s="176">
        <f>Q200*H200</f>
        <v>0.0484772</v>
      </c>
      <c r="S200" s="176">
        <v>0</v>
      </c>
      <c r="T200" s="177">
        <f>S200*H200</f>
        <v>0</v>
      </c>
      <c r="U200" s="33"/>
      <c r="V200" s="33"/>
      <c r="W200" s="33"/>
      <c r="X200" s="33"/>
      <c r="Y200" s="33"/>
      <c r="Z200" s="33"/>
      <c r="AA200" s="33"/>
      <c r="AB200" s="33"/>
      <c r="AC200" s="33"/>
      <c r="AD200" s="33"/>
      <c r="AE200" s="33"/>
      <c r="AR200" s="178" t="s">
        <v>125</v>
      </c>
      <c r="AT200" s="178" t="s">
        <v>222</v>
      </c>
      <c r="AU200" s="178" t="s">
        <v>82</v>
      </c>
      <c r="AY200" s="18" t="s">
        <v>219</v>
      </c>
      <c r="BE200" s="179">
        <f>IF(N200="základní",J200,0)</f>
        <v>0</v>
      </c>
      <c r="BF200" s="179">
        <f>IF(N200="snížená",J200,0)</f>
        <v>0</v>
      </c>
      <c r="BG200" s="179">
        <f>IF(N200="zákl. přenesená",J200,0)</f>
        <v>0</v>
      </c>
      <c r="BH200" s="179">
        <f>IF(N200="sníž. přenesená",J200,0)</f>
        <v>0</v>
      </c>
      <c r="BI200" s="179">
        <f>IF(N200="nulová",J200,0)</f>
        <v>0</v>
      </c>
      <c r="BJ200" s="18" t="s">
        <v>80</v>
      </c>
      <c r="BK200" s="179">
        <f>ROUND(I200*H200,2)</f>
        <v>0</v>
      </c>
      <c r="BL200" s="18" t="s">
        <v>125</v>
      </c>
      <c r="BM200" s="178" t="s">
        <v>868</v>
      </c>
    </row>
    <row r="201" spans="2:51" s="13" customFormat="1" ht="22.5">
      <c r="B201" s="180"/>
      <c r="D201" s="181" t="s">
        <v>228</v>
      </c>
      <c r="E201" s="182" t="s">
        <v>1</v>
      </c>
      <c r="F201" s="183" t="s">
        <v>869</v>
      </c>
      <c r="H201" s="184">
        <v>484.772</v>
      </c>
      <c r="I201" s="185"/>
      <c r="L201" s="180"/>
      <c r="M201" s="186"/>
      <c r="N201" s="187"/>
      <c r="O201" s="187"/>
      <c r="P201" s="187"/>
      <c r="Q201" s="187"/>
      <c r="R201" s="187"/>
      <c r="S201" s="187"/>
      <c r="T201" s="188"/>
      <c r="AT201" s="182" t="s">
        <v>228</v>
      </c>
      <c r="AU201" s="182" t="s">
        <v>82</v>
      </c>
      <c r="AV201" s="13" t="s">
        <v>82</v>
      </c>
      <c r="AW201" s="13" t="s">
        <v>30</v>
      </c>
      <c r="AX201" s="13" t="s">
        <v>80</v>
      </c>
      <c r="AY201" s="182" t="s">
        <v>219</v>
      </c>
    </row>
    <row r="202" spans="1:65" s="2" customFormat="1" ht="14.45" customHeight="1">
      <c r="A202" s="33"/>
      <c r="B202" s="166"/>
      <c r="C202" s="197" t="s">
        <v>368</v>
      </c>
      <c r="D202" s="197" t="s">
        <v>253</v>
      </c>
      <c r="E202" s="198" t="s">
        <v>870</v>
      </c>
      <c r="F202" s="199" t="s">
        <v>871</v>
      </c>
      <c r="G202" s="200" t="s">
        <v>237</v>
      </c>
      <c r="H202" s="201">
        <v>557.488</v>
      </c>
      <c r="I202" s="202"/>
      <c r="J202" s="203">
        <f>ROUND(I202*H202,2)</f>
        <v>0</v>
      </c>
      <c r="K202" s="199" t="s">
        <v>226</v>
      </c>
      <c r="L202" s="204"/>
      <c r="M202" s="205" t="s">
        <v>1</v>
      </c>
      <c r="N202" s="206" t="s">
        <v>38</v>
      </c>
      <c r="O202" s="59"/>
      <c r="P202" s="176">
        <f>O202*H202</f>
        <v>0</v>
      </c>
      <c r="Q202" s="176">
        <v>0.00035</v>
      </c>
      <c r="R202" s="176">
        <f>Q202*H202</f>
        <v>0.1951208</v>
      </c>
      <c r="S202" s="176">
        <v>0</v>
      </c>
      <c r="T202" s="177">
        <f>S202*H202</f>
        <v>0</v>
      </c>
      <c r="U202" s="33"/>
      <c r="V202" s="33"/>
      <c r="W202" s="33"/>
      <c r="X202" s="33"/>
      <c r="Y202" s="33"/>
      <c r="Z202" s="33"/>
      <c r="AA202" s="33"/>
      <c r="AB202" s="33"/>
      <c r="AC202" s="33"/>
      <c r="AD202" s="33"/>
      <c r="AE202" s="33"/>
      <c r="AR202" s="178" t="s">
        <v>256</v>
      </c>
      <c r="AT202" s="178" t="s">
        <v>253</v>
      </c>
      <c r="AU202" s="178" t="s">
        <v>82</v>
      </c>
      <c r="AY202" s="18" t="s">
        <v>219</v>
      </c>
      <c r="BE202" s="179">
        <f>IF(N202="základní",J202,0)</f>
        <v>0</v>
      </c>
      <c r="BF202" s="179">
        <f>IF(N202="snížená",J202,0)</f>
        <v>0</v>
      </c>
      <c r="BG202" s="179">
        <f>IF(N202="zákl. přenesená",J202,0)</f>
        <v>0</v>
      </c>
      <c r="BH202" s="179">
        <f>IF(N202="sníž. přenesená",J202,0)</f>
        <v>0</v>
      </c>
      <c r="BI202" s="179">
        <f>IF(N202="nulová",J202,0)</f>
        <v>0</v>
      </c>
      <c r="BJ202" s="18" t="s">
        <v>80</v>
      </c>
      <c r="BK202" s="179">
        <f>ROUND(I202*H202,2)</f>
        <v>0</v>
      </c>
      <c r="BL202" s="18" t="s">
        <v>125</v>
      </c>
      <c r="BM202" s="178" t="s">
        <v>872</v>
      </c>
    </row>
    <row r="203" spans="2:51" s="13" customFormat="1" ht="12">
      <c r="B203" s="180"/>
      <c r="D203" s="181" t="s">
        <v>228</v>
      </c>
      <c r="E203" s="182" t="s">
        <v>1</v>
      </c>
      <c r="F203" s="183" t="s">
        <v>873</v>
      </c>
      <c r="H203" s="184">
        <v>557.488</v>
      </c>
      <c r="I203" s="185"/>
      <c r="L203" s="180"/>
      <c r="M203" s="186"/>
      <c r="N203" s="187"/>
      <c r="O203" s="187"/>
      <c r="P203" s="187"/>
      <c r="Q203" s="187"/>
      <c r="R203" s="187"/>
      <c r="S203" s="187"/>
      <c r="T203" s="188"/>
      <c r="AT203" s="182" t="s">
        <v>228</v>
      </c>
      <c r="AU203" s="182" t="s">
        <v>82</v>
      </c>
      <c r="AV203" s="13" t="s">
        <v>82</v>
      </c>
      <c r="AW203" s="13" t="s">
        <v>30</v>
      </c>
      <c r="AX203" s="13" t="s">
        <v>80</v>
      </c>
      <c r="AY203" s="182" t="s">
        <v>219</v>
      </c>
    </row>
    <row r="204" spans="1:65" s="2" customFormat="1" ht="21.6" customHeight="1">
      <c r="A204" s="33"/>
      <c r="B204" s="166"/>
      <c r="C204" s="167" t="s">
        <v>378</v>
      </c>
      <c r="D204" s="167" t="s">
        <v>222</v>
      </c>
      <c r="E204" s="168" t="s">
        <v>874</v>
      </c>
      <c r="F204" s="169" t="s">
        <v>875</v>
      </c>
      <c r="G204" s="170" t="s">
        <v>232</v>
      </c>
      <c r="H204" s="171">
        <v>11.629</v>
      </c>
      <c r="I204" s="172"/>
      <c r="J204" s="173">
        <f>ROUND(I204*H204,2)</f>
        <v>0</v>
      </c>
      <c r="K204" s="169" t="s">
        <v>226</v>
      </c>
      <c r="L204" s="34"/>
      <c r="M204" s="174" t="s">
        <v>1</v>
      </c>
      <c r="N204" s="175" t="s">
        <v>38</v>
      </c>
      <c r="O204" s="59"/>
      <c r="P204" s="176">
        <f>O204*H204</f>
        <v>0</v>
      </c>
      <c r="Q204" s="176">
        <v>2.25634</v>
      </c>
      <c r="R204" s="176">
        <f>Q204*H204</f>
        <v>26.238977859999995</v>
      </c>
      <c r="S204" s="176">
        <v>0</v>
      </c>
      <c r="T204" s="177">
        <f>S204*H204</f>
        <v>0</v>
      </c>
      <c r="U204" s="33"/>
      <c r="V204" s="33"/>
      <c r="W204" s="33"/>
      <c r="X204" s="33"/>
      <c r="Y204" s="33"/>
      <c r="Z204" s="33"/>
      <c r="AA204" s="33"/>
      <c r="AB204" s="33"/>
      <c r="AC204" s="33"/>
      <c r="AD204" s="33"/>
      <c r="AE204" s="33"/>
      <c r="AR204" s="178" t="s">
        <v>125</v>
      </c>
      <c r="AT204" s="178" t="s">
        <v>222</v>
      </c>
      <c r="AU204" s="178" t="s">
        <v>82</v>
      </c>
      <c r="AY204" s="18" t="s">
        <v>219</v>
      </c>
      <c r="BE204" s="179">
        <f>IF(N204="základní",J204,0)</f>
        <v>0</v>
      </c>
      <c r="BF204" s="179">
        <f>IF(N204="snížená",J204,0)</f>
        <v>0</v>
      </c>
      <c r="BG204" s="179">
        <f>IF(N204="zákl. přenesená",J204,0)</f>
        <v>0</v>
      </c>
      <c r="BH204" s="179">
        <f>IF(N204="sníž. přenesená",J204,0)</f>
        <v>0</v>
      </c>
      <c r="BI204" s="179">
        <f>IF(N204="nulová",J204,0)</f>
        <v>0</v>
      </c>
      <c r="BJ204" s="18" t="s">
        <v>80</v>
      </c>
      <c r="BK204" s="179">
        <f>ROUND(I204*H204,2)</f>
        <v>0</v>
      </c>
      <c r="BL204" s="18" t="s">
        <v>125</v>
      </c>
      <c r="BM204" s="178" t="s">
        <v>876</v>
      </c>
    </row>
    <row r="205" spans="2:51" s="15" customFormat="1" ht="12">
      <c r="B205" s="207"/>
      <c r="D205" s="181" t="s">
        <v>228</v>
      </c>
      <c r="E205" s="208" t="s">
        <v>1</v>
      </c>
      <c r="F205" s="209" t="s">
        <v>877</v>
      </c>
      <c r="H205" s="208" t="s">
        <v>1</v>
      </c>
      <c r="I205" s="210"/>
      <c r="L205" s="207"/>
      <c r="M205" s="211"/>
      <c r="N205" s="212"/>
      <c r="O205" s="212"/>
      <c r="P205" s="212"/>
      <c r="Q205" s="212"/>
      <c r="R205" s="212"/>
      <c r="S205" s="212"/>
      <c r="T205" s="213"/>
      <c r="AT205" s="208" t="s">
        <v>228</v>
      </c>
      <c r="AU205" s="208" t="s">
        <v>82</v>
      </c>
      <c r="AV205" s="15" t="s">
        <v>80</v>
      </c>
      <c r="AW205" s="15" t="s">
        <v>30</v>
      </c>
      <c r="AX205" s="15" t="s">
        <v>73</v>
      </c>
      <c r="AY205" s="208" t="s">
        <v>219</v>
      </c>
    </row>
    <row r="206" spans="2:51" s="15" customFormat="1" ht="12">
      <c r="B206" s="207"/>
      <c r="D206" s="181" t="s">
        <v>228</v>
      </c>
      <c r="E206" s="208" t="s">
        <v>1</v>
      </c>
      <c r="F206" s="209" t="s">
        <v>878</v>
      </c>
      <c r="H206" s="208" t="s">
        <v>1</v>
      </c>
      <c r="I206" s="210"/>
      <c r="L206" s="207"/>
      <c r="M206" s="211"/>
      <c r="N206" s="212"/>
      <c r="O206" s="212"/>
      <c r="P206" s="212"/>
      <c r="Q206" s="212"/>
      <c r="R206" s="212"/>
      <c r="S206" s="212"/>
      <c r="T206" s="213"/>
      <c r="AT206" s="208" t="s">
        <v>228</v>
      </c>
      <c r="AU206" s="208" t="s">
        <v>82</v>
      </c>
      <c r="AV206" s="15" t="s">
        <v>80</v>
      </c>
      <c r="AW206" s="15" t="s">
        <v>30</v>
      </c>
      <c r="AX206" s="15" t="s">
        <v>73</v>
      </c>
      <c r="AY206" s="208" t="s">
        <v>219</v>
      </c>
    </row>
    <row r="207" spans="2:51" s="13" customFormat="1" ht="12">
      <c r="B207" s="180"/>
      <c r="D207" s="181" t="s">
        <v>228</v>
      </c>
      <c r="E207" s="182" t="s">
        <v>1</v>
      </c>
      <c r="F207" s="183" t="s">
        <v>879</v>
      </c>
      <c r="H207" s="184">
        <v>2.507</v>
      </c>
      <c r="I207" s="185"/>
      <c r="L207" s="180"/>
      <c r="M207" s="186"/>
      <c r="N207" s="187"/>
      <c r="O207" s="187"/>
      <c r="P207" s="187"/>
      <c r="Q207" s="187"/>
      <c r="R207" s="187"/>
      <c r="S207" s="187"/>
      <c r="T207" s="188"/>
      <c r="AT207" s="182" t="s">
        <v>228</v>
      </c>
      <c r="AU207" s="182" t="s">
        <v>82</v>
      </c>
      <c r="AV207" s="13" t="s">
        <v>82</v>
      </c>
      <c r="AW207" s="13" t="s">
        <v>30</v>
      </c>
      <c r="AX207" s="13" t="s">
        <v>73</v>
      </c>
      <c r="AY207" s="182" t="s">
        <v>219</v>
      </c>
    </row>
    <row r="208" spans="2:51" s="13" customFormat="1" ht="12">
      <c r="B208" s="180"/>
      <c r="D208" s="181" t="s">
        <v>228</v>
      </c>
      <c r="E208" s="182" t="s">
        <v>1</v>
      </c>
      <c r="F208" s="183" t="s">
        <v>880</v>
      </c>
      <c r="H208" s="184">
        <v>1.403</v>
      </c>
      <c r="I208" s="185"/>
      <c r="L208" s="180"/>
      <c r="M208" s="186"/>
      <c r="N208" s="187"/>
      <c r="O208" s="187"/>
      <c r="P208" s="187"/>
      <c r="Q208" s="187"/>
      <c r="R208" s="187"/>
      <c r="S208" s="187"/>
      <c r="T208" s="188"/>
      <c r="AT208" s="182" t="s">
        <v>228</v>
      </c>
      <c r="AU208" s="182" t="s">
        <v>82</v>
      </c>
      <c r="AV208" s="13" t="s">
        <v>82</v>
      </c>
      <c r="AW208" s="13" t="s">
        <v>30</v>
      </c>
      <c r="AX208" s="13" t="s">
        <v>73</v>
      </c>
      <c r="AY208" s="182" t="s">
        <v>219</v>
      </c>
    </row>
    <row r="209" spans="2:51" s="15" customFormat="1" ht="12">
      <c r="B209" s="207"/>
      <c r="D209" s="181" t="s">
        <v>228</v>
      </c>
      <c r="E209" s="208" t="s">
        <v>1</v>
      </c>
      <c r="F209" s="209" t="s">
        <v>881</v>
      </c>
      <c r="H209" s="208" t="s">
        <v>1</v>
      </c>
      <c r="I209" s="210"/>
      <c r="L209" s="207"/>
      <c r="M209" s="211"/>
      <c r="N209" s="212"/>
      <c r="O209" s="212"/>
      <c r="P209" s="212"/>
      <c r="Q209" s="212"/>
      <c r="R209" s="212"/>
      <c r="S209" s="212"/>
      <c r="T209" s="213"/>
      <c r="AT209" s="208" t="s">
        <v>228</v>
      </c>
      <c r="AU209" s="208" t="s">
        <v>82</v>
      </c>
      <c r="AV209" s="15" t="s">
        <v>80</v>
      </c>
      <c r="AW209" s="15" t="s">
        <v>30</v>
      </c>
      <c r="AX209" s="15" t="s">
        <v>73</v>
      </c>
      <c r="AY209" s="208" t="s">
        <v>219</v>
      </c>
    </row>
    <row r="210" spans="2:51" s="13" customFormat="1" ht="12">
      <c r="B210" s="180"/>
      <c r="D210" s="181" t="s">
        <v>228</v>
      </c>
      <c r="E210" s="182" t="s">
        <v>1</v>
      </c>
      <c r="F210" s="183" t="s">
        <v>882</v>
      </c>
      <c r="H210" s="184">
        <v>2.126</v>
      </c>
      <c r="I210" s="185"/>
      <c r="L210" s="180"/>
      <c r="M210" s="186"/>
      <c r="N210" s="187"/>
      <c r="O210" s="187"/>
      <c r="P210" s="187"/>
      <c r="Q210" s="187"/>
      <c r="R210" s="187"/>
      <c r="S210" s="187"/>
      <c r="T210" s="188"/>
      <c r="AT210" s="182" t="s">
        <v>228</v>
      </c>
      <c r="AU210" s="182" t="s">
        <v>82</v>
      </c>
      <c r="AV210" s="13" t="s">
        <v>82</v>
      </c>
      <c r="AW210" s="13" t="s">
        <v>30</v>
      </c>
      <c r="AX210" s="13" t="s">
        <v>73</v>
      </c>
      <c r="AY210" s="182" t="s">
        <v>219</v>
      </c>
    </row>
    <row r="211" spans="2:51" s="13" customFormat="1" ht="12">
      <c r="B211" s="180"/>
      <c r="D211" s="181" t="s">
        <v>228</v>
      </c>
      <c r="E211" s="182" t="s">
        <v>1</v>
      </c>
      <c r="F211" s="183" t="s">
        <v>883</v>
      </c>
      <c r="H211" s="184">
        <v>0.925</v>
      </c>
      <c r="I211" s="185"/>
      <c r="L211" s="180"/>
      <c r="M211" s="186"/>
      <c r="N211" s="187"/>
      <c r="O211" s="187"/>
      <c r="P211" s="187"/>
      <c r="Q211" s="187"/>
      <c r="R211" s="187"/>
      <c r="S211" s="187"/>
      <c r="T211" s="188"/>
      <c r="AT211" s="182" t="s">
        <v>228</v>
      </c>
      <c r="AU211" s="182" t="s">
        <v>82</v>
      </c>
      <c r="AV211" s="13" t="s">
        <v>82</v>
      </c>
      <c r="AW211" s="13" t="s">
        <v>30</v>
      </c>
      <c r="AX211" s="13" t="s">
        <v>73</v>
      </c>
      <c r="AY211" s="182" t="s">
        <v>219</v>
      </c>
    </row>
    <row r="212" spans="2:51" s="15" customFormat="1" ht="12">
      <c r="B212" s="207"/>
      <c r="D212" s="181" t="s">
        <v>228</v>
      </c>
      <c r="E212" s="208" t="s">
        <v>1</v>
      </c>
      <c r="F212" s="209" t="s">
        <v>884</v>
      </c>
      <c r="H212" s="208" t="s">
        <v>1</v>
      </c>
      <c r="I212" s="210"/>
      <c r="L212" s="207"/>
      <c r="M212" s="211"/>
      <c r="N212" s="212"/>
      <c r="O212" s="212"/>
      <c r="P212" s="212"/>
      <c r="Q212" s="212"/>
      <c r="R212" s="212"/>
      <c r="S212" s="212"/>
      <c r="T212" s="213"/>
      <c r="AT212" s="208" t="s">
        <v>228</v>
      </c>
      <c r="AU212" s="208" t="s">
        <v>82</v>
      </c>
      <c r="AV212" s="15" t="s">
        <v>80</v>
      </c>
      <c r="AW212" s="15" t="s">
        <v>30</v>
      </c>
      <c r="AX212" s="15" t="s">
        <v>73</v>
      </c>
      <c r="AY212" s="208" t="s">
        <v>219</v>
      </c>
    </row>
    <row r="213" spans="2:51" s="13" customFormat="1" ht="12">
      <c r="B213" s="180"/>
      <c r="D213" s="181" t="s">
        <v>228</v>
      </c>
      <c r="E213" s="182" t="s">
        <v>1</v>
      </c>
      <c r="F213" s="183" t="s">
        <v>885</v>
      </c>
      <c r="H213" s="184">
        <v>3.183</v>
      </c>
      <c r="I213" s="185"/>
      <c r="L213" s="180"/>
      <c r="M213" s="186"/>
      <c r="N213" s="187"/>
      <c r="O213" s="187"/>
      <c r="P213" s="187"/>
      <c r="Q213" s="187"/>
      <c r="R213" s="187"/>
      <c r="S213" s="187"/>
      <c r="T213" s="188"/>
      <c r="AT213" s="182" t="s">
        <v>228</v>
      </c>
      <c r="AU213" s="182" t="s">
        <v>82</v>
      </c>
      <c r="AV213" s="13" t="s">
        <v>82</v>
      </c>
      <c r="AW213" s="13" t="s">
        <v>30</v>
      </c>
      <c r="AX213" s="13" t="s">
        <v>73</v>
      </c>
      <c r="AY213" s="182" t="s">
        <v>219</v>
      </c>
    </row>
    <row r="214" spans="2:51" s="13" customFormat="1" ht="12">
      <c r="B214" s="180"/>
      <c r="D214" s="181" t="s">
        <v>228</v>
      </c>
      <c r="E214" s="182" t="s">
        <v>1</v>
      </c>
      <c r="F214" s="183" t="s">
        <v>886</v>
      </c>
      <c r="H214" s="184">
        <v>1.485</v>
      </c>
      <c r="I214" s="185"/>
      <c r="L214" s="180"/>
      <c r="M214" s="186"/>
      <c r="N214" s="187"/>
      <c r="O214" s="187"/>
      <c r="P214" s="187"/>
      <c r="Q214" s="187"/>
      <c r="R214" s="187"/>
      <c r="S214" s="187"/>
      <c r="T214" s="188"/>
      <c r="AT214" s="182" t="s">
        <v>228</v>
      </c>
      <c r="AU214" s="182" t="s">
        <v>82</v>
      </c>
      <c r="AV214" s="13" t="s">
        <v>82</v>
      </c>
      <c r="AW214" s="13" t="s">
        <v>30</v>
      </c>
      <c r="AX214" s="13" t="s">
        <v>73</v>
      </c>
      <c r="AY214" s="182" t="s">
        <v>219</v>
      </c>
    </row>
    <row r="215" spans="2:51" s="14" customFormat="1" ht="12">
      <c r="B215" s="189"/>
      <c r="D215" s="181" t="s">
        <v>228</v>
      </c>
      <c r="E215" s="190" t="s">
        <v>1</v>
      </c>
      <c r="F215" s="191" t="s">
        <v>241</v>
      </c>
      <c r="H215" s="192">
        <v>11.629</v>
      </c>
      <c r="I215" s="193"/>
      <c r="L215" s="189"/>
      <c r="M215" s="194"/>
      <c r="N215" s="195"/>
      <c r="O215" s="195"/>
      <c r="P215" s="195"/>
      <c r="Q215" s="195"/>
      <c r="R215" s="195"/>
      <c r="S215" s="195"/>
      <c r="T215" s="196"/>
      <c r="AT215" s="190" t="s">
        <v>228</v>
      </c>
      <c r="AU215" s="190" t="s">
        <v>82</v>
      </c>
      <c r="AV215" s="14" t="s">
        <v>125</v>
      </c>
      <c r="AW215" s="14" t="s">
        <v>30</v>
      </c>
      <c r="AX215" s="14" t="s">
        <v>80</v>
      </c>
      <c r="AY215" s="190" t="s">
        <v>219</v>
      </c>
    </row>
    <row r="216" spans="1:65" s="2" customFormat="1" ht="32.45" customHeight="1">
      <c r="A216" s="33"/>
      <c r="B216" s="166"/>
      <c r="C216" s="167" t="s">
        <v>382</v>
      </c>
      <c r="D216" s="167" t="s">
        <v>222</v>
      </c>
      <c r="E216" s="168" t="s">
        <v>887</v>
      </c>
      <c r="F216" s="169" t="s">
        <v>888</v>
      </c>
      <c r="G216" s="170" t="s">
        <v>232</v>
      </c>
      <c r="H216" s="171">
        <v>111.59</v>
      </c>
      <c r="I216" s="172"/>
      <c r="J216" s="173">
        <f>ROUND(I216*H216,2)</f>
        <v>0</v>
      </c>
      <c r="K216" s="169" t="s">
        <v>226</v>
      </c>
      <c r="L216" s="34"/>
      <c r="M216" s="174" t="s">
        <v>1</v>
      </c>
      <c r="N216" s="175" t="s">
        <v>38</v>
      </c>
      <c r="O216" s="59"/>
      <c r="P216" s="176">
        <f>O216*H216</f>
        <v>0</v>
      </c>
      <c r="Q216" s="176">
        <v>2.45329</v>
      </c>
      <c r="R216" s="176">
        <f>Q216*H216</f>
        <v>273.7626311</v>
      </c>
      <c r="S216" s="176">
        <v>0</v>
      </c>
      <c r="T216" s="177">
        <f>S216*H216</f>
        <v>0</v>
      </c>
      <c r="U216" s="33"/>
      <c r="V216" s="33"/>
      <c r="W216" s="33"/>
      <c r="X216" s="33"/>
      <c r="Y216" s="33"/>
      <c r="Z216" s="33"/>
      <c r="AA216" s="33"/>
      <c r="AB216" s="33"/>
      <c r="AC216" s="33"/>
      <c r="AD216" s="33"/>
      <c r="AE216" s="33"/>
      <c r="AR216" s="178" t="s">
        <v>125</v>
      </c>
      <c r="AT216" s="178" t="s">
        <v>222</v>
      </c>
      <c r="AU216" s="178" t="s">
        <v>82</v>
      </c>
      <c r="AY216" s="18" t="s">
        <v>219</v>
      </c>
      <c r="BE216" s="179">
        <f>IF(N216="základní",J216,0)</f>
        <v>0</v>
      </c>
      <c r="BF216" s="179">
        <f>IF(N216="snížená",J216,0)</f>
        <v>0</v>
      </c>
      <c r="BG216" s="179">
        <f>IF(N216="zákl. přenesená",J216,0)</f>
        <v>0</v>
      </c>
      <c r="BH216" s="179">
        <f>IF(N216="sníž. přenesená",J216,0)</f>
        <v>0</v>
      </c>
      <c r="BI216" s="179">
        <f>IF(N216="nulová",J216,0)</f>
        <v>0</v>
      </c>
      <c r="BJ216" s="18" t="s">
        <v>80</v>
      </c>
      <c r="BK216" s="179">
        <f>ROUND(I216*H216,2)</f>
        <v>0</v>
      </c>
      <c r="BL216" s="18" t="s">
        <v>125</v>
      </c>
      <c r="BM216" s="178" t="s">
        <v>889</v>
      </c>
    </row>
    <row r="217" spans="2:51" s="13" customFormat="1" ht="12">
      <c r="B217" s="180"/>
      <c r="D217" s="181" t="s">
        <v>228</v>
      </c>
      <c r="E217" s="182" t="s">
        <v>1</v>
      </c>
      <c r="F217" s="183" t="s">
        <v>890</v>
      </c>
      <c r="H217" s="184">
        <v>111.59</v>
      </c>
      <c r="I217" s="185"/>
      <c r="L217" s="180"/>
      <c r="M217" s="186"/>
      <c r="N217" s="187"/>
      <c r="O217" s="187"/>
      <c r="P217" s="187"/>
      <c r="Q217" s="187"/>
      <c r="R217" s="187"/>
      <c r="S217" s="187"/>
      <c r="T217" s="188"/>
      <c r="AT217" s="182" t="s">
        <v>228</v>
      </c>
      <c r="AU217" s="182" t="s">
        <v>82</v>
      </c>
      <c r="AV217" s="13" t="s">
        <v>82</v>
      </c>
      <c r="AW217" s="13" t="s">
        <v>30</v>
      </c>
      <c r="AX217" s="13" t="s">
        <v>73</v>
      </c>
      <c r="AY217" s="182" t="s">
        <v>219</v>
      </c>
    </row>
    <row r="218" spans="2:51" s="14" customFormat="1" ht="12">
      <c r="B218" s="189"/>
      <c r="D218" s="181" t="s">
        <v>228</v>
      </c>
      <c r="E218" s="190" t="s">
        <v>1</v>
      </c>
      <c r="F218" s="191" t="s">
        <v>241</v>
      </c>
      <c r="H218" s="192">
        <v>111.59</v>
      </c>
      <c r="I218" s="193"/>
      <c r="L218" s="189"/>
      <c r="M218" s="194"/>
      <c r="N218" s="195"/>
      <c r="O218" s="195"/>
      <c r="P218" s="195"/>
      <c r="Q218" s="195"/>
      <c r="R218" s="195"/>
      <c r="S218" s="195"/>
      <c r="T218" s="196"/>
      <c r="AT218" s="190" t="s">
        <v>228</v>
      </c>
      <c r="AU218" s="190" t="s">
        <v>82</v>
      </c>
      <c r="AV218" s="14" t="s">
        <v>125</v>
      </c>
      <c r="AW218" s="14" t="s">
        <v>30</v>
      </c>
      <c r="AX218" s="14" t="s">
        <v>80</v>
      </c>
      <c r="AY218" s="190" t="s">
        <v>219</v>
      </c>
    </row>
    <row r="219" spans="1:65" s="2" customFormat="1" ht="21.6" customHeight="1">
      <c r="A219" s="33"/>
      <c r="B219" s="166"/>
      <c r="C219" s="167" t="s">
        <v>386</v>
      </c>
      <c r="D219" s="167" t="s">
        <v>222</v>
      </c>
      <c r="E219" s="168" t="s">
        <v>891</v>
      </c>
      <c r="F219" s="169" t="s">
        <v>892</v>
      </c>
      <c r="G219" s="170" t="s">
        <v>237</v>
      </c>
      <c r="H219" s="171">
        <v>223.18</v>
      </c>
      <c r="I219" s="172"/>
      <c r="J219" s="173">
        <f>ROUND(I219*H219,2)</f>
        <v>0</v>
      </c>
      <c r="K219" s="169" t="s">
        <v>1</v>
      </c>
      <c r="L219" s="34"/>
      <c r="M219" s="174" t="s">
        <v>1</v>
      </c>
      <c r="N219" s="175" t="s">
        <v>38</v>
      </c>
      <c r="O219" s="59"/>
      <c r="P219" s="176">
        <f>O219*H219</f>
        <v>0</v>
      </c>
      <c r="Q219" s="176">
        <v>0</v>
      </c>
      <c r="R219" s="176">
        <f>Q219*H219</f>
        <v>0</v>
      </c>
      <c r="S219" s="176">
        <v>0</v>
      </c>
      <c r="T219" s="177">
        <f>S219*H219</f>
        <v>0</v>
      </c>
      <c r="U219" s="33"/>
      <c r="V219" s="33"/>
      <c r="W219" s="33"/>
      <c r="X219" s="33"/>
      <c r="Y219" s="33"/>
      <c r="Z219" s="33"/>
      <c r="AA219" s="33"/>
      <c r="AB219" s="33"/>
      <c r="AC219" s="33"/>
      <c r="AD219" s="33"/>
      <c r="AE219" s="33"/>
      <c r="AR219" s="178" t="s">
        <v>125</v>
      </c>
      <c r="AT219" s="178" t="s">
        <v>222</v>
      </c>
      <c r="AU219" s="178" t="s">
        <v>82</v>
      </c>
      <c r="AY219" s="18" t="s">
        <v>219</v>
      </c>
      <c r="BE219" s="179">
        <f>IF(N219="základní",J219,0)</f>
        <v>0</v>
      </c>
      <c r="BF219" s="179">
        <f>IF(N219="snížená",J219,0)</f>
        <v>0</v>
      </c>
      <c r="BG219" s="179">
        <f>IF(N219="zákl. přenesená",J219,0)</f>
        <v>0</v>
      </c>
      <c r="BH219" s="179">
        <f>IF(N219="sníž. přenesená",J219,0)</f>
        <v>0</v>
      </c>
      <c r="BI219" s="179">
        <f>IF(N219="nulová",J219,0)</f>
        <v>0</v>
      </c>
      <c r="BJ219" s="18" t="s">
        <v>80</v>
      </c>
      <c r="BK219" s="179">
        <f>ROUND(I219*H219,2)</f>
        <v>0</v>
      </c>
      <c r="BL219" s="18" t="s">
        <v>125</v>
      </c>
      <c r="BM219" s="178" t="s">
        <v>893</v>
      </c>
    </row>
    <row r="220" spans="2:51" s="13" customFormat="1" ht="12">
      <c r="B220" s="180"/>
      <c r="D220" s="181" t="s">
        <v>228</v>
      </c>
      <c r="E220" s="182" t="s">
        <v>1</v>
      </c>
      <c r="F220" s="183" t="s">
        <v>894</v>
      </c>
      <c r="H220" s="184">
        <v>223.18</v>
      </c>
      <c r="I220" s="185"/>
      <c r="L220" s="180"/>
      <c r="M220" s="186"/>
      <c r="N220" s="187"/>
      <c r="O220" s="187"/>
      <c r="P220" s="187"/>
      <c r="Q220" s="187"/>
      <c r="R220" s="187"/>
      <c r="S220" s="187"/>
      <c r="T220" s="188"/>
      <c r="AT220" s="182" t="s">
        <v>228</v>
      </c>
      <c r="AU220" s="182" t="s">
        <v>82</v>
      </c>
      <c r="AV220" s="13" t="s">
        <v>82</v>
      </c>
      <c r="AW220" s="13" t="s">
        <v>30</v>
      </c>
      <c r="AX220" s="13" t="s">
        <v>73</v>
      </c>
      <c r="AY220" s="182" t="s">
        <v>219</v>
      </c>
    </row>
    <row r="221" spans="2:51" s="14" customFormat="1" ht="12">
      <c r="B221" s="189"/>
      <c r="D221" s="181" t="s">
        <v>228</v>
      </c>
      <c r="E221" s="190" t="s">
        <v>1</v>
      </c>
      <c r="F221" s="191" t="s">
        <v>241</v>
      </c>
      <c r="H221" s="192">
        <v>223.18</v>
      </c>
      <c r="I221" s="193"/>
      <c r="L221" s="189"/>
      <c r="M221" s="194"/>
      <c r="N221" s="195"/>
      <c r="O221" s="195"/>
      <c r="P221" s="195"/>
      <c r="Q221" s="195"/>
      <c r="R221" s="195"/>
      <c r="S221" s="195"/>
      <c r="T221" s="196"/>
      <c r="AT221" s="190" t="s">
        <v>228</v>
      </c>
      <c r="AU221" s="190" t="s">
        <v>82</v>
      </c>
      <c r="AV221" s="14" t="s">
        <v>125</v>
      </c>
      <c r="AW221" s="14" t="s">
        <v>30</v>
      </c>
      <c r="AX221" s="14" t="s">
        <v>80</v>
      </c>
      <c r="AY221" s="190" t="s">
        <v>219</v>
      </c>
    </row>
    <row r="222" spans="1:65" s="2" customFormat="1" ht="14.45" customHeight="1">
      <c r="A222" s="33"/>
      <c r="B222" s="166"/>
      <c r="C222" s="167" t="s">
        <v>391</v>
      </c>
      <c r="D222" s="167" t="s">
        <v>222</v>
      </c>
      <c r="E222" s="168" t="s">
        <v>895</v>
      </c>
      <c r="F222" s="169" t="s">
        <v>896</v>
      </c>
      <c r="G222" s="170" t="s">
        <v>237</v>
      </c>
      <c r="H222" s="171">
        <v>33.55</v>
      </c>
      <c r="I222" s="172"/>
      <c r="J222" s="173">
        <f>ROUND(I222*H222,2)</f>
        <v>0</v>
      </c>
      <c r="K222" s="169" t="s">
        <v>226</v>
      </c>
      <c r="L222" s="34"/>
      <c r="M222" s="174" t="s">
        <v>1</v>
      </c>
      <c r="N222" s="175" t="s">
        <v>38</v>
      </c>
      <c r="O222" s="59"/>
      <c r="P222" s="176">
        <f>O222*H222</f>
        <v>0</v>
      </c>
      <c r="Q222" s="176">
        <v>0.00247</v>
      </c>
      <c r="R222" s="176">
        <f>Q222*H222</f>
        <v>0.0828685</v>
      </c>
      <c r="S222" s="176">
        <v>0</v>
      </c>
      <c r="T222" s="177">
        <f>S222*H222</f>
        <v>0</v>
      </c>
      <c r="U222" s="33"/>
      <c r="V222" s="33"/>
      <c r="W222" s="33"/>
      <c r="X222" s="33"/>
      <c r="Y222" s="33"/>
      <c r="Z222" s="33"/>
      <c r="AA222" s="33"/>
      <c r="AB222" s="33"/>
      <c r="AC222" s="33"/>
      <c r="AD222" s="33"/>
      <c r="AE222" s="33"/>
      <c r="AR222" s="178" t="s">
        <v>125</v>
      </c>
      <c r="AT222" s="178" t="s">
        <v>222</v>
      </c>
      <c r="AU222" s="178" t="s">
        <v>82</v>
      </c>
      <c r="AY222" s="18" t="s">
        <v>219</v>
      </c>
      <c r="BE222" s="179">
        <f>IF(N222="základní",J222,0)</f>
        <v>0</v>
      </c>
      <c r="BF222" s="179">
        <f>IF(N222="snížená",J222,0)</f>
        <v>0</v>
      </c>
      <c r="BG222" s="179">
        <f>IF(N222="zákl. přenesená",J222,0)</f>
        <v>0</v>
      </c>
      <c r="BH222" s="179">
        <f>IF(N222="sníž. přenesená",J222,0)</f>
        <v>0</v>
      </c>
      <c r="BI222" s="179">
        <f>IF(N222="nulová",J222,0)</f>
        <v>0</v>
      </c>
      <c r="BJ222" s="18" t="s">
        <v>80</v>
      </c>
      <c r="BK222" s="179">
        <f>ROUND(I222*H222,2)</f>
        <v>0</v>
      </c>
      <c r="BL222" s="18" t="s">
        <v>125</v>
      </c>
      <c r="BM222" s="178" t="s">
        <v>897</v>
      </c>
    </row>
    <row r="223" spans="2:51" s="13" customFormat="1" ht="12">
      <c r="B223" s="180"/>
      <c r="D223" s="181" t="s">
        <v>228</v>
      </c>
      <c r="E223" s="182" t="s">
        <v>1</v>
      </c>
      <c r="F223" s="183" t="s">
        <v>898</v>
      </c>
      <c r="H223" s="184">
        <v>33.55</v>
      </c>
      <c r="I223" s="185"/>
      <c r="L223" s="180"/>
      <c r="M223" s="186"/>
      <c r="N223" s="187"/>
      <c r="O223" s="187"/>
      <c r="P223" s="187"/>
      <c r="Q223" s="187"/>
      <c r="R223" s="187"/>
      <c r="S223" s="187"/>
      <c r="T223" s="188"/>
      <c r="AT223" s="182" t="s">
        <v>228</v>
      </c>
      <c r="AU223" s="182" t="s">
        <v>82</v>
      </c>
      <c r="AV223" s="13" t="s">
        <v>82</v>
      </c>
      <c r="AW223" s="13" t="s">
        <v>30</v>
      </c>
      <c r="AX223" s="13" t="s">
        <v>80</v>
      </c>
      <c r="AY223" s="182" t="s">
        <v>219</v>
      </c>
    </row>
    <row r="224" spans="1:65" s="2" customFormat="1" ht="14.45" customHeight="1">
      <c r="A224" s="33"/>
      <c r="B224" s="166"/>
      <c r="C224" s="167" t="s">
        <v>397</v>
      </c>
      <c r="D224" s="167" t="s">
        <v>222</v>
      </c>
      <c r="E224" s="168" t="s">
        <v>899</v>
      </c>
      <c r="F224" s="169" t="s">
        <v>900</v>
      </c>
      <c r="G224" s="170" t="s">
        <v>237</v>
      </c>
      <c r="H224" s="171">
        <v>33.55</v>
      </c>
      <c r="I224" s="172"/>
      <c r="J224" s="173">
        <f>ROUND(I224*H224,2)</f>
        <v>0</v>
      </c>
      <c r="K224" s="169" t="s">
        <v>226</v>
      </c>
      <c r="L224" s="34"/>
      <c r="M224" s="174" t="s">
        <v>1</v>
      </c>
      <c r="N224" s="175" t="s">
        <v>38</v>
      </c>
      <c r="O224" s="59"/>
      <c r="P224" s="176">
        <f>O224*H224</f>
        <v>0</v>
      </c>
      <c r="Q224" s="176">
        <v>0</v>
      </c>
      <c r="R224" s="176">
        <f>Q224*H224</f>
        <v>0</v>
      </c>
      <c r="S224" s="176">
        <v>0</v>
      </c>
      <c r="T224" s="177">
        <f>S224*H224</f>
        <v>0</v>
      </c>
      <c r="U224" s="33"/>
      <c r="V224" s="33"/>
      <c r="W224" s="33"/>
      <c r="X224" s="33"/>
      <c r="Y224" s="33"/>
      <c r="Z224" s="33"/>
      <c r="AA224" s="33"/>
      <c r="AB224" s="33"/>
      <c r="AC224" s="33"/>
      <c r="AD224" s="33"/>
      <c r="AE224" s="33"/>
      <c r="AR224" s="178" t="s">
        <v>125</v>
      </c>
      <c r="AT224" s="178" t="s">
        <v>222</v>
      </c>
      <c r="AU224" s="178" t="s">
        <v>82</v>
      </c>
      <c r="AY224" s="18" t="s">
        <v>219</v>
      </c>
      <c r="BE224" s="179">
        <f>IF(N224="základní",J224,0)</f>
        <v>0</v>
      </c>
      <c r="BF224" s="179">
        <f>IF(N224="snížená",J224,0)</f>
        <v>0</v>
      </c>
      <c r="BG224" s="179">
        <f>IF(N224="zákl. přenesená",J224,0)</f>
        <v>0</v>
      </c>
      <c r="BH224" s="179">
        <f>IF(N224="sníž. přenesená",J224,0)</f>
        <v>0</v>
      </c>
      <c r="BI224" s="179">
        <f>IF(N224="nulová",J224,0)</f>
        <v>0</v>
      </c>
      <c r="BJ224" s="18" t="s">
        <v>80</v>
      </c>
      <c r="BK224" s="179">
        <f>ROUND(I224*H224,2)</f>
        <v>0</v>
      </c>
      <c r="BL224" s="18" t="s">
        <v>125</v>
      </c>
      <c r="BM224" s="178" t="s">
        <v>901</v>
      </c>
    </row>
    <row r="225" spans="1:65" s="2" customFormat="1" ht="21.6" customHeight="1">
      <c r="A225" s="33"/>
      <c r="B225" s="166"/>
      <c r="C225" s="167" t="s">
        <v>461</v>
      </c>
      <c r="D225" s="167" t="s">
        <v>222</v>
      </c>
      <c r="E225" s="168" t="s">
        <v>902</v>
      </c>
      <c r="F225" s="169" t="s">
        <v>903</v>
      </c>
      <c r="G225" s="170" t="s">
        <v>249</v>
      </c>
      <c r="H225" s="171">
        <v>10.75</v>
      </c>
      <c r="I225" s="172"/>
      <c r="J225" s="173">
        <f>ROUND(I225*H225,2)</f>
        <v>0</v>
      </c>
      <c r="K225" s="169" t="s">
        <v>226</v>
      </c>
      <c r="L225" s="34"/>
      <c r="M225" s="174" t="s">
        <v>1</v>
      </c>
      <c r="N225" s="175" t="s">
        <v>38</v>
      </c>
      <c r="O225" s="59"/>
      <c r="P225" s="176">
        <f>O225*H225</f>
        <v>0</v>
      </c>
      <c r="Q225" s="176">
        <v>1.06017</v>
      </c>
      <c r="R225" s="176">
        <f>Q225*H225</f>
        <v>11.3968275</v>
      </c>
      <c r="S225" s="176">
        <v>0</v>
      </c>
      <c r="T225" s="177">
        <f>S225*H225</f>
        <v>0</v>
      </c>
      <c r="U225" s="33"/>
      <c r="V225" s="33"/>
      <c r="W225" s="33"/>
      <c r="X225" s="33"/>
      <c r="Y225" s="33"/>
      <c r="Z225" s="33"/>
      <c r="AA225" s="33"/>
      <c r="AB225" s="33"/>
      <c r="AC225" s="33"/>
      <c r="AD225" s="33"/>
      <c r="AE225" s="33"/>
      <c r="AR225" s="178" t="s">
        <v>125</v>
      </c>
      <c r="AT225" s="178" t="s">
        <v>222</v>
      </c>
      <c r="AU225" s="178" t="s">
        <v>82</v>
      </c>
      <c r="AY225" s="18" t="s">
        <v>219</v>
      </c>
      <c r="BE225" s="179">
        <f>IF(N225="základní",J225,0)</f>
        <v>0</v>
      </c>
      <c r="BF225" s="179">
        <f>IF(N225="snížená",J225,0)</f>
        <v>0</v>
      </c>
      <c r="BG225" s="179">
        <f>IF(N225="zákl. přenesená",J225,0)</f>
        <v>0</v>
      </c>
      <c r="BH225" s="179">
        <f>IF(N225="sníž. přenesená",J225,0)</f>
        <v>0</v>
      </c>
      <c r="BI225" s="179">
        <f>IF(N225="nulová",J225,0)</f>
        <v>0</v>
      </c>
      <c r="BJ225" s="18" t="s">
        <v>80</v>
      </c>
      <c r="BK225" s="179">
        <f>ROUND(I225*H225,2)</f>
        <v>0</v>
      </c>
      <c r="BL225" s="18" t="s">
        <v>125</v>
      </c>
      <c r="BM225" s="178" t="s">
        <v>904</v>
      </c>
    </row>
    <row r="226" spans="2:51" s="13" customFormat="1" ht="12">
      <c r="B226" s="180"/>
      <c r="D226" s="181" t="s">
        <v>228</v>
      </c>
      <c r="E226" s="182" t="s">
        <v>1</v>
      </c>
      <c r="F226" s="183" t="s">
        <v>905</v>
      </c>
      <c r="H226" s="184">
        <v>10.75</v>
      </c>
      <c r="I226" s="185"/>
      <c r="L226" s="180"/>
      <c r="M226" s="186"/>
      <c r="N226" s="187"/>
      <c r="O226" s="187"/>
      <c r="P226" s="187"/>
      <c r="Q226" s="187"/>
      <c r="R226" s="187"/>
      <c r="S226" s="187"/>
      <c r="T226" s="188"/>
      <c r="AT226" s="182" t="s">
        <v>228</v>
      </c>
      <c r="AU226" s="182" t="s">
        <v>82</v>
      </c>
      <c r="AV226" s="13" t="s">
        <v>82</v>
      </c>
      <c r="AW226" s="13" t="s">
        <v>30</v>
      </c>
      <c r="AX226" s="13" t="s">
        <v>73</v>
      </c>
      <c r="AY226" s="182" t="s">
        <v>219</v>
      </c>
    </row>
    <row r="227" spans="2:51" s="14" customFormat="1" ht="12">
      <c r="B227" s="189"/>
      <c r="D227" s="181" t="s">
        <v>228</v>
      </c>
      <c r="E227" s="190" t="s">
        <v>1</v>
      </c>
      <c r="F227" s="191" t="s">
        <v>241</v>
      </c>
      <c r="H227" s="192">
        <v>10.75</v>
      </c>
      <c r="I227" s="193"/>
      <c r="L227" s="189"/>
      <c r="M227" s="194"/>
      <c r="N227" s="195"/>
      <c r="O227" s="195"/>
      <c r="P227" s="195"/>
      <c r="Q227" s="195"/>
      <c r="R227" s="195"/>
      <c r="S227" s="195"/>
      <c r="T227" s="196"/>
      <c r="AT227" s="190" t="s">
        <v>228</v>
      </c>
      <c r="AU227" s="190" t="s">
        <v>82</v>
      </c>
      <c r="AV227" s="14" t="s">
        <v>125</v>
      </c>
      <c r="AW227" s="14" t="s">
        <v>30</v>
      </c>
      <c r="AX227" s="14" t="s">
        <v>80</v>
      </c>
      <c r="AY227" s="190" t="s">
        <v>219</v>
      </c>
    </row>
    <row r="228" spans="1:65" s="2" customFormat="1" ht="32.45" customHeight="1">
      <c r="A228" s="33"/>
      <c r="B228" s="166"/>
      <c r="C228" s="167" t="s">
        <v>466</v>
      </c>
      <c r="D228" s="167" t="s">
        <v>222</v>
      </c>
      <c r="E228" s="168" t="s">
        <v>906</v>
      </c>
      <c r="F228" s="169" t="s">
        <v>907</v>
      </c>
      <c r="G228" s="170" t="s">
        <v>232</v>
      </c>
      <c r="H228" s="171">
        <v>65.017</v>
      </c>
      <c r="I228" s="172"/>
      <c r="J228" s="173">
        <f>ROUND(I228*H228,2)</f>
        <v>0</v>
      </c>
      <c r="K228" s="169" t="s">
        <v>226</v>
      </c>
      <c r="L228" s="34"/>
      <c r="M228" s="174" t="s">
        <v>1</v>
      </c>
      <c r="N228" s="175" t="s">
        <v>38</v>
      </c>
      <c r="O228" s="59"/>
      <c r="P228" s="176">
        <f>O228*H228</f>
        <v>0</v>
      </c>
      <c r="Q228" s="176">
        <v>2.45329</v>
      </c>
      <c r="R228" s="176">
        <f>Q228*H228</f>
        <v>159.50555592999999</v>
      </c>
      <c r="S228" s="176">
        <v>0</v>
      </c>
      <c r="T228" s="177">
        <f>S228*H228</f>
        <v>0</v>
      </c>
      <c r="U228" s="33"/>
      <c r="V228" s="33"/>
      <c r="W228" s="33"/>
      <c r="X228" s="33"/>
      <c r="Y228" s="33"/>
      <c r="Z228" s="33"/>
      <c r="AA228" s="33"/>
      <c r="AB228" s="33"/>
      <c r="AC228" s="33"/>
      <c r="AD228" s="33"/>
      <c r="AE228" s="33"/>
      <c r="AR228" s="178" t="s">
        <v>125</v>
      </c>
      <c r="AT228" s="178" t="s">
        <v>222</v>
      </c>
      <c r="AU228" s="178" t="s">
        <v>82</v>
      </c>
      <c r="AY228" s="18" t="s">
        <v>219</v>
      </c>
      <c r="BE228" s="179">
        <f>IF(N228="základní",J228,0)</f>
        <v>0</v>
      </c>
      <c r="BF228" s="179">
        <f>IF(N228="snížená",J228,0)</f>
        <v>0</v>
      </c>
      <c r="BG228" s="179">
        <f>IF(N228="zákl. přenesená",J228,0)</f>
        <v>0</v>
      </c>
      <c r="BH228" s="179">
        <f>IF(N228="sníž. přenesená",J228,0)</f>
        <v>0</v>
      </c>
      <c r="BI228" s="179">
        <f>IF(N228="nulová",J228,0)</f>
        <v>0</v>
      </c>
      <c r="BJ228" s="18" t="s">
        <v>80</v>
      </c>
      <c r="BK228" s="179">
        <f>ROUND(I228*H228,2)</f>
        <v>0</v>
      </c>
      <c r="BL228" s="18" t="s">
        <v>125</v>
      </c>
      <c r="BM228" s="178" t="s">
        <v>908</v>
      </c>
    </row>
    <row r="229" spans="2:51" s="15" customFormat="1" ht="12">
      <c r="B229" s="207"/>
      <c r="D229" s="181" t="s">
        <v>228</v>
      </c>
      <c r="E229" s="208" t="s">
        <v>1</v>
      </c>
      <c r="F229" s="209" t="s">
        <v>878</v>
      </c>
      <c r="H229" s="208" t="s">
        <v>1</v>
      </c>
      <c r="I229" s="210"/>
      <c r="L229" s="207"/>
      <c r="M229" s="211"/>
      <c r="N229" s="212"/>
      <c r="O229" s="212"/>
      <c r="P229" s="212"/>
      <c r="Q229" s="212"/>
      <c r="R229" s="212"/>
      <c r="S229" s="212"/>
      <c r="T229" s="213"/>
      <c r="AT229" s="208" t="s">
        <v>228</v>
      </c>
      <c r="AU229" s="208" t="s">
        <v>82</v>
      </c>
      <c r="AV229" s="15" t="s">
        <v>80</v>
      </c>
      <c r="AW229" s="15" t="s">
        <v>30</v>
      </c>
      <c r="AX229" s="15" t="s">
        <v>73</v>
      </c>
      <c r="AY229" s="208" t="s">
        <v>219</v>
      </c>
    </row>
    <row r="230" spans="2:51" s="13" customFormat="1" ht="12">
      <c r="B230" s="180"/>
      <c r="D230" s="181" t="s">
        <v>228</v>
      </c>
      <c r="E230" s="182" t="s">
        <v>1</v>
      </c>
      <c r="F230" s="183" t="s">
        <v>909</v>
      </c>
      <c r="H230" s="184">
        <v>14.621</v>
      </c>
      <c r="I230" s="185"/>
      <c r="L230" s="180"/>
      <c r="M230" s="186"/>
      <c r="N230" s="187"/>
      <c r="O230" s="187"/>
      <c r="P230" s="187"/>
      <c r="Q230" s="187"/>
      <c r="R230" s="187"/>
      <c r="S230" s="187"/>
      <c r="T230" s="188"/>
      <c r="AT230" s="182" t="s">
        <v>228</v>
      </c>
      <c r="AU230" s="182" t="s">
        <v>82</v>
      </c>
      <c r="AV230" s="13" t="s">
        <v>82</v>
      </c>
      <c r="AW230" s="13" t="s">
        <v>30</v>
      </c>
      <c r="AX230" s="13" t="s">
        <v>73</v>
      </c>
      <c r="AY230" s="182" t="s">
        <v>219</v>
      </c>
    </row>
    <row r="231" spans="2:51" s="13" customFormat="1" ht="33.75">
      <c r="B231" s="180"/>
      <c r="D231" s="181" t="s">
        <v>228</v>
      </c>
      <c r="E231" s="182" t="s">
        <v>1</v>
      </c>
      <c r="F231" s="183" t="s">
        <v>910</v>
      </c>
      <c r="H231" s="184">
        <v>8.317</v>
      </c>
      <c r="I231" s="185"/>
      <c r="L231" s="180"/>
      <c r="M231" s="186"/>
      <c r="N231" s="187"/>
      <c r="O231" s="187"/>
      <c r="P231" s="187"/>
      <c r="Q231" s="187"/>
      <c r="R231" s="187"/>
      <c r="S231" s="187"/>
      <c r="T231" s="188"/>
      <c r="AT231" s="182" t="s">
        <v>228</v>
      </c>
      <c r="AU231" s="182" t="s">
        <v>82</v>
      </c>
      <c r="AV231" s="13" t="s">
        <v>82</v>
      </c>
      <c r="AW231" s="13" t="s">
        <v>30</v>
      </c>
      <c r="AX231" s="13" t="s">
        <v>73</v>
      </c>
      <c r="AY231" s="182" t="s">
        <v>219</v>
      </c>
    </row>
    <row r="232" spans="2:51" s="15" customFormat="1" ht="12">
      <c r="B232" s="207"/>
      <c r="D232" s="181" t="s">
        <v>228</v>
      </c>
      <c r="E232" s="208" t="s">
        <v>1</v>
      </c>
      <c r="F232" s="209" t="s">
        <v>881</v>
      </c>
      <c r="H232" s="208" t="s">
        <v>1</v>
      </c>
      <c r="I232" s="210"/>
      <c r="L232" s="207"/>
      <c r="M232" s="211"/>
      <c r="N232" s="212"/>
      <c r="O232" s="212"/>
      <c r="P232" s="212"/>
      <c r="Q232" s="212"/>
      <c r="R232" s="212"/>
      <c r="S232" s="212"/>
      <c r="T232" s="213"/>
      <c r="AT232" s="208" t="s">
        <v>228</v>
      </c>
      <c r="AU232" s="208" t="s">
        <v>82</v>
      </c>
      <c r="AV232" s="15" t="s">
        <v>80</v>
      </c>
      <c r="AW232" s="15" t="s">
        <v>30</v>
      </c>
      <c r="AX232" s="15" t="s">
        <v>73</v>
      </c>
      <c r="AY232" s="208" t="s">
        <v>219</v>
      </c>
    </row>
    <row r="233" spans="2:51" s="13" customFormat="1" ht="22.5">
      <c r="B233" s="180"/>
      <c r="D233" s="181" t="s">
        <v>228</v>
      </c>
      <c r="E233" s="182" t="s">
        <v>1</v>
      </c>
      <c r="F233" s="183" t="s">
        <v>911</v>
      </c>
      <c r="H233" s="184">
        <v>11.43</v>
      </c>
      <c r="I233" s="185"/>
      <c r="L233" s="180"/>
      <c r="M233" s="186"/>
      <c r="N233" s="187"/>
      <c r="O233" s="187"/>
      <c r="P233" s="187"/>
      <c r="Q233" s="187"/>
      <c r="R233" s="187"/>
      <c r="S233" s="187"/>
      <c r="T233" s="188"/>
      <c r="AT233" s="182" t="s">
        <v>228</v>
      </c>
      <c r="AU233" s="182" t="s">
        <v>82</v>
      </c>
      <c r="AV233" s="13" t="s">
        <v>82</v>
      </c>
      <c r="AW233" s="13" t="s">
        <v>30</v>
      </c>
      <c r="AX233" s="13" t="s">
        <v>73</v>
      </c>
      <c r="AY233" s="182" t="s">
        <v>219</v>
      </c>
    </row>
    <row r="234" spans="2:51" s="13" customFormat="1" ht="12">
      <c r="B234" s="180"/>
      <c r="D234" s="181" t="s">
        <v>228</v>
      </c>
      <c r="E234" s="182" t="s">
        <v>1</v>
      </c>
      <c r="F234" s="183" t="s">
        <v>912</v>
      </c>
      <c r="H234" s="184">
        <v>3.637</v>
      </c>
      <c r="I234" s="185"/>
      <c r="L234" s="180"/>
      <c r="M234" s="186"/>
      <c r="N234" s="187"/>
      <c r="O234" s="187"/>
      <c r="P234" s="187"/>
      <c r="Q234" s="187"/>
      <c r="R234" s="187"/>
      <c r="S234" s="187"/>
      <c r="T234" s="188"/>
      <c r="AT234" s="182" t="s">
        <v>228</v>
      </c>
      <c r="AU234" s="182" t="s">
        <v>82</v>
      </c>
      <c r="AV234" s="13" t="s">
        <v>82</v>
      </c>
      <c r="AW234" s="13" t="s">
        <v>30</v>
      </c>
      <c r="AX234" s="13" t="s">
        <v>73</v>
      </c>
      <c r="AY234" s="182" t="s">
        <v>219</v>
      </c>
    </row>
    <row r="235" spans="2:51" s="15" customFormat="1" ht="12">
      <c r="B235" s="207"/>
      <c r="D235" s="181" t="s">
        <v>228</v>
      </c>
      <c r="E235" s="208" t="s">
        <v>1</v>
      </c>
      <c r="F235" s="209" t="s">
        <v>884</v>
      </c>
      <c r="H235" s="208" t="s">
        <v>1</v>
      </c>
      <c r="I235" s="210"/>
      <c r="L235" s="207"/>
      <c r="M235" s="211"/>
      <c r="N235" s="212"/>
      <c r="O235" s="212"/>
      <c r="P235" s="212"/>
      <c r="Q235" s="212"/>
      <c r="R235" s="212"/>
      <c r="S235" s="212"/>
      <c r="T235" s="213"/>
      <c r="AT235" s="208" t="s">
        <v>228</v>
      </c>
      <c r="AU235" s="208" t="s">
        <v>82</v>
      </c>
      <c r="AV235" s="15" t="s">
        <v>80</v>
      </c>
      <c r="AW235" s="15" t="s">
        <v>30</v>
      </c>
      <c r="AX235" s="15" t="s">
        <v>73</v>
      </c>
      <c r="AY235" s="208" t="s">
        <v>219</v>
      </c>
    </row>
    <row r="236" spans="2:51" s="13" customFormat="1" ht="12">
      <c r="B236" s="180"/>
      <c r="D236" s="181" t="s">
        <v>228</v>
      </c>
      <c r="E236" s="182" t="s">
        <v>1</v>
      </c>
      <c r="F236" s="183" t="s">
        <v>913</v>
      </c>
      <c r="H236" s="184">
        <v>18.568</v>
      </c>
      <c r="I236" s="185"/>
      <c r="L236" s="180"/>
      <c r="M236" s="186"/>
      <c r="N236" s="187"/>
      <c r="O236" s="187"/>
      <c r="P236" s="187"/>
      <c r="Q236" s="187"/>
      <c r="R236" s="187"/>
      <c r="S236" s="187"/>
      <c r="T236" s="188"/>
      <c r="AT236" s="182" t="s">
        <v>228</v>
      </c>
      <c r="AU236" s="182" t="s">
        <v>82</v>
      </c>
      <c r="AV236" s="13" t="s">
        <v>82</v>
      </c>
      <c r="AW236" s="13" t="s">
        <v>30</v>
      </c>
      <c r="AX236" s="13" t="s">
        <v>73</v>
      </c>
      <c r="AY236" s="182" t="s">
        <v>219</v>
      </c>
    </row>
    <row r="237" spans="2:51" s="13" customFormat="1" ht="33.75">
      <c r="B237" s="180"/>
      <c r="D237" s="181" t="s">
        <v>228</v>
      </c>
      <c r="E237" s="182" t="s">
        <v>1</v>
      </c>
      <c r="F237" s="183" t="s">
        <v>914</v>
      </c>
      <c r="H237" s="184">
        <v>8.444</v>
      </c>
      <c r="I237" s="185"/>
      <c r="L237" s="180"/>
      <c r="M237" s="186"/>
      <c r="N237" s="187"/>
      <c r="O237" s="187"/>
      <c r="P237" s="187"/>
      <c r="Q237" s="187"/>
      <c r="R237" s="187"/>
      <c r="S237" s="187"/>
      <c r="T237" s="188"/>
      <c r="AT237" s="182" t="s">
        <v>228</v>
      </c>
      <c r="AU237" s="182" t="s">
        <v>82</v>
      </c>
      <c r="AV237" s="13" t="s">
        <v>82</v>
      </c>
      <c r="AW237" s="13" t="s">
        <v>30</v>
      </c>
      <c r="AX237" s="13" t="s">
        <v>73</v>
      </c>
      <c r="AY237" s="182" t="s">
        <v>219</v>
      </c>
    </row>
    <row r="238" spans="2:51" s="14" customFormat="1" ht="12">
      <c r="B238" s="189"/>
      <c r="D238" s="181" t="s">
        <v>228</v>
      </c>
      <c r="E238" s="190" t="s">
        <v>1</v>
      </c>
      <c r="F238" s="191" t="s">
        <v>241</v>
      </c>
      <c r="H238" s="192">
        <v>65.017</v>
      </c>
      <c r="I238" s="193"/>
      <c r="L238" s="189"/>
      <c r="M238" s="194"/>
      <c r="N238" s="195"/>
      <c r="O238" s="195"/>
      <c r="P238" s="195"/>
      <c r="Q238" s="195"/>
      <c r="R238" s="195"/>
      <c r="S238" s="195"/>
      <c r="T238" s="196"/>
      <c r="AT238" s="190" t="s">
        <v>228</v>
      </c>
      <c r="AU238" s="190" t="s">
        <v>82</v>
      </c>
      <c r="AV238" s="14" t="s">
        <v>125</v>
      </c>
      <c r="AW238" s="14" t="s">
        <v>30</v>
      </c>
      <c r="AX238" s="14" t="s">
        <v>80</v>
      </c>
      <c r="AY238" s="190" t="s">
        <v>219</v>
      </c>
    </row>
    <row r="239" spans="1:65" s="2" customFormat="1" ht="14.45" customHeight="1">
      <c r="A239" s="33"/>
      <c r="B239" s="166"/>
      <c r="C239" s="167" t="s">
        <v>418</v>
      </c>
      <c r="D239" s="167" t="s">
        <v>222</v>
      </c>
      <c r="E239" s="168" t="s">
        <v>915</v>
      </c>
      <c r="F239" s="169" t="s">
        <v>916</v>
      </c>
      <c r="G239" s="170" t="s">
        <v>237</v>
      </c>
      <c r="H239" s="171">
        <v>216.842</v>
      </c>
      <c r="I239" s="172"/>
      <c r="J239" s="173">
        <f>ROUND(I239*H239,2)</f>
        <v>0</v>
      </c>
      <c r="K239" s="169" t="s">
        <v>226</v>
      </c>
      <c r="L239" s="34"/>
      <c r="M239" s="174" t="s">
        <v>1</v>
      </c>
      <c r="N239" s="175" t="s">
        <v>38</v>
      </c>
      <c r="O239" s="59"/>
      <c r="P239" s="176">
        <f>O239*H239</f>
        <v>0</v>
      </c>
      <c r="Q239" s="176">
        <v>0.00269</v>
      </c>
      <c r="R239" s="176">
        <f>Q239*H239</f>
        <v>0.5833049800000001</v>
      </c>
      <c r="S239" s="176">
        <v>0</v>
      </c>
      <c r="T239" s="177">
        <f>S239*H239</f>
        <v>0</v>
      </c>
      <c r="U239" s="33"/>
      <c r="V239" s="33"/>
      <c r="W239" s="33"/>
      <c r="X239" s="33"/>
      <c r="Y239" s="33"/>
      <c r="Z239" s="33"/>
      <c r="AA239" s="33"/>
      <c r="AB239" s="33"/>
      <c r="AC239" s="33"/>
      <c r="AD239" s="33"/>
      <c r="AE239" s="33"/>
      <c r="AR239" s="178" t="s">
        <v>125</v>
      </c>
      <c r="AT239" s="178" t="s">
        <v>222</v>
      </c>
      <c r="AU239" s="178" t="s">
        <v>82</v>
      </c>
      <c r="AY239" s="18" t="s">
        <v>219</v>
      </c>
      <c r="BE239" s="179">
        <f>IF(N239="základní",J239,0)</f>
        <v>0</v>
      </c>
      <c r="BF239" s="179">
        <f>IF(N239="snížená",J239,0)</f>
        <v>0</v>
      </c>
      <c r="BG239" s="179">
        <f>IF(N239="zákl. přenesená",J239,0)</f>
        <v>0</v>
      </c>
      <c r="BH239" s="179">
        <f>IF(N239="sníž. přenesená",J239,0)</f>
        <v>0</v>
      </c>
      <c r="BI239" s="179">
        <f>IF(N239="nulová",J239,0)</f>
        <v>0</v>
      </c>
      <c r="BJ239" s="18" t="s">
        <v>80</v>
      </c>
      <c r="BK239" s="179">
        <f>ROUND(I239*H239,2)</f>
        <v>0</v>
      </c>
      <c r="BL239" s="18" t="s">
        <v>125</v>
      </c>
      <c r="BM239" s="178" t="s">
        <v>917</v>
      </c>
    </row>
    <row r="240" spans="2:51" s="15" customFormat="1" ht="12">
      <c r="B240" s="207"/>
      <c r="D240" s="181" t="s">
        <v>228</v>
      </c>
      <c r="E240" s="208" t="s">
        <v>1</v>
      </c>
      <c r="F240" s="209" t="s">
        <v>878</v>
      </c>
      <c r="H240" s="208" t="s">
        <v>1</v>
      </c>
      <c r="I240" s="210"/>
      <c r="L240" s="207"/>
      <c r="M240" s="211"/>
      <c r="N240" s="212"/>
      <c r="O240" s="212"/>
      <c r="P240" s="212"/>
      <c r="Q240" s="212"/>
      <c r="R240" s="212"/>
      <c r="S240" s="212"/>
      <c r="T240" s="213"/>
      <c r="AT240" s="208" t="s">
        <v>228</v>
      </c>
      <c r="AU240" s="208" t="s">
        <v>82</v>
      </c>
      <c r="AV240" s="15" t="s">
        <v>80</v>
      </c>
      <c r="AW240" s="15" t="s">
        <v>30</v>
      </c>
      <c r="AX240" s="15" t="s">
        <v>73</v>
      </c>
      <c r="AY240" s="208" t="s">
        <v>219</v>
      </c>
    </row>
    <row r="241" spans="2:51" s="13" customFormat="1" ht="12">
      <c r="B241" s="180"/>
      <c r="D241" s="181" t="s">
        <v>228</v>
      </c>
      <c r="E241" s="182" t="s">
        <v>1</v>
      </c>
      <c r="F241" s="183" t="s">
        <v>918</v>
      </c>
      <c r="H241" s="184">
        <v>41.775</v>
      </c>
      <c r="I241" s="185"/>
      <c r="L241" s="180"/>
      <c r="M241" s="186"/>
      <c r="N241" s="187"/>
      <c r="O241" s="187"/>
      <c r="P241" s="187"/>
      <c r="Q241" s="187"/>
      <c r="R241" s="187"/>
      <c r="S241" s="187"/>
      <c r="T241" s="188"/>
      <c r="AT241" s="182" t="s">
        <v>228</v>
      </c>
      <c r="AU241" s="182" t="s">
        <v>82</v>
      </c>
      <c r="AV241" s="13" t="s">
        <v>82</v>
      </c>
      <c r="AW241" s="13" t="s">
        <v>30</v>
      </c>
      <c r="AX241" s="13" t="s">
        <v>73</v>
      </c>
      <c r="AY241" s="182" t="s">
        <v>219</v>
      </c>
    </row>
    <row r="242" spans="2:51" s="13" customFormat="1" ht="33.75">
      <c r="B242" s="180"/>
      <c r="D242" s="181" t="s">
        <v>228</v>
      </c>
      <c r="E242" s="182" t="s">
        <v>1</v>
      </c>
      <c r="F242" s="183" t="s">
        <v>919</v>
      </c>
      <c r="H242" s="184">
        <v>25.724</v>
      </c>
      <c r="I242" s="185"/>
      <c r="L242" s="180"/>
      <c r="M242" s="186"/>
      <c r="N242" s="187"/>
      <c r="O242" s="187"/>
      <c r="P242" s="187"/>
      <c r="Q242" s="187"/>
      <c r="R242" s="187"/>
      <c r="S242" s="187"/>
      <c r="T242" s="188"/>
      <c r="AT242" s="182" t="s">
        <v>228</v>
      </c>
      <c r="AU242" s="182" t="s">
        <v>82</v>
      </c>
      <c r="AV242" s="13" t="s">
        <v>82</v>
      </c>
      <c r="AW242" s="13" t="s">
        <v>30</v>
      </c>
      <c r="AX242" s="13" t="s">
        <v>73</v>
      </c>
      <c r="AY242" s="182" t="s">
        <v>219</v>
      </c>
    </row>
    <row r="243" spans="2:51" s="15" customFormat="1" ht="12">
      <c r="B243" s="207"/>
      <c r="D243" s="181" t="s">
        <v>228</v>
      </c>
      <c r="E243" s="208" t="s">
        <v>1</v>
      </c>
      <c r="F243" s="209" t="s">
        <v>881</v>
      </c>
      <c r="H243" s="208" t="s">
        <v>1</v>
      </c>
      <c r="I243" s="210"/>
      <c r="L243" s="207"/>
      <c r="M243" s="211"/>
      <c r="N243" s="212"/>
      <c r="O243" s="212"/>
      <c r="P243" s="212"/>
      <c r="Q243" s="212"/>
      <c r="R243" s="212"/>
      <c r="S243" s="212"/>
      <c r="T243" s="213"/>
      <c r="AT243" s="208" t="s">
        <v>228</v>
      </c>
      <c r="AU243" s="208" t="s">
        <v>82</v>
      </c>
      <c r="AV243" s="15" t="s">
        <v>80</v>
      </c>
      <c r="AW243" s="15" t="s">
        <v>30</v>
      </c>
      <c r="AX243" s="15" t="s">
        <v>73</v>
      </c>
      <c r="AY243" s="208" t="s">
        <v>219</v>
      </c>
    </row>
    <row r="244" spans="2:51" s="13" customFormat="1" ht="12">
      <c r="B244" s="180"/>
      <c r="D244" s="181" t="s">
        <v>228</v>
      </c>
      <c r="E244" s="182" t="s">
        <v>1</v>
      </c>
      <c r="F244" s="183" t="s">
        <v>920</v>
      </c>
      <c r="H244" s="184">
        <v>41.54</v>
      </c>
      <c r="I244" s="185"/>
      <c r="L244" s="180"/>
      <c r="M244" s="186"/>
      <c r="N244" s="187"/>
      <c r="O244" s="187"/>
      <c r="P244" s="187"/>
      <c r="Q244" s="187"/>
      <c r="R244" s="187"/>
      <c r="S244" s="187"/>
      <c r="T244" s="188"/>
      <c r="AT244" s="182" t="s">
        <v>228</v>
      </c>
      <c r="AU244" s="182" t="s">
        <v>82</v>
      </c>
      <c r="AV244" s="13" t="s">
        <v>82</v>
      </c>
      <c r="AW244" s="13" t="s">
        <v>30</v>
      </c>
      <c r="AX244" s="13" t="s">
        <v>73</v>
      </c>
      <c r="AY244" s="182" t="s">
        <v>219</v>
      </c>
    </row>
    <row r="245" spans="2:51" s="13" customFormat="1" ht="22.5">
      <c r="B245" s="180"/>
      <c r="D245" s="181" t="s">
        <v>228</v>
      </c>
      <c r="E245" s="182" t="s">
        <v>1</v>
      </c>
      <c r="F245" s="183" t="s">
        <v>921</v>
      </c>
      <c r="H245" s="184">
        <v>9.685</v>
      </c>
      <c r="I245" s="185"/>
      <c r="L245" s="180"/>
      <c r="M245" s="186"/>
      <c r="N245" s="187"/>
      <c r="O245" s="187"/>
      <c r="P245" s="187"/>
      <c r="Q245" s="187"/>
      <c r="R245" s="187"/>
      <c r="S245" s="187"/>
      <c r="T245" s="188"/>
      <c r="AT245" s="182" t="s">
        <v>228</v>
      </c>
      <c r="AU245" s="182" t="s">
        <v>82</v>
      </c>
      <c r="AV245" s="13" t="s">
        <v>82</v>
      </c>
      <c r="AW245" s="13" t="s">
        <v>30</v>
      </c>
      <c r="AX245" s="13" t="s">
        <v>73</v>
      </c>
      <c r="AY245" s="182" t="s">
        <v>219</v>
      </c>
    </row>
    <row r="246" spans="2:51" s="13" customFormat="1" ht="12">
      <c r="B246" s="180"/>
      <c r="D246" s="181" t="s">
        <v>228</v>
      </c>
      <c r="E246" s="182" t="s">
        <v>1</v>
      </c>
      <c r="F246" s="183" t="s">
        <v>922</v>
      </c>
      <c r="H246" s="184">
        <v>19.14</v>
      </c>
      <c r="I246" s="185"/>
      <c r="L246" s="180"/>
      <c r="M246" s="186"/>
      <c r="N246" s="187"/>
      <c r="O246" s="187"/>
      <c r="P246" s="187"/>
      <c r="Q246" s="187"/>
      <c r="R246" s="187"/>
      <c r="S246" s="187"/>
      <c r="T246" s="188"/>
      <c r="AT246" s="182" t="s">
        <v>228</v>
      </c>
      <c r="AU246" s="182" t="s">
        <v>82</v>
      </c>
      <c r="AV246" s="13" t="s">
        <v>82</v>
      </c>
      <c r="AW246" s="13" t="s">
        <v>30</v>
      </c>
      <c r="AX246" s="13" t="s">
        <v>73</v>
      </c>
      <c r="AY246" s="182" t="s">
        <v>219</v>
      </c>
    </row>
    <row r="247" spans="2:51" s="15" customFormat="1" ht="12">
      <c r="B247" s="207"/>
      <c r="D247" s="181" t="s">
        <v>228</v>
      </c>
      <c r="E247" s="208" t="s">
        <v>1</v>
      </c>
      <c r="F247" s="209" t="s">
        <v>884</v>
      </c>
      <c r="H247" s="208" t="s">
        <v>1</v>
      </c>
      <c r="I247" s="210"/>
      <c r="L247" s="207"/>
      <c r="M247" s="211"/>
      <c r="N247" s="212"/>
      <c r="O247" s="212"/>
      <c r="P247" s="212"/>
      <c r="Q247" s="212"/>
      <c r="R247" s="212"/>
      <c r="S247" s="212"/>
      <c r="T247" s="213"/>
      <c r="AT247" s="208" t="s">
        <v>228</v>
      </c>
      <c r="AU247" s="208" t="s">
        <v>82</v>
      </c>
      <c r="AV247" s="15" t="s">
        <v>80</v>
      </c>
      <c r="AW247" s="15" t="s">
        <v>30</v>
      </c>
      <c r="AX247" s="15" t="s">
        <v>73</v>
      </c>
      <c r="AY247" s="208" t="s">
        <v>219</v>
      </c>
    </row>
    <row r="248" spans="2:51" s="13" customFormat="1" ht="12">
      <c r="B248" s="180"/>
      <c r="D248" s="181" t="s">
        <v>228</v>
      </c>
      <c r="E248" s="182" t="s">
        <v>1</v>
      </c>
      <c r="F248" s="183" t="s">
        <v>923</v>
      </c>
      <c r="H248" s="184">
        <v>53.052</v>
      </c>
      <c r="I248" s="185"/>
      <c r="L248" s="180"/>
      <c r="M248" s="186"/>
      <c r="N248" s="187"/>
      <c r="O248" s="187"/>
      <c r="P248" s="187"/>
      <c r="Q248" s="187"/>
      <c r="R248" s="187"/>
      <c r="S248" s="187"/>
      <c r="T248" s="188"/>
      <c r="AT248" s="182" t="s">
        <v>228</v>
      </c>
      <c r="AU248" s="182" t="s">
        <v>82</v>
      </c>
      <c r="AV248" s="13" t="s">
        <v>82</v>
      </c>
      <c r="AW248" s="13" t="s">
        <v>30</v>
      </c>
      <c r="AX248" s="13" t="s">
        <v>73</v>
      </c>
      <c r="AY248" s="182" t="s">
        <v>219</v>
      </c>
    </row>
    <row r="249" spans="2:51" s="13" customFormat="1" ht="33.75">
      <c r="B249" s="180"/>
      <c r="D249" s="181" t="s">
        <v>228</v>
      </c>
      <c r="E249" s="182" t="s">
        <v>1</v>
      </c>
      <c r="F249" s="183" t="s">
        <v>924</v>
      </c>
      <c r="H249" s="184">
        <v>25.926</v>
      </c>
      <c r="I249" s="185"/>
      <c r="L249" s="180"/>
      <c r="M249" s="186"/>
      <c r="N249" s="187"/>
      <c r="O249" s="187"/>
      <c r="P249" s="187"/>
      <c r="Q249" s="187"/>
      <c r="R249" s="187"/>
      <c r="S249" s="187"/>
      <c r="T249" s="188"/>
      <c r="AT249" s="182" t="s">
        <v>228</v>
      </c>
      <c r="AU249" s="182" t="s">
        <v>82</v>
      </c>
      <c r="AV249" s="13" t="s">
        <v>82</v>
      </c>
      <c r="AW249" s="13" t="s">
        <v>30</v>
      </c>
      <c r="AX249" s="13" t="s">
        <v>73</v>
      </c>
      <c r="AY249" s="182" t="s">
        <v>219</v>
      </c>
    </row>
    <row r="250" spans="2:51" s="14" customFormat="1" ht="12">
      <c r="B250" s="189"/>
      <c r="D250" s="181" t="s">
        <v>228</v>
      </c>
      <c r="E250" s="190" t="s">
        <v>1</v>
      </c>
      <c r="F250" s="191" t="s">
        <v>241</v>
      </c>
      <c r="H250" s="192">
        <v>216.842</v>
      </c>
      <c r="I250" s="193"/>
      <c r="L250" s="189"/>
      <c r="M250" s="194"/>
      <c r="N250" s="195"/>
      <c r="O250" s="195"/>
      <c r="P250" s="195"/>
      <c r="Q250" s="195"/>
      <c r="R250" s="195"/>
      <c r="S250" s="195"/>
      <c r="T250" s="196"/>
      <c r="AT250" s="190" t="s">
        <v>228</v>
      </c>
      <c r="AU250" s="190" t="s">
        <v>82</v>
      </c>
      <c r="AV250" s="14" t="s">
        <v>125</v>
      </c>
      <c r="AW250" s="14" t="s">
        <v>30</v>
      </c>
      <c r="AX250" s="14" t="s">
        <v>80</v>
      </c>
      <c r="AY250" s="190" t="s">
        <v>219</v>
      </c>
    </row>
    <row r="251" spans="1:65" s="2" customFormat="1" ht="14.45" customHeight="1">
      <c r="A251" s="33"/>
      <c r="B251" s="166"/>
      <c r="C251" s="167" t="s">
        <v>475</v>
      </c>
      <c r="D251" s="167" t="s">
        <v>222</v>
      </c>
      <c r="E251" s="168" t="s">
        <v>925</v>
      </c>
      <c r="F251" s="169" t="s">
        <v>926</v>
      </c>
      <c r="G251" s="170" t="s">
        <v>237</v>
      </c>
      <c r="H251" s="171">
        <v>216.842</v>
      </c>
      <c r="I251" s="172"/>
      <c r="J251" s="173">
        <f>ROUND(I251*H251,2)</f>
        <v>0</v>
      </c>
      <c r="K251" s="169" t="s">
        <v>226</v>
      </c>
      <c r="L251" s="34"/>
      <c r="M251" s="174" t="s">
        <v>1</v>
      </c>
      <c r="N251" s="175" t="s">
        <v>38</v>
      </c>
      <c r="O251" s="59"/>
      <c r="P251" s="176">
        <f>O251*H251</f>
        <v>0</v>
      </c>
      <c r="Q251" s="176">
        <v>0</v>
      </c>
      <c r="R251" s="176">
        <f>Q251*H251</f>
        <v>0</v>
      </c>
      <c r="S251" s="176">
        <v>0</v>
      </c>
      <c r="T251" s="177">
        <f>S251*H251</f>
        <v>0</v>
      </c>
      <c r="U251" s="33"/>
      <c r="V251" s="33"/>
      <c r="W251" s="33"/>
      <c r="X251" s="33"/>
      <c r="Y251" s="33"/>
      <c r="Z251" s="33"/>
      <c r="AA251" s="33"/>
      <c r="AB251" s="33"/>
      <c r="AC251" s="33"/>
      <c r="AD251" s="33"/>
      <c r="AE251" s="33"/>
      <c r="AR251" s="178" t="s">
        <v>125</v>
      </c>
      <c r="AT251" s="178" t="s">
        <v>222</v>
      </c>
      <c r="AU251" s="178" t="s">
        <v>82</v>
      </c>
      <c r="AY251" s="18" t="s">
        <v>219</v>
      </c>
      <c r="BE251" s="179">
        <f>IF(N251="základní",J251,0)</f>
        <v>0</v>
      </c>
      <c r="BF251" s="179">
        <f>IF(N251="snížená",J251,0)</f>
        <v>0</v>
      </c>
      <c r="BG251" s="179">
        <f>IF(N251="zákl. přenesená",J251,0)</f>
        <v>0</v>
      </c>
      <c r="BH251" s="179">
        <f>IF(N251="sníž. přenesená",J251,0)</f>
        <v>0</v>
      </c>
      <c r="BI251" s="179">
        <f>IF(N251="nulová",J251,0)</f>
        <v>0</v>
      </c>
      <c r="BJ251" s="18" t="s">
        <v>80</v>
      </c>
      <c r="BK251" s="179">
        <f>ROUND(I251*H251,2)</f>
        <v>0</v>
      </c>
      <c r="BL251" s="18" t="s">
        <v>125</v>
      </c>
      <c r="BM251" s="178" t="s">
        <v>927</v>
      </c>
    </row>
    <row r="252" spans="1:65" s="2" customFormat="1" ht="21.6" customHeight="1">
      <c r="A252" s="33"/>
      <c r="B252" s="166"/>
      <c r="C252" s="167" t="s">
        <v>491</v>
      </c>
      <c r="D252" s="167" t="s">
        <v>222</v>
      </c>
      <c r="E252" s="168" t="s">
        <v>928</v>
      </c>
      <c r="F252" s="169" t="s">
        <v>929</v>
      </c>
      <c r="G252" s="170" t="s">
        <v>249</v>
      </c>
      <c r="H252" s="171">
        <v>8.45</v>
      </c>
      <c r="I252" s="172"/>
      <c r="J252" s="173">
        <f>ROUND(I252*H252,2)</f>
        <v>0</v>
      </c>
      <c r="K252" s="169" t="s">
        <v>226</v>
      </c>
      <c r="L252" s="34"/>
      <c r="M252" s="174" t="s">
        <v>1</v>
      </c>
      <c r="N252" s="175" t="s">
        <v>38</v>
      </c>
      <c r="O252" s="59"/>
      <c r="P252" s="176">
        <f>O252*H252</f>
        <v>0</v>
      </c>
      <c r="Q252" s="176">
        <v>1.06017</v>
      </c>
      <c r="R252" s="176">
        <f>Q252*H252</f>
        <v>8.9584365</v>
      </c>
      <c r="S252" s="176">
        <v>0</v>
      </c>
      <c r="T252" s="177">
        <f>S252*H252</f>
        <v>0</v>
      </c>
      <c r="U252" s="33"/>
      <c r="V252" s="33"/>
      <c r="W252" s="33"/>
      <c r="X252" s="33"/>
      <c r="Y252" s="33"/>
      <c r="Z252" s="33"/>
      <c r="AA252" s="33"/>
      <c r="AB252" s="33"/>
      <c r="AC252" s="33"/>
      <c r="AD252" s="33"/>
      <c r="AE252" s="33"/>
      <c r="AR252" s="178" t="s">
        <v>125</v>
      </c>
      <c r="AT252" s="178" t="s">
        <v>222</v>
      </c>
      <c r="AU252" s="178" t="s">
        <v>82</v>
      </c>
      <c r="AY252" s="18" t="s">
        <v>219</v>
      </c>
      <c r="BE252" s="179">
        <f>IF(N252="základní",J252,0)</f>
        <v>0</v>
      </c>
      <c r="BF252" s="179">
        <f>IF(N252="snížená",J252,0)</f>
        <v>0</v>
      </c>
      <c r="BG252" s="179">
        <f>IF(N252="zákl. přenesená",J252,0)</f>
        <v>0</v>
      </c>
      <c r="BH252" s="179">
        <f>IF(N252="sníž. přenesená",J252,0)</f>
        <v>0</v>
      </c>
      <c r="BI252" s="179">
        <f>IF(N252="nulová",J252,0)</f>
        <v>0</v>
      </c>
      <c r="BJ252" s="18" t="s">
        <v>80</v>
      </c>
      <c r="BK252" s="179">
        <f>ROUND(I252*H252,2)</f>
        <v>0</v>
      </c>
      <c r="BL252" s="18" t="s">
        <v>125</v>
      </c>
      <c r="BM252" s="178" t="s">
        <v>930</v>
      </c>
    </row>
    <row r="253" spans="2:51" s="15" customFormat="1" ht="12">
      <c r="B253" s="207"/>
      <c r="D253" s="181" t="s">
        <v>228</v>
      </c>
      <c r="E253" s="208" t="s">
        <v>1</v>
      </c>
      <c r="F253" s="209" t="s">
        <v>931</v>
      </c>
      <c r="H253" s="208" t="s">
        <v>1</v>
      </c>
      <c r="I253" s="210"/>
      <c r="L253" s="207"/>
      <c r="M253" s="211"/>
      <c r="N253" s="212"/>
      <c r="O253" s="212"/>
      <c r="P253" s="212"/>
      <c r="Q253" s="212"/>
      <c r="R253" s="212"/>
      <c r="S253" s="212"/>
      <c r="T253" s="213"/>
      <c r="AT253" s="208" t="s">
        <v>228</v>
      </c>
      <c r="AU253" s="208" t="s">
        <v>82</v>
      </c>
      <c r="AV253" s="15" t="s">
        <v>80</v>
      </c>
      <c r="AW253" s="15" t="s">
        <v>30</v>
      </c>
      <c r="AX253" s="15" t="s">
        <v>73</v>
      </c>
      <c r="AY253" s="208" t="s">
        <v>219</v>
      </c>
    </row>
    <row r="254" spans="2:51" s="13" customFormat="1" ht="12">
      <c r="B254" s="180"/>
      <c r="D254" s="181" t="s">
        <v>228</v>
      </c>
      <c r="E254" s="182" t="s">
        <v>1</v>
      </c>
      <c r="F254" s="183" t="s">
        <v>932</v>
      </c>
      <c r="H254" s="184">
        <v>8.45</v>
      </c>
      <c r="I254" s="185"/>
      <c r="L254" s="180"/>
      <c r="M254" s="186"/>
      <c r="N254" s="187"/>
      <c r="O254" s="187"/>
      <c r="P254" s="187"/>
      <c r="Q254" s="187"/>
      <c r="R254" s="187"/>
      <c r="S254" s="187"/>
      <c r="T254" s="188"/>
      <c r="AT254" s="182" t="s">
        <v>228</v>
      </c>
      <c r="AU254" s="182" t="s">
        <v>82</v>
      </c>
      <c r="AV254" s="13" t="s">
        <v>82</v>
      </c>
      <c r="AW254" s="13" t="s">
        <v>30</v>
      </c>
      <c r="AX254" s="13" t="s">
        <v>80</v>
      </c>
      <c r="AY254" s="182" t="s">
        <v>219</v>
      </c>
    </row>
    <row r="255" spans="2:63" s="12" customFormat="1" ht="22.9" customHeight="1">
      <c r="B255" s="153"/>
      <c r="D255" s="154" t="s">
        <v>72</v>
      </c>
      <c r="E255" s="164" t="s">
        <v>364</v>
      </c>
      <c r="F255" s="164" t="s">
        <v>933</v>
      </c>
      <c r="I255" s="156"/>
      <c r="J255" s="165">
        <f>BK255</f>
        <v>0</v>
      </c>
      <c r="L255" s="153"/>
      <c r="M255" s="158"/>
      <c r="N255" s="159"/>
      <c r="O255" s="159"/>
      <c r="P255" s="160">
        <f>SUM(P256:P257)</f>
        <v>0</v>
      </c>
      <c r="Q255" s="159"/>
      <c r="R255" s="160">
        <f>SUM(R256:R257)</f>
        <v>0</v>
      </c>
      <c r="S255" s="159"/>
      <c r="T255" s="161">
        <f>SUM(T256:T257)</f>
        <v>0</v>
      </c>
      <c r="AR255" s="154" t="s">
        <v>80</v>
      </c>
      <c r="AT255" s="162" t="s">
        <v>72</v>
      </c>
      <c r="AU255" s="162" t="s">
        <v>80</v>
      </c>
      <c r="AY255" s="154" t="s">
        <v>219</v>
      </c>
      <c r="BK255" s="163">
        <f>SUM(BK256:BK257)</f>
        <v>0</v>
      </c>
    </row>
    <row r="256" spans="1:65" s="2" customFormat="1" ht="32.45" customHeight="1">
      <c r="A256" s="33"/>
      <c r="B256" s="166"/>
      <c r="C256" s="167" t="s">
        <v>495</v>
      </c>
      <c r="D256" s="167" t="s">
        <v>222</v>
      </c>
      <c r="E256" s="168" t="s">
        <v>934</v>
      </c>
      <c r="F256" s="169" t="s">
        <v>935</v>
      </c>
      <c r="G256" s="170" t="s">
        <v>361</v>
      </c>
      <c r="H256" s="171">
        <v>292.5</v>
      </c>
      <c r="I256" s="172"/>
      <c r="J256" s="173">
        <f>ROUND(I256*H256,2)</f>
        <v>0</v>
      </c>
      <c r="K256" s="169" t="s">
        <v>1</v>
      </c>
      <c r="L256" s="34"/>
      <c r="M256" s="174" t="s">
        <v>1</v>
      </c>
      <c r="N256" s="175" t="s">
        <v>38</v>
      </c>
      <c r="O256" s="59"/>
      <c r="P256" s="176">
        <f>O256*H256</f>
        <v>0</v>
      </c>
      <c r="Q256" s="176">
        <v>0</v>
      </c>
      <c r="R256" s="176">
        <f>Q256*H256</f>
        <v>0</v>
      </c>
      <c r="S256" s="176">
        <v>0</v>
      </c>
      <c r="T256" s="177">
        <f>S256*H256</f>
        <v>0</v>
      </c>
      <c r="U256" s="33"/>
      <c r="V256" s="33"/>
      <c r="W256" s="33"/>
      <c r="X256" s="33"/>
      <c r="Y256" s="33"/>
      <c r="Z256" s="33"/>
      <c r="AA256" s="33"/>
      <c r="AB256" s="33"/>
      <c r="AC256" s="33"/>
      <c r="AD256" s="33"/>
      <c r="AE256" s="33"/>
      <c r="AR256" s="178" t="s">
        <v>125</v>
      </c>
      <c r="AT256" s="178" t="s">
        <v>222</v>
      </c>
      <c r="AU256" s="178" t="s">
        <v>82</v>
      </c>
      <c r="AY256" s="18" t="s">
        <v>219</v>
      </c>
      <c r="BE256" s="179">
        <f>IF(N256="základní",J256,0)</f>
        <v>0</v>
      </c>
      <c r="BF256" s="179">
        <f>IF(N256="snížená",J256,0)</f>
        <v>0</v>
      </c>
      <c r="BG256" s="179">
        <f>IF(N256="zákl. přenesená",J256,0)</f>
        <v>0</v>
      </c>
      <c r="BH256" s="179">
        <f>IF(N256="sníž. přenesená",J256,0)</f>
        <v>0</v>
      </c>
      <c r="BI256" s="179">
        <f>IF(N256="nulová",J256,0)</f>
        <v>0</v>
      </c>
      <c r="BJ256" s="18" t="s">
        <v>80</v>
      </c>
      <c r="BK256" s="179">
        <f>ROUND(I256*H256,2)</f>
        <v>0</v>
      </c>
      <c r="BL256" s="18" t="s">
        <v>125</v>
      </c>
      <c r="BM256" s="178" t="s">
        <v>936</v>
      </c>
    </row>
    <row r="257" spans="2:51" s="13" customFormat="1" ht="22.5">
      <c r="B257" s="180"/>
      <c r="D257" s="181" t="s">
        <v>228</v>
      </c>
      <c r="E257" s="182" t="s">
        <v>1</v>
      </c>
      <c r="F257" s="183" t="s">
        <v>937</v>
      </c>
      <c r="H257" s="184">
        <v>292.5</v>
      </c>
      <c r="I257" s="185"/>
      <c r="L257" s="180"/>
      <c r="M257" s="186"/>
      <c r="N257" s="187"/>
      <c r="O257" s="187"/>
      <c r="P257" s="187"/>
      <c r="Q257" s="187"/>
      <c r="R257" s="187"/>
      <c r="S257" s="187"/>
      <c r="T257" s="188"/>
      <c r="AT257" s="182" t="s">
        <v>228</v>
      </c>
      <c r="AU257" s="182" t="s">
        <v>82</v>
      </c>
      <c r="AV257" s="13" t="s">
        <v>82</v>
      </c>
      <c r="AW257" s="13" t="s">
        <v>30</v>
      </c>
      <c r="AX257" s="13" t="s">
        <v>80</v>
      </c>
      <c r="AY257" s="182" t="s">
        <v>219</v>
      </c>
    </row>
    <row r="258" spans="2:63" s="12" customFormat="1" ht="22.9" customHeight="1">
      <c r="B258" s="153"/>
      <c r="D258" s="154" t="s">
        <v>72</v>
      </c>
      <c r="E258" s="164" t="s">
        <v>90</v>
      </c>
      <c r="F258" s="164" t="s">
        <v>221</v>
      </c>
      <c r="I258" s="156"/>
      <c r="J258" s="165">
        <f>BK258</f>
        <v>0</v>
      </c>
      <c r="L258" s="153"/>
      <c r="M258" s="158"/>
      <c r="N258" s="159"/>
      <c r="O258" s="159"/>
      <c r="P258" s="160">
        <f>SUM(P259:P342)</f>
        <v>0</v>
      </c>
      <c r="Q258" s="159"/>
      <c r="R258" s="160">
        <f>SUM(R259:R342)</f>
        <v>221.82182825000004</v>
      </c>
      <c r="S258" s="159"/>
      <c r="T258" s="161">
        <f>SUM(T259:T342)</f>
        <v>0</v>
      </c>
      <c r="AR258" s="154" t="s">
        <v>80</v>
      </c>
      <c r="AT258" s="162" t="s">
        <v>72</v>
      </c>
      <c r="AU258" s="162" t="s">
        <v>80</v>
      </c>
      <c r="AY258" s="154" t="s">
        <v>219</v>
      </c>
      <c r="BK258" s="163">
        <f>SUM(BK259:BK342)</f>
        <v>0</v>
      </c>
    </row>
    <row r="259" spans="1:65" s="2" customFormat="1" ht="43.15" customHeight="1">
      <c r="A259" s="33"/>
      <c r="B259" s="166"/>
      <c r="C259" s="167" t="s">
        <v>499</v>
      </c>
      <c r="D259" s="167" t="s">
        <v>222</v>
      </c>
      <c r="E259" s="168" t="s">
        <v>938</v>
      </c>
      <c r="F259" s="169" t="s">
        <v>939</v>
      </c>
      <c r="G259" s="170" t="s">
        <v>237</v>
      </c>
      <c r="H259" s="171">
        <v>29.062</v>
      </c>
      <c r="I259" s="172"/>
      <c r="J259" s="173">
        <f>ROUND(I259*H259,2)</f>
        <v>0</v>
      </c>
      <c r="K259" s="169" t="s">
        <v>226</v>
      </c>
      <c r="L259" s="34"/>
      <c r="M259" s="174" t="s">
        <v>1</v>
      </c>
      <c r="N259" s="175" t="s">
        <v>38</v>
      </c>
      <c r="O259" s="59"/>
      <c r="P259" s="176">
        <f>O259*H259</f>
        <v>0</v>
      </c>
      <c r="Q259" s="176">
        <v>0.71546</v>
      </c>
      <c r="R259" s="176">
        <f>Q259*H259</f>
        <v>20.792698520000002</v>
      </c>
      <c r="S259" s="176">
        <v>0</v>
      </c>
      <c r="T259" s="177">
        <f>S259*H259</f>
        <v>0</v>
      </c>
      <c r="U259" s="33"/>
      <c r="V259" s="33"/>
      <c r="W259" s="33"/>
      <c r="X259" s="33"/>
      <c r="Y259" s="33"/>
      <c r="Z259" s="33"/>
      <c r="AA259" s="33"/>
      <c r="AB259" s="33"/>
      <c r="AC259" s="33"/>
      <c r="AD259" s="33"/>
      <c r="AE259" s="33"/>
      <c r="AR259" s="178" t="s">
        <v>125</v>
      </c>
      <c r="AT259" s="178" t="s">
        <v>222</v>
      </c>
      <c r="AU259" s="178" t="s">
        <v>82</v>
      </c>
      <c r="AY259" s="18" t="s">
        <v>219</v>
      </c>
      <c r="BE259" s="179">
        <f>IF(N259="základní",J259,0)</f>
        <v>0</v>
      </c>
      <c r="BF259" s="179">
        <f>IF(N259="snížená",J259,0)</f>
        <v>0</v>
      </c>
      <c r="BG259" s="179">
        <f>IF(N259="zákl. přenesená",J259,0)</f>
        <v>0</v>
      </c>
      <c r="BH259" s="179">
        <f>IF(N259="sníž. přenesená",J259,0)</f>
        <v>0</v>
      </c>
      <c r="BI259" s="179">
        <f>IF(N259="nulová",J259,0)</f>
        <v>0</v>
      </c>
      <c r="BJ259" s="18" t="s">
        <v>80</v>
      </c>
      <c r="BK259" s="179">
        <f>ROUND(I259*H259,2)</f>
        <v>0</v>
      </c>
      <c r="BL259" s="18" t="s">
        <v>125</v>
      </c>
      <c r="BM259" s="178" t="s">
        <v>940</v>
      </c>
    </row>
    <row r="260" spans="2:51" s="13" customFormat="1" ht="12">
      <c r="B260" s="180"/>
      <c r="D260" s="181" t="s">
        <v>228</v>
      </c>
      <c r="E260" s="182" t="s">
        <v>1</v>
      </c>
      <c r="F260" s="183" t="s">
        <v>941</v>
      </c>
      <c r="H260" s="184">
        <v>14.163</v>
      </c>
      <c r="I260" s="185"/>
      <c r="L260" s="180"/>
      <c r="M260" s="186"/>
      <c r="N260" s="187"/>
      <c r="O260" s="187"/>
      <c r="P260" s="187"/>
      <c r="Q260" s="187"/>
      <c r="R260" s="187"/>
      <c r="S260" s="187"/>
      <c r="T260" s="188"/>
      <c r="AT260" s="182" t="s">
        <v>228</v>
      </c>
      <c r="AU260" s="182" t="s">
        <v>82</v>
      </c>
      <c r="AV260" s="13" t="s">
        <v>82</v>
      </c>
      <c r="AW260" s="13" t="s">
        <v>30</v>
      </c>
      <c r="AX260" s="13" t="s">
        <v>73</v>
      </c>
      <c r="AY260" s="182" t="s">
        <v>219</v>
      </c>
    </row>
    <row r="261" spans="2:51" s="13" customFormat="1" ht="12">
      <c r="B261" s="180"/>
      <c r="D261" s="181" t="s">
        <v>228</v>
      </c>
      <c r="E261" s="182" t="s">
        <v>1</v>
      </c>
      <c r="F261" s="183" t="s">
        <v>942</v>
      </c>
      <c r="H261" s="184">
        <v>14.899</v>
      </c>
      <c r="I261" s="185"/>
      <c r="L261" s="180"/>
      <c r="M261" s="186"/>
      <c r="N261" s="187"/>
      <c r="O261" s="187"/>
      <c r="P261" s="187"/>
      <c r="Q261" s="187"/>
      <c r="R261" s="187"/>
      <c r="S261" s="187"/>
      <c r="T261" s="188"/>
      <c r="AT261" s="182" t="s">
        <v>228</v>
      </c>
      <c r="AU261" s="182" t="s">
        <v>82</v>
      </c>
      <c r="AV261" s="13" t="s">
        <v>82</v>
      </c>
      <c r="AW261" s="13" t="s">
        <v>30</v>
      </c>
      <c r="AX261" s="13" t="s">
        <v>73</v>
      </c>
      <c r="AY261" s="182" t="s">
        <v>219</v>
      </c>
    </row>
    <row r="262" spans="2:51" s="14" customFormat="1" ht="12">
      <c r="B262" s="189"/>
      <c r="D262" s="181" t="s">
        <v>228</v>
      </c>
      <c r="E262" s="190" t="s">
        <v>1</v>
      </c>
      <c r="F262" s="191" t="s">
        <v>241</v>
      </c>
      <c r="H262" s="192">
        <v>29.062</v>
      </c>
      <c r="I262" s="193"/>
      <c r="L262" s="189"/>
      <c r="M262" s="194"/>
      <c r="N262" s="195"/>
      <c r="O262" s="195"/>
      <c r="P262" s="195"/>
      <c r="Q262" s="195"/>
      <c r="R262" s="195"/>
      <c r="S262" s="195"/>
      <c r="T262" s="196"/>
      <c r="AT262" s="190" t="s">
        <v>228</v>
      </c>
      <c r="AU262" s="190" t="s">
        <v>82</v>
      </c>
      <c r="AV262" s="14" t="s">
        <v>125</v>
      </c>
      <c r="AW262" s="14" t="s">
        <v>30</v>
      </c>
      <c r="AX262" s="14" t="s">
        <v>80</v>
      </c>
      <c r="AY262" s="190" t="s">
        <v>219</v>
      </c>
    </row>
    <row r="263" spans="1:65" s="2" customFormat="1" ht="43.15" customHeight="1">
      <c r="A263" s="33"/>
      <c r="B263" s="166"/>
      <c r="C263" s="167" t="s">
        <v>503</v>
      </c>
      <c r="D263" s="167" t="s">
        <v>222</v>
      </c>
      <c r="E263" s="168" t="s">
        <v>943</v>
      </c>
      <c r="F263" s="169" t="s">
        <v>944</v>
      </c>
      <c r="G263" s="170" t="s">
        <v>237</v>
      </c>
      <c r="H263" s="171">
        <v>18.193</v>
      </c>
      <c r="I263" s="172"/>
      <c r="J263" s="173">
        <f>ROUND(I263*H263,2)</f>
        <v>0</v>
      </c>
      <c r="K263" s="169" t="s">
        <v>226</v>
      </c>
      <c r="L263" s="34"/>
      <c r="M263" s="174" t="s">
        <v>1</v>
      </c>
      <c r="N263" s="175" t="s">
        <v>38</v>
      </c>
      <c r="O263" s="59"/>
      <c r="P263" s="176">
        <f>O263*H263</f>
        <v>0</v>
      </c>
      <c r="Q263" s="176">
        <v>0.22158</v>
      </c>
      <c r="R263" s="176">
        <f>Q263*H263</f>
        <v>4.03120494</v>
      </c>
      <c r="S263" s="176">
        <v>0</v>
      </c>
      <c r="T263" s="177">
        <f>S263*H263</f>
        <v>0</v>
      </c>
      <c r="U263" s="33"/>
      <c r="V263" s="33"/>
      <c r="W263" s="33"/>
      <c r="X263" s="33"/>
      <c r="Y263" s="33"/>
      <c r="Z263" s="33"/>
      <c r="AA263" s="33"/>
      <c r="AB263" s="33"/>
      <c r="AC263" s="33"/>
      <c r="AD263" s="33"/>
      <c r="AE263" s="33"/>
      <c r="AR263" s="178" t="s">
        <v>125</v>
      </c>
      <c r="AT263" s="178" t="s">
        <v>222</v>
      </c>
      <c r="AU263" s="178" t="s">
        <v>82</v>
      </c>
      <c r="AY263" s="18" t="s">
        <v>219</v>
      </c>
      <c r="BE263" s="179">
        <f>IF(N263="základní",J263,0)</f>
        <v>0</v>
      </c>
      <c r="BF263" s="179">
        <f>IF(N263="snížená",J263,0)</f>
        <v>0</v>
      </c>
      <c r="BG263" s="179">
        <f>IF(N263="zákl. přenesená",J263,0)</f>
        <v>0</v>
      </c>
      <c r="BH263" s="179">
        <f>IF(N263="sníž. přenesená",J263,0)</f>
        <v>0</v>
      </c>
      <c r="BI263" s="179">
        <f>IF(N263="nulová",J263,0)</f>
        <v>0</v>
      </c>
      <c r="BJ263" s="18" t="s">
        <v>80</v>
      </c>
      <c r="BK263" s="179">
        <f>ROUND(I263*H263,2)</f>
        <v>0</v>
      </c>
      <c r="BL263" s="18" t="s">
        <v>125</v>
      </c>
      <c r="BM263" s="178" t="s">
        <v>945</v>
      </c>
    </row>
    <row r="264" spans="2:51" s="13" customFormat="1" ht="12">
      <c r="B264" s="180"/>
      <c r="D264" s="181" t="s">
        <v>228</v>
      </c>
      <c r="E264" s="182" t="s">
        <v>1</v>
      </c>
      <c r="F264" s="183" t="s">
        <v>946</v>
      </c>
      <c r="H264" s="184">
        <v>18.193</v>
      </c>
      <c r="I264" s="185"/>
      <c r="L264" s="180"/>
      <c r="M264" s="186"/>
      <c r="N264" s="187"/>
      <c r="O264" s="187"/>
      <c r="P264" s="187"/>
      <c r="Q264" s="187"/>
      <c r="R264" s="187"/>
      <c r="S264" s="187"/>
      <c r="T264" s="188"/>
      <c r="AT264" s="182" t="s">
        <v>228</v>
      </c>
      <c r="AU264" s="182" t="s">
        <v>82</v>
      </c>
      <c r="AV264" s="13" t="s">
        <v>82</v>
      </c>
      <c r="AW264" s="13" t="s">
        <v>30</v>
      </c>
      <c r="AX264" s="13" t="s">
        <v>80</v>
      </c>
      <c r="AY264" s="182" t="s">
        <v>219</v>
      </c>
    </row>
    <row r="265" spans="1:65" s="2" customFormat="1" ht="32.45" customHeight="1">
      <c r="A265" s="33"/>
      <c r="B265" s="166"/>
      <c r="C265" s="167" t="s">
        <v>507</v>
      </c>
      <c r="D265" s="167" t="s">
        <v>222</v>
      </c>
      <c r="E265" s="168" t="s">
        <v>235</v>
      </c>
      <c r="F265" s="169" t="s">
        <v>236</v>
      </c>
      <c r="G265" s="170" t="s">
        <v>237</v>
      </c>
      <c r="H265" s="171">
        <v>146.357</v>
      </c>
      <c r="I265" s="172"/>
      <c r="J265" s="173">
        <f>ROUND(I265*H265,2)</f>
        <v>0</v>
      </c>
      <c r="K265" s="169" t="s">
        <v>226</v>
      </c>
      <c r="L265" s="34"/>
      <c r="M265" s="174" t="s">
        <v>1</v>
      </c>
      <c r="N265" s="175" t="s">
        <v>38</v>
      </c>
      <c r="O265" s="59"/>
      <c r="P265" s="176">
        <f>O265*H265</f>
        <v>0</v>
      </c>
      <c r="Q265" s="176">
        <v>0.25933</v>
      </c>
      <c r="R265" s="176">
        <f>Q265*H265</f>
        <v>37.95476081</v>
      </c>
      <c r="S265" s="176">
        <v>0</v>
      </c>
      <c r="T265" s="177">
        <f>S265*H265</f>
        <v>0</v>
      </c>
      <c r="U265" s="33"/>
      <c r="V265" s="33"/>
      <c r="W265" s="33"/>
      <c r="X265" s="33"/>
      <c r="Y265" s="33"/>
      <c r="Z265" s="33"/>
      <c r="AA265" s="33"/>
      <c r="AB265" s="33"/>
      <c r="AC265" s="33"/>
      <c r="AD265" s="33"/>
      <c r="AE265" s="33"/>
      <c r="AR265" s="178" t="s">
        <v>125</v>
      </c>
      <c r="AT265" s="178" t="s">
        <v>222</v>
      </c>
      <c r="AU265" s="178" t="s">
        <v>82</v>
      </c>
      <c r="AY265" s="18" t="s">
        <v>219</v>
      </c>
      <c r="BE265" s="179">
        <f>IF(N265="základní",J265,0)</f>
        <v>0</v>
      </c>
      <c r="BF265" s="179">
        <f>IF(N265="snížená",J265,0)</f>
        <v>0</v>
      </c>
      <c r="BG265" s="179">
        <f>IF(N265="zákl. přenesená",J265,0)</f>
        <v>0</v>
      </c>
      <c r="BH265" s="179">
        <f>IF(N265="sníž. přenesená",J265,0)</f>
        <v>0</v>
      </c>
      <c r="BI265" s="179">
        <f>IF(N265="nulová",J265,0)</f>
        <v>0</v>
      </c>
      <c r="BJ265" s="18" t="s">
        <v>80</v>
      </c>
      <c r="BK265" s="179">
        <f>ROUND(I265*H265,2)</f>
        <v>0</v>
      </c>
      <c r="BL265" s="18" t="s">
        <v>125</v>
      </c>
      <c r="BM265" s="178" t="s">
        <v>947</v>
      </c>
    </row>
    <row r="266" spans="2:51" s="13" customFormat="1" ht="22.5">
      <c r="B266" s="180"/>
      <c r="D266" s="181" t="s">
        <v>228</v>
      </c>
      <c r="E266" s="182" t="s">
        <v>1</v>
      </c>
      <c r="F266" s="183" t="s">
        <v>948</v>
      </c>
      <c r="H266" s="184">
        <v>45.2</v>
      </c>
      <c r="I266" s="185"/>
      <c r="L266" s="180"/>
      <c r="M266" s="186"/>
      <c r="N266" s="187"/>
      <c r="O266" s="187"/>
      <c r="P266" s="187"/>
      <c r="Q266" s="187"/>
      <c r="R266" s="187"/>
      <c r="S266" s="187"/>
      <c r="T266" s="188"/>
      <c r="AT266" s="182" t="s">
        <v>228</v>
      </c>
      <c r="AU266" s="182" t="s">
        <v>82</v>
      </c>
      <c r="AV266" s="13" t="s">
        <v>82</v>
      </c>
      <c r="AW266" s="13" t="s">
        <v>30</v>
      </c>
      <c r="AX266" s="13" t="s">
        <v>73</v>
      </c>
      <c r="AY266" s="182" t="s">
        <v>219</v>
      </c>
    </row>
    <row r="267" spans="2:51" s="13" customFormat="1" ht="12">
      <c r="B267" s="180"/>
      <c r="D267" s="181" t="s">
        <v>228</v>
      </c>
      <c r="E267" s="182" t="s">
        <v>1</v>
      </c>
      <c r="F267" s="183" t="s">
        <v>949</v>
      </c>
      <c r="H267" s="184">
        <v>35.123</v>
      </c>
      <c r="I267" s="185"/>
      <c r="L267" s="180"/>
      <c r="M267" s="186"/>
      <c r="N267" s="187"/>
      <c r="O267" s="187"/>
      <c r="P267" s="187"/>
      <c r="Q267" s="187"/>
      <c r="R267" s="187"/>
      <c r="S267" s="187"/>
      <c r="T267" s="188"/>
      <c r="AT267" s="182" t="s">
        <v>228</v>
      </c>
      <c r="AU267" s="182" t="s">
        <v>82</v>
      </c>
      <c r="AV267" s="13" t="s">
        <v>82</v>
      </c>
      <c r="AW267" s="13" t="s">
        <v>30</v>
      </c>
      <c r="AX267" s="13" t="s">
        <v>73</v>
      </c>
      <c r="AY267" s="182" t="s">
        <v>219</v>
      </c>
    </row>
    <row r="268" spans="2:51" s="13" customFormat="1" ht="12">
      <c r="B268" s="180"/>
      <c r="D268" s="181" t="s">
        <v>228</v>
      </c>
      <c r="E268" s="182" t="s">
        <v>1</v>
      </c>
      <c r="F268" s="183" t="s">
        <v>950</v>
      </c>
      <c r="H268" s="184">
        <v>42.11</v>
      </c>
      <c r="I268" s="185"/>
      <c r="L268" s="180"/>
      <c r="M268" s="186"/>
      <c r="N268" s="187"/>
      <c r="O268" s="187"/>
      <c r="P268" s="187"/>
      <c r="Q268" s="187"/>
      <c r="R268" s="187"/>
      <c r="S268" s="187"/>
      <c r="T268" s="188"/>
      <c r="AT268" s="182" t="s">
        <v>228</v>
      </c>
      <c r="AU268" s="182" t="s">
        <v>82</v>
      </c>
      <c r="AV268" s="13" t="s">
        <v>82</v>
      </c>
      <c r="AW268" s="13" t="s">
        <v>30</v>
      </c>
      <c r="AX268" s="13" t="s">
        <v>73</v>
      </c>
      <c r="AY268" s="182" t="s">
        <v>219</v>
      </c>
    </row>
    <row r="269" spans="2:51" s="13" customFormat="1" ht="12">
      <c r="B269" s="180"/>
      <c r="D269" s="181" t="s">
        <v>228</v>
      </c>
      <c r="E269" s="182" t="s">
        <v>1</v>
      </c>
      <c r="F269" s="183" t="s">
        <v>951</v>
      </c>
      <c r="H269" s="184">
        <v>15.296</v>
      </c>
      <c r="I269" s="185"/>
      <c r="L269" s="180"/>
      <c r="M269" s="186"/>
      <c r="N269" s="187"/>
      <c r="O269" s="187"/>
      <c r="P269" s="187"/>
      <c r="Q269" s="187"/>
      <c r="R269" s="187"/>
      <c r="S269" s="187"/>
      <c r="T269" s="188"/>
      <c r="AT269" s="182" t="s">
        <v>228</v>
      </c>
      <c r="AU269" s="182" t="s">
        <v>82</v>
      </c>
      <c r="AV269" s="13" t="s">
        <v>82</v>
      </c>
      <c r="AW269" s="13" t="s">
        <v>30</v>
      </c>
      <c r="AX269" s="13" t="s">
        <v>73</v>
      </c>
      <c r="AY269" s="182" t="s">
        <v>219</v>
      </c>
    </row>
    <row r="270" spans="2:51" s="13" customFormat="1" ht="12">
      <c r="B270" s="180"/>
      <c r="D270" s="181" t="s">
        <v>228</v>
      </c>
      <c r="E270" s="182" t="s">
        <v>1</v>
      </c>
      <c r="F270" s="183" t="s">
        <v>952</v>
      </c>
      <c r="H270" s="184">
        <v>5.415</v>
      </c>
      <c r="I270" s="185"/>
      <c r="L270" s="180"/>
      <c r="M270" s="186"/>
      <c r="N270" s="187"/>
      <c r="O270" s="187"/>
      <c r="P270" s="187"/>
      <c r="Q270" s="187"/>
      <c r="R270" s="187"/>
      <c r="S270" s="187"/>
      <c r="T270" s="188"/>
      <c r="AT270" s="182" t="s">
        <v>228</v>
      </c>
      <c r="AU270" s="182" t="s">
        <v>82</v>
      </c>
      <c r="AV270" s="13" t="s">
        <v>82</v>
      </c>
      <c r="AW270" s="13" t="s">
        <v>30</v>
      </c>
      <c r="AX270" s="13" t="s">
        <v>73</v>
      </c>
      <c r="AY270" s="182" t="s">
        <v>219</v>
      </c>
    </row>
    <row r="271" spans="2:51" s="13" customFormat="1" ht="12">
      <c r="B271" s="180"/>
      <c r="D271" s="181" t="s">
        <v>228</v>
      </c>
      <c r="E271" s="182" t="s">
        <v>1</v>
      </c>
      <c r="F271" s="183" t="s">
        <v>953</v>
      </c>
      <c r="H271" s="184">
        <v>3.213</v>
      </c>
      <c r="I271" s="185"/>
      <c r="L271" s="180"/>
      <c r="M271" s="186"/>
      <c r="N271" s="187"/>
      <c r="O271" s="187"/>
      <c r="P271" s="187"/>
      <c r="Q271" s="187"/>
      <c r="R271" s="187"/>
      <c r="S271" s="187"/>
      <c r="T271" s="188"/>
      <c r="AT271" s="182" t="s">
        <v>228</v>
      </c>
      <c r="AU271" s="182" t="s">
        <v>82</v>
      </c>
      <c r="AV271" s="13" t="s">
        <v>82</v>
      </c>
      <c r="AW271" s="13" t="s">
        <v>30</v>
      </c>
      <c r="AX271" s="13" t="s">
        <v>73</v>
      </c>
      <c r="AY271" s="182" t="s">
        <v>219</v>
      </c>
    </row>
    <row r="272" spans="2:51" s="14" customFormat="1" ht="12">
      <c r="B272" s="189"/>
      <c r="D272" s="181" t="s">
        <v>228</v>
      </c>
      <c r="E272" s="190" t="s">
        <v>1</v>
      </c>
      <c r="F272" s="191" t="s">
        <v>241</v>
      </c>
      <c r="H272" s="192">
        <v>146.357</v>
      </c>
      <c r="I272" s="193"/>
      <c r="L272" s="189"/>
      <c r="M272" s="194"/>
      <c r="N272" s="195"/>
      <c r="O272" s="195"/>
      <c r="P272" s="195"/>
      <c r="Q272" s="195"/>
      <c r="R272" s="195"/>
      <c r="S272" s="195"/>
      <c r="T272" s="196"/>
      <c r="AT272" s="190" t="s">
        <v>228</v>
      </c>
      <c r="AU272" s="190" t="s">
        <v>82</v>
      </c>
      <c r="AV272" s="14" t="s">
        <v>125</v>
      </c>
      <c r="AW272" s="14" t="s">
        <v>30</v>
      </c>
      <c r="AX272" s="14" t="s">
        <v>80</v>
      </c>
      <c r="AY272" s="190" t="s">
        <v>219</v>
      </c>
    </row>
    <row r="273" spans="1:65" s="2" customFormat="1" ht="54" customHeight="1">
      <c r="A273" s="33"/>
      <c r="B273" s="166"/>
      <c r="C273" s="167" t="s">
        <v>511</v>
      </c>
      <c r="D273" s="167" t="s">
        <v>222</v>
      </c>
      <c r="E273" s="168" t="s">
        <v>954</v>
      </c>
      <c r="F273" s="169" t="s">
        <v>955</v>
      </c>
      <c r="G273" s="170" t="s">
        <v>237</v>
      </c>
      <c r="H273" s="171">
        <v>532.123</v>
      </c>
      <c r="I273" s="172"/>
      <c r="J273" s="173">
        <f>ROUND(I273*H273,2)</f>
        <v>0</v>
      </c>
      <c r="K273" s="169" t="s">
        <v>226</v>
      </c>
      <c r="L273" s="34"/>
      <c r="M273" s="174" t="s">
        <v>1</v>
      </c>
      <c r="N273" s="175" t="s">
        <v>38</v>
      </c>
      <c r="O273" s="59"/>
      <c r="P273" s="176">
        <f>O273*H273</f>
        <v>0</v>
      </c>
      <c r="Q273" s="176">
        <v>0.26068</v>
      </c>
      <c r="R273" s="176">
        <f>Q273*H273</f>
        <v>138.71382364000002</v>
      </c>
      <c r="S273" s="176">
        <v>0</v>
      </c>
      <c r="T273" s="177">
        <f>S273*H273</f>
        <v>0</v>
      </c>
      <c r="U273" s="33"/>
      <c r="V273" s="33"/>
      <c r="W273" s="33"/>
      <c r="X273" s="33"/>
      <c r="Y273" s="33"/>
      <c r="Z273" s="33"/>
      <c r="AA273" s="33"/>
      <c r="AB273" s="33"/>
      <c r="AC273" s="33"/>
      <c r="AD273" s="33"/>
      <c r="AE273" s="33"/>
      <c r="AR273" s="178" t="s">
        <v>125</v>
      </c>
      <c r="AT273" s="178" t="s">
        <v>222</v>
      </c>
      <c r="AU273" s="178" t="s">
        <v>82</v>
      </c>
      <c r="AY273" s="18" t="s">
        <v>219</v>
      </c>
      <c r="BE273" s="179">
        <f>IF(N273="základní",J273,0)</f>
        <v>0</v>
      </c>
      <c r="BF273" s="179">
        <f>IF(N273="snížená",J273,0)</f>
        <v>0</v>
      </c>
      <c r="BG273" s="179">
        <f>IF(N273="zákl. přenesená",J273,0)</f>
        <v>0</v>
      </c>
      <c r="BH273" s="179">
        <f>IF(N273="sníž. přenesená",J273,0)</f>
        <v>0</v>
      </c>
      <c r="BI273" s="179">
        <f>IF(N273="nulová",J273,0)</f>
        <v>0</v>
      </c>
      <c r="BJ273" s="18" t="s">
        <v>80</v>
      </c>
      <c r="BK273" s="179">
        <f>ROUND(I273*H273,2)</f>
        <v>0</v>
      </c>
      <c r="BL273" s="18" t="s">
        <v>125</v>
      </c>
      <c r="BM273" s="178" t="s">
        <v>956</v>
      </c>
    </row>
    <row r="274" spans="2:51" s="15" customFormat="1" ht="12">
      <c r="B274" s="207"/>
      <c r="D274" s="181" t="s">
        <v>228</v>
      </c>
      <c r="E274" s="208" t="s">
        <v>1</v>
      </c>
      <c r="F274" s="209" t="s">
        <v>957</v>
      </c>
      <c r="H274" s="208" t="s">
        <v>1</v>
      </c>
      <c r="I274" s="210"/>
      <c r="L274" s="207"/>
      <c r="M274" s="211"/>
      <c r="N274" s="212"/>
      <c r="O274" s="212"/>
      <c r="P274" s="212"/>
      <c r="Q274" s="212"/>
      <c r="R274" s="212"/>
      <c r="S274" s="212"/>
      <c r="T274" s="213"/>
      <c r="AT274" s="208" t="s">
        <v>228</v>
      </c>
      <c r="AU274" s="208" t="s">
        <v>82</v>
      </c>
      <c r="AV274" s="15" t="s">
        <v>80</v>
      </c>
      <c r="AW274" s="15" t="s">
        <v>30</v>
      </c>
      <c r="AX274" s="15" t="s">
        <v>73</v>
      </c>
      <c r="AY274" s="208" t="s">
        <v>219</v>
      </c>
    </row>
    <row r="275" spans="2:51" s="15" customFormat="1" ht="12">
      <c r="B275" s="207"/>
      <c r="D275" s="181" t="s">
        <v>228</v>
      </c>
      <c r="E275" s="208" t="s">
        <v>1</v>
      </c>
      <c r="F275" s="209" t="s">
        <v>958</v>
      </c>
      <c r="H275" s="208" t="s">
        <v>1</v>
      </c>
      <c r="I275" s="210"/>
      <c r="L275" s="207"/>
      <c r="M275" s="211"/>
      <c r="N275" s="212"/>
      <c r="O275" s="212"/>
      <c r="P275" s="212"/>
      <c r="Q275" s="212"/>
      <c r="R275" s="212"/>
      <c r="S275" s="212"/>
      <c r="T275" s="213"/>
      <c r="AT275" s="208" t="s">
        <v>228</v>
      </c>
      <c r="AU275" s="208" t="s">
        <v>82</v>
      </c>
      <c r="AV275" s="15" t="s">
        <v>80</v>
      </c>
      <c r="AW275" s="15" t="s">
        <v>30</v>
      </c>
      <c r="AX275" s="15" t="s">
        <v>73</v>
      </c>
      <c r="AY275" s="208" t="s">
        <v>219</v>
      </c>
    </row>
    <row r="276" spans="2:51" s="13" customFormat="1" ht="33.75">
      <c r="B276" s="180"/>
      <c r="D276" s="181" t="s">
        <v>228</v>
      </c>
      <c r="E276" s="182" t="s">
        <v>1</v>
      </c>
      <c r="F276" s="183" t="s">
        <v>959</v>
      </c>
      <c r="H276" s="184">
        <v>70.111</v>
      </c>
      <c r="I276" s="185"/>
      <c r="L276" s="180"/>
      <c r="M276" s="186"/>
      <c r="N276" s="187"/>
      <c r="O276" s="187"/>
      <c r="P276" s="187"/>
      <c r="Q276" s="187"/>
      <c r="R276" s="187"/>
      <c r="S276" s="187"/>
      <c r="T276" s="188"/>
      <c r="AT276" s="182" t="s">
        <v>228</v>
      </c>
      <c r="AU276" s="182" t="s">
        <v>82</v>
      </c>
      <c r="AV276" s="13" t="s">
        <v>82</v>
      </c>
      <c r="AW276" s="13" t="s">
        <v>30</v>
      </c>
      <c r="AX276" s="13" t="s">
        <v>73</v>
      </c>
      <c r="AY276" s="182" t="s">
        <v>219</v>
      </c>
    </row>
    <row r="277" spans="2:51" s="15" customFormat="1" ht="12">
      <c r="B277" s="207"/>
      <c r="D277" s="181" t="s">
        <v>228</v>
      </c>
      <c r="E277" s="208" t="s">
        <v>1</v>
      </c>
      <c r="F277" s="209" t="s">
        <v>960</v>
      </c>
      <c r="H277" s="208" t="s">
        <v>1</v>
      </c>
      <c r="I277" s="210"/>
      <c r="L277" s="207"/>
      <c r="M277" s="211"/>
      <c r="N277" s="212"/>
      <c r="O277" s="212"/>
      <c r="P277" s="212"/>
      <c r="Q277" s="212"/>
      <c r="R277" s="212"/>
      <c r="S277" s="212"/>
      <c r="T277" s="213"/>
      <c r="AT277" s="208" t="s">
        <v>228</v>
      </c>
      <c r="AU277" s="208" t="s">
        <v>82</v>
      </c>
      <c r="AV277" s="15" t="s">
        <v>80</v>
      </c>
      <c r="AW277" s="15" t="s">
        <v>30</v>
      </c>
      <c r="AX277" s="15" t="s">
        <v>73</v>
      </c>
      <c r="AY277" s="208" t="s">
        <v>219</v>
      </c>
    </row>
    <row r="278" spans="2:51" s="13" customFormat="1" ht="12">
      <c r="B278" s="180"/>
      <c r="D278" s="181" t="s">
        <v>228</v>
      </c>
      <c r="E278" s="182" t="s">
        <v>1</v>
      </c>
      <c r="F278" s="183" t="s">
        <v>961</v>
      </c>
      <c r="H278" s="184">
        <v>98.915</v>
      </c>
      <c r="I278" s="185"/>
      <c r="L278" s="180"/>
      <c r="M278" s="186"/>
      <c r="N278" s="187"/>
      <c r="O278" s="187"/>
      <c r="P278" s="187"/>
      <c r="Q278" s="187"/>
      <c r="R278" s="187"/>
      <c r="S278" s="187"/>
      <c r="T278" s="188"/>
      <c r="AT278" s="182" t="s">
        <v>228</v>
      </c>
      <c r="AU278" s="182" t="s">
        <v>82</v>
      </c>
      <c r="AV278" s="13" t="s">
        <v>82</v>
      </c>
      <c r="AW278" s="13" t="s">
        <v>30</v>
      </c>
      <c r="AX278" s="13" t="s">
        <v>73</v>
      </c>
      <c r="AY278" s="182" t="s">
        <v>219</v>
      </c>
    </row>
    <row r="279" spans="2:51" s="13" customFormat="1" ht="12">
      <c r="B279" s="180"/>
      <c r="D279" s="181" t="s">
        <v>228</v>
      </c>
      <c r="E279" s="182" t="s">
        <v>1</v>
      </c>
      <c r="F279" s="183" t="s">
        <v>962</v>
      </c>
      <c r="H279" s="184">
        <v>30.605</v>
      </c>
      <c r="I279" s="185"/>
      <c r="L279" s="180"/>
      <c r="M279" s="186"/>
      <c r="N279" s="187"/>
      <c r="O279" s="187"/>
      <c r="P279" s="187"/>
      <c r="Q279" s="187"/>
      <c r="R279" s="187"/>
      <c r="S279" s="187"/>
      <c r="T279" s="188"/>
      <c r="AT279" s="182" t="s">
        <v>228</v>
      </c>
      <c r="AU279" s="182" t="s">
        <v>82</v>
      </c>
      <c r="AV279" s="13" t="s">
        <v>82</v>
      </c>
      <c r="AW279" s="13" t="s">
        <v>30</v>
      </c>
      <c r="AX279" s="13" t="s">
        <v>73</v>
      </c>
      <c r="AY279" s="182" t="s">
        <v>219</v>
      </c>
    </row>
    <row r="280" spans="2:51" s="13" customFormat="1" ht="12">
      <c r="B280" s="180"/>
      <c r="D280" s="181" t="s">
        <v>228</v>
      </c>
      <c r="E280" s="182" t="s">
        <v>1</v>
      </c>
      <c r="F280" s="183" t="s">
        <v>963</v>
      </c>
      <c r="H280" s="184">
        <v>184.14</v>
      </c>
      <c r="I280" s="185"/>
      <c r="L280" s="180"/>
      <c r="M280" s="186"/>
      <c r="N280" s="187"/>
      <c r="O280" s="187"/>
      <c r="P280" s="187"/>
      <c r="Q280" s="187"/>
      <c r="R280" s="187"/>
      <c r="S280" s="187"/>
      <c r="T280" s="188"/>
      <c r="AT280" s="182" t="s">
        <v>228</v>
      </c>
      <c r="AU280" s="182" t="s">
        <v>82</v>
      </c>
      <c r="AV280" s="13" t="s">
        <v>82</v>
      </c>
      <c r="AW280" s="13" t="s">
        <v>30</v>
      </c>
      <c r="AX280" s="13" t="s">
        <v>73</v>
      </c>
      <c r="AY280" s="182" t="s">
        <v>219</v>
      </c>
    </row>
    <row r="281" spans="2:51" s="15" customFormat="1" ht="12">
      <c r="B281" s="207"/>
      <c r="D281" s="181" t="s">
        <v>228</v>
      </c>
      <c r="E281" s="208" t="s">
        <v>1</v>
      </c>
      <c r="F281" s="209" t="s">
        <v>964</v>
      </c>
      <c r="H281" s="208" t="s">
        <v>1</v>
      </c>
      <c r="I281" s="210"/>
      <c r="L281" s="207"/>
      <c r="M281" s="211"/>
      <c r="N281" s="212"/>
      <c r="O281" s="212"/>
      <c r="P281" s="212"/>
      <c r="Q281" s="212"/>
      <c r="R281" s="212"/>
      <c r="S281" s="212"/>
      <c r="T281" s="213"/>
      <c r="AT281" s="208" t="s">
        <v>228</v>
      </c>
      <c r="AU281" s="208" t="s">
        <v>82</v>
      </c>
      <c r="AV281" s="15" t="s">
        <v>80</v>
      </c>
      <c r="AW281" s="15" t="s">
        <v>30</v>
      </c>
      <c r="AX281" s="15" t="s">
        <v>73</v>
      </c>
      <c r="AY281" s="208" t="s">
        <v>219</v>
      </c>
    </row>
    <row r="282" spans="2:51" s="15" customFormat="1" ht="12">
      <c r="B282" s="207"/>
      <c r="D282" s="181" t="s">
        <v>228</v>
      </c>
      <c r="E282" s="208" t="s">
        <v>1</v>
      </c>
      <c r="F282" s="209" t="s">
        <v>965</v>
      </c>
      <c r="H282" s="208" t="s">
        <v>1</v>
      </c>
      <c r="I282" s="210"/>
      <c r="L282" s="207"/>
      <c r="M282" s="211"/>
      <c r="N282" s="212"/>
      <c r="O282" s="212"/>
      <c r="P282" s="212"/>
      <c r="Q282" s="212"/>
      <c r="R282" s="212"/>
      <c r="S282" s="212"/>
      <c r="T282" s="213"/>
      <c r="AT282" s="208" t="s">
        <v>228</v>
      </c>
      <c r="AU282" s="208" t="s">
        <v>82</v>
      </c>
      <c r="AV282" s="15" t="s">
        <v>80</v>
      </c>
      <c r="AW282" s="15" t="s">
        <v>30</v>
      </c>
      <c r="AX282" s="15" t="s">
        <v>73</v>
      </c>
      <c r="AY282" s="208" t="s">
        <v>219</v>
      </c>
    </row>
    <row r="283" spans="2:51" s="13" customFormat="1" ht="22.5">
      <c r="B283" s="180"/>
      <c r="D283" s="181" t="s">
        <v>228</v>
      </c>
      <c r="E283" s="182" t="s">
        <v>1</v>
      </c>
      <c r="F283" s="183" t="s">
        <v>966</v>
      </c>
      <c r="H283" s="184">
        <v>28.35</v>
      </c>
      <c r="I283" s="185"/>
      <c r="L283" s="180"/>
      <c r="M283" s="186"/>
      <c r="N283" s="187"/>
      <c r="O283" s="187"/>
      <c r="P283" s="187"/>
      <c r="Q283" s="187"/>
      <c r="R283" s="187"/>
      <c r="S283" s="187"/>
      <c r="T283" s="188"/>
      <c r="AT283" s="182" t="s">
        <v>228</v>
      </c>
      <c r="AU283" s="182" t="s">
        <v>82</v>
      </c>
      <c r="AV283" s="13" t="s">
        <v>82</v>
      </c>
      <c r="AW283" s="13" t="s">
        <v>30</v>
      </c>
      <c r="AX283" s="13" t="s">
        <v>73</v>
      </c>
      <c r="AY283" s="182" t="s">
        <v>219</v>
      </c>
    </row>
    <row r="284" spans="2:51" s="13" customFormat="1" ht="12">
      <c r="B284" s="180"/>
      <c r="D284" s="181" t="s">
        <v>228</v>
      </c>
      <c r="E284" s="182" t="s">
        <v>1</v>
      </c>
      <c r="F284" s="183" t="s">
        <v>967</v>
      </c>
      <c r="H284" s="184">
        <v>10.742</v>
      </c>
      <c r="I284" s="185"/>
      <c r="L284" s="180"/>
      <c r="M284" s="186"/>
      <c r="N284" s="187"/>
      <c r="O284" s="187"/>
      <c r="P284" s="187"/>
      <c r="Q284" s="187"/>
      <c r="R284" s="187"/>
      <c r="S284" s="187"/>
      <c r="T284" s="188"/>
      <c r="AT284" s="182" t="s">
        <v>228</v>
      </c>
      <c r="AU284" s="182" t="s">
        <v>82</v>
      </c>
      <c r="AV284" s="13" t="s">
        <v>82</v>
      </c>
      <c r="AW284" s="13" t="s">
        <v>30</v>
      </c>
      <c r="AX284" s="13" t="s">
        <v>73</v>
      </c>
      <c r="AY284" s="182" t="s">
        <v>219</v>
      </c>
    </row>
    <row r="285" spans="2:51" s="15" customFormat="1" ht="12">
      <c r="B285" s="207"/>
      <c r="D285" s="181" t="s">
        <v>228</v>
      </c>
      <c r="E285" s="208" t="s">
        <v>1</v>
      </c>
      <c r="F285" s="209" t="s">
        <v>960</v>
      </c>
      <c r="H285" s="208" t="s">
        <v>1</v>
      </c>
      <c r="I285" s="210"/>
      <c r="L285" s="207"/>
      <c r="M285" s="211"/>
      <c r="N285" s="212"/>
      <c r="O285" s="212"/>
      <c r="P285" s="212"/>
      <c r="Q285" s="212"/>
      <c r="R285" s="212"/>
      <c r="S285" s="212"/>
      <c r="T285" s="213"/>
      <c r="AT285" s="208" t="s">
        <v>228</v>
      </c>
      <c r="AU285" s="208" t="s">
        <v>82</v>
      </c>
      <c r="AV285" s="15" t="s">
        <v>80</v>
      </c>
      <c r="AW285" s="15" t="s">
        <v>30</v>
      </c>
      <c r="AX285" s="15" t="s">
        <v>73</v>
      </c>
      <c r="AY285" s="208" t="s">
        <v>219</v>
      </c>
    </row>
    <row r="286" spans="2:51" s="13" customFormat="1" ht="22.5">
      <c r="B286" s="180"/>
      <c r="D286" s="181" t="s">
        <v>228</v>
      </c>
      <c r="E286" s="182" t="s">
        <v>1</v>
      </c>
      <c r="F286" s="183" t="s">
        <v>968</v>
      </c>
      <c r="H286" s="184">
        <v>48.642</v>
      </c>
      <c r="I286" s="185"/>
      <c r="L286" s="180"/>
      <c r="M286" s="186"/>
      <c r="N286" s="187"/>
      <c r="O286" s="187"/>
      <c r="P286" s="187"/>
      <c r="Q286" s="187"/>
      <c r="R286" s="187"/>
      <c r="S286" s="187"/>
      <c r="T286" s="188"/>
      <c r="AT286" s="182" t="s">
        <v>228</v>
      </c>
      <c r="AU286" s="182" t="s">
        <v>82</v>
      </c>
      <c r="AV286" s="13" t="s">
        <v>82</v>
      </c>
      <c r="AW286" s="13" t="s">
        <v>30</v>
      </c>
      <c r="AX286" s="13" t="s">
        <v>73</v>
      </c>
      <c r="AY286" s="182" t="s">
        <v>219</v>
      </c>
    </row>
    <row r="287" spans="2:51" s="15" customFormat="1" ht="12">
      <c r="B287" s="207"/>
      <c r="D287" s="181" t="s">
        <v>228</v>
      </c>
      <c r="E287" s="208" t="s">
        <v>1</v>
      </c>
      <c r="F287" s="209" t="s">
        <v>969</v>
      </c>
      <c r="H287" s="208" t="s">
        <v>1</v>
      </c>
      <c r="I287" s="210"/>
      <c r="L287" s="207"/>
      <c r="M287" s="211"/>
      <c r="N287" s="212"/>
      <c r="O287" s="212"/>
      <c r="P287" s="212"/>
      <c r="Q287" s="212"/>
      <c r="R287" s="212"/>
      <c r="S287" s="212"/>
      <c r="T287" s="213"/>
      <c r="AT287" s="208" t="s">
        <v>228</v>
      </c>
      <c r="AU287" s="208" t="s">
        <v>82</v>
      </c>
      <c r="AV287" s="15" t="s">
        <v>80</v>
      </c>
      <c r="AW287" s="15" t="s">
        <v>30</v>
      </c>
      <c r="AX287" s="15" t="s">
        <v>73</v>
      </c>
      <c r="AY287" s="208" t="s">
        <v>219</v>
      </c>
    </row>
    <row r="288" spans="2:51" s="13" customFormat="1" ht="12">
      <c r="B288" s="180"/>
      <c r="D288" s="181" t="s">
        <v>228</v>
      </c>
      <c r="E288" s="182" t="s">
        <v>1</v>
      </c>
      <c r="F288" s="183" t="s">
        <v>970</v>
      </c>
      <c r="H288" s="184">
        <v>50.18</v>
      </c>
      <c r="I288" s="185"/>
      <c r="L288" s="180"/>
      <c r="M288" s="186"/>
      <c r="N288" s="187"/>
      <c r="O288" s="187"/>
      <c r="P288" s="187"/>
      <c r="Q288" s="187"/>
      <c r="R288" s="187"/>
      <c r="S288" s="187"/>
      <c r="T288" s="188"/>
      <c r="AT288" s="182" t="s">
        <v>228</v>
      </c>
      <c r="AU288" s="182" t="s">
        <v>82</v>
      </c>
      <c r="AV288" s="13" t="s">
        <v>82</v>
      </c>
      <c r="AW288" s="13" t="s">
        <v>30</v>
      </c>
      <c r="AX288" s="13" t="s">
        <v>73</v>
      </c>
      <c r="AY288" s="182" t="s">
        <v>219</v>
      </c>
    </row>
    <row r="289" spans="2:51" s="13" customFormat="1" ht="12">
      <c r="B289" s="180"/>
      <c r="D289" s="181" t="s">
        <v>228</v>
      </c>
      <c r="E289" s="182" t="s">
        <v>1</v>
      </c>
      <c r="F289" s="183" t="s">
        <v>971</v>
      </c>
      <c r="H289" s="184">
        <v>10.438</v>
      </c>
      <c r="I289" s="185"/>
      <c r="L289" s="180"/>
      <c r="M289" s="186"/>
      <c r="N289" s="187"/>
      <c r="O289" s="187"/>
      <c r="P289" s="187"/>
      <c r="Q289" s="187"/>
      <c r="R289" s="187"/>
      <c r="S289" s="187"/>
      <c r="T289" s="188"/>
      <c r="AT289" s="182" t="s">
        <v>228</v>
      </c>
      <c r="AU289" s="182" t="s">
        <v>82</v>
      </c>
      <c r="AV289" s="13" t="s">
        <v>82</v>
      </c>
      <c r="AW289" s="13" t="s">
        <v>30</v>
      </c>
      <c r="AX289" s="13" t="s">
        <v>73</v>
      </c>
      <c r="AY289" s="182" t="s">
        <v>219</v>
      </c>
    </row>
    <row r="290" spans="2:51" s="14" customFormat="1" ht="12">
      <c r="B290" s="189"/>
      <c r="D290" s="181" t="s">
        <v>228</v>
      </c>
      <c r="E290" s="190" t="s">
        <v>1</v>
      </c>
      <c r="F290" s="191" t="s">
        <v>241</v>
      </c>
      <c r="H290" s="192">
        <v>532.123</v>
      </c>
      <c r="I290" s="193"/>
      <c r="L290" s="189"/>
      <c r="M290" s="194"/>
      <c r="N290" s="195"/>
      <c r="O290" s="195"/>
      <c r="P290" s="195"/>
      <c r="Q290" s="195"/>
      <c r="R290" s="195"/>
      <c r="S290" s="195"/>
      <c r="T290" s="196"/>
      <c r="AT290" s="190" t="s">
        <v>228</v>
      </c>
      <c r="AU290" s="190" t="s">
        <v>82</v>
      </c>
      <c r="AV290" s="14" t="s">
        <v>125</v>
      </c>
      <c r="AW290" s="14" t="s">
        <v>30</v>
      </c>
      <c r="AX290" s="14" t="s">
        <v>80</v>
      </c>
      <c r="AY290" s="190" t="s">
        <v>219</v>
      </c>
    </row>
    <row r="291" spans="1:65" s="2" customFormat="1" ht="32.45" customHeight="1">
      <c r="A291" s="33"/>
      <c r="B291" s="166"/>
      <c r="C291" s="167" t="s">
        <v>522</v>
      </c>
      <c r="D291" s="167" t="s">
        <v>222</v>
      </c>
      <c r="E291" s="168" t="s">
        <v>972</v>
      </c>
      <c r="F291" s="169" t="s">
        <v>973</v>
      </c>
      <c r="G291" s="170" t="s">
        <v>232</v>
      </c>
      <c r="H291" s="171">
        <v>4.809</v>
      </c>
      <c r="I291" s="172"/>
      <c r="J291" s="173">
        <f>ROUND(I291*H291,2)</f>
        <v>0</v>
      </c>
      <c r="K291" s="169" t="s">
        <v>226</v>
      </c>
      <c r="L291" s="34"/>
      <c r="M291" s="174" t="s">
        <v>1</v>
      </c>
      <c r="N291" s="175" t="s">
        <v>38</v>
      </c>
      <c r="O291" s="59"/>
      <c r="P291" s="176">
        <f>O291*H291</f>
        <v>0</v>
      </c>
      <c r="Q291" s="176">
        <v>2.45329</v>
      </c>
      <c r="R291" s="176">
        <f>Q291*H291</f>
        <v>11.79787161</v>
      </c>
      <c r="S291" s="176">
        <v>0</v>
      </c>
      <c r="T291" s="177">
        <f>S291*H291</f>
        <v>0</v>
      </c>
      <c r="U291" s="33"/>
      <c r="V291" s="33"/>
      <c r="W291" s="33"/>
      <c r="X291" s="33"/>
      <c r="Y291" s="33"/>
      <c r="Z291" s="33"/>
      <c r="AA291" s="33"/>
      <c r="AB291" s="33"/>
      <c r="AC291" s="33"/>
      <c r="AD291" s="33"/>
      <c r="AE291" s="33"/>
      <c r="AR291" s="178" t="s">
        <v>125</v>
      </c>
      <c r="AT291" s="178" t="s">
        <v>222</v>
      </c>
      <c r="AU291" s="178" t="s">
        <v>82</v>
      </c>
      <c r="AY291" s="18" t="s">
        <v>219</v>
      </c>
      <c r="BE291" s="179">
        <f>IF(N291="základní",J291,0)</f>
        <v>0</v>
      </c>
      <c r="BF291" s="179">
        <f>IF(N291="snížená",J291,0)</f>
        <v>0</v>
      </c>
      <c r="BG291" s="179">
        <f>IF(N291="zákl. přenesená",J291,0)</f>
        <v>0</v>
      </c>
      <c r="BH291" s="179">
        <f>IF(N291="sníž. přenesená",J291,0)</f>
        <v>0</v>
      </c>
      <c r="BI291" s="179">
        <f>IF(N291="nulová",J291,0)</f>
        <v>0</v>
      </c>
      <c r="BJ291" s="18" t="s">
        <v>80</v>
      </c>
      <c r="BK291" s="179">
        <f>ROUND(I291*H291,2)</f>
        <v>0</v>
      </c>
      <c r="BL291" s="18" t="s">
        <v>125</v>
      </c>
      <c r="BM291" s="178" t="s">
        <v>974</v>
      </c>
    </row>
    <row r="292" spans="2:51" s="13" customFormat="1" ht="12">
      <c r="B292" s="180"/>
      <c r="D292" s="181" t="s">
        <v>228</v>
      </c>
      <c r="E292" s="182" t="s">
        <v>1</v>
      </c>
      <c r="F292" s="183" t="s">
        <v>975</v>
      </c>
      <c r="H292" s="184">
        <v>4.809</v>
      </c>
      <c r="I292" s="185"/>
      <c r="L292" s="180"/>
      <c r="M292" s="186"/>
      <c r="N292" s="187"/>
      <c r="O292" s="187"/>
      <c r="P292" s="187"/>
      <c r="Q292" s="187"/>
      <c r="R292" s="187"/>
      <c r="S292" s="187"/>
      <c r="T292" s="188"/>
      <c r="AT292" s="182" t="s">
        <v>228</v>
      </c>
      <c r="AU292" s="182" t="s">
        <v>82</v>
      </c>
      <c r="AV292" s="13" t="s">
        <v>82</v>
      </c>
      <c r="AW292" s="13" t="s">
        <v>30</v>
      </c>
      <c r="AX292" s="13" t="s">
        <v>80</v>
      </c>
      <c r="AY292" s="182" t="s">
        <v>219</v>
      </c>
    </row>
    <row r="293" spans="1:65" s="2" customFormat="1" ht="21.6" customHeight="1">
      <c r="A293" s="33"/>
      <c r="B293" s="166"/>
      <c r="C293" s="167" t="s">
        <v>527</v>
      </c>
      <c r="D293" s="167" t="s">
        <v>222</v>
      </c>
      <c r="E293" s="168" t="s">
        <v>976</v>
      </c>
      <c r="F293" s="169" t="s">
        <v>977</v>
      </c>
      <c r="G293" s="170" t="s">
        <v>237</v>
      </c>
      <c r="H293" s="171">
        <v>52.003</v>
      </c>
      <c r="I293" s="172"/>
      <c r="J293" s="173">
        <f>ROUND(I293*H293,2)</f>
        <v>0</v>
      </c>
      <c r="K293" s="169" t="s">
        <v>226</v>
      </c>
      <c r="L293" s="34"/>
      <c r="M293" s="174" t="s">
        <v>1</v>
      </c>
      <c r="N293" s="175" t="s">
        <v>38</v>
      </c>
      <c r="O293" s="59"/>
      <c r="P293" s="176">
        <f>O293*H293</f>
        <v>0</v>
      </c>
      <c r="Q293" s="176">
        <v>0.00275</v>
      </c>
      <c r="R293" s="176">
        <f>Q293*H293</f>
        <v>0.14300825</v>
      </c>
      <c r="S293" s="176">
        <v>0</v>
      </c>
      <c r="T293" s="177">
        <f>S293*H293</f>
        <v>0</v>
      </c>
      <c r="U293" s="33"/>
      <c r="V293" s="33"/>
      <c r="W293" s="33"/>
      <c r="X293" s="33"/>
      <c r="Y293" s="33"/>
      <c r="Z293" s="33"/>
      <c r="AA293" s="33"/>
      <c r="AB293" s="33"/>
      <c r="AC293" s="33"/>
      <c r="AD293" s="33"/>
      <c r="AE293" s="33"/>
      <c r="AR293" s="178" t="s">
        <v>125</v>
      </c>
      <c r="AT293" s="178" t="s">
        <v>222</v>
      </c>
      <c r="AU293" s="178" t="s">
        <v>82</v>
      </c>
      <c r="AY293" s="18" t="s">
        <v>219</v>
      </c>
      <c r="BE293" s="179">
        <f>IF(N293="základní",J293,0)</f>
        <v>0</v>
      </c>
      <c r="BF293" s="179">
        <f>IF(N293="snížená",J293,0)</f>
        <v>0</v>
      </c>
      <c r="BG293" s="179">
        <f>IF(N293="zákl. přenesená",J293,0)</f>
        <v>0</v>
      </c>
      <c r="BH293" s="179">
        <f>IF(N293="sníž. přenesená",J293,0)</f>
        <v>0</v>
      </c>
      <c r="BI293" s="179">
        <f>IF(N293="nulová",J293,0)</f>
        <v>0</v>
      </c>
      <c r="BJ293" s="18" t="s">
        <v>80</v>
      </c>
      <c r="BK293" s="179">
        <f>ROUND(I293*H293,2)</f>
        <v>0</v>
      </c>
      <c r="BL293" s="18" t="s">
        <v>125</v>
      </c>
      <c r="BM293" s="178" t="s">
        <v>978</v>
      </c>
    </row>
    <row r="294" spans="2:51" s="13" customFormat="1" ht="12">
      <c r="B294" s="180"/>
      <c r="D294" s="181" t="s">
        <v>228</v>
      </c>
      <c r="E294" s="182" t="s">
        <v>1</v>
      </c>
      <c r="F294" s="183" t="s">
        <v>979</v>
      </c>
      <c r="H294" s="184">
        <v>52.003</v>
      </c>
      <c r="I294" s="185"/>
      <c r="L294" s="180"/>
      <c r="M294" s="186"/>
      <c r="N294" s="187"/>
      <c r="O294" s="187"/>
      <c r="P294" s="187"/>
      <c r="Q294" s="187"/>
      <c r="R294" s="187"/>
      <c r="S294" s="187"/>
      <c r="T294" s="188"/>
      <c r="AT294" s="182" t="s">
        <v>228</v>
      </c>
      <c r="AU294" s="182" t="s">
        <v>82</v>
      </c>
      <c r="AV294" s="13" t="s">
        <v>82</v>
      </c>
      <c r="AW294" s="13" t="s">
        <v>30</v>
      </c>
      <c r="AX294" s="13" t="s">
        <v>80</v>
      </c>
      <c r="AY294" s="182" t="s">
        <v>219</v>
      </c>
    </row>
    <row r="295" spans="1:65" s="2" customFormat="1" ht="21.6" customHeight="1">
      <c r="A295" s="33"/>
      <c r="B295" s="166"/>
      <c r="C295" s="167" t="s">
        <v>536</v>
      </c>
      <c r="D295" s="167" t="s">
        <v>222</v>
      </c>
      <c r="E295" s="168" t="s">
        <v>980</v>
      </c>
      <c r="F295" s="169" t="s">
        <v>981</v>
      </c>
      <c r="G295" s="170" t="s">
        <v>237</v>
      </c>
      <c r="H295" s="171">
        <v>52.003</v>
      </c>
      <c r="I295" s="172"/>
      <c r="J295" s="173">
        <f>ROUND(I295*H295,2)</f>
        <v>0</v>
      </c>
      <c r="K295" s="169" t="s">
        <v>226</v>
      </c>
      <c r="L295" s="34"/>
      <c r="M295" s="174" t="s">
        <v>1</v>
      </c>
      <c r="N295" s="175" t="s">
        <v>38</v>
      </c>
      <c r="O295" s="59"/>
      <c r="P295" s="176">
        <f>O295*H295</f>
        <v>0</v>
      </c>
      <c r="Q295" s="176">
        <v>0</v>
      </c>
      <c r="R295" s="176">
        <f>Q295*H295</f>
        <v>0</v>
      </c>
      <c r="S295" s="176">
        <v>0</v>
      </c>
      <c r="T295" s="177">
        <f>S295*H295</f>
        <v>0</v>
      </c>
      <c r="U295" s="33"/>
      <c r="V295" s="33"/>
      <c r="W295" s="33"/>
      <c r="X295" s="33"/>
      <c r="Y295" s="33"/>
      <c r="Z295" s="33"/>
      <c r="AA295" s="33"/>
      <c r="AB295" s="33"/>
      <c r="AC295" s="33"/>
      <c r="AD295" s="33"/>
      <c r="AE295" s="33"/>
      <c r="AR295" s="178" t="s">
        <v>125</v>
      </c>
      <c r="AT295" s="178" t="s">
        <v>222</v>
      </c>
      <c r="AU295" s="178" t="s">
        <v>82</v>
      </c>
      <c r="AY295" s="18" t="s">
        <v>219</v>
      </c>
      <c r="BE295" s="179">
        <f>IF(N295="základní",J295,0)</f>
        <v>0</v>
      </c>
      <c r="BF295" s="179">
        <f>IF(N295="snížená",J295,0)</f>
        <v>0</v>
      </c>
      <c r="BG295" s="179">
        <f>IF(N295="zákl. přenesená",J295,0)</f>
        <v>0</v>
      </c>
      <c r="BH295" s="179">
        <f>IF(N295="sníž. přenesená",J295,0)</f>
        <v>0</v>
      </c>
      <c r="BI295" s="179">
        <f>IF(N295="nulová",J295,0)</f>
        <v>0</v>
      </c>
      <c r="BJ295" s="18" t="s">
        <v>80</v>
      </c>
      <c r="BK295" s="179">
        <f>ROUND(I295*H295,2)</f>
        <v>0</v>
      </c>
      <c r="BL295" s="18" t="s">
        <v>125</v>
      </c>
      <c r="BM295" s="178" t="s">
        <v>982</v>
      </c>
    </row>
    <row r="296" spans="1:65" s="2" customFormat="1" ht="43.15" customHeight="1">
      <c r="A296" s="33"/>
      <c r="B296" s="166"/>
      <c r="C296" s="167" t="s">
        <v>543</v>
      </c>
      <c r="D296" s="167" t="s">
        <v>222</v>
      </c>
      <c r="E296" s="168" t="s">
        <v>983</v>
      </c>
      <c r="F296" s="169" t="s">
        <v>984</v>
      </c>
      <c r="G296" s="170" t="s">
        <v>249</v>
      </c>
      <c r="H296" s="171">
        <v>1.398</v>
      </c>
      <c r="I296" s="172"/>
      <c r="J296" s="173">
        <f>ROUND(I296*H296,2)</f>
        <v>0</v>
      </c>
      <c r="K296" s="169" t="s">
        <v>226</v>
      </c>
      <c r="L296" s="34"/>
      <c r="M296" s="174" t="s">
        <v>1</v>
      </c>
      <c r="N296" s="175" t="s">
        <v>38</v>
      </c>
      <c r="O296" s="59"/>
      <c r="P296" s="176">
        <f>O296*H296</f>
        <v>0</v>
      </c>
      <c r="Q296" s="176">
        <v>1.04881</v>
      </c>
      <c r="R296" s="176">
        <f>Q296*H296</f>
        <v>1.46623638</v>
      </c>
      <c r="S296" s="176">
        <v>0</v>
      </c>
      <c r="T296" s="177">
        <f>S296*H296</f>
        <v>0</v>
      </c>
      <c r="U296" s="33"/>
      <c r="V296" s="33"/>
      <c r="W296" s="33"/>
      <c r="X296" s="33"/>
      <c r="Y296" s="33"/>
      <c r="Z296" s="33"/>
      <c r="AA296" s="33"/>
      <c r="AB296" s="33"/>
      <c r="AC296" s="33"/>
      <c r="AD296" s="33"/>
      <c r="AE296" s="33"/>
      <c r="AR296" s="178" t="s">
        <v>125</v>
      </c>
      <c r="AT296" s="178" t="s">
        <v>222</v>
      </c>
      <c r="AU296" s="178" t="s">
        <v>82</v>
      </c>
      <c r="AY296" s="18" t="s">
        <v>219</v>
      </c>
      <c r="BE296" s="179">
        <f>IF(N296="základní",J296,0)</f>
        <v>0</v>
      </c>
      <c r="BF296" s="179">
        <f>IF(N296="snížená",J296,0)</f>
        <v>0</v>
      </c>
      <c r="BG296" s="179">
        <f>IF(N296="zákl. přenesená",J296,0)</f>
        <v>0</v>
      </c>
      <c r="BH296" s="179">
        <f>IF(N296="sníž. přenesená",J296,0)</f>
        <v>0</v>
      </c>
      <c r="BI296" s="179">
        <f>IF(N296="nulová",J296,0)</f>
        <v>0</v>
      </c>
      <c r="BJ296" s="18" t="s">
        <v>80</v>
      </c>
      <c r="BK296" s="179">
        <f>ROUND(I296*H296,2)</f>
        <v>0</v>
      </c>
      <c r="BL296" s="18" t="s">
        <v>125</v>
      </c>
      <c r="BM296" s="178" t="s">
        <v>985</v>
      </c>
    </row>
    <row r="297" spans="2:51" s="13" customFormat="1" ht="12">
      <c r="B297" s="180"/>
      <c r="D297" s="181" t="s">
        <v>228</v>
      </c>
      <c r="E297" s="182" t="s">
        <v>1</v>
      </c>
      <c r="F297" s="183" t="s">
        <v>986</v>
      </c>
      <c r="H297" s="184">
        <v>0.962</v>
      </c>
      <c r="I297" s="185"/>
      <c r="L297" s="180"/>
      <c r="M297" s="186"/>
      <c r="N297" s="187"/>
      <c r="O297" s="187"/>
      <c r="P297" s="187"/>
      <c r="Q297" s="187"/>
      <c r="R297" s="187"/>
      <c r="S297" s="187"/>
      <c r="T297" s="188"/>
      <c r="AT297" s="182" t="s">
        <v>228</v>
      </c>
      <c r="AU297" s="182" t="s">
        <v>82</v>
      </c>
      <c r="AV297" s="13" t="s">
        <v>82</v>
      </c>
      <c r="AW297" s="13" t="s">
        <v>30</v>
      </c>
      <c r="AX297" s="13" t="s">
        <v>73</v>
      </c>
      <c r="AY297" s="182" t="s">
        <v>219</v>
      </c>
    </row>
    <row r="298" spans="2:51" s="13" customFormat="1" ht="12">
      <c r="B298" s="180"/>
      <c r="D298" s="181" t="s">
        <v>228</v>
      </c>
      <c r="E298" s="182" t="s">
        <v>1</v>
      </c>
      <c r="F298" s="183" t="s">
        <v>987</v>
      </c>
      <c r="H298" s="184">
        <v>0.436</v>
      </c>
      <c r="I298" s="185"/>
      <c r="L298" s="180"/>
      <c r="M298" s="186"/>
      <c r="N298" s="187"/>
      <c r="O298" s="187"/>
      <c r="P298" s="187"/>
      <c r="Q298" s="187"/>
      <c r="R298" s="187"/>
      <c r="S298" s="187"/>
      <c r="T298" s="188"/>
      <c r="AT298" s="182" t="s">
        <v>228</v>
      </c>
      <c r="AU298" s="182" t="s">
        <v>82</v>
      </c>
      <c r="AV298" s="13" t="s">
        <v>82</v>
      </c>
      <c r="AW298" s="13" t="s">
        <v>30</v>
      </c>
      <c r="AX298" s="13" t="s">
        <v>73</v>
      </c>
      <c r="AY298" s="182" t="s">
        <v>219</v>
      </c>
    </row>
    <row r="299" spans="2:51" s="14" customFormat="1" ht="12">
      <c r="B299" s="189"/>
      <c r="D299" s="181" t="s">
        <v>228</v>
      </c>
      <c r="E299" s="190" t="s">
        <v>1</v>
      </c>
      <c r="F299" s="191" t="s">
        <v>241</v>
      </c>
      <c r="H299" s="192">
        <v>1.398</v>
      </c>
      <c r="I299" s="193"/>
      <c r="L299" s="189"/>
      <c r="M299" s="194"/>
      <c r="N299" s="195"/>
      <c r="O299" s="195"/>
      <c r="P299" s="195"/>
      <c r="Q299" s="195"/>
      <c r="R299" s="195"/>
      <c r="S299" s="195"/>
      <c r="T299" s="196"/>
      <c r="AT299" s="190" t="s">
        <v>228</v>
      </c>
      <c r="AU299" s="190" t="s">
        <v>82</v>
      </c>
      <c r="AV299" s="14" t="s">
        <v>125</v>
      </c>
      <c r="AW299" s="14" t="s">
        <v>30</v>
      </c>
      <c r="AX299" s="14" t="s">
        <v>80</v>
      </c>
      <c r="AY299" s="190" t="s">
        <v>219</v>
      </c>
    </row>
    <row r="300" spans="1:65" s="2" customFormat="1" ht="32.45" customHeight="1">
      <c r="A300" s="33"/>
      <c r="B300" s="166"/>
      <c r="C300" s="167" t="s">
        <v>548</v>
      </c>
      <c r="D300" s="167" t="s">
        <v>222</v>
      </c>
      <c r="E300" s="168" t="s">
        <v>988</v>
      </c>
      <c r="F300" s="169" t="s">
        <v>989</v>
      </c>
      <c r="G300" s="170" t="s">
        <v>225</v>
      </c>
      <c r="H300" s="171">
        <v>1</v>
      </c>
      <c r="I300" s="172"/>
      <c r="J300" s="173">
        <f aca="true" t="shared" si="0" ref="J300:J305">ROUND(I300*H300,2)</f>
        <v>0</v>
      </c>
      <c r="K300" s="169" t="s">
        <v>226</v>
      </c>
      <c r="L300" s="34"/>
      <c r="M300" s="174" t="s">
        <v>1</v>
      </c>
      <c r="N300" s="175" t="s">
        <v>38</v>
      </c>
      <c r="O300" s="59"/>
      <c r="P300" s="176">
        <f aca="true" t="shared" si="1" ref="P300:P305">O300*H300</f>
        <v>0</v>
      </c>
      <c r="Q300" s="176">
        <v>0.04776</v>
      </c>
      <c r="R300" s="176">
        <f aca="true" t="shared" si="2" ref="R300:R305">Q300*H300</f>
        <v>0.04776</v>
      </c>
      <c r="S300" s="176">
        <v>0</v>
      </c>
      <c r="T300" s="177">
        <f aca="true" t="shared" si="3" ref="T300:T305">S300*H300</f>
        <v>0</v>
      </c>
      <c r="U300" s="33"/>
      <c r="V300" s="33"/>
      <c r="W300" s="33"/>
      <c r="X300" s="33"/>
      <c r="Y300" s="33"/>
      <c r="Z300" s="33"/>
      <c r="AA300" s="33"/>
      <c r="AB300" s="33"/>
      <c r="AC300" s="33"/>
      <c r="AD300" s="33"/>
      <c r="AE300" s="33"/>
      <c r="AR300" s="178" t="s">
        <v>125</v>
      </c>
      <c r="AT300" s="178" t="s">
        <v>222</v>
      </c>
      <c r="AU300" s="178" t="s">
        <v>82</v>
      </c>
      <c r="AY300" s="18" t="s">
        <v>219</v>
      </c>
      <c r="BE300" s="179">
        <f aca="true" t="shared" si="4" ref="BE300:BE305">IF(N300="základní",J300,0)</f>
        <v>0</v>
      </c>
      <c r="BF300" s="179">
        <f aca="true" t="shared" si="5" ref="BF300:BF305">IF(N300="snížená",J300,0)</f>
        <v>0</v>
      </c>
      <c r="BG300" s="179">
        <f aca="true" t="shared" si="6" ref="BG300:BG305">IF(N300="zákl. přenesená",J300,0)</f>
        <v>0</v>
      </c>
      <c r="BH300" s="179">
        <f aca="true" t="shared" si="7" ref="BH300:BH305">IF(N300="sníž. přenesená",J300,0)</f>
        <v>0</v>
      </c>
      <c r="BI300" s="179">
        <f aca="true" t="shared" si="8" ref="BI300:BI305">IF(N300="nulová",J300,0)</f>
        <v>0</v>
      </c>
      <c r="BJ300" s="18" t="s">
        <v>80</v>
      </c>
      <c r="BK300" s="179">
        <f aca="true" t="shared" si="9" ref="BK300:BK305">ROUND(I300*H300,2)</f>
        <v>0</v>
      </c>
      <c r="BL300" s="18" t="s">
        <v>125</v>
      </c>
      <c r="BM300" s="178" t="s">
        <v>990</v>
      </c>
    </row>
    <row r="301" spans="1:65" s="2" customFormat="1" ht="32.45" customHeight="1">
      <c r="A301" s="33"/>
      <c r="B301" s="166"/>
      <c r="C301" s="167" t="s">
        <v>553</v>
      </c>
      <c r="D301" s="167" t="s">
        <v>222</v>
      </c>
      <c r="E301" s="168" t="s">
        <v>991</v>
      </c>
      <c r="F301" s="169" t="s">
        <v>992</v>
      </c>
      <c r="G301" s="170" t="s">
        <v>225</v>
      </c>
      <c r="H301" s="171">
        <v>10</v>
      </c>
      <c r="I301" s="172"/>
      <c r="J301" s="173">
        <f t="shared" si="0"/>
        <v>0</v>
      </c>
      <c r="K301" s="169" t="s">
        <v>226</v>
      </c>
      <c r="L301" s="34"/>
      <c r="M301" s="174" t="s">
        <v>1</v>
      </c>
      <c r="N301" s="175" t="s">
        <v>38</v>
      </c>
      <c r="O301" s="59"/>
      <c r="P301" s="176">
        <f t="shared" si="1"/>
        <v>0</v>
      </c>
      <c r="Q301" s="176">
        <v>0.03655</v>
      </c>
      <c r="R301" s="176">
        <f t="shared" si="2"/>
        <v>0.3655</v>
      </c>
      <c r="S301" s="176">
        <v>0</v>
      </c>
      <c r="T301" s="177">
        <f t="shared" si="3"/>
        <v>0</v>
      </c>
      <c r="U301" s="33"/>
      <c r="V301" s="33"/>
      <c r="W301" s="33"/>
      <c r="X301" s="33"/>
      <c r="Y301" s="33"/>
      <c r="Z301" s="33"/>
      <c r="AA301" s="33"/>
      <c r="AB301" s="33"/>
      <c r="AC301" s="33"/>
      <c r="AD301" s="33"/>
      <c r="AE301" s="33"/>
      <c r="AR301" s="178" t="s">
        <v>125</v>
      </c>
      <c r="AT301" s="178" t="s">
        <v>222</v>
      </c>
      <c r="AU301" s="178" t="s">
        <v>82</v>
      </c>
      <c r="AY301" s="18" t="s">
        <v>219</v>
      </c>
      <c r="BE301" s="179">
        <f t="shared" si="4"/>
        <v>0</v>
      </c>
      <c r="BF301" s="179">
        <f t="shared" si="5"/>
        <v>0</v>
      </c>
      <c r="BG301" s="179">
        <f t="shared" si="6"/>
        <v>0</v>
      </c>
      <c r="BH301" s="179">
        <f t="shared" si="7"/>
        <v>0</v>
      </c>
      <c r="BI301" s="179">
        <f t="shared" si="8"/>
        <v>0</v>
      </c>
      <c r="BJ301" s="18" t="s">
        <v>80</v>
      </c>
      <c r="BK301" s="179">
        <f t="shared" si="9"/>
        <v>0</v>
      </c>
      <c r="BL301" s="18" t="s">
        <v>125</v>
      </c>
      <c r="BM301" s="178" t="s">
        <v>993</v>
      </c>
    </row>
    <row r="302" spans="1:65" s="2" customFormat="1" ht="32.45" customHeight="1">
      <c r="A302" s="33"/>
      <c r="B302" s="166"/>
      <c r="C302" s="167" t="s">
        <v>559</v>
      </c>
      <c r="D302" s="167" t="s">
        <v>222</v>
      </c>
      <c r="E302" s="168" t="s">
        <v>994</v>
      </c>
      <c r="F302" s="169" t="s">
        <v>995</v>
      </c>
      <c r="G302" s="170" t="s">
        <v>225</v>
      </c>
      <c r="H302" s="171">
        <v>10</v>
      </c>
      <c r="I302" s="172"/>
      <c r="J302" s="173">
        <f t="shared" si="0"/>
        <v>0</v>
      </c>
      <c r="K302" s="169" t="s">
        <v>226</v>
      </c>
      <c r="L302" s="34"/>
      <c r="M302" s="174" t="s">
        <v>1</v>
      </c>
      <c r="N302" s="175" t="s">
        <v>38</v>
      </c>
      <c r="O302" s="59"/>
      <c r="P302" s="176">
        <f t="shared" si="1"/>
        <v>0</v>
      </c>
      <c r="Q302" s="176">
        <v>0.04555</v>
      </c>
      <c r="R302" s="176">
        <f t="shared" si="2"/>
        <v>0.4555</v>
      </c>
      <c r="S302" s="176">
        <v>0</v>
      </c>
      <c r="T302" s="177">
        <f t="shared" si="3"/>
        <v>0</v>
      </c>
      <c r="U302" s="33"/>
      <c r="V302" s="33"/>
      <c r="W302" s="33"/>
      <c r="X302" s="33"/>
      <c r="Y302" s="33"/>
      <c r="Z302" s="33"/>
      <c r="AA302" s="33"/>
      <c r="AB302" s="33"/>
      <c r="AC302" s="33"/>
      <c r="AD302" s="33"/>
      <c r="AE302" s="33"/>
      <c r="AR302" s="178" t="s">
        <v>125</v>
      </c>
      <c r="AT302" s="178" t="s">
        <v>222</v>
      </c>
      <c r="AU302" s="178" t="s">
        <v>82</v>
      </c>
      <c r="AY302" s="18" t="s">
        <v>219</v>
      </c>
      <c r="BE302" s="179">
        <f t="shared" si="4"/>
        <v>0</v>
      </c>
      <c r="BF302" s="179">
        <f t="shared" si="5"/>
        <v>0</v>
      </c>
      <c r="BG302" s="179">
        <f t="shared" si="6"/>
        <v>0</v>
      </c>
      <c r="BH302" s="179">
        <f t="shared" si="7"/>
        <v>0</v>
      </c>
      <c r="BI302" s="179">
        <f t="shared" si="8"/>
        <v>0</v>
      </c>
      <c r="BJ302" s="18" t="s">
        <v>80</v>
      </c>
      <c r="BK302" s="179">
        <f t="shared" si="9"/>
        <v>0</v>
      </c>
      <c r="BL302" s="18" t="s">
        <v>125</v>
      </c>
      <c r="BM302" s="178" t="s">
        <v>996</v>
      </c>
    </row>
    <row r="303" spans="1:65" s="2" customFormat="1" ht="32.45" customHeight="1">
      <c r="A303" s="33"/>
      <c r="B303" s="166"/>
      <c r="C303" s="167" t="s">
        <v>530</v>
      </c>
      <c r="D303" s="167" t="s">
        <v>222</v>
      </c>
      <c r="E303" s="168" t="s">
        <v>997</v>
      </c>
      <c r="F303" s="169" t="s">
        <v>998</v>
      </c>
      <c r="G303" s="170" t="s">
        <v>225</v>
      </c>
      <c r="H303" s="171">
        <v>4</v>
      </c>
      <c r="I303" s="172"/>
      <c r="J303" s="173">
        <f t="shared" si="0"/>
        <v>0</v>
      </c>
      <c r="K303" s="169" t="s">
        <v>226</v>
      </c>
      <c r="L303" s="34"/>
      <c r="M303" s="174" t="s">
        <v>1</v>
      </c>
      <c r="N303" s="175" t="s">
        <v>38</v>
      </c>
      <c r="O303" s="59"/>
      <c r="P303" s="176">
        <f t="shared" si="1"/>
        <v>0</v>
      </c>
      <c r="Q303" s="176">
        <v>0.05455</v>
      </c>
      <c r="R303" s="176">
        <f t="shared" si="2"/>
        <v>0.2182</v>
      </c>
      <c r="S303" s="176">
        <v>0</v>
      </c>
      <c r="T303" s="177">
        <f t="shared" si="3"/>
        <v>0</v>
      </c>
      <c r="U303" s="33"/>
      <c r="V303" s="33"/>
      <c r="W303" s="33"/>
      <c r="X303" s="33"/>
      <c r="Y303" s="33"/>
      <c r="Z303" s="33"/>
      <c r="AA303" s="33"/>
      <c r="AB303" s="33"/>
      <c r="AC303" s="33"/>
      <c r="AD303" s="33"/>
      <c r="AE303" s="33"/>
      <c r="AR303" s="178" t="s">
        <v>125</v>
      </c>
      <c r="AT303" s="178" t="s">
        <v>222</v>
      </c>
      <c r="AU303" s="178" t="s">
        <v>82</v>
      </c>
      <c r="AY303" s="18" t="s">
        <v>219</v>
      </c>
      <c r="BE303" s="179">
        <f t="shared" si="4"/>
        <v>0</v>
      </c>
      <c r="BF303" s="179">
        <f t="shared" si="5"/>
        <v>0</v>
      </c>
      <c r="BG303" s="179">
        <f t="shared" si="6"/>
        <v>0</v>
      </c>
      <c r="BH303" s="179">
        <f t="shared" si="7"/>
        <v>0</v>
      </c>
      <c r="BI303" s="179">
        <f t="shared" si="8"/>
        <v>0</v>
      </c>
      <c r="BJ303" s="18" t="s">
        <v>80</v>
      </c>
      <c r="BK303" s="179">
        <f t="shared" si="9"/>
        <v>0</v>
      </c>
      <c r="BL303" s="18" t="s">
        <v>125</v>
      </c>
      <c r="BM303" s="178" t="s">
        <v>999</v>
      </c>
    </row>
    <row r="304" spans="1:65" s="2" customFormat="1" ht="32.45" customHeight="1">
      <c r="A304" s="33"/>
      <c r="B304" s="166"/>
      <c r="C304" s="167" t="s">
        <v>354</v>
      </c>
      <c r="D304" s="167" t="s">
        <v>222</v>
      </c>
      <c r="E304" s="168" t="s">
        <v>1000</v>
      </c>
      <c r="F304" s="169" t="s">
        <v>1001</v>
      </c>
      <c r="G304" s="170" t="s">
        <v>225</v>
      </c>
      <c r="H304" s="171">
        <v>10</v>
      </c>
      <c r="I304" s="172"/>
      <c r="J304" s="173">
        <f t="shared" si="0"/>
        <v>0</v>
      </c>
      <c r="K304" s="169" t="s">
        <v>226</v>
      </c>
      <c r="L304" s="34"/>
      <c r="M304" s="174" t="s">
        <v>1</v>
      </c>
      <c r="N304" s="175" t="s">
        <v>38</v>
      </c>
      <c r="O304" s="59"/>
      <c r="P304" s="176">
        <f t="shared" si="1"/>
        <v>0</v>
      </c>
      <c r="Q304" s="176">
        <v>0.09105</v>
      </c>
      <c r="R304" s="176">
        <f t="shared" si="2"/>
        <v>0.9105000000000001</v>
      </c>
      <c r="S304" s="176">
        <v>0</v>
      </c>
      <c r="T304" s="177">
        <f t="shared" si="3"/>
        <v>0</v>
      </c>
      <c r="U304" s="33"/>
      <c r="V304" s="33"/>
      <c r="W304" s="33"/>
      <c r="X304" s="33"/>
      <c r="Y304" s="33"/>
      <c r="Z304" s="33"/>
      <c r="AA304" s="33"/>
      <c r="AB304" s="33"/>
      <c r="AC304" s="33"/>
      <c r="AD304" s="33"/>
      <c r="AE304" s="33"/>
      <c r="AR304" s="178" t="s">
        <v>125</v>
      </c>
      <c r="AT304" s="178" t="s">
        <v>222</v>
      </c>
      <c r="AU304" s="178" t="s">
        <v>82</v>
      </c>
      <c r="AY304" s="18" t="s">
        <v>219</v>
      </c>
      <c r="BE304" s="179">
        <f t="shared" si="4"/>
        <v>0</v>
      </c>
      <c r="BF304" s="179">
        <f t="shared" si="5"/>
        <v>0</v>
      </c>
      <c r="BG304" s="179">
        <f t="shared" si="6"/>
        <v>0</v>
      </c>
      <c r="BH304" s="179">
        <f t="shared" si="7"/>
        <v>0</v>
      </c>
      <c r="BI304" s="179">
        <f t="shared" si="8"/>
        <v>0</v>
      </c>
      <c r="BJ304" s="18" t="s">
        <v>80</v>
      </c>
      <c r="BK304" s="179">
        <f t="shared" si="9"/>
        <v>0</v>
      </c>
      <c r="BL304" s="18" t="s">
        <v>125</v>
      </c>
      <c r="BM304" s="178" t="s">
        <v>1002</v>
      </c>
    </row>
    <row r="305" spans="1:65" s="2" customFormat="1" ht="21.6" customHeight="1">
      <c r="A305" s="33"/>
      <c r="B305" s="166"/>
      <c r="C305" s="167" t="s">
        <v>515</v>
      </c>
      <c r="D305" s="167" t="s">
        <v>222</v>
      </c>
      <c r="E305" s="168" t="s">
        <v>1003</v>
      </c>
      <c r="F305" s="169" t="s">
        <v>1004</v>
      </c>
      <c r="G305" s="170" t="s">
        <v>232</v>
      </c>
      <c r="H305" s="171">
        <v>0.39</v>
      </c>
      <c r="I305" s="172"/>
      <c r="J305" s="173">
        <f t="shared" si="0"/>
        <v>0</v>
      </c>
      <c r="K305" s="169" t="s">
        <v>226</v>
      </c>
      <c r="L305" s="34"/>
      <c r="M305" s="174" t="s">
        <v>1</v>
      </c>
      <c r="N305" s="175" t="s">
        <v>38</v>
      </c>
      <c r="O305" s="59"/>
      <c r="P305" s="176">
        <f t="shared" si="1"/>
        <v>0</v>
      </c>
      <c r="Q305" s="176">
        <v>2.4533</v>
      </c>
      <c r="R305" s="176">
        <f t="shared" si="2"/>
        <v>0.956787</v>
      </c>
      <c r="S305" s="176">
        <v>0</v>
      </c>
      <c r="T305" s="177">
        <f t="shared" si="3"/>
        <v>0</v>
      </c>
      <c r="U305" s="33"/>
      <c r="V305" s="33"/>
      <c r="W305" s="33"/>
      <c r="X305" s="33"/>
      <c r="Y305" s="33"/>
      <c r="Z305" s="33"/>
      <c r="AA305" s="33"/>
      <c r="AB305" s="33"/>
      <c r="AC305" s="33"/>
      <c r="AD305" s="33"/>
      <c r="AE305" s="33"/>
      <c r="AR305" s="178" t="s">
        <v>125</v>
      </c>
      <c r="AT305" s="178" t="s">
        <v>222</v>
      </c>
      <c r="AU305" s="178" t="s">
        <v>82</v>
      </c>
      <c r="AY305" s="18" t="s">
        <v>219</v>
      </c>
      <c r="BE305" s="179">
        <f t="shared" si="4"/>
        <v>0</v>
      </c>
      <c r="BF305" s="179">
        <f t="shared" si="5"/>
        <v>0</v>
      </c>
      <c r="BG305" s="179">
        <f t="shared" si="6"/>
        <v>0</v>
      </c>
      <c r="BH305" s="179">
        <f t="shared" si="7"/>
        <v>0</v>
      </c>
      <c r="BI305" s="179">
        <f t="shared" si="8"/>
        <v>0</v>
      </c>
      <c r="BJ305" s="18" t="s">
        <v>80</v>
      </c>
      <c r="BK305" s="179">
        <f t="shared" si="9"/>
        <v>0</v>
      </c>
      <c r="BL305" s="18" t="s">
        <v>125</v>
      </c>
      <c r="BM305" s="178" t="s">
        <v>1005</v>
      </c>
    </row>
    <row r="306" spans="2:51" s="13" customFormat="1" ht="12">
      <c r="B306" s="180"/>
      <c r="D306" s="181" t="s">
        <v>228</v>
      </c>
      <c r="E306" s="182" t="s">
        <v>1</v>
      </c>
      <c r="F306" s="183" t="s">
        <v>1006</v>
      </c>
      <c r="H306" s="184">
        <v>0.39</v>
      </c>
      <c r="I306" s="185"/>
      <c r="L306" s="180"/>
      <c r="M306" s="186"/>
      <c r="N306" s="187"/>
      <c r="O306" s="187"/>
      <c r="P306" s="187"/>
      <c r="Q306" s="187"/>
      <c r="R306" s="187"/>
      <c r="S306" s="187"/>
      <c r="T306" s="188"/>
      <c r="AT306" s="182" t="s">
        <v>228</v>
      </c>
      <c r="AU306" s="182" t="s">
        <v>82</v>
      </c>
      <c r="AV306" s="13" t="s">
        <v>82</v>
      </c>
      <c r="AW306" s="13" t="s">
        <v>30</v>
      </c>
      <c r="AX306" s="13" t="s">
        <v>80</v>
      </c>
      <c r="AY306" s="182" t="s">
        <v>219</v>
      </c>
    </row>
    <row r="307" spans="1:65" s="2" customFormat="1" ht="54" customHeight="1">
      <c r="A307" s="33"/>
      <c r="B307" s="166"/>
      <c r="C307" s="167" t="s">
        <v>518</v>
      </c>
      <c r="D307" s="167" t="s">
        <v>222</v>
      </c>
      <c r="E307" s="168" t="s">
        <v>1007</v>
      </c>
      <c r="F307" s="169" t="s">
        <v>1008</v>
      </c>
      <c r="G307" s="170" t="s">
        <v>237</v>
      </c>
      <c r="H307" s="171">
        <v>3.395</v>
      </c>
      <c r="I307" s="172"/>
      <c r="J307" s="173">
        <f>ROUND(I307*H307,2)</f>
        <v>0</v>
      </c>
      <c r="K307" s="169" t="s">
        <v>226</v>
      </c>
      <c r="L307" s="34"/>
      <c r="M307" s="174" t="s">
        <v>1</v>
      </c>
      <c r="N307" s="175" t="s">
        <v>38</v>
      </c>
      <c r="O307" s="59"/>
      <c r="P307" s="176">
        <f>O307*H307</f>
        <v>0</v>
      </c>
      <c r="Q307" s="176">
        <v>0</v>
      </c>
      <c r="R307" s="176">
        <f>Q307*H307</f>
        <v>0</v>
      </c>
      <c r="S307" s="176">
        <v>0</v>
      </c>
      <c r="T307" s="177">
        <f>S307*H307</f>
        <v>0</v>
      </c>
      <c r="U307" s="33"/>
      <c r="V307" s="33"/>
      <c r="W307" s="33"/>
      <c r="X307" s="33"/>
      <c r="Y307" s="33"/>
      <c r="Z307" s="33"/>
      <c r="AA307" s="33"/>
      <c r="AB307" s="33"/>
      <c r="AC307" s="33"/>
      <c r="AD307" s="33"/>
      <c r="AE307" s="33"/>
      <c r="AR307" s="178" t="s">
        <v>125</v>
      </c>
      <c r="AT307" s="178" t="s">
        <v>222</v>
      </c>
      <c r="AU307" s="178" t="s">
        <v>82</v>
      </c>
      <c r="AY307" s="18" t="s">
        <v>219</v>
      </c>
      <c r="BE307" s="179">
        <f>IF(N307="základní",J307,0)</f>
        <v>0</v>
      </c>
      <c r="BF307" s="179">
        <f>IF(N307="snížená",J307,0)</f>
        <v>0</v>
      </c>
      <c r="BG307" s="179">
        <f>IF(N307="zákl. přenesená",J307,0)</f>
        <v>0</v>
      </c>
      <c r="BH307" s="179">
        <f>IF(N307="sníž. přenesená",J307,0)</f>
        <v>0</v>
      </c>
      <c r="BI307" s="179">
        <f>IF(N307="nulová",J307,0)</f>
        <v>0</v>
      </c>
      <c r="BJ307" s="18" t="s">
        <v>80</v>
      </c>
      <c r="BK307" s="179">
        <f>ROUND(I307*H307,2)</f>
        <v>0</v>
      </c>
      <c r="BL307" s="18" t="s">
        <v>125</v>
      </c>
      <c r="BM307" s="178" t="s">
        <v>1009</v>
      </c>
    </row>
    <row r="308" spans="2:51" s="13" customFormat="1" ht="12">
      <c r="B308" s="180"/>
      <c r="D308" s="181" t="s">
        <v>228</v>
      </c>
      <c r="E308" s="182" t="s">
        <v>1</v>
      </c>
      <c r="F308" s="183" t="s">
        <v>1010</v>
      </c>
      <c r="H308" s="184">
        <v>3.395</v>
      </c>
      <c r="I308" s="185"/>
      <c r="L308" s="180"/>
      <c r="M308" s="186"/>
      <c r="N308" s="187"/>
      <c r="O308" s="187"/>
      <c r="P308" s="187"/>
      <c r="Q308" s="187"/>
      <c r="R308" s="187"/>
      <c r="S308" s="187"/>
      <c r="T308" s="188"/>
      <c r="AT308" s="182" t="s">
        <v>228</v>
      </c>
      <c r="AU308" s="182" t="s">
        <v>82</v>
      </c>
      <c r="AV308" s="13" t="s">
        <v>82</v>
      </c>
      <c r="AW308" s="13" t="s">
        <v>30</v>
      </c>
      <c r="AX308" s="13" t="s">
        <v>80</v>
      </c>
      <c r="AY308" s="182" t="s">
        <v>219</v>
      </c>
    </row>
    <row r="309" spans="1:65" s="2" customFormat="1" ht="54" customHeight="1">
      <c r="A309" s="33"/>
      <c r="B309" s="166"/>
      <c r="C309" s="167" t="s">
        <v>481</v>
      </c>
      <c r="D309" s="167" t="s">
        <v>222</v>
      </c>
      <c r="E309" s="168" t="s">
        <v>1011</v>
      </c>
      <c r="F309" s="169" t="s">
        <v>1012</v>
      </c>
      <c r="G309" s="170" t="s">
        <v>237</v>
      </c>
      <c r="H309" s="171">
        <v>3.395</v>
      </c>
      <c r="I309" s="172"/>
      <c r="J309" s="173">
        <f>ROUND(I309*H309,2)</f>
        <v>0</v>
      </c>
      <c r="K309" s="169" t="s">
        <v>226</v>
      </c>
      <c r="L309" s="34"/>
      <c r="M309" s="174" t="s">
        <v>1</v>
      </c>
      <c r="N309" s="175" t="s">
        <v>38</v>
      </c>
      <c r="O309" s="59"/>
      <c r="P309" s="176">
        <f>O309*H309</f>
        <v>0</v>
      </c>
      <c r="Q309" s="176">
        <v>0</v>
      </c>
      <c r="R309" s="176">
        <f>Q309*H309</f>
        <v>0</v>
      </c>
      <c r="S309" s="176">
        <v>0</v>
      </c>
      <c r="T309" s="177">
        <f>S309*H309</f>
        <v>0</v>
      </c>
      <c r="U309" s="33"/>
      <c r="V309" s="33"/>
      <c r="W309" s="33"/>
      <c r="X309" s="33"/>
      <c r="Y309" s="33"/>
      <c r="Z309" s="33"/>
      <c r="AA309" s="33"/>
      <c r="AB309" s="33"/>
      <c r="AC309" s="33"/>
      <c r="AD309" s="33"/>
      <c r="AE309" s="33"/>
      <c r="AR309" s="178" t="s">
        <v>125</v>
      </c>
      <c r="AT309" s="178" t="s">
        <v>222</v>
      </c>
      <c r="AU309" s="178" t="s">
        <v>82</v>
      </c>
      <c r="AY309" s="18" t="s">
        <v>219</v>
      </c>
      <c r="BE309" s="179">
        <f>IF(N309="základní",J309,0)</f>
        <v>0</v>
      </c>
      <c r="BF309" s="179">
        <f>IF(N309="snížená",J309,0)</f>
        <v>0</v>
      </c>
      <c r="BG309" s="179">
        <f>IF(N309="zákl. přenesená",J309,0)</f>
        <v>0</v>
      </c>
      <c r="BH309" s="179">
        <f>IF(N309="sníž. přenesená",J309,0)</f>
        <v>0</v>
      </c>
      <c r="BI309" s="179">
        <f>IF(N309="nulová",J309,0)</f>
        <v>0</v>
      </c>
      <c r="BJ309" s="18" t="s">
        <v>80</v>
      </c>
      <c r="BK309" s="179">
        <f>ROUND(I309*H309,2)</f>
        <v>0</v>
      </c>
      <c r="BL309" s="18" t="s">
        <v>125</v>
      </c>
      <c r="BM309" s="178" t="s">
        <v>1013</v>
      </c>
    </row>
    <row r="310" spans="1:65" s="2" customFormat="1" ht="32.45" customHeight="1">
      <c r="A310" s="33"/>
      <c r="B310" s="166"/>
      <c r="C310" s="167" t="s">
        <v>485</v>
      </c>
      <c r="D310" s="167" t="s">
        <v>222</v>
      </c>
      <c r="E310" s="168" t="s">
        <v>1014</v>
      </c>
      <c r="F310" s="169" t="s">
        <v>1015</v>
      </c>
      <c r="G310" s="170" t="s">
        <v>249</v>
      </c>
      <c r="H310" s="171">
        <v>0.031</v>
      </c>
      <c r="I310" s="172"/>
      <c r="J310" s="173">
        <f>ROUND(I310*H310,2)</f>
        <v>0</v>
      </c>
      <c r="K310" s="169" t="s">
        <v>226</v>
      </c>
      <c r="L310" s="34"/>
      <c r="M310" s="174" t="s">
        <v>1</v>
      </c>
      <c r="N310" s="175" t="s">
        <v>38</v>
      </c>
      <c r="O310" s="59"/>
      <c r="P310" s="176">
        <f>O310*H310</f>
        <v>0</v>
      </c>
      <c r="Q310" s="176">
        <v>1.04528</v>
      </c>
      <c r="R310" s="176">
        <f>Q310*H310</f>
        <v>0.03240368</v>
      </c>
      <c r="S310" s="176">
        <v>0</v>
      </c>
      <c r="T310" s="177">
        <f>S310*H310</f>
        <v>0</v>
      </c>
      <c r="U310" s="33"/>
      <c r="V310" s="33"/>
      <c r="W310" s="33"/>
      <c r="X310" s="33"/>
      <c r="Y310" s="33"/>
      <c r="Z310" s="33"/>
      <c r="AA310" s="33"/>
      <c r="AB310" s="33"/>
      <c r="AC310" s="33"/>
      <c r="AD310" s="33"/>
      <c r="AE310" s="33"/>
      <c r="AR310" s="178" t="s">
        <v>125</v>
      </c>
      <c r="AT310" s="178" t="s">
        <v>222</v>
      </c>
      <c r="AU310" s="178" t="s">
        <v>82</v>
      </c>
      <c r="AY310" s="18" t="s">
        <v>219</v>
      </c>
      <c r="BE310" s="179">
        <f>IF(N310="základní",J310,0)</f>
        <v>0</v>
      </c>
      <c r="BF310" s="179">
        <f>IF(N310="snížená",J310,0)</f>
        <v>0</v>
      </c>
      <c r="BG310" s="179">
        <f>IF(N310="zákl. přenesená",J310,0)</f>
        <v>0</v>
      </c>
      <c r="BH310" s="179">
        <f>IF(N310="sníž. přenesená",J310,0)</f>
        <v>0</v>
      </c>
      <c r="BI310" s="179">
        <f>IF(N310="nulová",J310,0)</f>
        <v>0</v>
      </c>
      <c r="BJ310" s="18" t="s">
        <v>80</v>
      </c>
      <c r="BK310" s="179">
        <f>ROUND(I310*H310,2)</f>
        <v>0</v>
      </c>
      <c r="BL310" s="18" t="s">
        <v>125</v>
      </c>
      <c r="BM310" s="178" t="s">
        <v>1016</v>
      </c>
    </row>
    <row r="311" spans="2:51" s="13" customFormat="1" ht="12">
      <c r="B311" s="180"/>
      <c r="D311" s="181" t="s">
        <v>228</v>
      </c>
      <c r="E311" s="182" t="s">
        <v>1</v>
      </c>
      <c r="F311" s="183" t="s">
        <v>1017</v>
      </c>
      <c r="H311" s="184">
        <v>0.031</v>
      </c>
      <c r="I311" s="185"/>
      <c r="L311" s="180"/>
      <c r="M311" s="186"/>
      <c r="N311" s="187"/>
      <c r="O311" s="187"/>
      <c r="P311" s="187"/>
      <c r="Q311" s="187"/>
      <c r="R311" s="187"/>
      <c r="S311" s="187"/>
      <c r="T311" s="188"/>
      <c r="AT311" s="182" t="s">
        <v>228</v>
      </c>
      <c r="AU311" s="182" t="s">
        <v>82</v>
      </c>
      <c r="AV311" s="13" t="s">
        <v>82</v>
      </c>
      <c r="AW311" s="13" t="s">
        <v>30</v>
      </c>
      <c r="AX311" s="13" t="s">
        <v>80</v>
      </c>
      <c r="AY311" s="182" t="s">
        <v>219</v>
      </c>
    </row>
    <row r="312" spans="1:65" s="2" customFormat="1" ht="32.45" customHeight="1">
      <c r="A312" s="33"/>
      <c r="B312" s="166"/>
      <c r="C312" s="167" t="s">
        <v>327</v>
      </c>
      <c r="D312" s="167" t="s">
        <v>222</v>
      </c>
      <c r="E312" s="168" t="s">
        <v>247</v>
      </c>
      <c r="F312" s="169" t="s">
        <v>248</v>
      </c>
      <c r="G312" s="170" t="s">
        <v>249</v>
      </c>
      <c r="H312" s="171">
        <v>0.045</v>
      </c>
      <c r="I312" s="172"/>
      <c r="J312" s="173">
        <f>ROUND(I312*H312,2)</f>
        <v>0</v>
      </c>
      <c r="K312" s="169" t="s">
        <v>226</v>
      </c>
      <c r="L312" s="34"/>
      <c r="M312" s="174" t="s">
        <v>1</v>
      </c>
      <c r="N312" s="175" t="s">
        <v>38</v>
      </c>
      <c r="O312" s="59"/>
      <c r="P312" s="176">
        <f>O312*H312</f>
        <v>0</v>
      </c>
      <c r="Q312" s="176">
        <v>0.01709</v>
      </c>
      <c r="R312" s="176">
        <f>Q312*H312</f>
        <v>0.00076905</v>
      </c>
      <c r="S312" s="176">
        <v>0</v>
      </c>
      <c r="T312" s="177">
        <f>S312*H312</f>
        <v>0</v>
      </c>
      <c r="U312" s="33"/>
      <c r="V312" s="33"/>
      <c r="W312" s="33"/>
      <c r="X312" s="33"/>
      <c r="Y312" s="33"/>
      <c r="Z312" s="33"/>
      <c r="AA312" s="33"/>
      <c r="AB312" s="33"/>
      <c r="AC312" s="33"/>
      <c r="AD312" s="33"/>
      <c r="AE312" s="33"/>
      <c r="AR312" s="178" t="s">
        <v>125</v>
      </c>
      <c r="AT312" s="178" t="s">
        <v>222</v>
      </c>
      <c r="AU312" s="178" t="s">
        <v>82</v>
      </c>
      <c r="AY312" s="18" t="s">
        <v>219</v>
      </c>
      <c r="BE312" s="179">
        <f>IF(N312="základní",J312,0)</f>
        <v>0</v>
      </c>
      <c r="BF312" s="179">
        <f>IF(N312="snížená",J312,0)</f>
        <v>0</v>
      </c>
      <c r="BG312" s="179">
        <f>IF(N312="zákl. přenesená",J312,0)</f>
        <v>0</v>
      </c>
      <c r="BH312" s="179">
        <f>IF(N312="sníž. přenesená",J312,0)</f>
        <v>0</v>
      </c>
      <c r="BI312" s="179">
        <f>IF(N312="nulová",J312,0)</f>
        <v>0</v>
      </c>
      <c r="BJ312" s="18" t="s">
        <v>80</v>
      </c>
      <c r="BK312" s="179">
        <f>ROUND(I312*H312,2)</f>
        <v>0</v>
      </c>
      <c r="BL312" s="18" t="s">
        <v>125</v>
      </c>
      <c r="BM312" s="178" t="s">
        <v>1018</v>
      </c>
    </row>
    <row r="313" spans="2:51" s="13" customFormat="1" ht="12">
      <c r="B313" s="180"/>
      <c r="D313" s="181" t="s">
        <v>228</v>
      </c>
      <c r="E313" s="182" t="s">
        <v>1</v>
      </c>
      <c r="F313" s="183" t="s">
        <v>1019</v>
      </c>
      <c r="H313" s="184">
        <v>0.045</v>
      </c>
      <c r="I313" s="185"/>
      <c r="L313" s="180"/>
      <c r="M313" s="186"/>
      <c r="N313" s="187"/>
      <c r="O313" s="187"/>
      <c r="P313" s="187"/>
      <c r="Q313" s="187"/>
      <c r="R313" s="187"/>
      <c r="S313" s="187"/>
      <c r="T313" s="188"/>
      <c r="AT313" s="182" t="s">
        <v>228</v>
      </c>
      <c r="AU313" s="182" t="s">
        <v>82</v>
      </c>
      <c r="AV313" s="13" t="s">
        <v>82</v>
      </c>
      <c r="AW313" s="13" t="s">
        <v>30</v>
      </c>
      <c r="AX313" s="13" t="s">
        <v>80</v>
      </c>
      <c r="AY313" s="182" t="s">
        <v>219</v>
      </c>
    </row>
    <row r="314" spans="1:65" s="2" customFormat="1" ht="14.45" customHeight="1">
      <c r="A314" s="33"/>
      <c r="B314" s="166"/>
      <c r="C314" s="197" t="s">
        <v>287</v>
      </c>
      <c r="D314" s="197" t="s">
        <v>253</v>
      </c>
      <c r="E314" s="198" t="s">
        <v>254</v>
      </c>
      <c r="F314" s="199" t="s">
        <v>255</v>
      </c>
      <c r="G314" s="200" t="s">
        <v>249</v>
      </c>
      <c r="H314" s="201">
        <v>0.049</v>
      </c>
      <c r="I314" s="202"/>
      <c r="J314" s="203">
        <f>ROUND(I314*H314,2)</f>
        <v>0</v>
      </c>
      <c r="K314" s="199" t="s">
        <v>226</v>
      </c>
      <c r="L314" s="204"/>
      <c r="M314" s="205" t="s">
        <v>1</v>
      </c>
      <c r="N314" s="206" t="s">
        <v>38</v>
      </c>
      <c r="O314" s="59"/>
      <c r="P314" s="176">
        <f>O314*H314</f>
        <v>0</v>
      </c>
      <c r="Q314" s="176">
        <v>1</v>
      </c>
      <c r="R314" s="176">
        <f>Q314*H314</f>
        <v>0.049</v>
      </c>
      <c r="S314" s="176">
        <v>0</v>
      </c>
      <c r="T314" s="177">
        <f>S314*H314</f>
        <v>0</v>
      </c>
      <c r="U314" s="33"/>
      <c r="V314" s="33"/>
      <c r="W314" s="33"/>
      <c r="X314" s="33"/>
      <c r="Y314" s="33"/>
      <c r="Z314" s="33"/>
      <c r="AA314" s="33"/>
      <c r="AB314" s="33"/>
      <c r="AC314" s="33"/>
      <c r="AD314" s="33"/>
      <c r="AE314" s="33"/>
      <c r="AR314" s="178" t="s">
        <v>256</v>
      </c>
      <c r="AT314" s="178" t="s">
        <v>253</v>
      </c>
      <c r="AU314" s="178" t="s">
        <v>82</v>
      </c>
      <c r="AY314" s="18" t="s">
        <v>219</v>
      </c>
      <c r="BE314" s="179">
        <f>IF(N314="základní",J314,0)</f>
        <v>0</v>
      </c>
      <c r="BF314" s="179">
        <f>IF(N314="snížená",J314,0)</f>
        <v>0</v>
      </c>
      <c r="BG314" s="179">
        <f>IF(N314="zákl. přenesená",J314,0)</f>
        <v>0</v>
      </c>
      <c r="BH314" s="179">
        <f>IF(N314="sníž. přenesená",J314,0)</f>
        <v>0</v>
      </c>
      <c r="BI314" s="179">
        <f>IF(N314="nulová",J314,0)</f>
        <v>0</v>
      </c>
      <c r="BJ314" s="18" t="s">
        <v>80</v>
      </c>
      <c r="BK314" s="179">
        <f>ROUND(I314*H314,2)</f>
        <v>0</v>
      </c>
      <c r="BL314" s="18" t="s">
        <v>125</v>
      </c>
      <c r="BM314" s="178" t="s">
        <v>1020</v>
      </c>
    </row>
    <row r="315" spans="2:51" s="13" customFormat="1" ht="12">
      <c r="B315" s="180"/>
      <c r="D315" s="181" t="s">
        <v>228</v>
      </c>
      <c r="E315" s="182" t="s">
        <v>1</v>
      </c>
      <c r="F315" s="183" t="s">
        <v>1021</v>
      </c>
      <c r="H315" s="184">
        <v>0.049</v>
      </c>
      <c r="I315" s="185"/>
      <c r="L315" s="180"/>
      <c r="M315" s="186"/>
      <c r="N315" s="187"/>
      <c r="O315" s="187"/>
      <c r="P315" s="187"/>
      <c r="Q315" s="187"/>
      <c r="R315" s="187"/>
      <c r="S315" s="187"/>
      <c r="T315" s="188"/>
      <c r="AT315" s="182" t="s">
        <v>228</v>
      </c>
      <c r="AU315" s="182" t="s">
        <v>82</v>
      </c>
      <c r="AV315" s="13" t="s">
        <v>82</v>
      </c>
      <c r="AW315" s="13" t="s">
        <v>30</v>
      </c>
      <c r="AX315" s="13" t="s">
        <v>80</v>
      </c>
      <c r="AY315" s="182" t="s">
        <v>219</v>
      </c>
    </row>
    <row r="316" spans="1:65" s="2" customFormat="1" ht="32.45" customHeight="1">
      <c r="A316" s="33"/>
      <c r="B316" s="166"/>
      <c r="C316" s="167" t="s">
        <v>405</v>
      </c>
      <c r="D316" s="167" t="s">
        <v>222</v>
      </c>
      <c r="E316" s="168" t="s">
        <v>1022</v>
      </c>
      <c r="F316" s="169" t="s">
        <v>1023</v>
      </c>
      <c r="G316" s="170" t="s">
        <v>232</v>
      </c>
      <c r="H316" s="171">
        <v>0.648</v>
      </c>
      <c r="I316" s="172"/>
      <c r="J316" s="173">
        <f>ROUND(I316*H316,2)</f>
        <v>0</v>
      </c>
      <c r="K316" s="169" t="s">
        <v>226</v>
      </c>
      <c r="L316" s="34"/>
      <c r="M316" s="174" t="s">
        <v>1</v>
      </c>
      <c r="N316" s="175" t="s">
        <v>38</v>
      </c>
      <c r="O316" s="59"/>
      <c r="P316" s="176">
        <f>O316*H316</f>
        <v>0</v>
      </c>
      <c r="Q316" s="176">
        <v>2.45329</v>
      </c>
      <c r="R316" s="176">
        <f>Q316*H316</f>
        <v>1.58973192</v>
      </c>
      <c r="S316" s="176">
        <v>0</v>
      </c>
      <c r="T316" s="177">
        <f>S316*H316</f>
        <v>0</v>
      </c>
      <c r="U316" s="33"/>
      <c r="V316" s="33"/>
      <c r="W316" s="33"/>
      <c r="X316" s="33"/>
      <c r="Y316" s="33"/>
      <c r="Z316" s="33"/>
      <c r="AA316" s="33"/>
      <c r="AB316" s="33"/>
      <c r="AC316" s="33"/>
      <c r="AD316" s="33"/>
      <c r="AE316" s="33"/>
      <c r="AR316" s="178" t="s">
        <v>125</v>
      </c>
      <c r="AT316" s="178" t="s">
        <v>222</v>
      </c>
      <c r="AU316" s="178" t="s">
        <v>82</v>
      </c>
      <c r="AY316" s="18" t="s">
        <v>219</v>
      </c>
      <c r="BE316" s="179">
        <f>IF(N316="základní",J316,0)</f>
        <v>0</v>
      </c>
      <c r="BF316" s="179">
        <f>IF(N316="snížená",J316,0)</f>
        <v>0</v>
      </c>
      <c r="BG316" s="179">
        <f>IF(N316="zákl. přenesená",J316,0)</f>
        <v>0</v>
      </c>
      <c r="BH316" s="179">
        <f>IF(N316="sníž. přenesená",J316,0)</f>
        <v>0</v>
      </c>
      <c r="BI316" s="179">
        <f>IF(N316="nulová",J316,0)</f>
        <v>0</v>
      </c>
      <c r="BJ316" s="18" t="s">
        <v>80</v>
      </c>
      <c r="BK316" s="179">
        <f>ROUND(I316*H316,2)</f>
        <v>0</v>
      </c>
      <c r="BL316" s="18" t="s">
        <v>125</v>
      </c>
      <c r="BM316" s="178" t="s">
        <v>1024</v>
      </c>
    </row>
    <row r="317" spans="2:51" s="13" customFormat="1" ht="12">
      <c r="B317" s="180"/>
      <c r="D317" s="181" t="s">
        <v>228</v>
      </c>
      <c r="E317" s="182" t="s">
        <v>1</v>
      </c>
      <c r="F317" s="183" t="s">
        <v>1025</v>
      </c>
      <c r="H317" s="184">
        <v>0.338</v>
      </c>
      <c r="I317" s="185"/>
      <c r="L317" s="180"/>
      <c r="M317" s="186"/>
      <c r="N317" s="187"/>
      <c r="O317" s="187"/>
      <c r="P317" s="187"/>
      <c r="Q317" s="187"/>
      <c r="R317" s="187"/>
      <c r="S317" s="187"/>
      <c r="T317" s="188"/>
      <c r="AT317" s="182" t="s">
        <v>228</v>
      </c>
      <c r="AU317" s="182" t="s">
        <v>82</v>
      </c>
      <c r="AV317" s="13" t="s">
        <v>82</v>
      </c>
      <c r="AW317" s="13" t="s">
        <v>30</v>
      </c>
      <c r="AX317" s="13" t="s">
        <v>73</v>
      </c>
      <c r="AY317" s="182" t="s">
        <v>219</v>
      </c>
    </row>
    <row r="318" spans="2:51" s="13" customFormat="1" ht="12">
      <c r="B318" s="180"/>
      <c r="D318" s="181" t="s">
        <v>228</v>
      </c>
      <c r="E318" s="182" t="s">
        <v>1</v>
      </c>
      <c r="F318" s="183" t="s">
        <v>1026</v>
      </c>
      <c r="H318" s="184">
        <v>0.163</v>
      </c>
      <c r="I318" s="185"/>
      <c r="L318" s="180"/>
      <c r="M318" s="186"/>
      <c r="N318" s="187"/>
      <c r="O318" s="187"/>
      <c r="P318" s="187"/>
      <c r="Q318" s="187"/>
      <c r="R318" s="187"/>
      <c r="S318" s="187"/>
      <c r="T318" s="188"/>
      <c r="AT318" s="182" t="s">
        <v>228</v>
      </c>
      <c r="AU318" s="182" t="s">
        <v>82</v>
      </c>
      <c r="AV318" s="13" t="s">
        <v>82</v>
      </c>
      <c r="AW318" s="13" t="s">
        <v>30</v>
      </c>
      <c r="AX318" s="13" t="s">
        <v>73</v>
      </c>
      <c r="AY318" s="182" t="s">
        <v>219</v>
      </c>
    </row>
    <row r="319" spans="2:51" s="13" customFormat="1" ht="12">
      <c r="B319" s="180"/>
      <c r="D319" s="181" t="s">
        <v>228</v>
      </c>
      <c r="E319" s="182" t="s">
        <v>1</v>
      </c>
      <c r="F319" s="183" t="s">
        <v>1027</v>
      </c>
      <c r="H319" s="184">
        <v>0.147</v>
      </c>
      <c r="I319" s="185"/>
      <c r="L319" s="180"/>
      <c r="M319" s="186"/>
      <c r="N319" s="187"/>
      <c r="O319" s="187"/>
      <c r="P319" s="187"/>
      <c r="Q319" s="187"/>
      <c r="R319" s="187"/>
      <c r="S319" s="187"/>
      <c r="T319" s="188"/>
      <c r="AT319" s="182" t="s">
        <v>228</v>
      </c>
      <c r="AU319" s="182" t="s">
        <v>82</v>
      </c>
      <c r="AV319" s="13" t="s">
        <v>82</v>
      </c>
      <c r="AW319" s="13" t="s">
        <v>30</v>
      </c>
      <c r="AX319" s="13" t="s">
        <v>73</v>
      </c>
      <c r="AY319" s="182" t="s">
        <v>219</v>
      </c>
    </row>
    <row r="320" spans="2:51" s="14" customFormat="1" ht="12">
      <c r="B320" s="189"/>
      <c r="D320" s="181" t="s">
        <v>228</v>
      </c>
      <c r="E320" s="190" t="s">
        <v>1</v>
      </c>
      <c r="F320" s="191" t="s">
        <v>241</v>
      </c>
      <c r="H320" s="192">
        <v>0.648</v>
      </c>
      <c r="I320" s="193"/>
      <c r="L320" s="189"/>
      <c r="M320" s="194"/>
      <c r="N320" s="195"/>
      <c r="O320" s="195"/>
      <c r="P320" s="195"/>
      <c r="Q320" s="195"/>
      <c r="R320" s="195"/>
      <c r="S320" s="195"/>
      <c r="T320" s="196"/>
      <c r="AT320" s="190" t="s">
        <v>228</v>
      </c>
      <c r="AU320" s="190" t="s">
        <v>82</v>
      </c>
      <c r="AV320" s="14" t="s">
        <v>125</v>
      </c>
      <c r="AW320" s="14" t="s">
        <v>30</v>
      </c>
      <c r="AX320" s="14" t="s">
        <v>80</v>
      </c>
      <c r="AY320" s="190" t="s">
        <v>219</v>
      </c>
    </row>
    <row r="321" spans="1:65" s="2" customFormat="1" ht="43.15" customHeight="1">
      <c r="A321" s="33"/>
      <c r="B321" s="166"/>
      <c r="C321" s="167" t="s">
        <v>421</v>
      </c>
      <c r="D321" s="167" t="s">
        <v>222</v>
      </c>
      <c r="E321" s="168" t="s">
        <v>1028</v>
      </c>
      <c r="F321" s="169" t="s">
        <v>1029</v>
      </c>
      <c r="G321" s="170" t="s">
        <v>237</v>
      </c>
      <c r="H321" s="171">
        <v>10.35</v>
      </c>
      <c r="I321" s="172"/>
      <c r="J321" s="173">
        <f>ROUND(I321*H321,2)</f>
        <v>0</v>
      </c>
      <c r="K321" s="169" t="s">
        <v>226</v>
      </c>
      <c r="L321" s="34"/>
      <c r="M321" s="174" t="s">
        <v>1</v>
      </c>
      <c r="N321" s="175" t="s">
        <v>38</v>
      </c>
      <c r="O321" s="59"/>
      <c r="P321" s="176">
        <f>O321*H321</f>
        <v>0</v>
      </c>
      <c r="Q321" s="176">
        <v>0.00275</v>
      </c>
      <c r="R321" s="176">
        <f>Q321*H321</f>
        <v>0.028462499999999998</v>
      </c>
      <c r="S321" s="176">
        <v>0</v>
      </c>
      <c r="T321" s="177">
        <f>S321*H321</f>
        <v>0</v>
      </c>
      <c r="U321" s="33"/>
      <c r="V321" s="33"/>
      <c r="W321" s="33"/>
      <c r="X321" s="33"/>
      <c r="Y321" s="33"/>
      <c r="Z321" s="33"/>
      <c r="AA321" s="33"/>
      <c r="AB321" s="33"/>
      <c r="AC321" s="33"/>
      <c r="AD321" s="33"/>
      <c r="AE321" s="33"/>
      <c r="AR321" s="178" t="s">
        <v>125</v>
      </c>
      <c r="AT321" s="178" t="s">
        <v>222</v>
      </c>
      <c r="AU321" s="178" t="s">
        <v>82</v>
      </c>
      <c r="AY321" s="18" t="s">
        <v>219</v>
      </c>
      <c r="BE321" s="179">
        <f>IF(N321="základní",J321,0)</f>
        <v>0</v>
      </c>
      <c r="BF321" s="179">
        <f>IF(N321="snížená",J321,0)</f>
        <v>0</v>
      </c>
      <c r="BG321" s="179">
        <f>IF(N321="zákl. přenesená",J321,0)</f>
        <v>0</v>
      </c>
      <c r="BH321" s="179">
        <f>IF(N321="sníž. přenesená",J321,0)</f>
        <v>0</v>
      </c>
      <c r="BI321" s="179">
        <f>IF(N321="nulová",J321,0)</f>
        <v>0</v>
      </c>
      <c r="BJ321" s="18" t="s">
        <v>80</v>
      </c>
      <c r="BK321" s="179">
        <f>ROUND(I321*H321,2)</f>
        <v>0</v>
      </c>
      <c r="BL321" s="18" t="s">
        <v>125</v>
      </c>
      <c r="BM321" s="178" t="s">
        <v>1030</v>
      </c>
    </row>
    <row r="322" spans="2:51" s="13" customFormat="1" ht="12">
      <c r="B322" s="180"/>
      <c r="D322" s="181" t="s">
        <v>228</v>
      </c>
      <c r="E322" s="182" t="s">
        <v>1</v>
      </c>
      <c r="F322" s="183" t="s">
        <v>1031</v>
      </c>
      <c r="H322" s="184">
        <v>5.4</v>
      </c>
      <c r="I322" s="185"/>
      <c r="L322" s="180"/>
      <c r="M322" s="186"/>
      <c r="N322" s="187"/>
      <c r="O322" s="187"/>
      <c r="P322" s="187"/>
      <c r="Q322" s="187"/>
      <c r="R322" s="187"/>
      <c r="S322" s="187"/>
      <c r="T322" s="188"/>
      <c r="AT322" s="182" t="s">
        <v>228</v>
      </c>
      <c r="AU322" s="182" t="s">
        <v>82</v>
      </c>
      <c r="AV322" s="13" t="s">
        <v>82</v>
      </c>
      <c r="AW322" s="13" t="s">
        <v>30</v>
      </c>
      <c r="AX322" s="13" t="s">
        <v>73</v>
      </c>
      <c r="AY322" s="182" t="s">
        <v>219</v>
      </c>
    </row>
    <row r="323" spans="2:51" s="13" customFormat="1" ht="12">
      <c r="B323" s="180"/>
      <c r="D323" s="181" t="s">
        <v>228</v>
      </c>
      <c r="E323" s="182" t="s">
        <v>1</v>
      </c>
      <c r="F323" s="183" t="s">
        <v>1032</v>
      </c>
      <c r="H323" s="184">
        <v>2.6</v>
      </c>
      <c r="I323" s="185"/>
      <c r="L323" s="180"/>
      <c r="M323" s="186"/>
      <c r="N323" s="187"/>
      <c r="O323" s="187"/>
      <c r="P323" s="187"/>
      <c r="Q323" s="187"/>
      <c r="R323" s="187"/>
      <c r="S323" s="187"/>
      <c r="T323" s="188"/>
      <c r="AT323" s="182" t="s">
        <v>228</v>
      </c>
      <c r="AU323" s="182" t="s">
        <v>82</v>
      </c>
      <c r="AV323" s="13" t="s">
        <v>82</v>
      </c>
      <c r="AW323" s="13" t="s">
        <v>30</v>
      </c>
      <c r="AX323" s="13" t="s">
        <v>73</v>
      </c>
      <c r="AY323" s="182" t="s">
        <v>219</v>
      </c>
    </row>
    <row r="324" spans="2:51" s="13" customFormat="1" ht="12">
      <c r="B324" s="180"/>
      <c r="D324" s="181" t="s">
        <v>228</v>
      </c>
      <c r="E324" s="182" t="s">
        <v>1</v>
      </c>
      <c r="F324" s="183" t="s">
        <v>1033</v>
      </c>
      <c r="H324" s="184">
        <v>2.35</v>
      </c>
      <c r="I324" s="185"/>
      <c r="L324" s="180"/>
      <c r="M324" s="186"/>
      <c r="N324" s="187"/>
      <c r="O324" s="187"/>
      <c r="P324" s="187"/>
      <c r="Q324" s="187"/>
      <c r="R324" s="187"/>
      <c r="S324" s="187"/>
      <c r="T324" s="188"/>
      <c r="AT324" s="182" t="s">
        <v>228</v>
      </c>
      <c r="AU324" s="182" t="s">
        <v>82</v>
      </c>
      <c r="AV324" s="13" t="s">
        <v>82</v>
      </c>
      <c r="AW324" s="13" t="s">
        <v>30</v>
      </c>
      <c r="AX324" s="13" t="s">
        <v>73</v>
      </c>
      <c r="AY324" s="182" t="s">
        <v>219</v>
      </c>
    </row>
    <row r="325" spans="2:51" s="14" customFormat="1" ht="12">
      <c r="B325" s="189"/>
      <c r="D325" s="181" t="s">
        <v>228</v>
      </c>
      <c r="E325" s="190" t="s">
        <v>1</v>
      </c>
      <c r="F325" s="191" t="s">
        <v>241</v>
      </c>
      <c r="H325" s="192">
        <v>10.35</v>
      </c>
      <c r="I325" s="193"/>
      <c r="L325" s="189"/>
      <c r="M325" s="194"/>
      <c r="N325" s="195"/>
      <c r="O325" s="195"/>
      <c r="P325" s="195"/>
      <c r="Q325" s="195"/>
      <c r="R325" s="195"/>
      <c r="S325" s="195"/>
      <c r="T325" s="196"/>
      <c r="AT325" s="190" t="s">
        <v>228</v>
      </c>
      <c r="AU325" s="190" t="s">
        <v>82</v>
      </c>
      <c r="AV325" s="14" t="s">
        <v>125</v>
      </c>
      <c r="AW325" s="14" t="s">
        <v>30</v>
      </c>
      <c r="AX325" s="14" t="s">
        <v>80</v>
      </c>
      <c r="AY325" s="190" t="s">
        <v>219</v>
      </c>
    </row>
    <row r="326" spans="1:65" s="2" customFormat="1" ht="43.15" customHeight="1">
      <c r="A326" s="33"/>
      <c r="B326" s="166"/>
      <c r="C326" s="167" t="s">
        <v>426</v>
      </c>
      <c r="D326" s="167" t="s">
        <v>222</v>
      </c>
      <c r="E326" s="168" t="s">
        <v>1034</v>
      </c>
      <c r="F326" s="169" t="s">
        <v>1035</v>
      </c>
      <c r="G326" s="170" t="s">
        <v>237</v>
      </c>
      <c r="H326" s="171">
        <v>10.35</v>
      </c>
      <c r="I326" s="172"/>
      <c r="J326" s="173">
        <f>ROUND(I326*H326,2)</f>
        <v>0</v>
      </c>
      <c r="K326" s="169" t="s">
        <v>226</v>
      </c>
      <c r="L326" s="34"/>
      <c r="M326" s="174" t="s">
        <v>1</v>
      </c>
      <c r="N326" s="175" t="s">
        <v>38</v>
      </c>
      <c r="O326" s="59"/>
      <c r="P326" s="176">
        <f>O326*H326</f>
        <v>0</v>
      </c>
      <c r="Q326" s="176">
        <v>0</v>
      </c>
      <c r="R326" s="176">
        <f>Q326*H326</f>
        <v>0</v>
      </c>
      <c r="S326" s="176">
        <v>0</v>
      </c>
      <c r="T326" s="177">
        <f>S326*H326</f>
        <v>0</v>
      </c>
      <c r="U326" s="33"/>
      <c r="V326" s="33"/>
      <c r="W326" s="33"/>
      <c r="X326" s="33"/>
      <c r="Y326" s="33"/>
      <c r="Z326" s="33"/>
      <c r="AA326" s="33"/>
      <c r="AB326" s="33"/>
      <c r="AC326" s="33"/>
      <c r="AD326" s="33"/>
      <c r="AE326" s="33"/>
      <c r="AR326" s="178" t="s">
        <v>125</v>
      </c>
      <c r="AT326" s="178" t="s">
        <v>222</v>
      </c>
      <c r="AU326" s="178" t="s">
        <v>82</v>
      </c>
      <c r="AY326" s="18" t="s">
        <v>219</v>
      </c>
      <c r="BE326" s="179">
        <f>IF(N326="základní",J326,0)</f>
        <v>0</v>
      </c>
      <c r="BF326" s="179">
        <f>IF(N326="snížená",J326,0)</f>
        <v>0</v>
      </c>
      <c r="BG326" s="179">
        <f>IF(N326="zákl. přenesená",J326,0)</f>
        <v>0</v>
      </c>
      <c r="BH326" s="179">
        <f>IF(N326="sníž. přenesená",J326,0)</f>
        <v>0</v>
      </c>
      <c r="BI326" s="179">
        <f>IF(N326="nulová",J326,0)</f>
        <v>0</v>
      </c>
      <c r="BJ326" s="18" t="s">
        <v>80</v>
      </c>
      <c r="BK326" s="179">
        <f>ROUND(I326*H326,2)</f>
        <v>0</v>
      </c>
      <c r="BL326" s="18" t="s">
        <v>125</v>
      </c>
      <c r="BM326" s="178" t="s">
        <v>1036</v>
      </c>
    </row>
    <row r="327" spans="1:65" s="2" customFormat="1" ht="43.15" customHeight="1">
      <c r="A327" s="33"/>
      <c r="B327" s="166"/>
      <c r="C327" s="167" t="s">
        <v>431</v>
      </c>
      <c r="D327" s="167" t="s">
        <v>222</v>
      </c>
      <c r="E327" s="168" t="s">
        <v>1037</v>
      </c>
      <c r="F327" s="169" t="s">
        <v>1038</v>
      </c>
      <c r="G327" s="170" t="s">
        <v>249</v>
      </c>
      <c r="H327" s="171">
        <v>0.175</v>
      </c>
      <c r="I327" s="172"/>
      <c r="J327" s="173">
        <f>ROUND(I327*H327,2)</f>
        <v>0</v>
      </c>
      <c r="K327" s="169" t="s">
        <v>226</v>
      </c>
      <c r="L327" s="34"/>
      <c r="M327" s="174" t="s">
        <v>1</v>
      </c>
      <c r="N327" s="175" t="s">
        <v>38</v>
      </c>
      <c r="O327" s="59"/>
      <c r="P327" s="176">
        <f>O327*H327</f>
        <v>0</v>
      </c>
      <c r="Q327" s="176">
        <v>1.05197</v>
      </c>
      <c r="R327" s="176">
        <f>Q327*H327</f>
        <v>0.18409475</v>
      </c>
      <c r="S327" s="176">
        <v>0</v>
      </c>
      <c r="T327" s="177">
        <f>S327*H327</f>
        <v>0</v>
      </c>
      <c r="U327" s="33"/>
      <c r="V327" s="33"/>
      <c r="W327" s="33"/>
      <c r="X327" s="33"/>
      <c r="Y327" s="33"/>
      <c r="Z327" s="33"/>
      <c r="AA327" s="33"/>
      <c r="AB327" s="33"/>
      <c r="AC327" s="33"/>
      <c r="AD327" s="33"/>
      <c r="AE327" s="33"/>
      <c r="AR327" s="178" t="s">
        <v>125</v>
      </c>
      <c r="AT327" s="178" t="s">
        <v>222</v>
      </c>
      <c r="AU327" s="178" t="s">
        <v>82</v>
      </c>
      <c r="AY327" s="18" t="s">
        <v>219</v>
      </c>
      <c r="BE327" s="179">
        <f>IF(N327="základní",J327,0)</f>
        <v>0</v>
      </c>
      <c r="BF327" s="179">
        <f>IF(N327="snížená",J327,0)</f>
        <v>0</v>
      </c>
      <c r="BG327" s="179">
        <f>IF(N327="zákl. přenesená",J327,0)</f>
        <v>0</v>
      </c>
      <c r="BH327" s="179">
        <f>IF(N327="sníž. přenesená",J327,0)</f>
        <v>0</v>
      </c>
      <c r="BI327" s="179">
        <f>IF(N327="nulová",J327,0)</f>
        <v>0</v>
      </c>
      <c r="BJ327" s="18" t="s">
        <v>80</v>
      </c>
      <c r="BK327" s="179">
        <f>ROUND(I327*H327,2)</f>
        <v>0</v>
      </c>
      <c r="BL327" s="18" t="s">
        <v>125</v>
      </c>
      <c r="BM327" s="178" t="s">
        <v>1039</v>
      </c>
    </row>
    <row r="328" spans="2:51" s="13" customFormat="1" ht="12">
      <c r="B328" s="180"/>
      <c r="D328" s="181" t="s">
        <v>228</v>
      </c>
      <c r="E328" s="182" t="s">
        <v>1</v>
      </c>
      <c r="F328" s="183" t="s">
        <v>1040</v>
      </c>
      <c r="H328" s="184">
        <v>0.175</v>
      </c>
      <c r="I328" s="185"/>
      <c r="L328" s="180"/>
      <c r="M328" s="186"/>
      <c r="N328" s="187"/>
      <c r="O328" s="187"/>
      <c r="P328" s="187"/>
      <c r="Q328" s="187"/>
      <c r="R328" s="187"/>
      <c r="S328" s="187"/>
      <c r="T328" s="188"/>
      <c r="AT328" s="182" t="s">
        <v>228</v>
      </c>
      <c r="AU328" s="182" t="s">
        <v>82</v>
      </c>
      <c r="AV328" s="13" t="s">
        <v>82</v>
      </c>
      <c r="AW328" s="13" t="s">
        <v>30</v>
      </c>
      <c r="AX328" s="13" t="s">
        <v>80</v>
      </c>
      <c r="AY328" s="182" t="s">
        <v>219</v>
      </c>
    </row>
    <row r="329" spans="1:65" s="2" customFormat="1" ht="32.45" customHeight="1">
      <c r="A329" s="33"/>
      <c r="B329" s="166"/>
      <c r="C329" s="167" t="s">
        <v>436</v>
      </c>
      <c r="D329" s="167" t="s">
        <v>222</v>
      </c>
      <c r="E329" s="168" t="s">
        <v>1041</v>
      </c>
      <c r="F329" s="169" t="s">
        <v>1042</v>
      </c>
      <c r="G329" s="170" t="s">
        <v>361</v>
      </c>
      <c r="H329" s="171">
        <v>2.5</v>
      </c>
      <c r="I329" s="172"/>
      <c r="J329" s="173">
        <f>ROUND(I329*H329,2)</f>
        <v>0</v>
      </c>
      <c r="K329" s="169" t="s">
        <v>226</v>
      </c>
      <c r="L329" s="34"/>
      <c r="M329" s="174" t="s">
        <v>1</v>
      </c>
      <c r="N329" s="175" t="s">
        <v>38</v>
      </c>
      <c r="O329" s="59"/>
      <c r="P329" s="176">
        <f>O329*H329</f>
        <v>0</v>
      </c>
      <c r="Q329" s="176">
        <v>0.00048</v>
      </c>
      <c r="R329" s="176">
        <f>Q329*H329</f>
        <v>0.0012000000000000001</v>
      </c>
      <c r="S329" s="176">
        <v>0</v>
      </c>
      <c r="T329" s="177">
        <f>S329*H329</f>
        <v>0</v>
      </c>
      <c r="U329" s="33"/>
      <c r="V329" s="33"/>
      <c r="W329" s="33"/>
      <c r="X329" s="33"/>
      <c r="Y329" s="33"/>
      <c r="Z329" s="33"/>
      <c r="AA329" s="33"/>
      <c r="AB329" s="33"/>
      <c r="AC329" s="33"/>
      <c r="AD329" s="33"/>
      <c r="AE329" s="33"/>
      <c r="AR329" s="178" t="s">
        <v>125</v>
      </c>
      <c r="AT329" s="178" t="s">
        <v>222</v>
      </c>
      <c r="AU329" s="178" t="s">
        <v>82</v>
      </c>
      <c r="AY329" s="18" t="s">
        <v>219</v>
      </c>
      <c r="BE329" s="179">
        <f>IF(N329="základní",J329,0)</f>
        <v>0</v>
      </c>
      <c r="BF329" s="179">
        <f>IF(N329="snížená",J329,0)</f>
        <v>0</v>
      </c>
      <c r="BG329" s="179">
        <f>IF(N329="zákl. přenesená",J329,0)</f>
        <v>0</v>
      </c>
      <c r="BH329" s="179">
        <f>IF(N329="sníž. přenesená",J329,0)</f>
        <v>0</v>
      </c>
      <c r="BI329" s="179">
        <f>IF(N329="nulová",J329,0)</f>
        <v>0</v>
      </c>
      <c r="BJ329" s="18" t="s">
        <v>80</v>
      </c>
      <c r="BK329" s="179">
        <f>ROUND(I329*H329,2)</f>
        <v>0</v>
      </c>
      <c r="BL329" s="18" t="s">
        <v>125</v>
      </c>
      <c r="BM329" s="178" t="s">
        <v>1043</v>
      </c>
    </row>
    <row r="330" spans="2:51" s="13" customFormat="1" ht="12">
      <c r="B330" s="180"/>
      <c r="D330" s="181" t="s">
        <v>228</v>
      </c>
      <c r="E330" s="182" t="s">
        <v>1</v>
      </c>
      <c r="F330" s="183" t="s">
        <v>1044</v>
      </c>
      <c r="H330" s="184">
        <v>2.5</v>
      </c>
      <c r="I330" s="185"/>
      <c r="L330" s="180"/>
      <c r="M330" s="186"/>
      <c r="N330" s="187"/>
      <c r="O330" s="187"/>
      <c r="P330" s="187"/>
      <c r="Q330" s="187"/>
      <c r="R330" s="187"/>
      <c r="S330" s="187"/>
      <c r="T330" s="188"/>
      <c r="AT330" s="182" t="s">
        <v>228</v>
      </c>
      <c r="AU330" s="182" t="s">
        <v>82</v>
      </c>
      <c r="AV330" s="13" t="s">
        <v>82</v>
      </c>
      <c r="AW330" s="13" t="s">
        <v>30</v>
      </c>
      <c r="AX330" s="13" t="s">
        <v>80</v>
      </c>
      <c r="AY330" s="182" t="s">
        <v>219</v>
      </c>
    </row>
    <row r="331" spans="1:65" s="2" customFormat="1" ht="32.45" customHeight="1">
      <c r="A331" s="33"/>
      <c r="B331" s="166"/>
      <c r="C331" s="167" t="s">
        <v>410</v>
      </c>
      <c r="D331" s="167" t="s">
        <v>222</v>
      </c>
      <c r="E331" s="168" t="s">
        <v>1045</v>
      </c>
      <c r="F331" s="169" t="s">
        <v>1046</v>
      </c>
      <c r="G331" s="170" t="s">
        <v>237</v>
      </c>
      <c r="H331" s="171">
        <v>108.106</v>
      </c>
      <c r="I331" s="172"/>
      <c r="J331" s="173">
        <f>ROUND(I331*H331,2)</f>
        <v>0</v>
      </c>
      <c r="K331" s="169" t="s">
        <v>226</v>
      </c>
      <c r="L331" s="34"/>
      <c r="M331" s="174" t="s">
        <v>1</v>
      </c>
      <c r="N331" s="175" t="s">
        <v>38</v>
      </c>
      <c r="O331" s="59"/>
      <c r="P331" s="176">
        <f>O331*H331</f>
        <v>0</v>
      </c>
      <c r="Q331" s="176">
        <v>0</v>
      </c>
      <c r="R331" s="176">
        <f>Q331*H331</f>
        <v>0</v>
      </c>
      <c r="S331" s="176">
        <v>0</v>
      </c>
      <c r="T331" s="177">
        <f>S331*H331</f>
        <v>0</v>
      </c>
      <c r="U331" s="33"/>
      <c r="V331" s="33"/>
      <c r="W331" s="33"/>
      <c r="X331" s="33"/>
      <c r="Y331" s="33"/>
      <c r="Z331" s="33"/>
      <c r="AA331" s="33"/>
      <c r="AB331" s="33"/>
      <c r="AC331" s="33"/>
      <c r="AD331" s="33"/>
      <c r="AE331" s="33"/>
      <c r="AR331" s="178" t="s">
        <v>125</v>
      </c>
      <c r="AT331" s="178" t="s">
        <v>222</v>
      </c>
      <c r="AU331" s="178" t="s">
        <v>82</v>
      </c>
      <c r="AY331" s="18" t="s">
        <v>219</v>
      </c>
      <c r="BE331" s="179">
        <f>IF(N331="základní",J331,0)</f>
        <v>0</v>
      </c>
      <c r="BF331" s="179">
        <f>IF(N331="snížená",J331,0)</f>
        <v>0</v>
      </c>
      <c r="BG331" s="179">
        <f>IF(N331="zákl. přenesená",J331,0)</f>
        <v>0</v>
      </c>
      <c r="BH331" s="179">
        <f>IF(N331="sníž. přenesená",J331,0)</f>
        <v>0</v>
      </c>
      <c r="BI331" s="179">
        <f>IF(N331="nulová",J331,0)</f>
        <v>0</v>
      </c>
      <c r="BJ331" s="18" t="s">
        <v>80</v>
      </c>
      <c r="BK331" s="179">
        <f>ROUND(I331*H331,2)</f>
        <v>0</v>
      </c>
      <c r="BL331" s="18" t="s">
        <v>125</v>
      </c>
      <c r="BM331" s="178" t="s">
        <v>1047</v>
      </c>
    </row>
    <row r="332" spans="2:51" s="13" customFormat="1" ht="12">
      <c r="B332" s="180"/>
      <c r="D332" s="181" t="s">
        <v>228</v>
      </c>
      <c r="E332" s="182" t="s">
        <v>1</v>
      </c>
      <c r="F332" s="183" t="s">
        <v>1048</v>
      </c>
      <c r="H332" s="184">
        <v>72</v>
      </c>
      <c r="I332" s="185"/>
      <c r="L332" s="180"/>
      <c r="M332" s="186"/>
      <c r="N332" s="187"/>
      <c r="O332" s="187"/>
      <c r="P332" s="187"/>
      <c r="Q332" s="187"/>
      <c r="R332" s="187"/>
      <c r="S332" s="187"/>
      <c r="T332" s="188"/>
      <c r="AT332" s="182" t="s">
        <v>228</v>
      </c>
      <c r="AU332" s="182" t="s">
        <v>82</v>
      </c>
      <c r="AV332" s="13" t="s">
        <v>82</v>
      </c>
      <c r="AW332" s="13" t="s">
        <v>30</v>
      </c>
      <c r="AX332" s="13" t="s">
        <v>73</v>
      </c>
      <c r="AY332" s="182" t="s">
        <v>219</v>
      </c>
    </row>
    <row r="333" spans="2:51" s="13" customFormat="1" ht="12">
      <c r="B333" s="180"/>
      <c r="D333" s="181" t="s">
        <v>228</v>
      </c>
      <c r="E333" s="182" t="s">
        <v>1</v>
      </c>
      <c r="F333" s="183" t="s">
        <v>1049</v>
      </c>
      <c r="H333" s="184">
        <v>23</v>
      </c>
      <c r="I333" s="185"/>
      <c r="L333" s="180"/>
      <c r="M333" s="186"/>
      <c r="N333" s="187"/>
      <c r="O333" s="187"/>
      <c r="P333" s="187"/>
      <c r="Q333" s="187"/>
      <c r="R333" s="187"/>
      <c r="S333" s="187"/>
      <c r="T333" s="188"/>
      <c r="AT333" s="182" t="s">
        <v>228</v>
      </c>
      <c r="AU333" s="182" t="s">
        <v>82</v>
      </c>
      <c r="AV333" s="13" t="s">
        <v>82</v>
      </c>
      <c r="AW333" s="13" t="s">
        <v>30</v>
      </c>
      <c r="AX333" s="13" t="s">
        <v>73</v>
      </c>
      <c r="AY333" s="182" t="s">
        <v>219</v>
      </c>
    </row>
    <row r="334" spans="2:51" s="13" customFormat="1" ht="12">
      <c r="B334" s="180"/>
      <c r="D334" s="181" t="s">
        <v>228</v>
      </c>
      <c r="E334" s="182" t="s">
        <v>1</v>
      </c>
      <c r="F334" s="183" t="s">
        <v>1050</v>
      </c>
      <c r="H334" s="184">
        <v>8</v>
      </c>
      <c r="I334" s="185"/>
      <c r="L334" s="180"/>
      <c r="M334" s="186"/>
      <c r="N334" s="187"/>
      <c r="O334" s="187"/>
      <c r="P334" s="187"/>
      <c r="Q334" s="187"/>
      <c r="R334" s="187"/>
      <c r="S334" s="187"/>
      <c r="T334" s="188"/>
      <c r="AT334" s="182" t="s">
        <v>228</v>
      </c>
      <c r="AU334" s="182" t="s">
        <v>82</v>
      </c>
      <c r="AV334" s="13" t="s">
        <v>82</v>
      </c>
      <c r="AW334" s="13" t="s">
        <v>30</v>
      </c>
      <c r="AX334" s="13" t="s">
        <v>73</v>
      </c>
      <c r="AY334" s="182" t="s">
        <v>219</v>
      </c>
    </row>
    <row r="335" spans="2:51" s="13" customFormat="1" ht="12">
      <c r="B335" s="180"/>
      <c r="D335" s="181" t="s">
        <v>228</v>
      </c>
      <c r="E335" s="182" t="s">
        <v>1</v>
      </c>
      <c r="F335" s="183" t="s">
        <v>1051</v>
      </c>
      <c r="H335" s="184">
        <v>5.106</v>
      </c>
      <c r="I335" s="185"/>
      <c r="L335" s="180"/>
      <c r="M335" s="186"/>
      <c r="N335" s="187"/>
      <c r="O335" s="187"/>
      <c r="P335" s="187"/>
      <c r="Q335" s="187"/>
      <c r="R335" s="187"/>
      <c r="S335" s="187"/>
      <c r="T335" s="188"/>
      <c r="AT335" s="182" t="s">
        <v>228</v>
      </c>
      <c r="AU335" s="182" t="s">
        <v>82</v>
      </c>
      <c r="AV335" s="13" t="s">
        <v>82</v>
      </c>
      <c r="AW335" s="13" t="s">
        <v>30</v>
      </c>
      <c r="AX335" s="13" t="s">
        <v>73</v>
      </c>
      <c r="AY335" s="182" t="s">
        <v>219</v>
      </c>
    </row>
    <row r="336" spans="2:51" s="14" customFormat="1" ht="12">
      <c r="B336" s="189"/>
      <c r="D336" s="181" t="s">
        <v>228</v>
      </c>
      <c r="E336" s="190" t="s">
        <v>1</v>
      </c>
      <c r="F336" s="191" t="s">
        <v>241</v>
      </c>
      <c r="H336" s="192">
        <v>108.106</v>
      </c>
      <c r="I336" s="193"/>
      <c r="L336" s="189"/>
      <c r="M336" s="194"/>
      <c r="N336" s="195"/>
      <c r="O336" s="195"/>
      <c r="P336" s="195"/>
      <c r="Q336" s="195"/>
      <c r="R336" s="195"/>
      <c r="S336" s="195"/>
      <c r="T336" s="196"/>
      <c r="AT336" s="190" t="s">
        <v>228</v>
      </c>
      <c r="AU336" s="190" t="s">
        <v>82</v>
      </c>
      <c r="AV336" s="14" t="s">
        <v>125</v>
      </c>
      <c r="AW336" s="14" t="s">
        <v>30</v>
      </c>
      <c r="AX336" s="14" t="s">
        <v>80</v>
      </c>
      <c r="AY336" s="190" t="s">
        <v>219</v>
      </c>
    </row>
    <row r="337" spans="1:65" s="2" customFormat="1" ht="21.6" customHeight="1">
      <c r="A337" s="33"/>
      <c r="B337" s="166"/>
      <c r="C337" s="197" t="s">
        <v>415</v>
      </c>
      <c r="D337" s="197" t="s">
        <v>253</v>
      </c>
      <c r="E337" s="198" t="s">
        <v>1052</v>
      </c>
      <c r="F337" s="199" t="s">
        <v>1053</v>
      </c>
      <c r="G337" s="200" t="s">
        <v>237</v>
      </c>
      <c r="H337" s="201">
        <v>102.907</v>
      </c>
      <c r="I337" s="202"/>
      <c r="J337" s="203">
        <f>ROUND(I337*H337,2)</f>
        <v>0</v>
      </c>
      <c r="K337" s="199" t="s">
        <v>1</v>
      </c>
      <c r="L337" s="204"/>
      <c r="M337" s="205" t="s">
        <v>1</v>
      </c>
      <c r="N337" s="206" t="s">
        <v>38</v>
      </c>
      <c r="O337" s="59"/>
      <c r="P337" s="176">
        <f>O337*H337</f>
        <v>0</v>
      </c>
      <c r="Q337" s="176">
        <v>0</v>
      </c>
      <c r="R337" s="176">
        <f>Q337*H337</f>
        <v>0</v>
      </c>
      <c r="S337" s="176">
        <v>0</v>
      </c>
      <c r="T337" s="177">
        <f>S337*H337</f>
        <v>0</v>
      </c>
      <c r="U337" s="33"/>
      <c r="V337" s="33"/>
      <c r="W337" s="33"/>
      <c r="X337" s="33"/>
      <c r="Y337" s="33"/>
      <c r="Z337" s="33"/>
      <c r="AA337" s="33"/>
      <c r="AB337" s="33"/>
      <c r="AC337" s="33"/>
      <c r="AD337" s="33"/>
      <c r="AE337" s="33"/>
      <c r="AR337" s="178" t="s">
        <v>256</v>
      </c>
      <c r="AT337" s="178" t="s">
        <v>253</v>
      </c>
      <c r="AU337" s="178" t="s">
        <v>82</v>
      </c>
      <c r="AY337" s="18" t="s">
        <v>219</v>
      </c>
      <c r="BE337" s="179">
        <f>IF(N337="základní",J337,0)</f>
        <v>0</v>
      </c>
      <c r="BF337" s="179">
        <f>IF(N337="snížená",J337,0)</f>
        <v>0</v>
      </c>
      <c r="BG337" s="179">
        <f>IF(N337="zákl. přenesená",J337,0)</f>
        <v>0</v>
      </c>
      <c r="BH337" s="179">
        <f>IF(N337="sníž. přenesená",J337,0)</f>
        <v>0</v>
      </c>
      <c r="BI337" s="179">
        <f>IF(N337="nulová",J337,0)</f>
        <v>0</v>
      </c>
      <c r="BJ337" s="18" t="s">
        <v>80</v>
      </c>
      <c r="BK337" s="179">
        <f>ROUND(I337*H337,2)</f>
        <v>0</v>
      </c>
      <c r="BL337" s="18" t="s">
        <v>125</v>
      </c>
      <c r="BM337" s="178" t="s">
        <v>1054</v>
      </c>
    </row>
    <row r="338" spans="2:51" s="13" customFormat="1" ht="12">
      <c r="B338" s="180"/>
      <c r="D338" s="181" t="s">
        <v>228</v>
      </c>
      <c r="E338" s="182" t="s">
        <v>1</v>
      </c>
      <c r="F338" s="183" t="s">
        <v>1055</v>
      </c>
      <c r="H338" s="184">
        <v>102.907</v>
      </c>
      <c r="I338" s="185"/>
      <c r="L338" s="180"/>
      <c r="M338" s="186"/>
      <c r="N338" s="187"/>
      <c r="O338" s="187"/>
      <c r="P338" s="187"/>
      <c r="Q338" s="187"/>
      <c r="R338" s="187"/>
      <c r="S338" s="187"/>
      <c r="T338" s="188"/>
      <c r="AT338" s="182" t="s">
        <v>228</v>
      </c>
      <c r="AU338" s="182" t="s">
        <v>82</v>
      </c>
      <c r="AV338" s="13" t="s">
        <v>82</v>
      </c>
      <c r="AW338" s="13" t="s">
        <v>30</v>
      </c>
      <c r="AX338" s="13" t="s">
        <v>80</v>
      </c>
      <c r="AY338" s="182" t="s">
        <v>219</v>
      </c>
    </row>
    <row r="339" spans="1:65" s="2" customFormat="1" ht="21.6" customHeight="1">
      <c r="A339" s="33"/>
      <c r="B339" s="166"/>
      <c r="C339" s="197" t="s">
        <v>442</v>
      </c>
      <c r="D339" s="197" t="s">
        <v>253</v>
      </c>
      <c r="E339" s="198" t="s">
        <v>1056</v>
      </c>
      <c r="F339" s="199" t="s">
        <v>4218</v>
      </c>
      <c r="G339" s="200" t="s">
        <v>237</v>
      </c>
      <c r="H339" s="201">
        <v>16.009</v>
      </c>
      <c r="I339" s="202"/>
      <c r="J339" s="203">
        <f>ROUND(I339*H339,2)</f>
        <v>0</v>
      </c>
      <c r="K339" s="199" t="s">
        <v>1</v>
      </c>
      <c r="L339" s="204"/>
      <c r="M339" s="205" t="s">
        <v>1</v>
      </c>
      <c r="N339" s="206" t="s">
        <v>38</v>
      </c>
      <c r="O339" s="59"/>
      <c r="P339" s="176">
        <f>O339*H339</f>
        <v>0</v>
      </c>
      <c r="Q339" s="176">
        <v>0</v>
      </c>
      <c r="R339" s="176">
        <f>Q339*H339</f>
        <v>0</v>
      </c>
      <c r="S339" s="176">
        <v>0</v>
      </c>
      <c r="T339" s="177">
        <f>S339*H339</f>
        <v>0</v>
      </c>
      <c r="U339" s="33"/>
      <c r="V339" s="33"/>
      <c r="W339" s="33"/>
      <c r="X339" s="33"/>
      <c r="Y339" s="33"/>
      <c r="Z339" s="33"/>
      <c r="AA339" s="33"/>
      <c r="AB339" s="33"/>
      <c r="AC339" s="33"/>
      <c r="AD339" s="33"/>
      <c r="AE339" s="33"/>
      <c r="AR339" s="178" t="s">
        <v>256</v>
      </c>
      <c r="AT339" s="178" t="s">
        <v>253</v>
      </c>
      <c r="AU339" s="178" t="s">
        <v>82</v>
      </c>
      <c r="AY339" s="18" t="s">
        <v>219</v>
      </c>
      <c r="BE339" s="179">
        <f>IF(N339="základní",J339,0)</f>
        <v>0</v>
      </c>
      <c r="BF339" s="179">
        <f>IF(N339="snížená",J339,0)</f>
        <v>0</v>
      </c>
      <c r="BG339" s="179">
        <f>IF(N339="zákl. přenesená",J339,0)</f>
        <v>0</v>
      </c>
      <c r="BH339" s="179">
        <f>IF(N339="sníž. přenesená",J339,0)</f>
        <v>0</v>
      </c>
      <c r="BI339" s="179">
        <f>IF(N339="nulová",J339,0)</f>
        <v>0</v>
      </c>
      <c r="BJ339" s="18" t="s">
        <v>80</v>
      </c>
      <c r="BK339" s="179">
        <f>ROUND(I339*H339,2)</f>
        <v>0</v>
      </c>
      <c r="BL339" s="18" t="s">
        <v>125</v>
      </c>
      <c r="BM339" s="178" t="s">
        <v>1057</v>
      </c>
    </row>
    <row r="340" spans="2:51" s="13" customFormat="1" ht="12">
      <c r="B340" s="180"/>
      <c r="D340" s="181" t="s">
        <v>228</v>
      </c>
      <c r="E340" s="182" t="s">
        <v>1</v>
      </c>
      <c r="F340" s="183" t="s">
        <v>1058</v>
      </c>
      <c r="H340" s="184">
        <v>16.009</v>
      </c>
      <c r="I340" s="185"/>
      <c r="L340" s="180"/>
      <c r="M340" s="186"/>
      <c r="N340" s="187"/>
      <c r="O340" s="187"/>
      <c r="P340" s="187"/>
      <c r="Q340" s="187"/>
      <c r="R340" s="187"/>
      <c r="S340" s="187"/>
      <c r="T340" s="188"/>
      <c r="AT340" s="182" t="s">
        <v>228</v>
      </c>
      <c r="AU340" s="182" t="s">
        <v>82</v>
      </c>
      <c r="AV340" s="13" t="s">
        <v>82</v>
      </c>
      <c r="AW340" s="13" t="s">
        <v>30</v>
      </c>
      <c r="AX340" s="13" t="s">
        <v>80</v>
      </c>
      <c r="AY340" s="182" t="s">
        <v>219</v>
      </c>
    </row>
    <row r="341" spans="1:65" s="2" customFormat="1" ht="32.45" customHeight="1">
      <c r="A341" s="33"/>
      <c r="B341" s="166"/>
      <c r="C341" s="167" t="s">
        <v>455</v>
      </c>
      <c r="D341" s="167" t="s">
        <v>222</v>
      </c>
      <c r="E341" s="168" t="s">
        <v>1059</v>
      </c>
      <c r="F341" s="169" t="s">
        <v>1060</v>
      </c>
      <c r="G341" s="170" t="s">
        <v>237</v>
      </c>
      <c r="H341" s="171">
        <v>19.936</v>
      </c>
      <c r="I341" s="172"/>
      <c r="J341" s="173">
        <f>ROUND(I341*H341,2)</f>
        <v>0</v>
      </c>
      <c r="K341" s="169" t="s">
        <v>226</v>
      </c>
      <c r="L341" s="34"/>
      <c r="M341" s="174" t="s">
        <v>1</v>
      </c>
      <c r="N341" s="175" t="s">
        <v>38</v>
      </c>
      <c r="O341" s="59"/>
      <c r="P341" s="176">
        <f>O341*H341</f>
        <v>0</v>
      </c>
      <c r="Q341" s="176">
        <v>0.10445</v>
      </c>
      <c r="R341" s="176">
        <f>Q341*H341</f>
        <v>2.0823152</v>
      </c>
      <c r="S341" s="176">
        <v>0</v>
      </c>
      <c r="T341" s="177">
        <f>S341*H341</f>
        <v>0</v>
      </c>
      <c r="U341" s="33"/>
      <c r="V341" s="33"/>
      <c r="W341" s="33"/>
      <c r="X341" s="33"/>
      <c r="Y341" s="33"/>
      <c r="Z341" s="33"/>
      <c r="AA341" s="33"/>
      <c r="AB341" s="33"/>
      <c r="AC341" s="33"/>
      <c r="AD341" s="33"/>
      <c r="AE341" s="33"/>
      <c r="AR341" s="178" t="s">
        <v>125</v>
      </c>
      <c r="AT341" s="178" t="s">
        <v>222</v>
      </c>
      <c r="AU341" s="178" t="s">
        <v>82</v>
      </c>
      <c r="AY341" s="18" t="s">
        <v>219</v>
      </c>
      <c r="BE341" s="179">
        <f>IF(N341="základní",J341,0)</f>
        <v>0</v>
      </c>
      <c r="BF341" s="179">
        <f>IF(N341="snížená",J341,0)</f>
        <v>0</v>
      </c>
      <c r="BG341" s="179">
        <f>IF(N341="zákl. přenesená",J341,0)</f>
        <v>0</v>
      </c>
      <c r="BH341" s="179">
        <f>IF(N341="sníž. přenesená",J341,0)</f>
        <v>0</v>
      </c>
      <c r="BI341" s="179">
        <f>IF(N341="nulová",J341,0)</f>
        <v>0</v>
      </c>
      <c r="BJ341" s="18" t="s">
        <v>80</v>
      </c>
      <c r="BK341" s="179">
        <f>ROUND(I341*H341,2)</f>
        <v>0</v>
      </c>
      <c r="BL341" s="18" t="s">
        <v>125</v>
      </c>
      <c r="BM341" s="178" t="s">
        <v>1061</v>
      </c>
    </row>
    <row r="342" spans="2:51" s="13" customFormat="1" ht="12">
      <c r="B342" s="180"/>
      <c r="D342" s="181" t="s">
        <v>228</v>
      </c>
      <c r="E342" s="182" t="s">
        <v>1</v>
      </c>
      <c r="F342" s="183" t="s">
        <v>1062</v>
      </c>
      <c r="H342" s="184">
        <v>19.936</v>
      </c>
      <c r="I342" s="185"/>
      <c r="L342" s="180"/>
      <c r="M342" s="186"/>
      <c r="N342" s="187"/>
      <c r="O342" s="187"/>
      <c r="P342" s="187"/>
      <c r="Q342" s="187"/>
      <c r="R342" s="187"/>
      <c r="S342" s="187"/>
      <c r="T342" s="188"/>
      <c r="AT342" s="182" t="s">
        <v>228</v>
      </c>
      <c r="AU342" s="182" t="s">
        <v>82</v>
      </c>
      <c r="AV342" s="13" t="s">
        <v>82</v>
      </c>
      <c r="AW342" s="13" t="s">
        <v>30</v>
      </c>
      <c r="AX342" s="13" t="s">
        <v>80</v>
      </c>
      <c r="AY342" s="182" t="s">
        <v>219</v>
      </c>
    </row>
    <row r="343" spans="2:63" s="12" customFormat="1" ht="22.9" customHeight="1">
      <c r="B343" s="153"/>
      <c r="D343" s="154" t="s">
        <v>72</v>
      </c>
      <c r="E343" s="164" t="s">
        <v>125</v>
      </c>
      <c r="F343" s="164" t="s">
        <v>1063</v>
      </c>
      <c r="I343" s="156"/>
      <c r="J343" s="165">
        <f>BK343</f>
        <v>0</v>
      </c>
      <c r="L343" s="153"/>
      <c r="M343" s="158"/>
      <c r="N343" s="159"/>
      <c r="O343" s="159"/>
      <c r="P343" s="160">
        <f>SUM(P344:P451)</f>
        <v>0</v>
      </c>
      <c r="Q343" s="159"/>
      <c r="R343" s="160">
        <f>SUM(R344:R451)</f>
        <v>302.30861553</v>
      </c>
      <c r="S343" s="159"/>
      <c r="T343" s="161">
        <f>SUM(T344:T451)</f>
        <v>0</v>
      </c>
      <c r="AR343" s="154" t="s">
        <v>80</v>
      </c>
      <c r="AT343" s="162" t="s">
        <v>72</v>
      </c>
      <c r="AU343" s="162" t="s">
        <v>80</v>
      </c>
      <c r="AY343" s="154" t="s">
        <v>219</v>
      </c>
      <c r="BK343" s="163">
        <f>SUM(BK344:BK451)</f>
        <v>0</v>
      </c>
    </row>
    <row r="344" spans="1:65" s="2" customFormat="1" ht="54" customHeight="1">
      <c r="A344" s="33"/>
      <c r="B344" s="166"/>
      <c r="C344" s="167" t="s">
        <v>446</v>
      </c>
      <c r="D344" s="167" t="s">
        <v>222</v>
      </c>
      <c r="E344" s="168" t="s">
        <v>1064</v>
      </c>
      <c r="F344" s="169" t="s">
        <v>1065</v>
      </c>
      <c r="G344" s="170" t="s">
        <v>232</v>
      </c>
      <c r="H344" s="171">
        <v>105.489</v>
      </c>
      <c r="I344" s="172"/>
      <c r="J344" s="173">
        <f>ROUND(I344*H344,2)</f>
        <v>0</v>
      </c>
      <c r="K344" s="169" t="s">
        <v>226</v>
      </c>
      <c r="L344" s="34"/>
      <c r="M344" s="174" t="s">
        <v>1</v>
      </c>
      <c r="N344" s="175" t="s">
        <v>38</v>
      </c>
      <c r="O344" s="59"/>
      <c r="P344" s="176">
        <f>O344*H344</f>
        <v>0</v>
      </c>
      <c r="Q344" s="176">
        <v>2.45343</v>
      </c>
      <c r="R344" s="176">
        <f>Q344*H344</f>
        <v>258.80987727</v>
      </c>
      <c r="S344" s="176">
        <v>0</v>
      </c>
      <c r="T344" s="177">
        <f>S344*H344</f>
        <v>0</v>
      </c>
      <c r="U344" s="33"/>
      <c r="V344" s="33"/>
      <c r="W344" s="33"/>
      <c r="X344" s="33"/>
      <c r="Y344" s="33"/>
      <c r="Z344" s="33"/>
      <c r="AA344" s="33"/>
      <c r="AB344" s="33"/>
      <c r="AC344" s="33"/>
      <c r="AD344" s="33"/>
      <c r="AE344" s="33"/>
      <c r="AR344" s="178" t="s">
        <v>125</v>
      </c>
      <c r="AT344" s="178" t="s">
        <v>222</v>
      </c>
      <c r="AU344" s="178" t="s">
        <v>82</v>
      </c>
      <c r="AY344" s="18" t="s">
        <v>219</v>
      </c>
      <c r="BE344" s="179">
        <f>IF(N344="základní",J344,0)</f>
        <v>0</v>
      </c>
      <c r="BF344" s="179">
        <f>IF(N344="snížená",J344,0)</f>
        <v>0</v>
      </c>
      <c r="BG344" s="179">
        <f>IF(N344="zákl. přenesená",J344,0)</f>
        <v>0</v>
      </c>
      <c r="BH344" s="179">
        <f>IF(N344="sníž. přenesená",J344,0)</f>
        <v>0</v>
      </c>
      <c r="BI344" s="179">
        <f>IF(N344="nulová",J344,0)</f>
        <v>0</v>
      </c>
      <c r="BJ344" s="18" t="s">
        <v>80</v>
      </c>
      <c r="BK344" s="179">
        <f>ROUND(I344*H344,2)</f>
        <v>0</v>
      </c>
      <c r="BL344" s="18" t="s">
        <v>125</v>
      </c>
      <c r="BM344" s="178" t="s">
        <v>1066</v>
      </c>
    </row>
    <row r="345" spans="2:51" s="15" customFormat="1" ht="12">
      <c r="B345" s="207"/>
      <c r="D345" s="181" t="s">
        <v>228</v>
      </c>
      <c r="E345" s="208" t="s">
        <v>1</v>
      </c>
      <c r="F345" s="209" t="s">
        <v>1067</v>
      </c>
      <c r="H345" s="208" t="s">
        <v>1</v>
      </c>
      <c r="I345" s="210"/>
      <c r="L345" s="207"/>
      <c r="M345" s="211"/>
      <c r="N345" s="212"/>
      <c r="O345" s="212"/>
      <c r="P345" s="212"/>
      <c r="Q345" s="212"/>
      <c r="R345" s="212"/>
      <c r="S345" s="212"/>
      <c r="T345" s="213"/>
      <c r="AT345" s="208" t="s">
        <v>228</v>
      </c>
      <c r="AU345" s="208" t="s">
        <v>82</v>
      </c>
      <c r="AV345" s="15" t="s">
        <v>80</v>
      </c>
      <c r="AW345" s="15" t="s">
        <v>30</v>
      </c>
      <c r="AX345" s="15" t="s">
        <v>73</v>
      </c>
      <c r="AY345" s="208" t="s">
        <v>219</v>
      </c>
    </row>
    <row r="346" spans="2:51" s="15" customFormat="1" ht="12">
      <c r="B346" s="207"/>
      <c r="D346" s="181" t="s">
        <v>228</v>
      </c>
      <c r="E346" s="208" t="s">
        <v>1</v>
      </c>
      <c r="F346" s="209" t="s">
        <v>1068</v>
      </c>
      <c r="H346" s="208" t="s">
        <v>1</v>
      </c>
      <c r="I346" s="210"/>
      <c r="L346" s="207"/>
      <c r="M346" s="211"/>
      <c r="N346" s="212"/>
      <c r="O346" s="212"/>
      <c r="P346" s="212"/>
      <c r="Q346" s="212"/>
      <c r="R346" s="212"/>
      <c r="S346" s="212"/>
      <c r="T346" s="213"/>
      <c r="AT346" s="208" t="s">
        <v>228</v>
      </c>
      <c r="AU346" s="208" t="s">
        <v>82</v>
      </c>
      <c r="AV346" s="15" t="s">
        <v>80</v>
      </c>
      <c r="AW346" s="15" t="s">
        <v>30</v>
      </c>
      <c r="AX346" s="15" t="s">
        <v>73</v>
      </c>
      <c r="AY346" s="208" t="s">
        <v>219</v>
      </c>
    </row>
    <row r="347" spans="2:51" s="13" customFormat="1" ht="12">
      <c r="B347" s="180"/>
      <c r="D347" s="181" t="s">
        <v>228</v>
      </c>
      <c r="E347" s="182" t="s">
        <v>1</v>
      </c>
      <c r="F347" s="183" t="s">
        <v>1069</v>
      </c>
      <c r="H347" s="184">
        <v>13.763</v>
      </c>
      <c r="I347" s="185"/>
      <c r="L347" s="180"/>
      <c r="M347" s="186"/>
      <c r="N347" s="187"/>
      <c r="O347" s="187"/>
      <c r="P347" s="187"/>
      <c r="Q347" s="187"/>
      <c r="R347" s="187"/>
      <c r="S347" s="187"/>
      <c r="T347" s="188"/>
      <c r="AT347" s="182" t="s">
        <v>228</v>
      </c>
      <c r="AU347" s="182" t="s">
        <v>82</v>
      </c>
      <c r="AV347" s="13" t="s">
        <v>82</v>
      </c>
      <c r="AW347" s="13" t="s">
        <v>30</v>
      </c>
      <c r="AX347" s="13" t="s">
        <v>73</v>
      </c>
      <c r="AY347" s="182" t="s">
        <v>219</v>
      </c>
    </row>
    <row r="348" spans="2:51" s="13" customFormat="1" ht="12">
      <c r="B348" s="180"/>
      <c r="D348" s="181" t="s">
        <v>228</v>
      </c>
      <c r="E348" s="182" t="s">
        <v>1</v>
      </c>
      <c r="F348" s="183" t="s">
        <v>1070</v>
      </c>
      <c r="H348" s="184">
        <v>1.947</v>
      </c>
      <c r="I348" s="185"/>
      <c r="L348" s="180"/>
      <c r="M348" s="186"/>
      <c r="N348" s="187"/>
      <c r="O348" s="187"/>
      <c r="P348" s="187"/>
      <c r="Q348" s="187"/>
      <c r="R348" s="187"/>
      <c r="S348" s="187"/>
      <c r="T348" s="188"/>
      <c r="AT348" s="182" t="s">
        <v>228</v>
      </c>
      <c r="AU348" s="182" t="s">
        <v>82</v>
      </c>
      <c r="AV348" s="13" t="s">
        <v>82</v>
      </c>
      <c r="AW348" s="13" t="s">
        <v>30</v>
      </c>
      <c r="AX348" s="13" t="s">
        <v>73</v>
      </c>
      <c r="AY348" s="182" t="s">
        <v>219</v>
      </c>
    </row>
    <row r="349" spans="2:51" s="13" customFormat="1" ht="12">
      <c r="B349" s="180"/>
      <c r="D349" s="181" t="s">
        <v>228</v>
      </c>
      <c r="E349" s="182" t="s">
        <v>1</v>
      </c>
      <c r="F349" s="183" t="s">
        <v>1071</v>
      </c>
      <c r="H349" s="184">
        <v>2.872</v>
      </c>
      <c r="I349" s="185"/>
      <c r="L349" s="180"/>
      <c r="M349" s="186"/>
      <c r="N349" s="187"/>
      <c r="O349" s="187"/>
      <c r="P349" s="187"/>
      <c r="Q349" s="187"/>
      <c r="R349" s="187"/>
      <c r="S349" s="187"/>
      <c r="T349" s="188"/>
      <c r="AT349" s="182" t="s">
        <v>228</v>
      </c>
      <c r="AU349" s="182" t="s">
        <v>82</v>
      </c>
      <c r="AV349" s="13" t="s">
        <v>82</v>
      </c>
      <c r="AW349" s="13" t="s">
        <v>30</v>
      </c>
      <c r="AX349" s="13" t="s">
        <v>73</v>
      </c>
      <c r="AY349" s="182" t="s">
        <v>219</v>
      </c>
    </row>
    <row r="350" spans="2:51" s="15" customFormat="1" ht="12">
      <c r="B350" s="207"/>
      <c r="D350" s="181" t="s">
        <v>228</v>
      </c>
      <c r="E350" s="208" t="s">
        <v>1</v>
      </c>
      <c r="F350" s="209" t="s">
        <v>1072</v>
      </c>
      <c r="H350" s="208" t="s">
        <v>1</v>
      </c>
      <c r="I350" s="210"/>
      <c r="L350" s="207"/>
      <c r="M350" s="211"/>
      <c r="N350" s="212"/>
      <c r="O350" s="212"/>
      <c r="P350" s="212"/>
      <c r="Q350" s="212"/>
      <c r="R350" s="212"/>
      <c r="S350" s="212"/>
      <c r="T350" s="213"/>
      <c r="AT350" s="208" t="s">
        <v>228</v>
      </c>
      <c r="AU350" s="208" t="s">
        <v>82</v>
      </c>
      <c r="AV350" s="15" t="s">
        <v>80</v>
      </c>
      <c r="AW350" s="15" t="s">
        <v>30</v>
      </c>
      <c r="AX350" s="15" t="s">
        <v>73</v>
      </c>
      <c r="AY350" s="208" t="s">
        <v>219</v>
      </c>
    </row>
    <row r="351" spans="2:51" s="13" customFormat="1" ht="33.75">
      <c r="B351" s="180"/>
      <c r="D351" s="181" t="s">
        <v>228</v>
      </c>
      <c r="E351" s="182" t="s">
        <v>1</v>
      </c>
      <c r="F351" s="183" t="s">
        <v>1073</v>
      </c>
      <c r="H351" s="184">
        <v>12.092</v>
      </c>
      <c r="I351" s="185"/>
      <c r="L351" s="180"/>
      <c r="M351" s="186"/>
      <c r="N351" s="187"/>
      <c r="O351" s="187"/>
      <c r="P351" s="187"/>
      <c r="Q351" s="187"/>
      <c r="R351" s="187"/>
      <c r="S351" s="187"/>
      <c r="T351" s="188"/>
      <c r="AT351" s="182" t="s">
        <v>228</v>
      </c>
      <c r="AU351" s="182" t="s">
        <v>82</v>
      </c>
      <c r="AV351" s="13" t="s">
        <v>82</v>
      </c>
      <c r="AW351" s="13" t="s">
        <v>30</v>
      </c>
      <c r="AX351" s="13" t="s">
        <v>73</v>
      </c>
      <c r="AY351" s="182" t="s">
        <v>219</v>
      </c>
    </row>
    <row r="352" spans="2:51" s="13" customFormat="1" ht="12">
      <c r="B352" s="180"/>
      <c r="D352" s="181" t="s">
        <v>228</v>
      </c>
      <c r="E352" s="182" t="s">
        <v>1</v>
      </c>
      <c r="F352" s="183" t="s">
        <v>1074</v>
      </c>
      <c r="H352" s="184">
        <v>5.381</v>
      </c>
      <c r="I352" s="185"/>
      <c r="L352" s="180"/>
      <c r="M352" s="186"/>
      <c r="N352" s="187"/>
      <c r="O352" s="187"/>
      <c r="P352" s="187"/>
      <c r="Q352" s="187"/>
      <c r="R352" s="187"/>
      <c r="S352" s="187"/>
      <c r="T352" s="188"/>
      <c r="AT352" s="182" t="s">
        <v>228</v>
      </c>
      <c r="AU352" s="182" t="s">
        <v>82</v>
      </c>
      <c r="AV352" s="13" t="s">
        <v>82</v>
      </c>
      <c r="AW352" s="13" t="s">
        <v>30</v>
      </c>
      <c r="AX352" s="13" t="s">
        <v>73</v>
      </c>
      <c r="AY352" s="182" t="s">
        <v>219</v>
      </c>
    </row>
    <row r="353" spans="2:51" s="13" customFormat="1" ht="33.75">
      <c r="B353" s="180"/>
      <c r="D353" s="181" t="s">
        <v>228</v>
      </c>
      <c r="E353" s="182" t="s">
        <v>1</v>
      </c>
      <c r="F353" s="183" t="s">
        <v>1075</v>
      </c>
      <c r="H353" s="184">
        <v>11.962</v>
      </c>
      <c r="I353" s="185"/>
      <c r="L353" s="180"/>
      <c r="M353" s="186"/>
      <c r="N353" s="187"/>
      <c r="O353" s="187"/>
      <c r="P353" s="187"/>
      <c r="Q353" s="187"/>
      <c r="R353" s="187"/>
      <c r="S353" s="187"/>
      <c r="T353" s="188"/>
      <c r="AT353" s="182" t="s">
        <v>228</v>
      </c>
      <c r="AU353" s="182" t="s">
        <v>82</v>
      </c>
      <c r="AV353" s="13" t="s">
        <v>82</v>
      </c>
      <c r="AW353" s="13" t="s">
        <v>30</v>
      </c>
      <c r="AX353" s="13" t="s">
        <v>73</v>
      </c>
      <c r="AY353" s="182" t="s">
        <v>219</v>
      </c>
    </row>
    <row r="354" spans="2:51" s="15" customFormat="1" ht="12">
      <c r="B354" s="207"/>
      <c r="D354" s="181" t="s">
        <v>228</v>
      </c>
      <c r="E354" s="208" t="s">
        <v>1</v>
      </c>
      <c r="F354" s="209" t="s">
        <v>1076</v>
      </c>
      <c r="H354" s="208" t="s">
        <v>1</v>
      </c>
      <c r="I354" s="210"/>
      <c r="L354" s="207"/>
      <c r="M354" s="211"/>
      <c r="N354" s="212"/>
      <c r="O354" s="212"/>
      <c r="P354" s="212"/>
      <c r="Q354" s="212"/>
      <c r="R354" s="212"/>
      <c r="S354" s="212"/>
      <c r="T354" s="213"/>
      <c r="AT354" s="208" t="s">
        <v>228</v>
      </c>
      <c r="AU354" s="208" t="s">
        <v>82</v>
      </c>
      <c r="AV354" s="15" t="s">
        <v>80</v>
      </c>
      <c r="AW354" s="15" t="s">
        <v>30</v>
      </c>
      <c r="AX354" s="15" t="s">
        <v>73</v>
      </c>
      <c r="AY354" s="208" t="s">
        <v>219</v>
      </c>
    </row>
    <row r="355" spans="2:51" s="15" customFormat="1" ht="12">
      <c r="B355" s="207"/>
      <c r="D355" s="181" t="s">
        <v>228</v>
      </c>
      <c r="E355" s="208" t="s">
        <v>1</v>
      </c>
      <c r="F355" s="209" t="s">
        <v>1068</v>
      </c>
      <c r="H355" s="208" t="s">
        <v>1</v>
      </c>
      <c r="I355" s="210"/>
      <c r="L355" s="207"/>
      <c r="M355" s="211"/>
      <c r="N355" s="212"/>
      <c r="O355" s="212"/>
      <c r="P355" s="212"/>
      <c r="Q355" s="212"/>
      <c r="R355" s="212"/>
      <c r="S355" s="212"/>
      <c r="T355" s="213"/>
      <c r="AT355" s="208" t="s">
        <v>228</v>
      </c>
      <c r="AU355" s="208" t="s">
        <v>82</v>
      </c>
      <c r="AV355" s="15" t="s">
        <v>80</v>
      </c>
      <c r="AW355" s="15" t="s">
        <v>30</v>
      </c>
      <c r="AX355" s="15" t="s">
        <v>73</v>
      </c>
      <c r="AY355" s="208" t="s">
        <v>219</v>
      </c>
    </row>
    <row r="356" spans="2:51" s="13" customFormat="1" ht="12">
      <c r="B356" s="180"/>
      <c r="D356" s="181" t="s">
        <v>228</v>
      </c>
      <c r="E356" s="182" t="s">
        <v>1</v>
      </c>
      <c r="F356" s="183" t="s">
        <v>1077</v>
      </c>
      <c r="H356" s="184">
        <v>16.427</v>
      </c>
      <c r="I356" s="185"/>
      <c r="L356" s="180"/>
      <c r="M356" s="186"/>
      <c r="N356" s="187"/>
      <c r="O356" s="187"/>
      <c r="P356" s="187"/>
      <c r="Q356" s="187"/>
      <c r="R356" s="187"/>
      <c r="S356" s="187"/>
      <c r="T356" s="188"/>
      <c r="AT356" s="182" t="s">
        <v>228</v>
      </c>
      <c r="AU356" s="182" t="s">
        <v>82</v>
      </c>
      <c r="AV356" s="13" t="s">
        <v>82</v>
      </c>
      <c r="AW356" s="13" t="s">
        <v>30</v>
      </c>
      <c r="AX356" s="13" t="s">
        <v>73</v>
      </c>
      <c r="AY356" s="182" t="s">
        <v>219</v>
      </c>
    </row>
    <row r="357" spans="2:51" s="13" customFormat="1" ht="12">
      <c r="B357" s="180"/>
      <c r="D357" s="181" t="s">
        <v>228</v>
      </c>
      <c r="E357" s="182" t="s">
        <v>1</v>
      </c>
      <c r="F357" s="183" t="s">
        <v>1078</v>
      </c>
      <c r="H357" s="184">
        <v>1.621</v>
      </c>
      <c r="I357" s="185"/>
      <c r="L357" s="180"/>
      <c r="M357" s="186"/>
      <c r="N357" s="187"/>
      <c r="O357" s="187"/>
      <c r="P357" s="187"/>
      <c r="Q357" s="187"/>
      <c r="R357" s="187"/>
      <c r="S357" s="187"/>
      <c r="T357" s="188"/>
      <c r="AT357" s="182" t="s">
        <v>228</v>
      </c>
      <c r="AU357" s="182" t="s">
        <v>82</v>
      </c>
      <c r="AV357" s="13" t="s">
        <v>82</v>
      </c>
      <c r="AW357" s="13" t="s">
        <v>30</v>
      </c>
      <c r="AX357" s="13" t="s">
        <v>73</v>
      </c>
      <c r="AY357" s="182" t="s">
        <v>219</v>
      </c>
    </row>
    <row r="358" spans="2:51" s="15" customFormat="1" ht="12">
      <c r="B358" s="207"/>
      <c r="D358" s="181" t="s">
        <v>228</v>
      </c>
      <c r="E358" s="208" t="s">
        <v>1</v>
      </c>
      <c r="F358" s="209" t="s">
        <v>1072</v>
      </c>
      <c r="H358" s="208" t="s">
        <v>1</v>
      </c>
      <c r="I358" s="210"/>
      <c r="L358" s="207"/>
      <c r="M358" s="211"/>
      <c r="N358" s="212"/>
      <c r="O358" s="212"/>
      <c r="P358" s="212"/>
      <c r="Q358" s="212"/>
      <c r="R358" s="212"/>
      <c r="S358" s="212"/>
      <c r="T358" s="213"/>
      <c r="AT358" s="208" t="s">
        <v>228</v>
      </c>
      <c r="AU358" s="208" t="s">
        <v>82</v>
      </c>
      <c r="AV358" s="15" t="s">
        <v>80</v>
      </c>
      <c r="AW358" s="15" t="s">
        <v>30</v>
      </c>
      <c r="AX358" s="15" t="s">
        <v>73</v>
      </c>
      <c r="AY358" s="208" t="s">
        <v>219</v>
      </c>
    </row>
    <row r="359" spans="2:51" s="13" customFormat="1" ht="12">
      <c r="B359" s="180"/>
      <c r="D359" s="181" t="s">
        <v>228</v>
      </c>
      <c r="E359" s="182" t="s">
        <v>1</v>
      </c>
      <c r="F359" s="183" t="s">
        <v>1079</v>
      </c>
      <c r="H359" s="184">
        <v>10.99</v>
      </c>
      <c r="I359" s="185"/>
      <c r="L359" s="180"/>
      <c r="M359" s="186"/>
      <c r="N359" s="187"/>
      <c r="O359" s="187"/>
      <c r="P359" s="187"/>
      <c r="Q359" s="187"/>
      <c r="R359" s="187"/>
      <c r="S359" s="187"/>
      <c r="T359" s="188"/>
      <c r="AT359" s="182" t="s">
        <v>228</v>
      </c>
      <c r="AU359" s="182" t="s">
        <v>82</v>
      </c>
      <c r="AV359" s="13" t="s">
        <v>82</v>
      </c>
      <c r="AW359" s="13" t="s">
        <v>30</v>
      </c>
      <c r="AX359" s="13" t="s">
        <v>73</v>
      </c>
      <c r="AY359" s="182" t="s">
        <v>219</v>
      </c>
    </row>
    <row r="360" spans="2:51" s="13" customFormat="1" ht="12">
      <c r="B360" s="180"/>
      <c r="D360" s="181" t="s">
        <v>228</v>
      </c>
      <c r="E360" s="182" t="s">
        <v>1</v>
      </c>
      <c r="F360" s="183" t="s">
        <v>1074</v>
      </c>
      <c r="H360" s="184">
        <v>5.381</v>
      </c>
      <c r="I360" s="185"/>
      <c r="L360" s="180"/>
      <c r="M360" s="186"/>
      <c r="N360" s="187"/>
      <c r="O360" s="187"/>
      <c r="P360" s="187"/>
      <c r="Q360" s="187"/>
      <c r="R360" s="187"/>
      <c r="S360" s="187"/>
      <c r="T360" s="188"/>
      <c r="AT360" s="182" t="s">
        <v>228</v>
      </c>
      <c r="AU360" s="182" t="s">
        <v>82</v>
      </c>
      <c r="AV360" s="13" t="s">
        <v>82</v>
      </c>
      <c r="AW360" s="13" t="s">
        <v>30</v>
      </c>
      <c r="AX360" s="13" t="s">
        <v>73</v>
      </c>
      <c r="AY360" s="182" t="s">
        <v>219</v>
      </c>
    </row>
    <row r="361" spans="2:51" s="13" customFormat="1" ht="12">
      <c r="B361" s="180"/>
      <c r="D361" s="181" t="s">
        <v>228</v>
      </c>
      <c r="E361" s="182" t="s">
        <v>1</v>
      </c>
      <c r="F361" s="183" t="s">
        <v>1080</v>
      </c>
      <c r="H361" s="184">
        <v>6.159</v>
      </c>
      <c r="I361" s="185"/>
      <c r="L361" s="180"/>
      <c r="M361" s="186"/>
      <c r="N361" s="187"/>
      <c r="O361" s="187"/>
      <c r="P361" s="187"/>
      <c r="Q361" s="187"/>
      <c r="R361" s="187"/>
      <c r="S361" s="187"/>
      <c r="T361" s="188"/>
      <c r="AT361" s="182" t="s">
        <v>228</v>
      </c>
      <c r="AU361" s="182" t="s">
        <v>82</v>
      </c>
      <c r="AV361" s="13" t="s">
        <v>82</v>
      </c>
      <c r="AW361" s="13" t="s">
        <v>30</v>
      </c>
      <c r="AX361" s="13" t="s">
        <v>73</v>
      </c>
      <c r="AY361" s="182" t="s">
        <v>219</v>
      </c>
    </row>
    <row r="362" spans="2:51" s="15" customFormat="1" ht="12">
      <c r="B362" s="207"/>
      <c r="D362" s="181" t="s">
        <v>228</v>
      </c>
      <c r="E362" s="208" t="s">
        <v>1</v>
      </c>
      <c r="F362" s="209" t="s">
        <v>1081</v>
      </c>
      <c r="H362" s="208" t="s">
        <v>1</v>
      </c>
      <c r="I362" s="210"/>
      <c r="L362" s="207"/>
      <c r="M362" s="211"/>
      <c r="N362" s="212"/>
      <c r="O362" s="212"/>
      <c r="P362" s="212"/>
      <c r="Q362" s="212"/>
      <c r="R362" s="212"/>
      <c r="S362" s="212"/>
      <c r="T362" s="213"/>
      <c r="AT362" s="208" t="s">
        <v>228</v>
      </c>
      <c r="AU362" s="208" t="s">
        <v>82</v>
      </c>
      <c r="AV362" s="15" t="s">
        <v>80</v>
      </c>
      <c r="AW362" s="15" t="s">
        <v>30</v>
      </c>
      <c r="AX362" s="15" t="s">
        <v>73</v>
      </c>
      <c r="AY362" s="208" t="s">
        <v>219</v>
      </c>
    </row>
    <row r="363" spans="2:51" s="15" customFormat="1" ht="12">
      <c r="B363" s="207"/>
      <c r="D363" s="181" t="s">
        <v>228</v>
      </c>
      <c r="E363" s="208" t="s">
        <v>1</v>
      </c>
      <c r="F363" s="209" t="s">
        <v>1072</v>
      </c>
      <c r="H363" s="208" t="s">
        <v>1</v>
      </c>
      <c r="I363" s="210"/>
      <c r="L363" s="207"/>
      <c r="M363" s="211"/>
      <c r="N363" s="212"/>
      <c r="O363" s="212"/>
      <c r="P363" s="212"/>
      <c r="Q363" s="212"/>
      <c r="R363" s="212"/>
      <c r="S363" s="212"/>
      <c r="T363" s="213"/>
      <c r="AT363" s="208" t="s">
        <v>228</v>
      </c>
      <c r="AU363" s="208" t="s">
        <v>82</v>
      </c>
      <c r="AV363" s="15" t="s">
        <v>80</v>
      </c>
      <c r="AW363" s="15" t="s">
        <v>30</v>
      </c>
      <c r="AX363" s="15" t="s">
        <v>73</v>
      </c>
      <c r="AY363" s="208" t="s">
        <v>219</v>
      </c>
    </row>
    <row r="364" spans="2:51" s="13" customFormat="1" ht="12">
      <c r="B364" s="180"/>
      <c r="D364" s="181" t="s">
        <v>228</v>
      </c>
      <c r="E364" s="182" t="s">
        <v>1</v>
      </c>
      <c r="F364" s="183" t="s">
        <v>1082</v>
      </c>
      <c r="H364" s="184">
        <v>7.943</v>
      </c>
      <c r="I364" s="185"/>
      <c r="L364" s="180"/>
      <c r="M364" s="186"/>
      <c r="N364" s="187"/>
      <c r="O364" s="187"/>
      <c r="P364" s="187"/>
      <c r="Q364" s="187"/>
      <c r="R364" s="187"/>
      <c r="S364" s="187"/>
      <c r="T364" s="188"/>
      <c r="AT364" s="182" t="s">
        <v>228</v>
      </c>
      <c r="AU364" s="182" t="s">
        <v>82</v>
      </c>
      <c r="AV364" s="13" t="s">
        <v>82</v>
      </c>
      <c r="AW364" s="13" t="s">
        <v>30</v>
      </c>
      <c r="AX364" s="13" t="s">
        <v>73</v>
      </c>
      <c r="AY364" s="182" t="s">
        <v>219</v>
      </c>
    </row>
    <row r="365" spans="2:51" s="13" customFormat="1" ht="12">
      <c r="B365" s="180"/>
      <c r="D365" s="181" t="s">
        <v>228</v>
      </c>
      <c r="E365" s="182" t="s">
        <v>1</v>
      </c>
      <c r="F365" s="183" t="s">
        <v>1083</v>
      </c>
      <c r="H365" s="184">
        <v>4.606</v>
      </c>
      <c r="I365" s="185"/>
      <c r="L365" s="180"/>
      <c r="M365" s="186"/>
      <c r="N365" s="187"/>
      <c r="O365" s="187"/>
      <c r="P365" s="187"/>
      <c r="Q365" s="187"/>
      <c r="R365" s="187"/>
      <c r="S365" s="187"/>
      <c r="T365" s="188"/>
      <c r="AT365" s="182" t="s">
        <v>228</v>
      </c>
      <c r="AU365" s="182" t="s">
        <v>82</v>
      </c>
      <c r="AV365" s="13" t="s">
        <v>82</v>
      </c>
      <c r="AW365" s="13" t="s">
        <v>30</v>
      </c>
      <c r="AX365" s="13" t="s">
        <v>73</v>
      </c>
      <c r="AY365" s="182" t="s">
        <v>219</v>
      </c>
    </row>
    <row r="366" spans="2:51" s="13" customFormat="1" ht="12">
      <c r="B366" s="180"/>
      <c r="D366" s="181" t="s">
        <v>228</v>
      </c>
      <c r="E366" s="182" t="s">
        <v>1</v>
      </c>
      <c r="F366" s="183" t="s">
        <v>1084</v>
      </c>
      <c r="H366" s="184">
        <v>2.312</v>
      </c>
      <c r="I366" s="185"/>
      <c r="L366" s="180"/>
      <c r="M366" s="186"/>
      <c r="N366" s="187"/>
      <c r="O366" s="187"/>
      <c r="P366" s="187"/>
      <c r="Q366" s="187"/>
      <c r="R366" s="187"/>
      <c r="S366" s="187"/>
      <c r="T366" s="188"/>
      <c r="AT366" s="182" t="s">
        <v>228</v>
      </c>
      <c r="AU366" s="182" t="s">
        <v>82</v>
      </c>
      <c r="AV366" s="13" t="s">
        <v>82</v>
      </c>
      <c r="AW366" s="13" t="s">
        <v>30</v>
      </c>
      <c r="AX366" s="13" t="s">
        <v>73</v>
      </c>
      <c r="AY366" s="182" t="s">
        <v>219</v>
      </c>
    </row>
    <row r="367" spans="2:51" s="13" customFormat="1" ht="22.5">
      <c r="B367" s="180"/>
      <c r="D367" s="181" t="s">
        <v>228</v>
      </c>
      <c r="E367" s="182" t="s">
        <v>1</v>
      </c>
      <c r="F367" s="183" t="s">
        <v>1085</v>
      </c>
      <c r="H367" s="184">
        <v>2.033</v>
      </c>
      <c r="I367" s="185"/>
      <c r="L367" s="180"/>
      <c r="M367" s="186"/>
      <c r="N367" s="187"/>
      <c r="O367" s="187"/>
      <c r="P367" s="187"/>
      <c r="Q367" s="187"/>
      <c r="R367" s="187"/>
      <c r="S367" s="187"/>
      <c r="T367" s="188"/>
      <c r="AT367" s="182" t="s">
        <v>228</v>
      </c>
      <c r="AU367" s="182" t="s">
        <v>82</v>
      </c>
      <c r="AV367" s="13" t="s">
        <v>82</v>
      </c>
      <c r="AW367" s="13" t="s">
        <v>30</v>
      </c>
      <c r="AX367" s="13" t="s">
        <v>73</v>
      </c>
      <c r="AY367" s="182" t="s">
        <v>219</v>
      </c>
    </row>
    <row r="368" spans="2:51" s="14" customFormat="1" ht="12">
      <c r="B368" s="189"/>
      <c r="D368" s="181" t="s">
        <v>228</v>
      </c>
      <c r="E368" s="190" t="s">
        <v>1</v>
      </c>
      <c r="F368" s="191" t="s">
        <v>241</v>
      </c>
      <c r="H368" s="192">
        <v>105.489</v>
      </c>
      <c r="I368" s="193"/>
      <c r="L368" s="189"/>
      <c r="M368" s="194"/>
      <c r="N368" s="195"/>
      <c r="O368" s="195"/>
      <c r="P368" s="195"/>
      <c r="Q368" s="195"/>
      <c r="R368" s="195"/>
      <c r="S368" s="195"/>
      <c r="T368" s="196"/>
      <c r="AT368" s="190" t="s">
        <v>228</v>
      </c>
      <c r="AU368" s="190" t="s">
        <v>82</v>
      </c>
      <c r="AV368" s="14" t="s">
        <v>125</v>
      </c>
      <c r="AW368" s="14" t="s">
        <v>30</v>
      </c>
      <c r="AX368" s="14" t="s">
        <v>80</v>
      </c>
      <c r="AY368" s="190" t="s">
        <v>219</v>
      </c>
    </row>
    <row r="369" spans="1:65" s="2" customFormat="1" ht="32.45" customHeight="1">
      <c r="A369" s="33"/>
      <c r="B369" s="166"/>
      <c r="C369" s="167" t="s">
        <v>450</v>
      </c>
      <c r="D369" s="167" t="s">
        <v>222</v>
      </c>
      <c r="E369" s="168" t="s">
        <v>1086</v>
      </c>
      <c r="F369" s="169" t="s">
        <v>1087</v>
      </c>
      <c r="G369" s="170" t="s">
        <v>237</v>
      </c>
      <c r="H369" s="171">
        <v>271.844</v>
      </c>
      <c r="I369" s="172"/>
      <c r="J369" s="173">
        <f>ROUND(I369*H369,2)</f>
        <v>0</v>
      </c>
      <c r="K369" s="169" t="s">
        <v>226</v>
      </c>
      <c r="L369" s="34"/>
      <c r="M369" s="174" t="s">
        <v>1</v>
      </c>
      <c r="N369" s="175" t="s">
        <v>38</v>
      </c>
      <c r="O369" s="59"/>
      <c r="P369" s="176">
        <f>O369*H369</f>
        <v>0</v>
      </c>
      <c r="Q369" s="176">
        <v>0.00533</v>
      </c>
      <c r="R369" s="176">
        <f>Q369*H369</f>
        <v>1.44892852</v>
      </c>
      <c r="S369" s="176">
        <v>0</v>
      </c>
      <c r="T369" s="177">
        <f>S369*H369</f>
        <v>0</v>
      </c>
      <c r="U369" s="33"/>
      <c r="V369" s="33"/>
      <c r="W369" s="33"/>
      <c r="X369" s="33"/>
      <c r="Y369" s="33"/>
      <c r="Z369" s="33"/>
      <c r="AA369" s="33"/>
      <c r="AB369" s="33"/>
      <c r="AC369" s="33"/>
      <c r="AD369" s="33"/>
      <c r="AE369" s="33"/>
      <c r="AR369" s="178" t="s">
        <v>125</v>
      </c>
      <c r="AT369" s="178" t="s">
        <v>222</v>
      </c>
      <c r="AU369" s="178" t="s">
        <v>82</v>
      </c>
      <c r="AY369" s="18" t="s">
        <v>219</v>
      </c>
      <c r="BE369" s="179">
        <f>IF(N369="základní",J369,0)</f>
        <v>0</v>
      </c>
      <c r="BF369" s="179">
        <f>IF(N369="snížená",J369,0)</f>
        <v>0</v>
      </c>
      <c r="BG369" s="179">
        <f>IF(N369="zákl. přenesená",J369,0)</f>
        <v>0</v>
      </c>
      <c r="BH369" s="179">
        <f>IF(N369="sníž. přenesená",J369,0)</f>
        <v>0</v>
      </c>
      <c r="BI369" s="179">
        <f>IF(N369="nulová",J369,0)</f>
        <v>0</v>
      </c>
      <c r="BJ369" s="18" t="s">
        <v>80</v>
      </c>
      <c r="BK369" s="179">
        <f>ROUND(I369*H369,2)</f>
        <v>0</v>
      </c>
      <c r="BL369" s="18" t="s">
        <v>125</v>
      </c>
      <c r="BM369" s="178" t="s">
        <v>1088</v>
      </c>
    </row>
    <row r="370" spans="2:51" s="15" customFormat="1" ht="12">
      <c r="B370" s="207"/>
      <c r="D370" s="181" t="s">
        <v>228</v>
      </c>
      <c r="E370" s="208" t="s">
        <v>1</v>
      </c>
      <c r="F370" s="209" t="s">
        <v>1067</v>
      </c>
      <c r="H370" s="208" t="s">
        <v>1</v>
      </c>
      <c r="I370" s="210"/>
      <c r="L370" s="207"/>
      <c r="M370" s="211"/>
      <c r="N370" s="212"/>
      <c r="O370" s="212"/>
      <c r="P370" s="212"/>
      <c r="Q370" s="212"/>
      <c r="R370" s="212"/>
      <c r="S370" s="212"/>
      <c r="T370" s="213"/>
      <c r="AT370" s="208" t="s">
        <v>228</v>
      </c>
      <c r="AU370" s="208" t="s">
        <v>82</v>
      </c>
      <c r="AV370" s="15" t="s">
        <v>80</v>
      </c>
      <c r="AW370" s="15" t="s">
        <v>30</v>
      </c>
      <c r="AX370" s="15" t="s">
        <v>73</v>
      </c>
      <c r="AY370" s="208" t="s">
        <v>219</v>
      </c>
    </row>
    <row r="371" spans="2:51" s="15" customFormat="1" ht="12">
      <c r="B371" s="207"/>
      <c r="D371" s="181" t="s">
        <v>228</v>
      </c>
      <c r="E371" s="208" t="s">
        <v>1</v>
      </c>
      <c r="F371" s="209" t="s">
        <v>1068</v>
      </c>
      <c r="H371" s="208" t="s">
        <v>1</v>
      </c>
      <c r="I371" s="210"/>
      <c r="L371" s="207"/>
      <c r="M371" s="211"/>
      <c r="N371" s="212"/>
      <c r="O371" s="212"/>
      <c r="P371" s="212"/>
      <c r="Q371" s="212"/>
      <c r="R371" s="212"/>
      <c r="S371" s="212"/>
      <c r="T371" s="213"/>
      <c r="AT371" s="208" t="s">
        <v>228</v>
      </c>
      <c r="AU371" s="208" t="s">
        <v>82</v>
      </c>
      <c r="AV371" s="15" t="s">
        <v>80</v>
      </c>
      <c r="AW371" s="15" t="s">
        <v>30</v>
      </c>
      <c r="AX371" s="15" t="s">
        <v>73</v>
      </c>
      <c r="AY371" s="208" t="s">
        <v>219</v>
      </c>
    </row>
    <row r="372" spans="2:51" s="13" customFormat="1" ht="33.75">
      <c r="B372" s="180"/>
      <c r="D372" s="181" t="s">
        <v>228</v>
      </c>
      <c r="E372" s="182" t="s">
        <v>1</v>
      </c>
      <c r="F372" s="183" t="s">
        <v>1089</v>
      </c>
      <c r="H372" s="184">
        <v>85.451</v>
      </c>
      <c r="I372" s="185"/>
      <c r="L372" s="180"/>
      <c r="M372" s="186"/>
      <c r="N372" s="187"/>
      <c r="O372" s="187"/>
      <c r="P372" s="187"/>
      <c r="Q372" s="187"/>
      <c r="R372" s="187"/>
      <c r="S372" s="187"/>
      <c r="T372" s="188"/>
      <c r="AT372" s="182" t="s">
        <v>228</v>
      </c>
      <c r="AU372" s="182" t="s">
        <v>82</v>
      </c>
      <c r="AV372" s="13" t="s">
        <v>82</v>
      </c>
      <c r="AW372" s="13" t="s">
        <v>30</v>
      </c>
      <c r="AX372" s="13" t="s">
        <v>73</v>
      </c>
      <c r="AY372" s="182" t="s">
        <v>219</v>
      </c>
    </row>
    <row r="373" spans="2:51" s="15" customFormat="1" ht="12">
      <c r="B373" s="207"/>
      <c r="D373" s="181" t="s">
        <v>228</v>
      </c>
      <c r="E373" s="208" t="s">
        <v>1</v>
      </c>
      <c r="F373" s="209" t="s">
        <v>1072</v>
      </c>
      <c r="H373" s="208" t="s">
        <v>1</v>
      </c>
      <c r="I373" s="210"/>
      <c r="L373" s="207"/>
      <c r="M373" s="211"/>
      <c r="N373" s="212"/>
      <c r="O373" s="212"/>
      <c r="P373" s="212"/>
      <c r="Q373" s="212"/>
      <c r="R373" s="212"/>
      <c r="S373" s="212"/>
      <c r="T373" s="213"/>
      <c r="AT373" s="208" t="s">
        <v>228</v>
      </c>
      <c r="AU373" s="208" t="s">
        <v>82</v>
      </c>
      <c r="AV373" s="15" t="s">
        <v>80</v>
      </c>
      <c r="AW373" s="15" t="s">
        <v>30</v>
      </c>
      <c r="AX373" s="15" t="s">
        <v>73</v>
      </c>
      <c r="AY373" s="208" t="s">
        <v>219</v>
      </c>
    </row>
    <row r="374" spans="2:51" s="13" customFormat="1" ht="33.75">
      <c r="B374" s="180"/>
      <c r="D374" s="181" t="s">
        <v>228</v>
      </c>
      <c r="E374" s="182" t="s">
        <v>1</v>
      </c>
      <c r="F374" s="183" t="s">
        <v>1090</v>
      </c>
      <c r="H374" s="184">
        <v>30.015</v>
      </c>
      <c r="I374" s="185"/>
      <c r="L374" s="180"/>
      <c r="M374" s="186"/>
      <c r="N374" s="187"/>
      <c r="O374" s="187"/>
      <c r="P374" s="187"/>
      <c r="Q374" s="187"/>
      <c r="R374" s="187"/>
      <c r="S374" s="187"/>
      <c r="T374" s="188"/>
      <c r="AT374" s="182" t="s">
        <v>228</v>
      </c>
      <c r="AU374" s="182" t="s">
        <v>82</v>
      </c>
      <c r="AV374" s="13" t="s">
        <v>82</v>
      </c>
      <c r="AW374" s="13" t="s">
        <v>30</v>
      </c>
      <c r="AX374" s="13" t="s">
        <v>73</v>
      </c>
      <c r="AY374" s="182" t="s">
        <v>219</v>
      </c>
    </row>
    <row r="375" spans="2:51" s="15" customFormat="1" ht="12">
      <c r="B375" s="207"/>
      <c r="D375" s="181" t="s">
        <v>228</v>
      </c>
      <c r="E375" s="208" t="s">
        <v>1</v>
      </c>
      <c r="F375" s="209" t="s">
        <v>1076</v>
      </c>
      <c r="H375" s="208" t="s">
        <v>1</v>
      </c>
      <c r="I375" s="210"/>
      <c r="L375" s="207"/>
      <c r="M375" s="211"/>
      <c r="N375" s="212"/>
      <c r="O375" s="212"/>
      <c r="P375" s="212"/>
      <c r="Q375" s="212"/>
      <c r="R375" s="212"/>
      <c r="S375" s="212"/>
      <c r="T375" s="213"/>
      <c r="AT375" s="208" t="s">
        <v>228</v>
      </c>
      <c r="AU375" s="208" t="s">
        <v>82</v>
      </c>
      <c r="AV375" s="15" t="s">
        <v>80</v>
      </c>
      <c r="AW375" s="15" t="s">
        <v>30</v>
      </c>
      <c r="AX375" s="15" t="s">
        <v>73</v>
      </c>
      <c r="AY375" s="208" t="s">
        <v>219</v>
      </c>
    </row>
    <row r="376" spans="2:51" s="15" customFormat="1" ht="12">
      <c r="B376" s="207"/>
      <c r="D376" s="181" t="s">
        <v>228</v>
      </c>
      <c r="E376" s="208" t="s">
        <v>1</v>
      </c>
      <c r="F376" s="209" t="s">
        <v>1068</v>
      </c>
      <c r="H376" s="208" t="s">
        <v>1</v>
      </c>
      <c r="I376" s="210"/>
      <c r="L376" s="207"/>
      <c r="M376" s="211"/>
      <c r="N376" s="212"/>
      <c r="O376" s="212"/>
      <c r="P376" s="212"/>
      <c r="Q376" s="212"/>
      <c r="R376" s="212"/>
      <c r="S376" s="212"/>
      <c r="T376" s="213"/>
      <c r="AT376" s="208" t="s">
        <v>228</v>
      </c>
      <c r="AU376" s="208" t="s">
        <v>82</v>
      </c>
      <c r="AV376" s="15" t="s">
        <v>80</v>
      </c>
      <c r="AW376" s="15" t="s">
        <v>30</v>
      </c>
      <c r="AX376" s="15" t="s">
        <v>73</v>
      </c>
      <c r="AY376" s="208" t="s">
        <v>219</v>
      </c>
    </row>
    <row r="377" spans="2:51" s="13" customFormat="1" ht="22.5">
      <c r="B377" s="180"/>
      <c r="D377" s="181" t="s">
        <v>228</v>
      </c>
      <c r="E377" s="182" t="s">
        <v>1</v>
      </c>
      <c r="F377" s="183" t="s">
        <v>1091</v>
      </c>
      <c r="H377" s="184">
        <v>82.891</v>
      </c>
      <c r="I377" s="185"/>
      <c r="L377" s="180"/>
      <c r="M377" s="186"/>
      <c r="N377" s="187"/>
      <c r="O377" s="187"/>
      <c r="P377" s="187"/>
      <c r="Q377" s="187"/>
      <c r="R377" s="187"/>
      <c r="S377" s="187"/>
      <c r="T377" s="188"/>
      <c r="AT377" s="182" t="s">
        <v>228</v>
      </c>
      <c r="AU377" s="182" t="s">
        <v>82</v>
      </c>
      <c r="AV377" s="13" t="s">
        <v>82</v>
      </c>
      <c r="AW377" s="13" t="s">
        <v>30</v>
      </c>
      <c r="AX377" s="13" t="s">
        <v>73</v>
      </c>
      <c r="AY377" s="182" t="s">
        <v>219</v>
      </c>
    </row>
    <row r="378" spans="2:51" s="15" customFormat="1" ht="12">
      <c r="B378" s="207"/>
      <c r="D378" s="181" t="s">
        <v>228</v>
      </c>
      <c r="E378" s="208" t="s">
        <v>1</v>
      </c>
      <c r="F378" s="209" t="s">
        <v>1072</v>
      </c>
      <c r="H378" s="208" t="s">
        <v>1</v>
      </c>
      <c r="I378" s="210"/>
      <c r="L378" s="207"/>
      <c r="M378" s="211"/>
      <c r="N378" s="212"/>
      <c r="O378" s="212"/>
      <c r="P378" s="212"/>
      <c r="Q378" s="212"/>
      <c r="R378" s="212"/>
      <c r="S378" s="212"/>
      <c r="T378" s="213"/>
      <c r="AT378" s="208" t="s">
        <v>228</v>
      </c>
      <c r="AU378" s="208" t="s">
        <v>82</v>
      </c>
      <c r="AV378" s="15" t="s">
        <v>80</v>
      </c>
      <c r="AW378" s="15" t="s">
        <v>30</v>
      </c>
      <c r="AX378" s="15" t="s">
        <v>73</v>
      </c>
      <c r="AY378" s="208" t="s">
        <v>219</v>
      </c>
    </row>
    <row r="379" spans="2:51" s="13" customFormat="1" ht="33.75">
      <c r="B379" s="180"/>
      <c r="D379" s="181" t="s">
        <v>228</v>
      </c>
      <c r="E379" s="182" t="s">
        <v>1</v>
      </c>
      <c r="F379" s="183" t="s">
        <v>1092</v>
      </c>
      <c r="H379" s="184">
        <v>24.506</v>
      </c>
      <c r="I379" s="185"/>
      <c r="L379" s="180"/>
      <c r="M379" s="186"/>
      <c r="N379" s="187"/>
      <c r="O379" s="187"/>
      <c r="P379" s="187"/>
      <c r="Q379" s="187"/>
      <c r="R379" s="187"/>
      <c r="S379" s="187"/>
      <c r="T379" s="188"/>
      <c r="AT379" s="182" t="s">
        <v>228</v>
      </c>
      <c r="AU379" s="182" t="s">
        <v>82</v>
      </c>
      <c r="AV379" s="13" t="s">
        <v>82</v>
      </c>
      <c r="AW379" s="13" t="s">
        <v>30</v>
      </c>
      <c r="AX379" s="13" t="s">
        <v>73</v>
      </c>
      <c r="AY379" s="182" t="s">
        <v>219</v>
      </c>
    </row>
    <row r="380" spans="2:51" s="15" customFormat="1" ht="12">
      <c r="B380" s="207"/>
      <c r="D380" s="181" t="s">
        <v>228</v>
      </c>
      <c r="E380" s="208" t="s">
        <v>1</v>
      </c>
      <c r="F380" s="209" t="s">
        <v>1081</v>
      </c>
      <c r="H380" s="208" t="s">
        <v>1</v>
      </c>
      <c r="I380" s="210"/>
      <c r="L380" s="207"/>
      <c r="M380" s="211"/>
      <c r="N380" s="212"/>
      <c r="O380" s="212"/>
      <c r="P380" s="212"/>
      <c r="Q380" s="212"/>
      <c r="R380" s="212"/>
      <c r="S380" s="212"/>
      <c r="T380" s="213"/>
      <c r="AT380" s="208" t="s">
        <v>228</v>
      </c>
      <c r="AU380" s="208" t="s">
        <v>82</v>
      </c>
      <c r="AV380" s="15" t="s">
        <v>80</v>
      </c>
      <c r="AW380" s="15" t="s">
        <v>30</v>
      </c>
      <c r="AX380" s="15" t="s">
        <v>73</v>
      </c>
      <c r="AY380" s="208" t="s">
        <v>219</v>
      </c>
    </row>
    <row r="381" spans="2:51" s="15" customFormat="1" ht="12">
      <c r="B381" s="207"/>
      <c r="D381" s="181" t="s">
        <v>228</v>
      </c>
      <c r="E381" s="208" t="s">
        <v>1</v>
      </c>
      <c r="F381" s="209" t="s">
        <v>1072</v>
      </c>
      <c r="H381" s="208" t="s">
        <v>1</v>
      </c>
      <c r="I381" s="210"/>
      <c r="L381" s="207"/>
      <c r="M381" s="211"/>
      <c r="N381" s="212"/>
      <c r="O381" s="212"/>
      <c r="P381" s="212"/>
      <c r="Q381" s="212"/>
      <c r="R381" s="212"/>
      <c r="S381" s="212"/>
      <c r="T381" s="213"/>
      <c r="AT381" s="208" t="s">
        <v>228</v>
      </c>
      <c r="AU381" s="208" t="s">
        <v>82</v>
      </c>
      <c r="AV381" s="15" t="s">
        <v>80</v>
      </c>
      <c r="AW381" s="15" t="s">
        <v>30</v>
      </c>
      <c r="AX381" s="15" t="s">
        <v>73</v>
      </c>
      <c r="AY381" s="208" t="s">
        <v>219</v>
      </c>
    </row>
    <row r="382" spans="2:51" s="13" customFormat="1" ht="12">
      <c r="B382" s="180"/>
      <c r="D382" s="181" t="s">
        <v>228</v>
      </c>
      <c r="E382" s="182" t="s">
        <v>1</v>
      </c>
      <c r="F382" s="183" t="s">
        <v>1093</v>
      </c>
      <c r="H382" s="184">
        <v>48.981</v>
      </c>
      <c r="I382" s="185"/>
      <c r="L382" s="180"/>
      <c r="M382" s="186"/>
      <c r="N382" s="187"/>
      <c r="O382" s="187"/>
      <c r="P382" s="187"/>
      <c r="Q382" s="187"/>
      <c r="R382" s="187"/>
      <c r="S382" s="187"/>
      <c r="T382" s="188"/>
      <c r="AT382" s="182" t="s">
        <v>228</v>
      </c>
      <c r="AU382" s="182" t="s">
        <v>82</v>
      </c>
      <c r="AV382" s="13" t="s">
        <v>82</v>
      </c>
      <c r="AW382" s="13" t="s">
        <v>30</v>
      </c>
      <c r="AX382" s="13" t="s">
        <v>73</v>
      </c>
      <c r="AY382" s="182" t="s">
        <v>219</v>
      </c>
    </row>
    <row r="383" spans="2:51" s="14" customFormat="1" ht="12">
      <c r="B383" s="189"/>
      <c r="D383" s="181" t="s">
        <v>228</v>
      </c>
      <c r="E383" s="190" t="s">
        <v>1</v>
      </c>
      <c r="F383" s="191" t="s">
        <v>241</v>
      </c>
      <c r="H383" s="192">
        <v>271.844</v>
      </c>
      <c r="I383" s="193"/>
      <c r="L383" s="189"/>
      <c r="M383" s="194"/>
      <c r="N383" s="195"/>
      <c r="O383" s="195"/>
      <c r="P383" s="195"/>
      <c r="Q383" s="195"/>
      <c r="R383" s="195"/>
      <c r="S383" s="195"/>
      <c r="T383" s="196"/>
      <c r="AT383" s="190" t="s">
        <v>228</v>
      </c>
      <c r="AU383" s="190" t="s">
        <v>82</v>
      </c>
      <c r="AV383" s="14" t="s">
        <v>125</v>
      </c>
      <c r="AW383" s="14" t="s">
        <v>30</v>
      </c>
      <c r="AX383" s="14" t="s">
        <v>80</v>
      </c>
      <c r="AY383" s="190" t="s">
        <v>219</v>
      </c>
    </row>
    <row r="384" spans="1:65" s="2" customFormat="1" ht="32.45" customHeight="1">
      <c r="A384" s="33"/>
      <c r="B384" s="166"/>
      <c r="C384" s="167" t="s">
        <v>659</v>
      </c>
      <c r="D384" s="167" t="s">
        <v>222</v>
      </c>
      <c r="E384" s="168" t="s">
        <v>1094</v>
      </c>
      <c r="F384" s="169" t="s">
        <v>1095</v>
      </c>
      <c r="G384" s="170" t="s">
        <v>237</v>
      </c>
      <c r="H384" s="171">
        <v>271.844</v>
      </c>
      <c r="I384" s="172"/>
      <c r="J384" s="173">
        <f>ROUND(I384*H384,2)</f>
        <v>0</v>
      </c>
      <c r="K384" s="169" t="s">
        <v>226</v>
      </c>
      <c r="L384" s="34"/>
      <c r="M384" s="174" t="s">
        <v>1</v>
      </c>
      <c r="N384" s="175" t="s">
        <v>38</v>
      </c>
      <c r="O384" s="59"/>
      <c r="P384" s="176">
        <f>O384*H384</f>
        <v>0</v>
      </c>
      <c r="Q384" s="176">
        <v>0</v>
      </c>
      <c r="R384" s="176">
        <f>Q384*H384</f>
        <v>0</v>
      </c>
      <c r="S384" s="176">
        <v>0</v>
      </c>
      <c r="T384" s="177">
        <f>S384*H384</f>
        <v>0</v>
      </c>
      <c r="U384" s="33"/>
      <c r="V384" s="33"/>
      <c r="W384" s="33"/>
      <c r="X384" s="33"/>
      <c r="Y384" s="33"/>
      <c r="Z384" s="33"/>
      <c r="AA384" s="33"/>
      <c r="AB384" s="33"/>
      <c r="AC384" s="33"/>
      <c r="AD384" s="33"/>
      <c r="AE384" s="33"/>
      <c r="AR384" s="178" t="s">
        <v>125</v>
      </c>
      <c r="AT384" s="178" t="s">
        <v>222</v>
      </c>
      <c r="AU384" s="178" t="s">
        <v>82</v>
      </c>
      <c r="AY384" s="18" t="s">
        <v>219</v>
      </c>
      <c r="BE384" s="179">
        <f>IF(N384="základní",J384,0)</f>
        <v>0</v>
      </c>
      <c r="BF384" s="179">
        <f>IF(N384="snížená",J384,0)</f>
        <v>0</v>
      </c>
      <c r="BG384" s="179">
        <f>IF(N384="zákl. přenesená",J384,0)</f>
        <v>0</v>
      </c>
      <c r="BH384" s="179">
        <f>IF(N384="sníž. přenesená",J384,0)</f>
        <v>0</v>
      </c>
      <c r="BI384" s="179">
        <f>IF(N384="nulová",J384,0)</f>
        <v>0</v>
      </c>
      <c r="BJ384" s="18" t="s">
        <v>80</v>
      </c>
      <c r="BK384" s="179">
        <f>ROUND(I384*H384,2)</f>
        <v>0</v>
      </c>
      <c r="BL384" s="18" t="s">
        <v>125</v>
      </c>
      <c r="BM384" s="178" t="s">
        <v>1096</v>
      </c>
    </row>
    <row r="385" spans="1:65" s="2" customFormat="1" ht="32.45" customHeight="1">
      <c r="A385" s="33"/>
      <c r="B385" s="166"/>
      <c r="C385" s="167" t="s">
        <v>1097</v>
      </c>
      <c r="D385" s="167" t="s">
        <v>222</v>
      </c>
      <c r="E385" s="168" t="s">
        <v>1098</v>
      </c>
      <c r="F385" s="169" t="s">
        <v>1099</v>
      </c>
      <c r="G385" s="170" t="s">
        <v>237</v>
      </c>
      <c r="H385" s="171">
        <v>237.035</v>
      </c>
      <c r="I385" s="172"/>
      <c r="J385" s="173">
        <f>ROUND(I385*H385,2)</f>
        <v>0</v>
      </c>
      <c r="K385" s="169" t="s">
        <v>226</v>
      </c>
      <c r="L385" s="34"/>
      <c r="M385" s="174" t="s">
        <v>1</v>
      </c>
      <c r="N385" s="175" t="s">
        <v>38</v>
      </c>
      <c r="O385" s="59"/>
      <c r="P385" s="176">
        <f>O385*H385</f>
        <v>0</v>
      </c>
      <c r="Q385" s="176">
        <v>0.00088</v>
      </c>
      <c r="R385" s="176">
        <f>Q385*H385</f>
        <v>0.2085908</v>
      </c>
      <c r="S385" s="176">
        <v>0</v>
      </c>
      <c r="T385" s="177">
        <f>S385*H385</f>
        <v>0</v>
      </c>
      <c r="U385" s="33"/>
      <c r="V385" s="33"/>
      <c r="W385" s="33"/>
      <c r="X385" s="33"/>
      <c r="Y385" s="33"/>
      <c r="Z385" s="33"/>
      <c r="AA385" s="33"/>
      <c r="AB385" s="33"/>
      <c r="AC385" s="33"/>
      <c r="AD385" s="33"/>
      <c r="AE385" s="33"/>
      <c r="AR385" s="178" t="s">
        <v>125</v>
      </c>
      <c r="AT385" s="178" t="s">
        <v>222</v>
      </c>
      <c r="AU385" s="178" t="s">
        <v>82</v>
      </c>
      <c r="AY385" s="18" t="s">
        <v>219</v>
      </c>
      <c r="BE385" s="179">
        <f>IF(N385="základní",J385,0)</f>
        <v>0</v>
      </c>
      <c r="BF385" s="179">
        <f>IF(N385="snížená",J385,0)</f>
        <v>0</v>
      </c>
      <c r="BG385" s="179">
        <f>IF(N385="zákl. přenesená",J385,0)</f>
        <v>0</v>
      </c>
      <c r="BH385" s="179">
        <f>IF(N385="sníž. přenesená",J385,0)</f>
        <v>0</v>
      </c>
      <c r="BI385" s="179">
        <f>IF(N385="nulová",J385,0)</f>
        <v>0</v>
      </c>
      <c r="BJ385" s="18" t="s">
        <v>80</v>
      </c>
      <c r="BK385" s="179">
        <f>ROUND(I385*H385,2)</f>
        <v>0</v>
      </c>
      <c r="BL385" s="18" t="s">
        <v>125</v>
      </c>
      <c r="BM385" s="178" t="s">
        <v>1100</v>
      </c>
    </row>
    <row r="386" spans="2:51" s="15" customFormat="1" ht="12">
      <c r="B386" s="207"/>
      <c r="D386" s="181" t="s">
        <v>228</v>
      </c>
      <c r="E386" s="208" t="s">
        <v>1</v>
      </c>
      <c r="F386" s="209" t="s">
        <v>1067</v>
      </c>
      <c r="H386" s="208" t="s">
        <v>1</v>
      </c>
      <c r="I386" s="210"/>
      <c r="L386" s="207"/>
      <c r="M386" s="211"/>
      <c r="N386" s="212"/>
      <c r="O386" s="212"/>
      <c r="P386" s="212"/>
      <c r="Q386" s="212"/>
      <c r="R386" s="212"/>
      <c r="S386" s="212"/>
      <c r="T386" s="213"/>
      <c r="AT386" s="208" t="s">
        <v>228</v>
      </c>
      <c r="AU386" s="208" t="s">
        <v>82</v>
      </c>
      <c r="AV386" s="15" t="s">
        <v>80</v>
      </c>
      <c r="AW386" s="15" t="s">
        <v>30</v>
      </c>
      <c r="AX386" s="15" t="s">
        <v>73</v>
      </c>
      <c r="AY386" s="208" t="s">
        <v>219</v>
      </c>
    </row>
    <row r="387" spans="2:51" s="15" customFormat="1" ht="12">
      <c r="B387" s="207"/>
      <c r="D387" s="181" t="s">
        <v>228</v>
      </c>
      <c r="E387" s="208" t="s">
        <v>1</v>
      </c>
      <c r="F387" s="209" t="s">
        <v>1068</v>
      </c>
      <c r="H387" s="208" t="s">
        <v>1</v>
      </c>
      <c r="I387" s="210"/>
      <c r="L387" s="207"/>
      <c r="M387" s="211"/>
      <c r="N387" s="212"/>
      <c r="O387" s="212"/>
      <c r="P387" s="212"/>
      <c r="Q387" s="212"/>
      <c r="R387" s="212"/>
      <c r="S387" s="212"/>
      <c r="T387" s="213"/>
      <c r="AT387" s="208" t="s">
        <v>228</v>
      </c>
      <c r="AU387" s="208" t="s">
        <v>82</v>
      </c>
      <c r="AV387" s="15" t="s">
        <v>80</v>
      </c>
      <c r="AW387" s="15" t="s">
        <v>30</v>
      </c>
      <c r="AX387" s="15" t="s">
        <v>73</v>
      </c>
      <c r="AY387" s="208" t="s">
        <v>219</v>
      </c>
    </row>
    <row r="388" spans="2:51" s="13" customFormat="1" ht="12">
      <c r="B388" s="180"/>
      <c r="D388" s="181" t="s">
        <v>228</v>
      </c>
      <c r="E388" s="182" t="s">
        <v>1</v>
      </c>
      <c r="F388" s="183" t="s">
        <v>1101</v>
      </c>
      <c r="H388" s="184">
        <v>76.462</v>
      </c>
      <c r="I388" s="185"/>
      <c r="L388" s="180"/>
      <c r="M388" s="186"/>
      <c r="N388" s="187"/>
      <c r="O388" s="187"/>
      <c r="P388" s="187"/>
      <c r="Q388" s="187"/>
      <c r="R388" s="187"/>
      <c r="S388" s="187"/>
      <c r="T388" s="188"/>
      <c r="AT388" s="182" t="s">
        <v>228</v>
      </c>
      <c r="AU388" s="182" t="s">
        <v>82</v>
      </c>
      <c r="AV388" s="13" t="s">
        <v>82</v>
      </c>
      <c r="AW388" s="13" t="s">
        <v>30</v>
      </c>
      <c r="AX388" s="13" t="s">
        <v>73</v>
      </c>
      <c r="AY388" s="182" t="s">
        <v>219</v>
      </c>
    </row>
    <row r="389" spans="2:51" s="15" customFormat="1" ht="12">
      <c r="B389" s="207"/>
      <c r="D389" s="181" t="s">
        <v>228</v>
      </c>
      <c r="E389" s="208" t="s">
        <v>1</v>
      </c>
      <c r="F389" s="209" t="s">
        <v>1072</v>
      </c>
      <c r="H389" s="208" t="s">
        <v>1</v>
      </c>
      <c r="I389" s="210"/>
      <c r="L389" s="207"/>
      <c r="M389" s="211"/>
      <c r="N389" s="212"/>
      <c r="O389" s="212"/>
      <c r="P389" s="212"/>
      <c r="Q389" s="212"/>
      <c r="R389" s="212"/>
      <c r="S389" s="212"/>
      <c r="T389" s="213"/>
      <c r="AT389" s="208" t="s">
        <v>228</v>
      </c>
      <c r="AU389" s="208" t="s">
        <v>82</v>
      </c>
      <c r="AV389" s="15" t="s">
        <v>80</v>
      </c>
      <c r="AW389" s="15" t="s">
        <v>30</v>
      </c>
      <c r="AX389" s="15" t="s">
        <v>73</v>
      </c>
      <c r="AY389" s="208" t="s">
        <v>219</v>
      </c>
    </row>
    <row r="390" spans="2:51" s="13" customFormat="1" ht="33.75">
      <c r="B390" s="180"/>
      <c r="D390" s="181" t="s">
        <v>228</v>
      </c>
      <c r="E390" s="182" t="s">
        <v>1</v>
      </c>
      <c r="F390" s="183" t="s">
        <v>1102</v>
      </c>
      <c r="H390" s="184">
        <v>23.643</v>
      </c>
      <c r="I390" s="185"/>
      <c r="L390" s="180"/>
      <c r="M390" s="186"/>
      <c r="N390" s="187"/>
      <c r="O390" s="187"/>
      <c r="P390" s="187"/>
      <c r="Q390" s="187"/>
      <c r="R390" s="187"/>
      <c r="S390" s="187"/>
      <c r="T390" s="188"/>
      <c r="AT390" s="182" t="s">
        <v>228</v>
      </c>
      <c r="AU390" s="182" t="s">
        <v>82</v>
      </c>
      <c r="AV390" s="13" t="s">
        <v>82</v>
      </c>
      <c r="AW390" s="13" t="s">
        <v>30</v>
      </c>
      <c r="AX390" s="13" t="s">
        <v>73</v>
      </c>
      <c r="AY390" s="182" t="s">
        <v>219</v>
      </c>
    </row>
    <row r="391" spans="2:51" s="15" customFormat="1" ht="12">
      <c r="B391" s="207"/>
      <c r="D391" s="181" t="s">
        <v>228</v>
      </c>
      <c r="E391" s="208" t="s">
        <v>1</v>
      </c>
      <c r="F391" s="209" t="s">
        <v>1076</v>
      </c>
      <c r="H391" s="208" t="s">
        <v>1</v>
      </c>
      <c r="I391" s="210"/>
      <c r="L391" s="207"/>
      <c r="M391" s="211"/>
      <c r="N391" s="212"/>
      <c r="O391" s="212"/>
      <c r="P391" s="212"/>
      <c r="Q391" s="212"/>
      <c r="R391" s="212"/>
      <c r="S391" s="212"/>
      <c r="T391" s="213"/>
      <c r="AT391" s="208" t="s">
        <v>228</v>
      </c>
      <c r="AU391" s="208" t="s">
        <v>82</v>
      </c>
      <c r="AV391" s="15" t="s">
        <v>80</v>
      </c>
      <c r="AW391" s="15" t="s">
        <v>30</v>
      </c>
      <c r="AX391" s="15" t="s">
        <v>73</v>
      </c>
      <c r="AY391" s="208" t="s">
        <v>219</v>
      </c>
    </row>
    <row r="392" spans="2:51" s="15" customFormat="1" ht="12">
      <c r="B392" s="207"/>
      <c r="D392" s="181" t="s">
        <v>228</v>
      </c>
      <c r="E392" s="208" t="s">
        <v>1</v>
      </c>
      <c r="F392" s="209" t="s">
        <v>1068</v>
      </c>
      <c r="H392" s="208" t="s">
        <v>1</v>
      </c>
      <c r="I392" s="210"/>
      <c r="L392" s="207"/>
      <c r="M392" s="211"/>
      <c r="N392" s="212"/>
      <c r="O392" s="212"/>
      <c r="P392" s="212"/>
      <c r="Q392" s="212"/>
      <c r="R392" s="212"/>
      <c r="S392" s="212"/>
      <c r="T392" s="213"/>
      <c r="AT392" s="208" t="s">
        <v>228</v>
      </c>
      <c r="AU392" s="208" t="s">
        <v>82</v>
      </c>
      <c r="AV392" s="15" t="s">
        <v>80</v>
      </c>
      <c r="AW392" s="15" t="s">
        <v>30</v>
      </c>
      <c r="AX392" s="15" t="s">
        <v>73</v>
      </c>
      <c r="AY392" s="208" t="s">
        <v>219</v>
      </c>
    </row>
    <row r="393" spans="2:51" s="13" customFormat="1" ht="12">
      <c r="B393" s="180"/>
      <c r="D393" s="181" t="s">
        <v>228</v>
      </c>
      <c r="E393" s="182" t="s">
        <v>1</v>
      </c>
      <c r="F393" s="183" t="s">
        <v>1103</v>
      </c>
      <c r="H393" s="184">
        <v>74.668</v>
      </c>
      <c r="I393" s="185"/>
      <c r="L393" s="180"/>
      <c r="M393" s="186"/>
      <c r="N393" s="187"/>
      <c r="O393" s="187"/>
      <c r="P393" s="187"/>
      <c r="Q393" s="187"/>
      <c r="R393" s="187"/>
      <c r="S393" s="187"/>
      <c r="T393" s="188"/>
      <c r="AT393" s="182" t="s">
        <v>228</v>
      </c>
      <c r="AU393" s="182" t="s">
        <v>82</v>
      </c>
      <c r="AV393" s="13" t="s">
        <v>82</v>
      </c>
      <c r="AW393" s="13" t="s">
        <v>30</v>
      </c>
      <c r="AX393" s="13" t="s">
        <v>73</v>
      </c>
      <c r="AY393" s="182" t="s">
        <v>219</v>
      </c>
    </row>
    <row r="394" spans="2:51" s="15" customFormat="1" ht="12">
      <c r="B394" s="207"/>
      <c r="D394" s="181" t="s">
        <v>228</v>
      </c>
      <c r="E394" s="208" t="s">
        <v>1</v>
      </c>
      <c r="F394" s="209" t="s">
        <v>1072</v>
      </c>
      <c r="H394" s="208" t="s">
        <v>1</v>
      </c>
      <c r="I394" s="210"/>
      <c r="L394" s="207"/>
      <c r="M394" s="211"/>
      <c r="N394" s="212"/>
      <c r="O394" s="212"/>
      <c r="P394" s="212"/>
      <c r="Q394" s="212"/>
      <c r="R394" s="212"/>
      <c r="S394" s="212"/>
      <c r="T394" s="213"/>
      <c r="AT394" s="208" t="s">
        <v>228</v>
      </c>
      <c r="AU394" s="208" t="s">
        <v>82</v>
      </c>
      <c r="AV394" s="15" t="s">
        <v>80</v>
      </c>
      <c r="AW394" s="15" t="s">
        <v>30</v>
      </c>
      <c r="AX394" s="15" t="s">
        <v>73</v>
      </c>
      <c r="AY394" s="208" t="s">
        <v>219</v>
      </c>
    </row>
    <row r="395" spans="2:51" s="13" customFormat="1" ht="12">
      <c r="B395" s="180"/>
      <c r="D395" s="181" t="s">
        <v>228</v>
      </c>
      <c r="E395" s="182" t="s">
        <v>1</v>
      </c>
      <c r="F395" s="183" t="s">
        <v>1104</v>
      </c>
      <c r="H395" s="184">
        <v>18.134</v>
      </c>
      <c r="I395" s="185"/>
      <c r="L395" s="180"/>
      <c r="M395" s="186"/>
      <c r="N395" s="187"/>
      <c r="O395" s="187"/>
      <c r="P395" s="187"/>
      <c r="Q395" s="187"/>
      <c r="R395" s="187"/>
      <c r="S395" s="187"/>
      <c r="T395" s="188"/>
      <c r="AT395" s="182" t="s">
        <v>228</v>
      </c>
      <c r="AU395" s="182" t="s">
        <v>82</v>
      </c>
      <c r="AV395" s="13" t="s">
        <v>82</v>
      </c>
      <c r="AW395" s="13" t="s">
        <v>30</v>
      </c>
      <c r="AX395" s="13" t="s">
        <v>73</v>
      </c>
      <c r="AY395" s="182" t="s">
        <v>219</v>
      </c>
    </row>
    <row r="396" spans="2:51" s="15" customFormat="1" ht="12">
      <c r="B396" s="207"/>
      <c r="D396" s="181" t="s">
        <v>228</v>
      </c>
      <c r="E396" s="208" t="s">
        <v>1</v>
      </c>
      <c r="F396" s="209" t="s">
        <v>1081</v>
      </c>
      <c r="H396" s="208" t="s">
        <v>1</v>
      </c>
      <c r="I396" s="210"/>
      <c r="L396" s="207"/>
      <c r="M396" s="211"/>
      <c r="N396" s="212"/>
      <c r="O396" s="212"/>
      <c r="P396" s="212"/>
      <c r="Q396" s="212"/>
      <c r="R396" s="212"/>
      <c r="S396" s="212"/>
      <c r="T396" s="213"/>
      <c r="AT396" s="208" t="s">
        <v>228</v>
      </c>
      <c r="AU396" s="208" t="s">
        <v>82</v>
      </c>
      <c r="AV396" s="15" t="s">
        <v>80</v>
      </c>
      <c r="AW396" s="15" t="s">
        <v>30</v>
      </c>
      <c r="AX396" s="15" t="s">
        <v>73</v>
      </c>
      <c r="AY396" s="208" t="s">
        <v>219</v>
      </c>
    </row>
    <row r="397" spans="2:51" s="15" customFormat="1" ht="12">
      <c r="B397" s="207"/>
      <c r="D397" s="181" t="s">
        <v>228</v>
      </c>
      <c r="E397" s="208" t="s">
        <v>1</v>
      </c>
      <c r="F397" s="209" t="s">
        <v>1072</v>
      </c>
      <c r="H397" s="208" t="s">
        <v>1</v>
      </c>
      <c r="I397" s="210"/>
      <c r="L397" s="207"/>
      <c r="M397" s="211"/>
      <c r="N397" s="212"/>
      <c r="O397" s="212"/>
      <c r="P397" s="212"/>
      <c r="Q397" s="212"/>
      <c r="R397" s="212"/>
      <c r="S397" s="212"/>
      <c r="T397" s="213"/>
      <c r="AT397" s="208" t="s">
        <v>228</v>
      </c>
      <c r="AU397" s="208" t="s">
        <v>82</v>
      </c>
      <c r="AV397" s="15" t="s">
        <v>80</v>
      </c>
      <c r="AW397" s="15" t="s">
        <v>30</v>
      </c>
      <c r="AX397" s="15" t="s">
        <v>73</v>
      </c>
      <c r="AY397" s="208" t="s">
        <v>219</v>
      </c>
    </row>
    <row r="398" spans="2:51" s="13" customFormat="1" ht="12">
      <c r="B398" s="180"/>
      <c r="D398" s="181" t="s">
        <v>228</v>
      </c>
      <c r="E398" s="182" t="s">
        <v>1</v>
      </c>
      <c r="F398" s="183" t="s">
        <v>1105</v>
      </c>
      <c r="H398" s="184">
        <v>44.128</v>
      </c>
      <c r="I398" s="185"/>
      <c r="L398" s="180"/>
      <c r="M398" s="186"/>
      <c r="N398" s="187"/>
      <c r="O398" s="187"/>
      <c r="P398" s="187"/>
      <c r="Q398" s="187"/>
      <c r="R398" s="187"/>
      <c r="S398" s="187"/>
      <c r="T398" s="188"/>
      <c r="AT398" s="182" t="s">
        <v>228</v>
      </c>
      <c r="AU398" s="182" t="s">
        <v>82</v>
      </c>
      <c r="AV398" s="13" t="s">
        <v>82</v>
      </c>
      <c r="AW398" s="13" t="s">
        <v>30</v>
      </c>
      <c r="AX398" s="13" t="s">
        <v>73</v>
      </c>
      <c r="AY398" s="182" t="s">
        <v>219</v>
      </c>
    </row>
    <row r="399" spans="2:51" s="14" customFormat="1" ht="12">
      <c r="B399" s="189"/>
      <c r="D399" s="181" t="s">
        <v>228</v>
      </c>
      <c r="E399" s="190" t="s">
        <v>1</v>
      </c>
      <c r="F399" s="191" t="s">
        <v>241</v>
      </c>
      <c r="H399" s="192">
        <v>237.035</v>
      </c>
      <c r="I399" s="193"/>
      <c r="L399" s="189"/>
      <c r="M399" s="194"/>
      <c r="N399" s="195"/>
      <c r="O399" s="195"/>
      <c r="P399" s="195"/>
      <c r="Q399" s="195"/>
      <c r="R399" s="195"/>
      <c r="S399" s="195"/>
      <c r="T399" s="196"/>
      <c r="AT399" s="190" t="s">
        <v>228</v>
      </c>
      <c r="AU399" s="190" t="s">
        <v>82</v>
      </c>
      <c r="AV399" s="14" t="s">
        <v>125</v>
      </c>
      <c r="AW399" s="14" t="s">
        <v>30</v>
      </c>
      <c r="AX399" s="14" t="s">
        <v>80</v>
      </c>
      <c r="AY399" s="190" t="s">
        <v>219</v>
      </c>
    </row>
    <row r="400" spans="1:65" s="2" customFormat="1" ht="32.45" customHeight="1">
      <c r="A400" s="33"/>
      <c r="B400" s="166"/>
      <c r="C400" s="167" t="s">
        <v>662</v>
      </c>
      <c r="D400" s="167" t="s">
        <v>222</v>
      </c>
      <c r="E400" s="168" t="s">
        <v>1106</v>
      </c>
      <c r="F400" s="169" t="s">
        <v>1107</v>
      </c>
      <c r="G400" s="170" t="s">
        <v>237</v>
      </c>
      <c r="H400" s="171">
        <v>237.035</v>
      </c>
      <c r="I400" s="172"/>
      <c r="J400" s="173">
        <f>ROUND(I400*H400,2)</f>
        <v>0</v>
      </c>
      <c r="K400" s="169" t="s">
        <v>226</v>
      </c>
      <c r="L400" s="34"/>
      <c r="M400" s="174" t="s">
        <v>1</v>
      </c>
      <c r="N400" s="175" t="s">
        <v>38</v>
      </c>
      <c r="O400" s="59"/>
      <c r="P400" s="176">
        <f>O400*H400</f>
        <v>0</v>
      </c>
      <c r="Q400" s="176">
        <v>0</v>
      </c>
      <c r="R400" s="176">
        <f>Q400*H400</f>
        <v>0</v>
      </c>
      <c r="S400" s="176">
        <v>0</v>
      </c>
      <c r="T400" s="177">
        <f>S400*H400</f>
        <v>0</v>
      </c>
      <c r="U400" s="33"/>
      <c r="V400" s="33"/>
      <c r="W400" s="33"/>
      <c r="X400" s="33"/>
      <c r="Y400" s="33"/>
      <c r="Z400" s="33"/>
      <c r="AA400" s="33"/>
      <c r="AB400" s="33"/>
      <c r="AC400" s="33"/>
      <c r="AD400" s="33"/>
      <c r="AE400" s="33"/>
      <c r="AR400" s="178" t="s">
        <v>125</v>
      </c>
      <c r="AT400" s="178" t="s">
        <v>222</v>
      </c>
      <c r="AU400" s="178" t="s">
        <v>82</v>
      </c>
      <c r="AY400" s="18" t="s">
        <v>219</v>
      </c>
      <c r="BE400" s="179">
        <f>IF(N400="základní",J400,0)</f>
        <v>0</v>
      </c>
      <c r="BF400" s="179">
        <f>IF(N400="snížená",J400,0)</f>
        <v>0</v>
      </c>
      <c r="BG400" s="179">
        <f>IF(N400="zákl. přenesená",J400,0)</f>
        <v>0</v>
      </c>
      <c r="BH400" s="179">
        <f>IF(N400="sníž. přenesená",J400,0)</f>
        <v>0</v>
      </c>
      <c r="BI400" s="179">
        <f>IF(N400="nulová",J400,0)</f>
        <v>0</v>
      </c>
      <c r="BJ400" s="18" t="s">
        <v>80</v>
      </c>
      <c r="BK400" s="179">
        <f>ROUND(I400*H400,2)</f>
        <v>0</v>
      </c>
      <c r="BL400" s="18" t="s">
        <v>125</v>
      </c>
      <c r="BM400" s="178" t="s">
        <v>1108</v>
      </c>
    </row>
    <row r="401" spans="1:65" s="2" customFormat="1" ht="86.45" customHeight="1">
      <c r="A401" s="33"/>
      <c r="B401" s="166"/>
      <c r="C401" s="167" t="s">
        <v>1109</v>
      </c>
      <c r="D401" s="167" t="s">
        <v>222</v>
      </c>
      <c r="E401" s="168" t="s">
        <v>1110</v>
      </c>
      <c r="F401" s="169" t="s">
        <v>1111</v>
      </c>
      <c r="G401" s="170" t="s">
        <v>249</v>
      </c>
      <c r="H401" s="171">
        <v>7.35</v>
      </c>
      <c r="I401" s="172"/>
      <c r="J401" s="173">
        <f>ROUND(I401*H401,2)</f>
        <v>0</v>
      </c>
      <c r="K401" s="169" t="s">
        <v>226</v>
      </c>
      <c r="L401" s="34"/>
      <c r="M401" s="174" t="s">
        <v>1</v>
      </c>
      <c r="N401" s="175" t="s">
        <v>38</v>
      </c>
      <c r="O401" s="59"/>
      <c r="P401" s="176">
        <f>O401*H401</f>
        <v>0</v>
      </c>
      <c r="Q401" s="176">
        <v>1.05516</v>
      </c>
      <c r="R401" s="176">
        <f>Q401*H401</f>
        <v>7.755426</v>
      </c>
      <c r="S401" s="176">
        <v>0</v>
      </c>
      <c r="T401" s="177">
        <f>S401*H401</f>
        <v>0</v>
      </c>
      <c r="U401" s="33"/>
      <c r="V401" s="33"/>
      <c r="W401" s="33"/>
      <c r="X401" s="33"/>
      <c r="Y401" s="33"/>
      <c r="Z401" s="33"/>
      <c r="AA401" s="33"/>
      <c r="AB401" s="33"/>
      <c r="AC401" s="33"/>
      <c r="AD401" s="33"/>
      <c r="AE401" s="33"/>
      <c r="AR401" s="178" t="s">
        <v>125</v>
      </c>
      <c r="AT401" s="178" t="s">
        <v>222</v>
      </c>
      <c r="AU401" s="178" t="s">
        <v>82</v>
      </c>
      <c r="AY401" s="18" t="s">
        <v>219</v>
      </c>
      <c r="BE401" s="179">
        <f>IF(N401="základní",J401,0)</f>
        <v>0</v>
      </c>
      <c r="BF401" s="179">
        <f>IF(N401="snížená",J401,0)</f>
        <v>0</v>
      </c>
      <c r="BG401" s="179">
        <f>IF(N401="zákl. přenesená",J401,0)</f>
        <v>0</v>
      </c>
      <c r="BH401" s="179">
        <f>IF(N401="sníž. přenesená",J401,0)</f>
        <v>0</v>
      </c>
      <c r="BI401" s="179">
        <f>IF(N401="nulová",J401,0)</f>
        <v>0</v>
      </c>
      <c r="BJ401" s="18" t="s">
        <v>80</v>
      </c>
      <c r="BK401" s="179">
        <f>ROUND(I401*H401,2)</f>
        <v>0</v>
      </c>
      <c r="BL401" s="18" t="s">
        <v>125</v>
      </c>
      <c r="BM401" s="178" t="s">
        <v>1112</v>
      </c>
    </row>
    <row r="402" spans="2:51" s="13" customFormat="1" ht="12">
      <c r="B402" s="180"/>
      <c r="D402" s="181" t="s">
        <v>228</v>
      </c>
      <c r="E402" s="182" t="s">
        <v>1</v>
      </c>
      <c r="F402" s="183" t="s">
        <v>1113</v>
      </c>
      <c r="H402" s="184">
        <v>5.6</v>
      </c>
      <c r="I402" s="185"/>
      <c r="L402" s="180"/>
      <c r="M402" s="186"/>
      <c r="N402" s="187"/>
      <c r="O402" s="187"/>
      <c r="P402" s="187"/>
      <c r="Q402" s="187"/>
      <c r="R402" s="187"/>
      <c r="S402" s="187"/>
      <c r="T402" s="188"/>
      <c r="AT402" s="182" t="s">
        <v>228</v>
      </c>
      <c r="AU402" s="182" t="s">
        <v>82</v>
      </c>
      <c r="AV402" s="13" t="s">
        <v>82</v>
      </c>
      <c r="AW402" s="13" t="s">
        <v>30</v>
      </c>
      <c r="AX402" s="13" t="s">
        <v>73</v>
      </c>
      <c r="AY402" s="182" t="s">
        <v>219</v>
      </c>
    </row>
    <row r="403" spans="2:51" s="13" customFormat="1" ht="12">
      <c r="B403" s="180"/>
      <c r="D403" s="181" t="s">
        <v>228</v>
      </c>
      <c r="E403" s="182" t="s">
        <v>1</v>
      </c>
      <c r="F403" s="183" t="s">
        <v>1114</v>
      </c>
      <c r="H403" s="184">
        <v>1.75</v>
      </c>
      <c r="I403" s="185"/>
      <c r="L403" s="180"/>
      <c r="M403" s="186"/>
      <c r="N403" s="187"/>
      <c r="O403" s="187"/>
      <c r="P403" s="187"/>
      <c r="Q403" s="187"/>
      <c r="R403" s="187"/>
      <c r="S403" s="187"/>
      <c r="T403" s="188"/>
      <c r="AT403" s="182" t="s">
        <v>228</v>
      </c>
      <c r="AU403" s="182" t="s">
        <v>82</v>
      </c>
      <c r="AV403" s="13" t="s">
        <v>82</v>
      </c>
      <c r="AW403" s="13" t="s">
        <v>30</v>
      </c>
      <c r="AX403" s="13" t="s">
        <v>73</v>
      </c>
      <c r="AY403" s="182" t="s">
        <v>219</v>
      </c>
    </row>
    <row r="404" spans="2:51" s="14" customFormat="1" ht="12">
      <c r="B404" s="189"/>
      <c r="D404" s="181" t="s">
        <v>228</v>
      </c>
      <c r="E404" s="190" t="s">
        <v>1</v>
      </c>
      <c r="F404" s="191" t="s">
        <v>241</v>
      </c>
      <c r="H404" s="192">
        <v>7.35</v>
      </c>
      <c r="I404" s="193"/>
      <c r="L404" s="189"/>
      <c r="M404" s="194"/>
      <c r="N404" s="195"/>
      <c r="O404" s="195"/>
      <c r="P404" s="195"/>
      <c r="Q404" s="195"/>
      <c r="R404" s="195"/>
      <c r="S404" s="195"/>
      <c r="T404" s="196"/>
      <c r="AT404" s="190" t="s">
        <v>228</v>
      </c>
      <c r="AU404" s="190" t="s">
        <v>82</v>
      </c>
      <c r="AV404" s="14" t="s">
        <v>125</v>
      </c>
      <c r="AW404" s="14" t="s">
        <v>30</v>
      </c>
      <c r="AX404" s="14" t="s">
        <v>80</v>
      </c>
      <c r="AY404" s="190" t="s">
        <v>219</v>
      </c>
    </row>
    <row r="405" spans="1:65" s="2" customFormat="1" ht="32.45" customHeight="1">
      <c r="A405" s="33"/>
      <c r="B405" s="166"/>
      <c r="C405" s="167" t="s">
        <v>667</v>
      </c>
      <c r="D405" s="167" t="s">
        <v>222</v>
      </c>
      <c r="E405" s="168" t="s">
        <v>1115</v>
      </c>
      <c r="F405" s="169" t="s">
        <v>1116</v>
      </c>
      <c r="G405" s="170" t="s">
        <v>237</v>
      </c>
      <c r="H405" s="171">
        <v>287.256</v>
      </c>
      <c r="I405" s="172"/>
      <c r="J405" s="173">
        <f>ROUND(I405*H405,2)</f>
        <v>0</v>
      </c>
      <c r="K405" s="169" t="s">
        <v>226</v>
      </c>
      <c r="L405" s="34"/>
      <c r="M405" s="174" t="s">
        <v>1</v>
      </c>
      <c r="N405" s="175" t="s">
        <v>38</v>
      </c>
      <c r="O405" s="59"/>
      <c r="P405" s="176">
        <f>O405*H405</f>
        <v>0</v>
      </c>
      <c r="Q405" s="176">
        <v>0.00663</v>
      </c>
      <c r="R405" s="176">
        <f>Q405*H405</f>
        <v>1.9045072799999998</v>
      </c>
      <c r="S405" s="176">
        <v>0</v>
      </c>
      <c r="T405" s="177">
        <f>S405*H405</f>
        <v>0</v>
      </c>
      <c r="U405" s="33"/>
      <c r="V405" s="33"/>
      <c r="W405" s="33"/>
      <c r="X405" s="33"/>
      <c r="Y405" s="33"/>
      <c r="Z405" s="33"/>
      <c r="AA405" s="33"/>
      <c r="AB405" s="33"/>
      <c r="AC405" s="33"/>
      <c r="AD405" s="33"/>
      <c r="AE405" s="33"/>
      <c r="AR405" s="178" t="s">
        <v>125</v>
      </c>
      <c r="AT405" s="178" t="s">
        <v>222</v>
      </c>
      <c r="AU405" s="178" t="s">
        <v>82</v>
      </c>
      <c r="AY405" s="18" t="s">
        <v>219</v>
      </c>
      <c r="BE405" s="179">
        <f>IF(N405="základní",J405,0)</f>
        <v>0</v>
      </c>
      <c r="BF405" s="179">
        <f>IF(N405="snížená",J405,0)</f>
        <v>0</v>
      </c>
      <c r="BG405" s="179">
        <f>IF(N405="zákl. přenesená",J405,0)</f>
        <v>0</v>
      </c>
      <c r="BH405" s="179">
        <f>IF(N405="sníž. přenesená",J405,0)</f>
        <v>0</v>
      </c>
      <c r="BI405" s="179">
        <f>IF(N405="nulová",J405,0)</f>
        <v>0</v>
      </c>
      <c r="BJ405" s="18" t="s">
        <v>80</v>
      </c>
      <c r="BK405" s="179">
        <f>ROUND(I405*H405,2)</f>
        <v>0</v>
      </c>
      <c r="BL405" s="18" t="s">
        <v>125</v>
      </c>
      <c r="BM405" s="178" t="s">
        <v>1117</v>
      </c>
    </row>
    <row r="406" spans="2:51" s="15" customFormat="1" ht="12">
      <c r="B406" s="207"/>
      <c r="D406" s="181" t="s">
        <v>228</v>
      </c>
      <c r="E406" s="208" t="s">
        <v>1</v>
      </c>
      <c r="F406" s="209" t="s">
        <v>1067</v>
      </c>
      <c r="H406" s="208" t="s">
        <v>1</v>
      </c>
      <c r="I406" s="210"/>
      <c r="L406" s="207"/>
      <c r="M406" s="211"/>
      <c r="N406" s="212"/>
      <c r="O406" s="212"/>
      <c r="P406" s="212"/>
      <c r="Q406" s="212"/>
      <c r="R406" s="212"/>
      <c r="S406" s="212"/>
      <c r="T406" s="213"/>
      <c r="AT406" s="208" t="s">
        <v>228</v>
      </c>
      <c r="AU406" s="208" t="s">
        <v>82</v>
      </c>
      <c r="AV406" s="15" t="s">
        <v>80</v>
      </c>
      <c r="AW406" s="15" t="s">
        <v>30</v>
      </c>
      <c r="AX406" s="15" t="s">
        <v>73</v>
      </c>
      <c r="AY406" s="208" t="s">
        <v>219</v>
      </c>
    </row>
    <row r="407" spans="2:51" s="15" customFormat="1" ht="12">
      <c r="B407" s="207"/>
      <c r="D407" s="181" t="s">
        <v>228</v>
      </c>
      <c r="E407" s="208" t="s">
        <v>1</v>
      </c>
      <c r="F407" s="209" t="s">
        <v>1068</v>
      </c>
      <c r="H407" s="208" t="s">
        <v>1</v>
      </c>
      <c r="I407" s="210"/>
      <c r="L407" s="207"/>
      <c r="M407" s="211"/>
      <c r="N407" s="212"/>
      <c r="O407" s="212"/>
      <c r="P407" s="212"/>
      <c r="Q407" s="212"/>
      <c r="R407" s="212"/>
      <c r="S407" s="212"/>
      <c r="T407" s="213"/>
      <c r="AT407" s="208" t="s">
        <v>228</v>
      </c>
      <c r="AU407" s="208" t="s">
        <v>82</v>
      </c>
      <c r="AV407" s="15" t="s">
        <v>80</v>
      </c>
      <c r="AW407" s="15" t="s">
        <v>30</v>
      </c>
      <c r="AX407" s="15" t="s">
        <v>73</v>
      </c>
      <c r="AY407" s="208" t="s">
        <v>219</v>
      </c>
    </row>
    <row r="408" spans="2:51" s="13" customFormat="1" ht="12">
      <c r="B408" s="180"/>
      <c r="D408" s="181" t="s">
        <v>228</v>
      </c>
      <c r="E408" s="182" t="s">
        <v>1</v>
      </c>
      <c r="F408" s="183" t="s">
        <v>1118</v>
      </c>
      <c r="H408" s="184">
        <v>12.978</v>
      </c>
      <c r="I408" s="185"/>
      <c r="L408" s="180"/>
      <c r="M408" s="186"/>
      <c r="N408" s="187"/>
      <c r="O408" s="187"/>
      <c r="P408" s="187"/>
      <c r="Q408" s="187"/>
      <c r="R408" s="187"/>
      <c r="S408" s="187"/>
      <c r="T408" s="188"/>
      <c r="AT408" s="182" t="s">
        <v>228</v>
      </c>
      <c r="AU408" s="182" t="s">
        <v>82</v>
      </c>
      <c r="AV408" s="13" t="s">
        <v>82</v>
      </c>
      <c r="AW408" s="13" t="s">
        <v>30</v>
      </c>
      <c r="AX408" s="13" t="s">
        <v>73</v>
      </c>
      <c r="AY408" s="182" t="s">
        <v>219</v>
      </c>
    </row>
    <row r="409" spans="2:51" s="13" customFormat="1" ht="12">
      <c r="B409" s="180"/>
      <c r="D409" s="181" t="s">
        <v>228</v>
      </c>
      <c r="E409" s="182" t="s">
        <v>1</v>
      </c>
      <c r="F409" s="183" t="s">
        <v>1119</v>
      </c>
      <c r="H409" s="184">
        <v>19.148</v>
      </c>
      <c r="I409" s="185"/>
      <c r="L409" s="180"/>
      <c r="M409" s="186"/>
      <c r="N409" s="187"/>
      <c r="O409" s="187"/>
      <c r="P409" s="187"/>
      <c r="Q409" s="187"/>
      <c r="R409" s="187"/>
      <c r="S409" s="187"/>
      <c r="T409" s="188"/>
      <c r="AT409" s="182" t="s">
        <v>228</v>
      </c>
      <c r="AU409" s="182" t="s">
        <v>82</v>
      </c>
      <c r="AV409" s="13" t="s">
        <v>82</v>
      </c>
      <c r="AW409" s="13" t="s">
        <v>30</v>
      </c>
      <c r="AX409" s="13" t="s">
        <v>73</v>
      </c>
      <c r="AY409" s="182" t="s">
        <v>219</v>
      </c>
    </row>
    <row r="410" spans="2:51" s="15" customFormat="1" ht="12">
      <c r="B410" s="207"/>
      <c r="D410" s="181" t="s">
        <v>228</v>
      </c>
      <c r="E410" s="208" t="s">
        <v>1</v>
      </c>
      <c r="F410" s="209" t="s">
        <v>1072</v>
      </c>
      <c r="H410" s="208" t="s">
        <v>1</v>
      </c>
      <c r="I410" s="210"/>
      <c r="L410" s="207"/>
      <c r="M410" s="211"/>
      <c r="N410" s="212"/>
      <c r="O410" s="212"/>
      <c r="P410" s="212"/>
      <c r="Q410" s="212"/>
      <c r="R410" s="212"/>
      <c r="S410" s="212"/>
      <c r="T410" s="213"/>
      <c r="AT410" s="208" t="s">
        <v>228</v>
      </c>
      <c r="AU410" s="208" t="s">
        <v>82</v>
      </c>
      <c r="AV410" s="15" t="s">
        <v>80</v>
      </c>
      <c r="AW410" s="15" t="s">
        <v>30</v>
      </c>
      <c r="AX410" s="15" t="s">
        <v>73</v>
      </c>
      <c r="AY410" s="208" t="s">
        <v>219</v>
      </c>
    </row>
    <row r="411" spans="2:51" s="13" customFormat="1" ht="12">
      <c r="B411" s="180"/>
      <c r="D411" s="181" t="s">
        <v>228</v>
      </c>
      <c r="E411" s="182" t="s">
        <v>1</v>
      </c>
      <c r="F411" s="183" t="s">
        <v>1120</v>
      </c>
      <c r="H411" s="184">
        <v>41.933</v>
      </c>
      <c r="I411" s="185"/>
      <c r="L411" s="180"/>
      <c r="M411" s="186"/>
      <c r="N411" s="187"/>
      <c r="O411" s="187"/>
      <c r="P411" s="187"/>
      <c r="Q411" s="187"/>
      <c r="R411" s="187"/>
      <c r="S411" s="187"/>
      <c r="T411" s="188"/>
      <c r="AT411" s="182" t="s">
        <v>228</v>
      </c>
      <c r="AU411" s="182" t="s">
        <v>82</v>
      </c>
      <c r="AV411" s="13" t="s">
        <v>82</v>
      </c>
      <c r="AW411" s="13" t="s">
        <v>30</v>
      </c>
      <c r="AX411" s="13" t="s">
        <v>73</v>
      </c>
      <c r="AY411" s="182" t="s">
        <v>219</v>
      </c>
    </row>
    <row r="412" spans="2:51" s="13" customFormat="1" ht="22.5">
      <c r="B412" s="180"/>
      <c r="D412" s="181" t="s">
        <v>228</v>
      </c>
      <c r="E412" s="182" t="s">
        <v>1</v>
      </c>
      <c r="F412" s="183" t="s">
        <v>1121</v>
      </c>
      <c r="H412" s="184">
        <v>79.744</v>
      </c>
      <c r="I412" s="185"/>
      <c r="L412" s="180"/>
      <c r="M412" s="186"/>
      <c r="N412" s="187"/>
      <c r="O412" s="187"/>
      <c r="P412" s="187"/>
      <c r="Q412" s="187"/>
      <c r="R412" s="187"/>
      <c r="S412" s="187"/>
      <c r="T412" s="188"/>
      <c r="AT412" s="182" t="s">
        <v>228</v>
      </c>
      <c r="AU412" s="182" t="s">
        <v>82</v>
      </c>
      <c r="AV412" s="13" t="s">
        <v>82</v>
      </c>
      <c r="AW412" s="13" t="s">
        <v>30</v>
      </c>
      <c r="AX412" s="13" t="s">
        <v>73</v>
      </c>
      <c r="AY412" s="182" t="s">
        <v>219</v>
      </c>
    </row>
    <row r="413" spans="2:51" s="15" customFormat="1" ht="12">
      <c r="B413" s="207"/>
      <c r="D413" s="181" t="s">
        <v>228</v>
      </c>
      <c r="E413" s="208" t="s">
        <v>1</v>
      </c>
      <c r="F413" s="209" t="s">
        <v>1076</v>
      </c>
      <c r="H413" s="208" t="s">
        <v>1</v>
      </c>
      <c r="I413" s="210"/>
      <c r="L413" s="207"/>
      <c r="M413" s="211"/>
      <c r="N413" s="212"/>
      <c r="O413" s="212"/>
      <c r="P413" s="212"/>
      <c r="Q413" s="212"/>
      <c r="R413" s="212"/>
      <c r="S413" s="212"/>
      <c r="T413" s="213"/>
      <c r="AT413" s="208" t="s">
        <v>228</v>
      </c>
      <c r="AU413" s="208" t="s">
        <v>82</v>
      </c>
      <c r="AV413" s="15" t="s">
        <v>80</v>
      </c>
      <c r="AW413" s="15" t="s">
        <v>30</v>
      </c>
      <c r="AX413" s="15" t="s">
        <v>73</v>
      </c>
      <c r="AY413" s="208" t="s">
        <v>219</v>
      </c>
    </row>
    <row r="414" spans="2:51" s="15" customFormat="1" ht="12">
      <c r="B414" s="207"/>
      <c r="D414" s="181" t="s">
        <v>228</v>
      </c>
      <c r="E414" s="208" t="s">
        <v>1</v>
      </c>
      <c r="F414" s="209" t="s">
        <v>1068</v>
      </c>
      <c r="H414" s="208" t="s">
        <v>1</v>
      </c>
      <c r="I414" s="210"/>
      <c r="L414" s="207"/>
      <c r="M414" s="211"/>
      <c r="N414" s="212"/>
      <c r="O414" s="212"/>
      <c r="P414" s="212"/>
      <c r="Q414" s="212"/>
      <c r="R414" s="212"/>
      <c r="S414" s="212"/>
      <c r="T414" s="213"/>
      <c r="AT414" s="208" t="s">
        <v>228</v>
      </c>
      <c r="AU414" s="208" t="s">
        <v>82</v>
      </c>
      <c r="AV414" s="15" t="s">
        <v>80</v>
      </c>
      <c r="AW414" s="15" t="s">
        <v>30</v>
      </c>
      <c r="AX414" s="15" t="s">
        <v>73</v>
      </c>
      <c r="AY414" s="208" t="s">
        <v>219</v>
      </c>
    </row>
    <row r="415" spans="2:51" s="13" customFormat="1" ht="12">
      <c r="B415" s="180"/>
      <c r="D415" s="181" t="s">
        <v>228</v>
      </c>
      <c r="E415" s="182" t="s">
        <v>1</v>
      </c>
      <c r="F415" s="183" t="s">
        <v>1122</v>
      </c>
      <c r="H415" s="184">
        <v>10.806</v>
      </c>
      <c r="I415" s="185"/>
      <c r="L415" s="180"/>
      <c r="M415" s="186"/>
      <c r="N415" s="187"/>
      <c r="O415" s="187"/>
      <c r="P415" s="187"/>
      <c r="Q415" s="187"/>
      <c r="R415" s="187"/>
      <c r="S415" s="187"/>
      <c r="T415" s="188"/>
      <c r="AT415" s="182" t="s">
        <v>228</v>
      </c>
      <c r="AU415" s="182" t="s">
        <v>82</v>
      </c>
      <c r="AV415" s="13" t="s">
        <v>82</v>
      </c>
      <c r="AW415" s="13" t="s">
        <v>30</v>
      </c>
      <c r="AX415" s="13" t="s">
        <v>73</v>
      </c>
      <c r="AY415" s="182" t="s">
        <v>219</v>
      </c>
    </row>
    <row r="416" spans="2:51" s="15" customFormat="1" ht="12">
      <c r="B416" s="207"/>
      <c r="D416" s="181" t="s">
        <v>228</v>
      </c>
      <c r="E416" s="208" t="s">
        <v>1</v>
      </c>
      <c r="F416" s="209" t="s">
        <v>1072</v>
      </c>
      <c r="H416" s="208" t="s">
        <v>1</v>
      </c>
      <c r="I416" s="210"/>
      <c r="L416" s="207"/>
      <c r="M416" s="211"/>
      <c r="N416" s="212"/>
      <c r="O416" s="212"/>
      <c r="P416" s="212"/>
      <c r="Q416" s="212"/>
      <c r="R416" s="212"/>
      <c r="S416" s="212"/>
      <c r="T416" s="213"/>
      <c r="AT416" s="208" t="s">
        <v>228</v>
      </c>
      <c r="AU416" s="208" t="s">
        <v>82</v>
      </c>
      <c r="AV416" s="15" t="s">
        <v>80</v>
      </c>
      <c r="AW416" s="15" t="s">
        <v>30</v>
      </c>
      <c r="AX416" s="15" t="s">
        <v>73</v>
      </c>
      <c r="AY416" s="208" t="s">
        <v>219</v>
      </c>
    </row>
    <row r="417" spans="2:51" s="13" customFormat="1" ht="12">
      <c r="B417" s="180"/>
      <c r="D417" s="181" t="s">
        <v>228</v>
      </c>
      <c r="E417" s="182" t="s">
        <v>1</v>
      </c>
      <c r="F417" s="183" t="s">
        <v>1120</v>
      </c>
      <c r="H417" s="184">
        <v>41.933</v>
      </c>
      <c r="I417" s="185"/>
      <c r="L417" s="180"/>
      <c r="M417" s="186"/>
      <c r="N417" s="187"/>
      <c r="O417" s="187"/>
      <c r="P417" s="187"/>
      <c r="Q417" s="187"/>
      <c r="R417" s="187"/>
      <c r="S417" s="187"/>
      <c r="T417" s="188"/>
      <c r="AT417" s="182" t="s">
        <v>228</v>
      </c>
      <c r="AU417" s="182" t="s">
        <v>82</v>
      </c>
      <c r="AV417" s="13" t="s">
        <v>82</v>
      </c>
      <c r="AW417" s="13" t="s">
        <v>30</v>
      </c>
      <c r="AX417" s="13" t="s">
        <v>73</v>
      </c>
      <c r="AY417" s="182" t="s">
        <v>219</v>
      </c>
    </row>
    <row r="418" spans="2:51" s="13" customFormat="1" ht="12">
      <c r="B418" s="180"/>
      <c r="D418" s="181" t="s">
        <v>228</v>
      </c>
      <c r="E418" s="182" t="s">
        <v>1</v>
      </c>
      <c r="F418" s="183" t="s">
        <v>1123</v>
      </c>
      <c r="H418" s="184">
        <v>41.058</v>
      </c>
      <c r="I418" s="185"/>
      <c r="L418" s="180"/>
      <c r="M418" s="186"/>
      <c r="N418" s="187"/>
      <c r="O418" s="187"/>
      <c r="P418" s="187"/>
      <c r="Q418" s="187"/>
      <c r="R418" s="187"/>
      <c r="S418" s="187"/>
      <c r="T418" s="188"/>
      <c r="AT418" s="182" t="s">
        <v>228</v>
      </c>
      <c r="AU418" s="182" t="s">
        <v>82</v>
      </c>
      <c r="AV418" s="13" t="s">
        <v>82</v>
      </c>
      <c r="AW418" s="13" t="s">
        <v>30</v>
      </c>
      <c r="AX418" s="13" t="s">
        <v>73</v>
      </c>
      <c r="AY418" s="182" t="s">
        <v>219</v>
      </c>
    </row>
    <row r="419" spans="2:51" s="15" customFormat="1" ht="12">
      <c r="B419" s="207"/>
      <c r="D419" s="181" t="s">
        <v>228</v>
      </c>
      <c r="E419" s="208" t="s">
        <v>1</v>
      </c>
      <c r="F419" s="209" t="s">
        <v>1081</v>
      </c>
      <c r="H419" s="208" t="s">
        <v>1</v>
      </c>
      <c r="I419" s="210"/>
      <c r="L419" s="207"/>
      <c r="M419" s="211"/>
      <c r="N419" s="212"/>
      <c r="O419" s="212"/>
      <c r="P419" s="212"/>
      <c r="Q419" s="212"/>
      <c r="R419" s="212"/>
      <c r="S419" s="212"/>
      <c r="T419" s="213"/>
      <c r="AT419" s="208" t="s">
        <v>228</v>
      </c>
      <c r="AU419" s="208" t="s">
        <v>82</v>
      </c>
      <c r="AV419" s="15" t="s">
        <v>80</v>
      </c>
      <c r="AW419" s="15" t="s">
        <v>30</v>
      </c>
      <c r="AX419" s="15" t="s">
        <v>73</v>
      </c>
      <c r="AY419" s="208" t="s">
        <v>219</v>
      </c>
    </row>
    <row r="420" spans="2:51" s="15" customFormat="1" ht="12">
      <c r="B420" s="207"/>
      <c r="D420" s="181" t="s">
        <v>228</v>
      </c>
      <c r="E420" s="208" t="s">
        <v>1</v>
      </c>
      <c r="F420" s="209" t="s">
        <v>1072</v>
      </c>
      <c r="H420" s="208" t="s">
        <v>1</v>
      </c>
      <c r="I420" s="210"/>
      <c r="L420" s="207"/>
      <c r="M420" s="211"/>
      <c r="N420" s="212"/>
      <c r="O420" s="212"/>
      <c r="P420" s="212"/>
      <c r="Q420" s="212"/>
      <c r="R420" s="212"/>
      <c r="S420" s="212"/>
      <c r="T420" s="213"/>
      <c r="AT420" s="208" t="s">
        <v>228</v>
      </c>
      <c r="AU420" s="208" t="s">
        <v>82</v>
      </c>
      <c r="AV420" s="15" t="s">
        <v>80</v>
      </c>
      <c r="AW420" s="15" t="s">
        <v>30</v>
      </c>
      <c r="AX420" s="15" t="s">
        <v>73</v>
      </c>
      <c r="AY420" s="208" t="s">
        <v>219</v>
      </c>
    </row>
    <row r="421" spans="2:51" s="13" customFormat="1" ht="12">
      <c r="B421" s="180"/>
      <c r="D421" s="181" t="s">
        <v>228</v>
      </c>
      <c r="E421" s="182" t="s">
        <v>1</v>
      </c>
      <c r="F421" s="183" t="s">
        <v>1124</v>
      </c>
      <c r="H421" s="184">
        <v>24.24</v>
      </c>
      <c r="I421" s="185"/>
      <c r="L421" s="180"/>
      <c r="M421" s="186"/>
      <c r="N421" s="187"/>
      <c r="O421" s="187"/>
      <c r="P421" s="187"/>
      <c r="Q421" s="187"/>
      <c r="R421" s="187"/>
      <c r="S421" s="187"/>
      <c r="T421" s="188"/>
      <c r="AT421" s="182" t="s">
        <v>228</v>
      </c>
      <c r="AU421" s="182" t="s">
        <v>82</v>
      </c>
      <c r="AV421" s="13" t="s">
        <v>82</v>
      </c>
      <c r="AW421" s="13" t="s">
        <v>30</v>
      </c>
      <c r="AX421" s="13" t="s">
        <v>73</v>
      </c>
      <c r="AY421" s="182" t="s">
        <v>219</v>
      </c>
    </row>
    <row r="422" spans="2:51" s="13" customFormat="1" ht="12">
      <c r="B422" s="180"/>
      <c r="D422" s="181" t="s">
        <v>228</v>
      </c>
      <c r="E422" s="182" t="s">
        <v>1</v>
      </c>
      <c r="F422" s="183" t="s">
        <v>1125</v>
      </c>
      <c r="H422" s="184">
        <v>15.416</v>
      </c>
      <c r="I422" s="185"/>
      <c r="L422" s="180"/>
      <c r="M422" s="186"/>
      <c r="N422" s="187"/>
      <c r="O422" s="187"/>
      <c r="P422" s="187"/>
      <c r="Q422" s="187"/>
      <c r="R422" s="187"/>
      <c r="S422" s="187"/>
      <c r="T422" s="188"/>
      <c r="AT422" s="182" t="s">
        <v>228</v>
      </c>
      <c r="AU422" s="182" t="s">
        <v>82</v>
      </c>
      <c r="AV422" s="13" t="s">
        <v>82</v>
      </c>
      <c r="AW422" s="13" t="s">
        <v>30</v>
      </c>
      <c r="AX422" s="13" t="s">
        <v>73</v>
      </c>
      <c r="AY422" s="182" t="s">
        <v>219</v>
      </c>
    </row>
    <row r="423" spans="2:51" s="14" customFormat="1" ht="12">
      <c r="B423" s="189"/>
      <c r="D423" s="181" t="s">
        <v>228</v>
      </c>
      <c r="E423" s="190" t="s">
        <v>1</v>
      </c>
      <c r="F423" s="191" t="s">
        <v>241</v>
      </c>
      <c r="H423" s="192">
        <v>287.256</v>
      </c>
      <c r="I423" s="193"/>
      <c r="L423" s="189"/>
      <c r="M423" s="194"/>
      <c r="N423" s="195"/>
      <c r="O423" s="195"/>
      <c r="P423" s="195"/>
      <c r="Q423" s="195"/>
      <c r="R423" s="195"/>
      <c r="S423" s="195"/>
      <c r="T423" s="196"/>
      <c r="AT423" s="190" t="s">
        <v>228</v>
      </c>
      <c r="AU423" s="190" t="s">
        <v>82</v>
      </c>
      <c r="AV423" s="14" t="s">
        <v>125</v>
      </c>
      <c r="AW423" s="14" t="s">
        <v>30</v>
      </c>
      <c r="AX423" s="14" t="s">
        <v>80</v>
      </c>
      <c r="AY423" s="190" t="s">
        <v>219</v>
      </c>
    </row>
    <row r="424" spans="1:65" s="2" customFormat="1" ht="32.45" customHeight="1">
      <c r="A424" s="33"/>
      <c r="B424" s="166"/>
      <c r="C424" s="167" t="s">
        <v>1126</v>
      </c>
      <c r="D424" s="167" t="s">
        <v>222</v>
      </c>
      <c r="E424" s="168" t="s">
        <v>1127</v>
      </c>
      <c r="F424" s="169" t="s">
        <v>1128</v>
      </c>
      <c r="G424" s="170" t="s">
        <v>237</v>
      </c>
      <c r="H424" s="171">
        <v>287.256</v>
      </c>
      <c r="I424" s="172"/>
      <c r="J424" s="173">
        <f>ROUND(I424*H424,2)</f>
        <v>0</v>
      </c>
      <c r="K424" s="169" t="s">
        <v>226</v>
      </c>
      <c r="L424" s="34"/>
      <c r="M424" s="174" t="s">
        <v>1</v>
      </c>
      <c r="N424" s="175" t="s">
        <v>38</v>
      </c>
      <c r="O424" s="59"/>
      <c r="P424" s="176">
        <f>O424*H424</f>
        <v>0</v>
      </c>
      <c r="Q424" s="176">
        <v>0</v>
      </c>
      <c r="R424" s="176">
        <f>Q424*H424</f>
        <v>0</v>
      </c>
      <c r="S424" s="176">
        <v>0</v>
      </c>
      <c r="T424" s="177">
        <f>S424*H424</f>
        <v>0</v>
      </c>
      <c r="U424" s="33"/>
      <c r="V424" s="33"/>
      <c r="W424" s="33"/>
      <c r="X424" s="33"/>
      <c r="Y424" s="33"/>
      <c r="Z424" s="33"/>
      <c r="AA424" s="33"/>
      <c r="AB424" s="33"/>
      <c r="AC424" s="33"/>
      <c r="AD424" s="33"/>
      <c r="AE424" s="33"/>
      <c r="AR424" s="178" t="s">
        <v>125</v>
      </c>
      <c r="AT424" s="178" t="s">
        <v>222</v>
      </c>
      <c r="AU424" s="178" t="s">
        <v>82</v>
      </c>
      <c r="AY424" s="18" t="s">
        <v>219</v>
      </c>
      <c r="BE424" s="179">
        <f>IF(N424="základní",J424,0)</f>
        <v>0</v>
      </c>
      <c r="BF424" s="179">
        <f>IF(N424="snížená",J424,0)</f>
        <v>0</v>
      </c>
      <c r="BG424" s="179">
        <f>IF(N424="zákl. přenesená",J424,0)</f>
        <v>0</v>
      </c>
      <c r="BH424" s="179">
        <f>IF(N424="sníž. přenesená",J424,0)</f>
        <v>0</v>
      </c>
      <c r="BI424" s="179">
        <f>IF(N424="nulová",J424,0)</f>
        <v>0</v>
      </c>
      <c r="BJ424" s="18" t="s">
        <v>80</v>
      </c>
      <c r="BK424" s="179">
        <f>ROUND(I424*H424,2)</f>
        <v>0</v>
      </c>
      <c r="BL424" s="18" t="s">
        <v>125</v>
      </c>
      <c r="BM424" s="178" t="s">
        <v>1129</v>
      </c>
    </row>
    <row r="425" spans="1:65" s="2" customFormat="1" ht="21.6" customHeight="1">
      <c r="A425" s="33"/>
      <c r="B425" s="166"/>
      <c r="C425" s="167" t="s">
        <v>670</v>
      </c>
      <c r="D425" s="167" t="s">
        <v>222</v>
      </c>
      <c r="E425" s="168" t="s">
        <v>1130</v>
      </c>
      <c r="F425" s="169" t="s">
        <v>1131</v>
      </c>
      <c r="G425" s="170" t="s">
        <v>232</v>
      </c>
      <c r="H425" s="171">
        <v>5.9</v>
      </c>
      <c r="I425" s="172"/>
      <c r="J425" s="173">
        <f>ROUND(I425*H425,2)</f>
        <v>0</v>
      </c>
      <c r="K425" s="169" t="s">
        <v>226</v>
      </c>
      <c r="L425" s="34"/>
      <c r="M425" s="174" t="s">
        <v>1</v>
      </c>
      <c r="N425" s="175" t="s">
        <v>38</v>
      </c>
      <c r="O425" s="59"/>
      <c r="P425" s="176">
        <f>O425*H425</f>
        <v>0</v>
      </c>
      <c r="Q425" s="176">
        <v>2.4534</v>
      </c>
      <c r="R425" s="176">
        <f>Q425*H425</f>
        <v>14.47506</v>
      </c>
      <c r="S425" s="176">
        <v>0</v>
      </c>
      <c r="T425" s="177">
        <f>S425*H425</f>
        <v>0</v>
      </c>
      <c r="U425" s="33"/>
      <c r="V425" s="33"/>
      <c r="W425" s="33"/>
      <c r="X425" s="33"/>
      <c r="Y425" s="33"/>
      <c r="Z425" s="33"/>
      <c r="AA425" s="33"/>
      <c r="AB425" s="33"/>
      <c r="AC425" s="33"/>
      <c r="AD425" s="33"/>
      <c r="AE425" s="33"/>
      <c r="AR425" s="178" t="s">
        <v>125</v>
      </c>
      <c r="AT425" s="178" t="s">
        <v>222</v>
      </c>
      <c r="AU425" s="178" t="s">
        <v>82</v>
      </c>
      <c r="AY425" s="18" t="s">
        <v>219</v>
      </c>
      <c r="BE425" s="179">
        <f>IF(N425="základní",J425,0)</f>
        <v>0</v>
      </c>
      <c r="BF425" s="179">
        <f>IF(N425="snížená",J425,0)</f>
        <v>0</v>
      </c>
      <c r="BG425" s="179">
        <f>IF(N425="zákl. přenesená",J425,0)</f>
        <v>0</v>
      </c>
      <c r="BH425" s="179">
        <f>IF(N425="sníž. přenesená",J425,0)</f>
        <v>0</v>
      </c>
      <c r="BI425" s="179">
        <f>IF(N425="nulová",J425,0)</f>
        <v>0</v>
      </c>
      <c r="BJ425" s="18" t="s">
        <v>80</v>
      </c>
      <c r="BK425" s="179">
        <f>ROUND(I425*H425,2)</f>
        <v>0</v>
      </c>
      <c r="BL425" s="18" t="s">
        <v>125</v>
      </c>
      <c r="BM425" s="178" t="s">
        <v>1132</v>
      </c>
    </row>
    <row r="426" spans="2:51" s="13" customFormat="1" ht="12">
      <c r="B426" s="180"/>
      <c r="D426" s="181" t="s">
        <v>228</v>
      </c>
      <c r="E426" s="182" t="s">
        <v>1</v>
      </c>
      <c r="F426" s="183" t="s">
        <v>1133</v>
      </c>
      <c r="H426" s="184">
        <v>5.9</v>
      </c>
      <c r="I426" s="185"/>
      <c r="L426" s="180"/>
      <c r="M426" s="186"/>
      <c r="N426" s="187"/>
      <c r="O426" s="187"/>
      <c r="P426" s="187"/>
      <c r="Q426" s="187"/>
      <c r="R426" s="187"/>
      <c r="S426" s="187"/>
      <c r="T426" s="188"/>
      <c r="AT426" s="182" t="s">
        <v>228</v>
      </c>
      <c r="AU426" s="182" t="s">
        <v>82</v>
      </c>
      <c r="AV426" s="13" t="s">
        <v>82</v>
      </c>
      <c r="AW426" s="13" t="s">
        <v>30</v>
      </c>
      <c r="AX426" s="13" t="s">
        <v>80</v>
      </c>
      <c r="AY426" s="182" t="s">
        <v>219</v>
      </c>
    </row>
    <row r="427" spans="1:65" s="2" customFormat="1" ht="21.6" customHeight="1">
      <c r="A427" s="33"/>
      <c r="B427" s="166"/>
      <c r="C427" s="167" t="s">
        <v>1134</v>
      </c>
      <c r="D427" s="167" t="s">
        <v>222</v>
      </c>
      <c r="E427" s="168" t="s">
        <v>1135</v>
      </c>
      <c r="F427" s="169" t="s">
        <v>1136</v>
      </c>
      <c r="G427" s="170" t="s">
        <v>237</v>
      </c>
      <c r="H427" s="171">
        <v>31.05</v>
      </c>
      <c r="I427" s="172"/>
      <c r="J427" s="173">
        <f>ROUND(I427*H427,2)</f>
        <v>0</v>
      </c>
      <c r="K427" s="169" t="s">
        <v>226</v>
      </c>
      <c r="L427" s="34"/>
      <c r="M427" s="174" t="s">
        <v>1</v>
      </c>
      <c r="N427" s="175" t="s">
        <v>38</v>
      </c>
      <c r="O427" s="59"/>
      <c r="P427" s="176">
        <f>O427*H427</f>
        <v>0</v>
      </c>
      <c r="Q427" s="176">
        <v>0.00519</v>
      </c>
      <c r="R427" s="176">
        <f>Q427*H427</f>
        <v>0.1611495</v>
      </c>
      <c r="S427" s="176">
        <v>0</v>
      </c>
      <c r="T427" s="177">
        <f>S427*H427</f>
        <v>0</v>
      </c>
      <c r="U427" s="33"/>
      <c r="V427" s="33"/>
      <c r="W427" s="33"/>
      <c r="X427" s="33"/>
      <c r="Y427" s="33"/>
      <c r="Z427" s="33"/>
      <c r="AA427" s="33"/>
      <c r="AB427" s="33"/>
      <c r="AC427" s="33"/>
      <c r="AD427" s="33"/>
      <c r="AE427" s="33"/>
      <c r="AR427" s="178" t="s">
        <v>125</v>
      </c>
      <c r="AT427" s="178" t="s">
        <v>222</v>
      </c>
      <c r="AU427" s="178" t="s">
        <v>82</v>
      </c>
      <c r="AY427" s="18" t="s">
        <v>219</v>
      </c>
      <c r="BE427" s="179">
        <f>IF(N427="základní",J427,0)</f>
        <v>0</v>
      </c>
      <c r="BF427" s="179">
        <f>IF(N427="snížená",J427,0)</f>
        <v>0</v>
      </c>
      <c r="BG427" s="179">
        <f>IF(N427="zákl. přenesená",J427,0)</f>
        <v>0</v>
      </c>
      <c r="BH427" s="179">
        <f>IF(N427="sníž. přenesená",J427,0)</f>
        <v>0</v>
      </c>
      <c r="BI427" s="179">
        <f>IF(N427="nulová",J427,0)</f>
        <v>0</v>
      </c>
      <c r="BJ427" s="18" t="s">
        <v>80</v>
      </c>
      <c r="BK427" s="179">
        <f>ROUND(I427*H427,2)</f>
        <v>0</v>
      </c>
      <c r="BL427" s="18" t="s">
        <v>125</v>
      </c>
      <c r="BM427" s="178" t="s">
        <v>1137</v>
      </c>
    </row>
    <row r="428" spans="2:51" s="13" customFormat="1" ht="12">
      <c r="B428" s="180"/>
      <c r="D428" s="181" t="s">
        <v>228</v>
      </c>
      <c r="E428" s="182" t="s">
        <v>1</v>
      </c>
      <c r="F428" s="183" t="s">
        <v>1138</v>
      </c>
      <c r="H428" s="184">
        <v>31.05</v>
      </c>
      <c r="I428" s="185"/>
      <c r="L428" s="180"/>
      <c r="M428" s="186"/>
      <c r="N428" s="187"/>
      <c r="O428" s="187"/>
      <c r="P428" s="187"/>
      <c r="Q428" s="187"/>
      <c r="R428" s="187"/>
      <c r="S428" s="187"/>
      <c r="T428" s="188"/>
      <c r="AT428" s="182" t="s">
        <v>228</v>
      </c>
      <c r="AU428" s="182" t="s">
        <v>82</v>
      </c>
      <c r="AV428" s="13" t="s">
        <v>82</v>
      </c>
      <c r="AW428" s="13" t="s">
        <v>30</v>
      </c>
      <c r="AX428" s="13" t="s">
        <v>80</v>
      </c>
      <c r="AY428" s="182" t="s">
        <v>219</v>
      </c>
    </row>
    <row r="429" spans="1:65" s="2" customFormat="1" ht="21.6" customHeight="1">
      <c r="A429" s="33"/>
      <c r="B429" s="166"/>
      <c r="C429" s="167" t="s">
        <v>673</v>
      </c>
      <c r="D429" s="167" t="s">
        <v>222</v>
      </c>
      <c r="E429" s="168" t="s">
        <v>1139</v>
      </c>
      <c r="F429" s="169" t="s">
        <v>1140</v>
      </c>
      <c r="G429" s="170" t="s">
        <v>237</v>
      </c>
      <c r="H429" s="171">
        <v>31.05</v>
      </c>
      <c r="I429" s="172"/>
      <c r="J429" s="173">
        <f>ROUND(I429*H429,2)</f>
        <v>0</v>
      </c>
      <c r="K429" s="169" t="s">
        <v>226</v>
      </c>
      <c r="L429" s="34"/>
      <c r="M429" s="174" t="s">
        <v>1</v>
      </c>
      <c r="N429" s="175" t="s">
        <v>38</v>
      </c>
      <c r="O429" s="59"/>
      <c r="P429" s="176">
        <f>O429*H429</f>
        <v>0</v>
      </c>
      <c r="Q429" s="176">
        <v>0</v>
      </c>
      <c r="R429" s="176">
        <f>Q429*H429</f>
        <v>0</v>
      </c>
      <c r="S429" s="176">
        <v>0</v>
      </c>
      <c r="T429" s="177">
        <f>S429*H429</f>
        <v>0</v>
      </c>
      <c r="U429" s="33"/>
      <c r="V429" s="33"/>
      <c r="W429" s="33"/>
      <c r="X429" s="33"/>
      <c r="Y429" s="33"/>
      <c r="Z429" s="33"/>
      <c r="AA429" s="33"/>
      <c r="AB429" s="33"/>
      <c r="AC429" s="33"/>
      <c r="AD429" s="33"/>
      <c r="AE429" s="33"/>
      <c r="AR429" s="178" t="s">
        <v>125</v>
      </c>
      <c r="AT429" s="178" t="s">
        <v>222</v>
      </c>
      <c r="AU429" s="178" t="s">
        <v>82</v>
      </c>
      <c r="AY429" s="18" t="s">
        <v>219</v>
      </c>
      <c r="BE429" s="179">
        <f>IF(N429="základní",J429,0)</f>
        <v>0</v>
      </c>
      <c r="BF429" s="179">
        <f>IF(N429="snížená",J429,0)</f>
        <v>0</v>
      </c>
      <c r="BG429" s="179">
        <f>IF(N429="zákl. přenesená",J429,0)</f>
        <v>0</v>
      </c>
      <c r="BH429" s="179">
        <f>IF(N429="sníž. přenesená",J429,0)</f>
        <v>0</v>
      </c>
      <c r="BI429" s="179">
        <f>IF(N429="nulová",J429,0)</f>
        <v>0</v>
      </c>
      <c r="BJ429" s="18" t="s">
        <v>80</v>
      </c>
      <c r="BK429" s="179">
        <f>ROUND(I429*H429,2)</f>
        <v>0</v>
      </c>
      <c r="BL429" s="18" t="s">
        <v>125</v>
      </c>
      <c r="BM429" s="178" t="s">
        <v>1141</v>
      </c>
    </row>
    <row r="430" spans="1:65" s="2" customFormat="1" ht="21.6" customHeight="1">
      <c r="A430" s="33"/>
      <c r="B430" s="166"/>
      <c r="C430" s="167" t="s">
        <v>1142</v>
      </c>
      <c r="D430" s="167" t="s">
        <v>222</v>
      </c>
      <c r="E430" s="168" t="s">
        <v>1143</v>
      </c>
      <c r="F430" s="169" t="s">
        <v>1144</v>
      </c>
      <c r="G430" s="170" t="s">
        <v>249</v>
      </c>
      <c r="H430" s="171">
        <v>0.531</v>
      </c>
      <c r="I430" s="172"/>
      <c r="J430" s="173">
        <f>ROUND(I430*H430,2)</f>
        <v>0</v>
      </c>
      <c r="K430" s="169" t="s">
        <v>226</v>
      </c>
      <c r="L430" s="34"/>
      <c r="M430" s="174" t="s">
        <v>1</v>
      </c>
      <c r="N430" s="175" t="s">
        <v>38</v>
      </c>
      <c r="O430" s="59"/>
      <c r="P430" s="176">
        <f>O430*H430</f>
        <v>0</v>
      </c>
      <c r="Q430" s="176">
        <v>1.05256</v>
      </c>
      <c r="R430" s="176">
        <f>Q430*H430</f>
        <v>0.55890936</v>
      </c>
      <c r="S430" s="176">
        <v>0</v>
      </c>
      <c r="T430" s="177">
        <f>S430*H430</f>
        <v>0</v>
      </c>
      <c r="U430" s="33"/>
      <c r="V430" s="33"/>
      <c r="W430" s="33"/>
      <c r="X430" s="33"/>
      <c r="Y430" s="33"/>
      <c r="Z430" s="33"/>
      <c r="AA430" s="33"/>
      <c r="AB430" s="33"/>
      <c r="AC430" s="33"/>
      <c r="AD430" s="33"/>
      <c r="AE430" s="33"/>
      <c r="AR430" s="178" t="s">
        <v>125</v>
      </c>
      <c r="AT430" s="178" t="s">
        <v>222</v>
      </c>
      <c r="AU430" s="178" t="s">
        <v>82</v>
      </c>
      <c r="AY430" s="18" t="s">
        <v>219</v>
      </c>
      <c r="BE430" s="179">
        <f>IF(N430="základní",J430,0)</f>
        <v>0</v>
      </c>
      <c r="BF430" s="179">
        <f>IF(N430="snížená",J430,0)</f>
        <v>0</v>
      </c>
      <c r="BG430" s="179">
        <f>IF(N430="zákl. přenesená",J430,0)</f>
        <v>0</v>
      </c>
      <c r="BH430" s="179">
        <f>IF(N430="sníž. přenesená",J430,0)</f>
        <v>0</v>
      </c>
      <c r="BI430" s="179">
        <f>IF(N430="nulová",J430,0)</f>
        <v>0</v>
      </c>
      <c r="BJ430" s="18" t="s">
        <v>80</v>
      </c>
      <c r="BK430" s="179">
        <f>ROUND(I430*H430,2)</f>
        <v>0</v>
      </c>
      <c r="BL430" s="18" t="s">
        <v>125</v>
      </c>
      <c r="BM430" s="178" t="s">
        <v>1145</v>
      </c>
    </row>
    <row r="431" spans="2:51" s="13" customFormat="1" ht="12">
      <c r="B431" s="180"/>
      <c r="D431" s="181" t="s">
        <v>228</v>
      </c>
      <c r="E431" s="182" t="s">
        <v>1</v>
      </c>
      <c r="F431" s="183" t="s">
        <v>1146</v>
      </c>
      <c r="H431" s="184">
        <v>0.531</v>
      </c>
      <c r="I431" s="185"/>
      <c r="L431" s="180"/>
      <c r="M431" s="186"/>
      <c r="N431" s="187"/>
      <c r="O431" s="187"/>
      <c r="P431" s="187"/>
      <c r="Q431" s="187"/>
      <c r="R431" s="187"/>
      <c r="S431" s="187"/>
      <c r="T431" s="188"/>
      <c r="AT431" s="182" t="s">
        <v>228</v>
      </c>
      <c r="AU431" s="182" t="s">
        <v>82</v>
      </c>
      <c r="AV431" s="13" t="s">
        <v>82</v>
      </c>
      <c r="AW431" s="13" t="s">
        <v>30</v>
      </c>
      <c r="AX431" s="13" t="s">
        <v>80</v>
      </c>
      <c r="AY431" s="182" t="s">
        <v>219</v>
      </c>
    </row>
    <row r="432" spans="1:65" s="2" customFormat="1" ht="32.45" customHeight="1">
      <c r="A432" s="33"/>
      <c r="B432" s="166"/>
      <c r="C432" s="167" t="s">
        <v>676</v>
      </c>
      <c r="D432" s="167" t="s">
        <v>222</v>
      </c>
      <c r="E432" s="168" t="s">
        <v>1147</v>
      </c>
      <c r="F432" s="169" t="s">
        <v>1148</v>
      </c>
      <c r="G432" s="170" t="s">
        <v>232</v>
      </c>
      <c r="H432" s="171">
        <v>3.841</v>
      </c>
      <c r="I432" s="172"/>
      <c r="J432" s="173">
        <f>ROUND(I432*H432,2)</f>
        <v>0</v>
      </c>
      <c r="K432" s="169" t="s">
        <v>226</v>
      </c>
      <c r="L432" s="34"/>
      <c r="M432" s="174" t="s">
        <v>1</v>
      </c>
      <c r="N432" s="175" t="s">
        <v>38</v>
      </c>
      <c r="O432" s="59"/>
      <c r="P432" s="176">
        <f>O432*H432</f>
        <v>0</v>
      </c>
      <c r="Q432" s="176">
        <v>2.45337</v>
      </c>
      <c r="R432" s="176">
        <f>Q432*H432</f>
        <v>9.42339417</v>
      </c>
      <c r="S432" s="176">
        <v>0</v>
      </c>
      <c r="T432" s="177">
        <f>S432*H432</f>
        <v>0</v>
      </c>
      <c r="U432" s="33"/>
      <c r="V432" s="33"/>
      <c r="W432" s="33"/>
      <c r="X432" s="33"/>
      <c r="Y432" s="33"/>
      <c r="Z432" s="33"/>
      <c r="AA432" s="33"/>
      <c r="AB432" s="33"/>
      <c r="AC432" s="33"/>
      <c r="AD432" s="33"/>
      <c r="AE432" s="33"/>
      <c r="AR432" s="178" t="s">
        <v>125</v>
      </c>
      <c r="AT432" s="178" t="s">
        <v>222</v>
      </c>
      <c r="AU432" s="178" t="s">
        <v>82</v>
      </c>
      <c r="AY432" s="18" t="s">
        <v>219</v>
      </c>
      <c r="BE432" s="179">
        <f>IF(N432="základní",J432,0)</f>
        <v>0</v>
      </c>
      <c r="BF432" s="179">
        <f>IF(N432="snížená",J432,0)</f>
        <v>0</v>
      </c>
      <c r="BG432" s="179">
        <f>IF(N432="zákl. přenesená",J432,0)</f>
        <v>0</v>
      </c>
      <c r="BH432" s="179">
        <f>IF(N432="sníž. přenesená",J432,0)</f>
        <v>0</v>
      </c>
      <c r="BI432" s="179">
        <f>IF(N432="nulová",J432,0)</f>
        <v>0</v>
      </c>
      <c r="BJ432" s="18" t="s">
        <v>80</v>
      </c>
      <c r="BK432" s="179">
        <f>ROUND(I432*H432,2)</f>
        <v>0</v>
      </c>
      <c r="BL432" s="18" t="s">
        <v>125</v>
      </c>
      <c r="BM432" s="178" t="s">
        <v>1149</v>
      </c>
    </row>
    <row r="433" spans="2:51" s="13" customFormat="1" ht="12">
      <c r="B433" s="180"/>
      <c r="D433" s="181" t="s">
        <v>228</v>
      </c>
      <c r="E433" s="182" t="s">
        <v>1</v>
      </c>
      <c r="F433" s="183" t="s">
        <v>1150</v>
      </c>
      <c r="H433" s="184">
        <v>1.218</v>
      </c>
      <c r="I433" s="185"/>
      <c r="L433" s="180"/>
      <c r="M433" s="186"/>
      <c r="N433" s="187"/>
      <c r="O433" s="187"/>
      <c r="P433" s="187"/>
      <c r="Q433" s="187"/>
      <c r="R433" s="187"/>
      <c r="S433" s="187"/>
      <c r="T433" s="188"/>
      <c r="AT433" s="182" t="s">
        <v>228</v>
      </c>
      <c r="AU433" s="182" t="s">
        <v>82</v>
      </c>
      <c r="AV433" s="13" t="s">
        <v>82</v>
      </c>
      <c r="AW433" s="13" t="s">
        <v>30</v>
      </c>
      <c r="AX433" s="13" t="s">
        <v>73</v>
      </c>
      <c r="AY433" s="182" t="s">
        <v>219</v>
      </c>
    </row>
    <row r="434" spans="2:51" s="13" customFormat="1" ht="12">
      <c r="B434" s="180"/>
      <c r="D434" s="181" t="s">
        <v>228</v>
      </c>
      <c r="E434" s="182" t="s">
        <v>1</v>
      </c>
      <c r="F434" s="183" t="s">
        <v>1151</v>
      </c>
      <c r="H434" s="184">
        <v>2.545</v>
      </c>
      <c r="I434" s="185"/>
      <c r="L434" s="180"/>
      <c r="M434" s="186"/>
      <c r="N434" s="187"/>
      <c r="O434" s="187"/>
      <c r="P434" s="187"/>
      <c r="Q434" s="187"/>
      <c r="R434" s="187"/>
      <c r="S434" s="187"/>
      <c r="T434" s="188"/>
      <c r="AT434" s="182" t="s">
        <v>228</v>
      </c>
      <c r="AU434" s="182" t="s">
        <v>82</v>
      </c>
      <c r="AV434" s="13" t="s">
        <v>82</v>
      </c>
      <c r="AW434" s="13" t="s">
        <v>30</v>
      </c>
      <c r="AX434" s="13" t="s">
        <v>73</v>
      </c>
      <c r="AY434" s="182" t="s">
        <v>219</v>
      </c>
    </row>
    <row r="435" spans="2:51" s="13" customFormat="1" ht="12">
      <c r="B435" s="180"/>
      <c r="D435" s="181" t="s">
        <v>228</v>
      </c>
      <c r="E435" s="182" t="s">
        <v>1</v>
      </c>
      <c r="F435" s="183" t="s">
        <v>1152</v>
      </c>
      <c r="H435" s="184">
        <v>0.078</v>
      </c>
      <c r="I435" s="185"/>
      <c r="L435" s="180"/>
      <c r="M435" s="186"/>
      <c r="N435" s="187"/>
      <c r="O435" s="187"/>
      <c r="P435" s="187"/>
      <c r="Q435" s="187"/>
      <c r="R435" s="187"/>
      <c r="S435" s="187"/>
      <c r="T435" s="188"/>
      <c r="AT435" s="182" t="s">
        <v>228</v>
      </c>
      <c r="AU435" s="182" t="s">
        <v>82</v>
      </c>
      <c r="AV435" s="13" t="s">
        <v>82</v>
      </c>
      <c r="AW435" s="13" t="s">
        <v>30</v>
      </c>
      <c r="AX435" s="13" t="s">
        <v>73</v>
      </c>
      <c r="AY435" s="182" t="s">
        <v>219</v>
      </c>
    </row>
    <row r="436" spans="2:51" s="14" customFormat="1" ht="12">
      <c r="B436" s="189"/>
      <c r="D436" s="181" t="s">
        <v>228</v>
      </c>
      <c r="E436" s="190" t="s">
        <v>1</v>
      </c>
      <c r="F436" s="191" t="s">
        <v>241</v>
      </c>
      <c r="H436" s="192">
        <v>3.841</v>
      </c>
      <c r="I436" s="193"/>
      <c r="L436" s="189"/>
      <c r="M436" s="194"/>
      <c r="N436" s="195"/>
      <c r="O436" s="195"/>
      <c r="P436" s="195"/>
      <c r="Q436" s="195"/>
      <c r="R436" s="195"/>
      <c r="S436" s="195"/>
      <c r="T436" s="196"/>
      <c r="AT436" s="190" t="s">
        <v>228</v>
      </c>
      <c r="AU436" s="190" t="s">
        <v>82</v>
      </c>
      <c r="AV436" s="14" t="s">
        <v>125</v>
      </c>
      <c r="AW436" s="14" t="s">
        <v>30</v>
      </c>
      <c r="AX436" s="14" t="s">
        <v>80</v>
      </c>
      <c r="AY436" s="190" t="s">
        <v>219</v>
      </c>
    </row>
    <row r="437" spans="1:65" s="2" customFormat="1" ht="32.45" customHeight="1">
      <c r="A437" s="33"/>
      <c r="B437" s="166"/>
      <c r="C437" s="167" t="s">
        <v>1153</v>
      </c>
      <c r="D437" s="167" t="s">
        <v>222</v>
      </c>
      <c r="E437" s="168" t="s">
        <v>1154</v>
      </c>
      <c r="F437" s="169" t="s">
        <v>1155</v>
      </c>
      <c r="G437" s="170" t="s">
        <v>249</v>
      </c>
      <c r="H437" s="171">
        <v>1.225</v>
      </c>
      <c r="I437" s="172"/>
      <c r="J437" s="173">
        <f>ROUND(I437*H437,2)</f>
        <v>0</v>
      </c>
      <c r="K437" s="169" t="s">
        <v>226</v>
      </c>
      <c r="L437" s="34"/>
      <c r="M437" s="174" t="s">
        <v>1</v>
      </c>
      <c r="N437" s="175" t="s">
        <v>38</v>
      </c>
      <c r="O437" s="59"/>
      <c r="P437" s="176">
        <f>O437*H437</f>
        <v>0</v>
      </c>
      <c r="Q437" s="176">
        <v>1.04887</v>
      </c>
      <c r="R437" s="176">
        <f>Q437*H437</f>
        <v>1.28486575</v>
      </c>
      <c r="S437" s="176">
        <v>0</v>
      </c>
      <c r="T437" s="177">
        <f>S437*H437</f>
        <v>0</v>
      </c>
      <c r="U437" s="33"/>
      <c r="V437" s="33"/>
      <c r="W437" s="33"/>
      <c r="X437" s="33"/>
      <c r="Y437" s="33"/>
      <c r="Z437" s="33"/>
      <c r="AA437" s="33"/>
      <c r="AB437" s="33"/>
      <c r="AC437" s="33"/>
      <c r="AD437" s="33"/>
      <c r="AE437" s="33"/>
      <c r="AR437" s="178" t="s">
        <v>125</v>
      </c>
      <c r="AT437" s="178" t="s">
        <v>222</v>
      </c>
      <c r="AU437" s="178" t="s">
        <v>82</v>
      </c>
      <c r="AY437" s="18" t="s">
        <v>219</v>
      </c>
      <c r="BE437" s="179">
        <f>IF(N437="základní",J437,0)</f>
        <v>0</v>
      </c>
      <c r="BF437" s="179">
        <f>IF(N437="snížená",J437,0)</f>
        <v>0</v>
      </c>
      <c r="BG437" s="179">
        <f>IF(N437="zákl. přenesená",J437,0)</f>
        <v>0</v>
      </c>
      <c r="BH437" s="179">
        <f>IF(N437="sníž. přenesená",J437,0)</f>
        <v>0</v>
      </c>
      <c r="BI437" s="179">
        <f>IF(N437="nulová",J437,0)</f>
        <v>0</v>
      </c>
      <c r="BJ437" s="18" t="s">
        <v>80</v>
      </c>
      <c r="BK437" s="179">
        <f>ROUND(I437*H437,2)</f>
        <v>0</v>
      </c>
      <c r="BL437" s="18" t="s">
        <v>125</v>
      </c>
      <c r="BM437" s="178" t="s">
        <v>1156</v>
      </c>
    </row>
    <row r="438" spans="2:51" s="13" customFormat="1" ht="12">
      <c r="B438" s="180"/>
      <c r="D438" s="181" t="s">
        <v>228</v>
      </c>
      <c r="E438" s="182" t="s">
        <v>1</v>
      </c>
      <c r="F438" s="183" t="s">
        <v>1157</v>
      </c>
      <c r="H438" s="184">
        <v>1.4</v>
      </c>
      <c r="I438" s="185"/>
      <c r="L438" s="180"/>
      <c r="M438" s="186"/>
      <c r="N438" s="187"/>
      <c r="O438" s="187"/>
      <c r="P438" s="187"/>
      <c r="Q438" s="187"/>
      <c r="R438" s="187"/>
      <c r="S438" s="187"/>
      <c r="T438" s="188"/>
      <c r="AT438" s="182" t="s">
        <v>228</v>
      </c>
      <c r="AU438" s="182" t="s">
        <v>82</v>
      </c>
      <c r="AV438" s="13" t="s">
        <v>82</v>
      </c>
      <c r="AW438" s="13" t="s">
        <v>30</v>
      </c>
      <c r="AX438" s="13" t="s">
        <v>73</v>
      </c>
      <c r="AY438" s="182" t="s">
        <v>219</v>
      </c>
    </row>
    <row r="439" spans="2:51" s="13" customFormat="1" ht="12">
      <c r="B439" s="180"/>
      <c r="D439" s="181" t="s">
        <v>228</v>
      </c>
      <c r="E439" s="182" t="s">
        <v>1</v>
      </c>
      <c r="F439" s="183" t="s">
        <v>1158</v>
      </c>
      <c r="H439" s="184">
        <v>-0.175</v>
      </c>
      <c r="I439" s="185"/>
      <c r="L439" s="180"/>
      <c r="M439" s="186"/>
      <c r="N439" s="187"/>
      <c r="O439" s="187"/>
      <c r="P439" s="187"/>
      <c r="Q439" s="187"/>
      <c r="R439" s="187"/>
      <c r="S439" s="187"/>
      <c r="T439" s="188"/>
      <c r="AT439" s="182" t="s">
        <v>228</v>
      </c>
      <c r="AU439" s="182" t="s">
        <v>82</v>
      </c>
      <c r="AV439" s="13" t="s">
        <v>82</v>
      </c>
      <c r="AW439" s="13" t="s">
        <v>30</v>
      </c>
      <c r="AX439" s="13" t="s">
        <v>73</v>
      </c>
      <c r="AY439" s="182" t="s">
        <v>219</v>
      </c>
    </row>
    <row r="440" spans="2:51" s="14" customFormat="1" ht="12">
      <c r="B440" s="189"/>
      <c r="D440" s="181" t="s">
        <v>228</v>
      </c>
      <c r="E440" s="190" t="s">
        <v>1</v>
      </c>
      <c r="F440" s="191" t="s">
        <v>241</v>
      </c>
      <c r="H440" s="192">
        <v>1.2249999999999999</v>
      </c>
      <c r="I440" s="193"/>
      <c r="L440" s="189"/>
      <c r="M440" s="194"/>
      <c r="N440" s="195"/>
      <c r="O440" s="195"/>
      <c r="P440" s="195"/>
      <c r="Q440" s="195"/>
      <c r="R440" s="195"/>
      <c r="S440" s="195"/>
      <c r="T440" s="196"/>
      <c r="AT440" s="190" t="s">
        <v>228</v>
      </c>
      <c r="AU440" s="190" t="s">
        <v>82</v>
      </c>
      <c r="AV440" s="14" t="s">
        <v>125</v>
      </c>
      <c r="AW440" s="14" t="s">
        <v>30</v>
      </c>
      <c r="AX440" s="14" t="s">
        <v>80</v>
      </c>
      <c r="AY440" s="190" t="s">
        <v>219</v>
      </c>
    </row>
    <row r="441" spans="1:65" s="2" customFormat="1" ht="32.45" customHeight="1">
      <c r="A441" s="33"/>
      <c r="B441" s="166"/>
      <c r="C441" s="167" t="s">
        <v>680</v>
      </c>
      <c r="D441" s="167" t="s">
        <v>222</v>
      </c>
      <c r="E441" s="168" t="s">
        <v>1159</v>
      </c>
      <c r="F441" s="169" t="s">
        <v>1160</v>
      </c>
      <c r="G441" s="170" t="s">
        <v>237</v>
      </c>
      <c r="H441" s="171">
        <v>25.606</v>
      </c>
      <c r="I441" s="172"/>
      <c r="J441" s="173">
        <f>ROUND(I441*H441,2)</f>
        <v>0</v>
      </c>
      <c r="K441" s="169" t="s">
        <v>226</v>
      </c>
      <c r="L441" s="34"/>
      <c r="M441" s="174" t="s">
        <v>1</v>
      </c>
      <c r="N441" s="175" t="s">
        <v>38</v>
      </c>
      <c r="O441" s="59"/>
      <c r="P441" s="176">
        <f>O441*H441</f>
        <v>0</v>
      </c>
      <c r="Q441" s="176">
        <v>0.00874</v>
      </c>
      <c r="R441" s="176">
        <f>Q441*H441</f>
        <v>0.22379644</v>
      </c>
      <c r="S441" s="176">
        <v>0</v>
      </c>
      <c r="T441" s="177">
        <f>S441*H441</f>
        <v>0</v>
      </c>
      <c r="U441" s="33"/>
      <c r="V441" s="33"/>
      <c r="W441" s="33"/>
      <c r="X441" s="33"/>
      <c r="Y441" s="33"/>
      <c r="Z441" s="33"/>
      <c r="AA441" s="33"/>
      <c r="AB441" s="33"/>
      <c r="AC441" s="33"/>
      <c r="AD441" s="33"/>
      <c r="AE441" s="33"/>
      <c r="AR441" s="178" t="s">
        <v>125</v>
      </c>
      <c r="AT441" s="178" t="s">
        <v>222</v>
      </c>
      <c r="AU441" s="178" t="s">
        <v>82</v>
      </c>
      <c r="AY441" s="18" t="s">
        <v>219</v>
      </c>
      <c r="BE441" s="179">
        <f>IF(N441="základní",J441,0)</f>
        <v>0</v>
      </c>
      <c r="BF441" s="179">
        <f>IF(N441="snížená",J441,0)</f>
        <v>0</v>
      </c>
      <c r="BG441" s="179">
        <f>IF(N441="zákl. přenesená",J441,0)</f>
        <v>0</v>
      </c>
      <c r="BH441" s="179">
        <f>IF(N441="sníž. přenesená",J441,0)</f>
        <v>0</v>
      </c>
      <c r="BI441" s="179">
        <f>IF(N441="nulová",J441,0)</f>
        <v>0</v>
      </c>
      <c r="BJ441" s="18" t="s">
        <v>80</v>
      </c>
      <c r="BK441" s="179">
        <f>ROUND(I441*H441,2)</f>
        <v>0</v>
      </c>
      <c r="BL441" s="18" t="s">
        <v>125</v>
      </c>
      <c r="BM441" s="178" t="s">
        <v>1161</v>
      </c>
    </row>
    <row r="442" spans="2:51" s="13" customFormat="1" ht="12">
      <c r="B442" s="180"/>
      <c r="D442" s="181" t="s">
        <v>228</v>
      </c>
      <c r="E442" s="182" t="s">
        <v>1</v>
      </c>
      <c r="F442" s="183" t="s">
        <v>1162</v>
      </c>
      <c r="H442" s="184">
        <v>8.121</v>
      </c>
      <c r="I442" s="185"/>
      <c r="L442" s="180"/>
      <c r="M442" s="186"/>
      <c r="N442" s="187"/>
      <c r="O442" s="187"/>
      <c r="P442" s="187"/>
      <c r="Q442" s="187"/>
      <c r="R442" s="187"/>
      <c r="S442" s="187"/>
      <c r="T442" s="188"/>
      <c r="AT442" s="182" t="s">
        <v>228</v>
      </c>
      <c r="AU442" s="182" t="s">
        <v>82</v>
      </c>
      <c r="AV442" s="13" t="s">
        <v>82</v>
      </c>
      <c r="AW442" s="13" t="s">
        <v>30</v>
      </c>
      <c r="AX442" s="13" t="s">
        <v>73</v>
      </c>
      <c r="AY442" s="182" t="s">
        <v>219</v>
      </c>
    </row>
    <row r="443" spans="2:51" s="13" customFormat="1" ht="12">
      <c r="B443" s="180"/>
      <c r="D443" s="181" t="s">
        <v>228</v>
      </c>
      <c r="E443" s="182" t="s">
        <v>1</v>
      </c>
      <c r="F443" s="183" t="s">
        <v>1163</v>
      </c>
      <c r="H443" s="184">
        <v>16.965</v>
      </c>
      <c r="I443" s="185"/>
      <c r="L443" s="180"/>
      <c r="M443" s="186"/>
      <c r="N443" s="187"/>
      <c r="O443" s="187"/>
      <c r="P443" s="187"/>
      <c r="Q443" s="187"/>
      <c r="R443" s="187"/>
      <c r="S443" s="187"/>
      <c r="T443" s="188"/>
      <c r="AT443" s="182" t="s">
        <v>228</v>
      </c>
      <c r="AU443" s="182" t="s">
        <v>82</v>
      </c>
      <c r="AV443" s="13" t="s">
        <v>82</v>
      </c>
      <c r="AW443" s="13" t="s">
        <v>30</v>
      </c>
      <c r="AX443" s="13" t="s">
        <v>73</v>
      </c>
      <c r="AY443" s="182" t="s">
        <v>219</v>
      </c>
    </row>
    <row r="444" spans="2:51" s="13" customFormat="1" ht="12">
      <c r="B444" s="180"/>
      <c r="D444" s="181" t="s">
        <v>228</v>
      </c>
      <c r="E444" s="182" t="s">
        <v>1</v>
      </c>
      <c r="F444" s="183" t="s">
        <v>1164</v>
      </c>
      <c r="H444" s="184">
        <v>0.52</v>
      </c>
      <c r="I444" s="185"/>
      <c r="L444" s="180"/>
      <c r="M444" s="186"/>
      <c r="N444" s="187"/>
      <c r="O444" s="187"/>
      <c r="P444" s="187"/>
      <c r="Q444" s="187"/>
      <c r="R444" s="187"/>
      <c r="S444" s="187"/>
      <c r="T444" s="188"/>
      <c r="AT444" s="182" t="s">
        <v>228</v>
      </c>
      <c r="AU444" s="182" t="s">
        <v>82</v>
      </c>
      <c r="AV444" s="13" t="s">
        <v>82</v>
      </c>
      <c r="AW444" s="13" t="s">
        <v>30</v>
      </c>
      <c r="AX444" s="13" t="s">
        <v>73</v>
      </c>
      <c r="AY444" s="182" t="s">
        <v>219</v>
      </c>
    </row>
    <row r="445" spans="2:51" s="14" customFormat="1" ht="12">
      <c r="B445" s="189"/>
      <c r="D445" s="181" t="s">
        <v>228</v>
      </c>
      <c r="E445" s="190" t="s">
        <v>1</v>
      </c>
      <c r="F445" s="191" t="s">
        <v>241</v>
      </c>
      <c r="H445" s="192">
        <v>25.606</v>
      </c>
      <c r="I445" s="193"/>
      <c r="L445" s="189"/>
      <c r="M445" s="194"/>
      <c r="N445" s="195"/>
      <c r="O445" s="195"/>
      <c r="P445" s="195"/>
      <c r="Q445" s="195"/>
      <c r="R445" s="195"/>
      <c r="S445" s="195"/>
      <c r="T445" s="196"/>
      <c r="AT445" s="190" t="s">
        <v>228</v>
      </c>
      <c r="AU445" s="190" t="s">
        <v>82</v>
      </c>
      <c r="AV445" s="14" t="s">
        <v>125</v>
      </c>
      <c r="AW445" s="14" t="s">
        <v>30</v>
      </c>
      <c r="AX445" s="14" t="s">
        <v>80</v>
      </c>
      <c r="AY445" s="190" t="s">
        <v>219</v>
      </c>
    </row>
    <row r="446" spans="1:65" s="2" customFormat="1" ht="32.45" customHeight="1">
      <c r="A446" s="33"/>
      <c r="B446" s="166"/>
      <c r="C446" s="167" t="s">
        <v>1165</v>
      </c>
      <c r="D446" s="167" t="s">
        <v>222</v>
      </c>
      <c r="E446" s="168" t="s">
        <v>1166</v>
      </c>
      <c r="F446" s="169" t="s">
        <v>1167</v>
      </c>
      <c r="G446" s="170" t="s">
        <v>237</v>
      </c>
      <c r="H446" s="171">
        <v>25.606</v>
      </c>
      <c r="I446" s="172"/>
      <c r="J446" s="173">
        <f>ROUND(I446*H446,2)</f>
        <v>0</v>
      </c>
      <c r="K446" s="169" t="s">
        <v>226</v>
      </c>
      <c r="L446" s="34"/>
      <c r="M446" s="174" t="s">
        <v>1</v>
      </c>
      <c r="N446" s="175" t="s">
        <v>38</v>
      </c>
      <c r="O446" s="59"/>
      <c r="P446" s="176">
        <f>O446*H446</f>
        <v>0</v>
      </c>
      <c r="Q446" s="176">
        <v>0</v>
      </c>
      <c r="R446" s="176">
        <f>Q446*H446</f>
        <v>0</v>
      </c>
      <c r="S446" s="176">
        <v>0</v>
      </c>
      <c r="T446" s="177">
        <f>S446*H446</f>
        <v>0</v>
      </c>
      <c r="U446" s="33"/>
      <c r="V446" s="33"/>
      <c r="W446" s="33"/>
      <c r="X446" s="33"/>
      <c r="Y446" s="33"/>
      <c r="Z446" s="33"/>
      <c r="AA446" s="33"/>
      <c r="AB446" s="33"/>
      <c r="AC446" s="33"/>
      <c r="AD446" s="33"/>
      <c r="AE446" s="33"/>
      <c r="AR446" s="178" t="s">
        <v>125</v>
      </c>
      <c r="AT446" s="178" t="s">
        <v>222</v>
      </c>
      <c r="AU446" s="178" t="s">
        <v>82</v>
      </c>
      <c r="AY446" s="18" t="s">
        <v>219</v>
      </c>
      <c r="BE446" s="179">
        <f>IF(N446="základní",J446,0)</f>
        <v>0</v>
      </c>
      <c r="BF446" s="179">
        <f>IF(N446="snížená",J446,0)</f>
        <v>0</v>
      </c>
      <c r="BG446" s="179">
        <f>IF(N446="zákl. přenesená",J446,0)</f>
        <v>0</v>
      </c>
      <c r="BH446" s="179">
        <f>IF(N446="sníž. přenesená",J446,0)</f>
        <v>0</v>
      </c>
      <c r="BI446" s="179">
        <f>IF(N446="nulová",J446,0)</f>
        <v>0</v>
      </c>
      <c r="BJ446" s="18" t="s">
        <v>80</v>
      </c>
      <c r="BK446" s="179">
        <f>ROUND(I446*H446,2)</f>
        <v>0</v>
      </c>
      <c r="BL446" s="18" t="s">
        <v>125</v>
      </c>
      <c r="BM446" s="178" t="s">
        <v>1168</v>
      </c>
    </row>
    <row r="447" spans="1:65" s="2" customFormat="1" ht="43.15" customHeight="1">
      <c r="A447" s="33"/>
      <c r="B447" s="166"/>
      <c r="C447" s="167" t="s">
        <v>1169</v>
      </c>
      <c r="D447" s="167" t="s">
        <v>222</v>
      </c>
      <c r="E447" s="168" t="s">
        <v>1170</v>
      </c>
      <c r="F447" s="169" t="s">
        <v>1171</v>
      </c>
      <c r="G447" s="170" t="s">
        <v>361</v>
      </c>
      <c r="H447" s="171">
        <v>53.3</v>
      </c>
      <c r="I447" s="172"/>
      <c r="J447" s="173">
        <f>ROUND(I447*H447,2)</f>
        <v>0</v>
      </c>
      <c r="K447" s="169" t="s">
        <v>226</v>
      </c>
      <c r="L447" s="34"/>
      <c r="M447" s="174" t="s">
        <v>1</v>
      </c>
      <c r="N447" s="175" t="s">
        <v>38</v>
      </c>
      <c r="O447" s="59"/>
      <c r="P447" s="176">
        <f>O447*H447</f>
        <v>0</v>
      </c>
      <c r="Q447" s="176">
        <v>0.11046</v>
      </c>
      <c r="R447" s="176">
        <f>Q447*H447</f>
        <v>5.887518</v>
      </c>
      <c r="S447" s="176">
        <v>0</v>
      </c>
      <c r="T447" s="177">
        <f>S447*H447</f>
        <v>0</v>
      </c>
      <c r="U447" s="33"/>
      <c r="V447" s="33"/>
      <c r="W447" s="33"/>
      <c r="X447" s="33"/>
      <c r="Y447" s="33"/>
      <c r="Z447" s="33"/>
      <c r="AA447" s="33"/>
      <c r="AB447" s="33"/>
      <c r="AC447" s="33"/>
      <c r="AD447" s="33"/>
      <c r="AE447" s="33"/>
      <c r="AR447" s="178" t="s">
        <v>125</v>
      </c>
      <c r="AT447" s="178" t="s">
        <v>222</v>
      </c>
      <c r="AU447" s="178" t="s">
        <v>82</v>
      </c>
      <c r="AY447" s="18" t="s">
        <v>219</v>
      </c>
      <c r="BE447" s="179">
        <f>IF(N447="základní",J447,0)</f>
        <v>0</v>
      </c>
      <c r="BF447" s="179">
        <f>IF(N447="snížená",J447,0)</f>
        <v>0</v>
      </c>
      <c r="BG447" s="179">
        <f>IF(N447="zákl. přenesená",J447,0)</f>
        <v>0</v>
      </c>
      <c r="BH447" s="179">
        <f>IF(N447="sníž. přenesená",J447,0)</f>
        <v>0</v>
      </c>
      <c r="BI447" s="179">
        <f>IF(N447="nulová",J447,0)</f>
        <v>0</v>
      </c>
      <c r="BJ447" s="18" t="s">
        <v>80</v>
      </c>
      <c r="BK447" s="179">
        <f>ROUND(I447*H447,2)</f>
        <v>0</v>
      </c>
      <c r="BL447" s="18" t="s">
        <v>125</v>
      </c>
      <c r="BM447" s="178" t="s">
        <v>1172</v>
      </c>
    </row>
    <row r="448" spans="2:51" s="13" customFormat="1" ht="12">
      <c r="B448" s="180"/>
      <c r="D448" s="181" t="s">
        <v>228</v>
      </c>
      <c r="E448" s="182" t="s">
        <v>1</v>
      </c>
      <c r="F448" s="183" t="s">
        <v>1173</v>
      </c>
      <c r="H448" s="184">
        <v>53.3</v>
      </c>
      <c r="I448" s="185"/>
      <c r="L448" s="180"/>
      <c r="M448" s="186"/>
      <c r="N448" s="187"/>
      <c r="O448" s="187"/>
      <c r="P448" s="187"/>
      <c r="Q448" s="187"/>
      <c r="R448" s="187"/>
      <c r="S448" s="187"/>
      <c r="T448" s="188"/>
      <c r="AT448" s="182" t="s">
        <v>228</v>
      </c>
      <c r="AU448" s="182" t="s">
        <v>82</v>
      </c>
      <c r="AV448" s="13" t="s">
        <v>82</v>
      </c>
      <c r="AW448" s="13" t="s">
        <v>30</v>
      </c>
      <c r="AX448" s="13" t="s">
        <v>80</v>
      </c>
      <c r="AY448" s="182" t="s">
        <v>219</v>
      </c>
    </row>
    <row r="449" spans="1:65" s="2" customFormat="1" ht="32.45" customHeight="1">
      <c r="A449" s="33"/>
      <c r="B449" s="166"/>
      <c r="C449" s="167" t="s">
        <v>1174</v>
      </c>
      <c r="D449" s="167" t="s">
        <v>222</v>
      </c>
      <c r="E449" s="168" t="s">
        <v>1175</v>
      </c>
      <c r="F449" s="169" t="s">
        <v>1176</v>
      </c>
      <c r="G449" s="170" t="s">
        <v>237</v>
      </c>
      <c r="H449" s="171">
        <v>25.318</v>
      </c>
      <c r="I449" s="172"/>
      <c r="J449" s="173">
        <f>ROUND(I449*H449,2)</f>
        <v>0</v>
      </c>
      <c r="K449" s="169" t="s">
        <v>226</v>
      </c>
      <c r="L449" s="34"/>
      <c r="M449" s="174" t="s">
        <v>1</v>
      </c>
      <c r="N449" s="175" t="s">
        <v>38</v>
      </c>
      <c r="O449" s="59"/>
      <c r="P449" s="176">
        <f>O449*H449</f>
        <v>0</v>
      </c>
      <c r="Q449" s="176">
        <v>0.00658</v>
      </c>
      <c r="R449" s="176">
        <f>Q449*H449</f>
        <v>0.16659244</v>
      </c>
      <c r="S449" s="176">
        <v>0</v>
      </c>
      <c r="T449" s="177">
        <f>S449*H449</f>
        <v>0</v>
      </c>
      <c r="U449" s="33"/>
      <c r="V449" s="33"/>
      <c r="W449" s="33"/>
      <c r="X449" s="33"/>
      <c r="Y449" s="33"/>
      <c r="Z449" s="33"/>
      <c r="AA449" s="33"/>
      <c r="AB449" s="33"/>
      <c r="AC449" s="33"/>
      <c r="AD449" s="33"/>
      <c r="AE449" s="33"/>
      <c r="AR449" s="178" t="s">
        <v>125</v>
      </c>
      <c r="AT449" s="178" t="s">
        <v>222</v>
      </c>
      <c r="AU449" s="178" t="s">
        <v>82</v>
      </c>
      <c r="AY449" s="18" t="s">
        <v>219</v>
      </c>
      <c r="BE449" s="179">
        <f>IF(N449="základní",J449,0)</f>
        <v>0</v>
      </c>
      <c r="BF449" s="179">
        <f>IF(N449="snížená",J449,0)</f>
        <v>0</v>
      </c>
      <c r="BG449" s="179">
        <f>IF(N449="zákl. přenesená",J449,0)</f>
        <v>0</v>
      </c>
      <c r="BH449" s="179">
        <f>IF(N449="sníž. přenesená",J449,0)</f>
        <v>0</v>
      </c>
      <c r="BI449" s="179">
        <f>IF(N449="nulová",J449,0)</f>
        <v>0</v>
      </c>
      <c r="BJ449" s="18" t="s">
        <v>80</v>
      </c>
      <c r="BK449" s="179">
        <f>ROUND(I449*H449,2)</f>
        <v>0</v>
      </c>
      <c r="BL449" s="18" t="s">
        <v>125</v>
      </c>
      <c r="BM449" s="178" t="s">
        <v>1177</v>
      </c>
    </row>
    <row r="450" spans="2:51" s="13" customFormat="1" ht="12">
      <c r="B450" s="180"/>
      <c r="D450" s="181" t="s">
        <v>228</v>
      </c>
      <c r="E450" s="182" t="s">
        <v>1</v>
      </c>
      <c r="F450" s="183" t="s">
        <v>1178</v>
      </c>
      <c r="H450" s="184">
        <v>25.318</v>
      </c>
      <c r="I450" s="185"/>
      <c r="L450" s="180"/>
      <c r="M450" s="186"/>
      <c r="N450" s="187"/>
      <c r="O450" s="187"/>
      <c r="P450" s="187"/>
      <c r="Q450" s="187"/>
      <c r="R450" s="187"/>
      <c r="S450" s="187"/>
      <c r="T450" s="188"/>
      <c r="AT450" s="182" t="s">
        <v>228</v>
      </c>
      <c r="AU450" s="182" t="s">
        <v>82</v>
      </c>
      <c r="AV450" s="13" t="s">
        <v>82</v>
      </c>
      <c r="AW450" s="13" t="s">
        <v>30</v>
      </c>
      <c r="AX450" s="13" t="s">
        <v>80</v>
      </c>
      <c r="AY450" s="182" t="s">
        <v>219</v>
      </c>
    </row>
    <row r="451" spans="1:65" s="2" customFormat="1" ht="32.45" customHeight="1">
      <c r="A451" s="33"/>
      <c r="B451" s="166"/>
      <c r="C451" s="167" t="s">
        <v>687</v>
      </c>
      <c r="D451" s="167" t="s">
        <v>222</v>
      </c>
      <c r="E451" s="168" t="s">
        <v>1179</v>
      </c>
      <c r="F451" s="169" t="s">
        <v>1180</v>
      </c>
      <c r="G451" s="170" t="s">
        <v>237</v>
      </c>
      <c r="H451" s="171">
        <v>25.318</v>
      </c>
      <c r="I451" s="172"/>
      <c r="J451" s="173">
        <f>ROUND(I451*H451,2)</f>
        <v>0</v>
      </c>
      <c r="K451" s="169" t="s">
        <v>226</v>
      </c>
      <c r="L451" s="34"/>
      <c r="M451" s="174" t="s">
        <v>1</v>
      </c>
      <c r="N451" s="175" t="s">
        <v>38</v>
      </c>
      <c r="O451" s="59"/>
      <c r="P451" s="176">
        <f>O451*H451</f>
        <v>0</v>
      </c>
      <c r="Q451" s="176">
        <v>0</v>
      </c>
      <c r="R451" s="176">
        <f>Q451*H451</f>
        <v>0</v>
      </c>
      <c r="S451" s="176">
        <v>0</v>
      </c>
      <c r="T451" s="177">
        <f>S451*H451</f>
        <v>0</v>
      </c>
      <c r="U451" s="33"/>
      <c r="V451" s="33"/>
      <c r="W451" s="33"/>
      <c r="X451" s="33"/>
      <c r="Y451" s="33"/>
      <c r="Z451" s="33"/>
      <c r="AA451" s="33"/>
      <c r="AB451" s="33"/>
      <c r="AC451" s="33"/>
      <c r="AD451" s="33"/>
      <c r="AE451" s="33"/>
      <c r="AR451" s="178" t="s">
        <v>125</v>
      </c>
      <c r="AT451" s="178" t="s">
        <v>222</v>
      </c>
      <c r="AU451" s="178" t="s">
        <v>82</v>
      </c>
      <c r="AY451" s="18" t="s">
        <v>219</v>
      </c>
      <c r="BE451" s="179">
        <f>IF(N451="základní",J451,0)</f>
        <v>0</v>
      </c>
      <c r="BF451" s="179">
        <f>IF(N451="snížená",J451,0)</f>
        <v>0</v>
      </c>
      <c r="BG451" s="179">
        <f>IF(N451="zákl. přenesená",J451,0)</f>
        <v>0</v>
      </c>
      <c r="BH451" s="179">
        <f>IF(N451="sníž. přenesená",J451,0)</f>
        <v>0</v>
      </c>
      <c r="BI451" s="179">
        <f>IF(N451="nulová",J451,0)</f>
        <v>0</v>
      </c>
      <c r="BJ451" s="18" t="s">
        <v>80</v>
      </c>
      <c r="BK451" s="179">
        <f>ROUND(I451*H451,2)</f>
        <v>0</v>
      </c>
      <c r="BL451" s="18" t="s">
        <v>125</v>
      </c>
      <c r="BM451" s="178" t="s">
        <v>1181</v>
      </c>
    </row>
    <row r="452" spans="2:63" s="12" customFormat="1" ht="22.9" customHeight="1">
      <c r="B452" s="153"/>
      <c r="D452" s="154" t="s">
        <v>72</v>
      </c>
      <c r="E452" s="164" t="s">
        <v>415</v>
      </c>
      <c r="F452" s="164" t="s">
        <v>1182</v>
      </c>
      <c r="I452" s="156"/>
      <c r="J452" s="165">
        <f>BK452</f>
        <v>0</v>
      </c>
      <c r="L452" s="153"/>
      <c r="M452" s="158"/>
      <c r="N452" s="159"/>
      <c r="O452" s="159"/>
      <c r="P452" s="160">
        <f>SUM(P453:P498)</f>
        <v>0</v>
      </c>
      <c r="Q452" s="159"/>
      <c r="R452" s="160">
        <f>SUM(R453:R498)</f>
        <v>35.10848357</v>
      </c>
      <c r="S452" s="159"/>
      <c r="T452" s="161">
        <f>SUM(T453:T498)</f>
        <v>0</v>
      </c>
      <c r="AR452" s="154" t="s">
        <v>80</v>
      </c>
      <c r="AT452" s="162" t="s">
        <v>72</v>
      </c>
      <c r="AU452" s="162" t="s">
        <v>80</v>
      </c>
      <c r="AY452" s="154" t="s">
        <v>219</v>
      </c>
      <c r="BK452" s="163">
        <f>SUM(BK453:BK498)</f>
        <v>0</v>
      </c>
    </row>
    <row r="453" spans="1:65" s="2" customFormat="1" ht="21.6" customHeight="1">
      <c r="A453" s="33"/>
      <c r="B453" s="166"/>
      <c r="C453" s="167" t="s">
        <v>690</v>
      </c>
      <c r="D453" s="167" t="s">
        <v>222</v>
      </c>
      <c r="E453" s="168" t="s">
        <v>1183</v>
      </c>
      <c r="F453" s="169" t="s">
        <v>1184</v>
      </c>
      <c r="G453" s="170" t="s">
        <v>237</v>
      </c>
      <c r="H453" s="171">
        <v>321.8</v>
      </c>
      <c r="I453" s="172"/>
      <c r="J453" s="173">
        <f>ROUND(I453*H453,2)</f>
        <v>0</v>
      </c>
      <c r="K453" s="169" t="s">
        <v>226</v>
      </c>
      <c r="L453" s="34"/>
      <c r="M453" s="174" t="s">
        <v>1</v>
      </c>
      <c r="N453" s="175" t="s">
        <v>38</v>
      </c>
      <c r="O453" s="59"/>
      <c r="P453" s="176">
        <f>O453*H453</f>
        <v>0</v>
      </c>
      <c r="Q453" s="176">
        <v>0.003</v>
      </c>
      <c r="R453" s="176">
        <f>Q453*H453</f>
        <v>0.9654</v>
      </c>
      <c r="S453" s="176">
        <v>0</v>
      </c>
      <c r="T453" s="177">
        <f>S453*H453</f>
        <v>0</v>
      </c>
      <c r="U453" s="33"/>
      <c r="V453" s="33"/>
      <c r="W453" s="33"/>
      <c r="X453" s="33"/>
      <c r="Y453" s="33"/>
      <c r="Z453" s="33"/>
      <c r="AA453" s="33"/>
      <c r="AB453" s="33"/>
      <c r="AC453" s="33"/>
      <c r="AD453" s="33"/>
      <c r="AE453" s="33"/>
      <c r="AR453" s="178" t="s">
        <v>125</v>
      </c>
      <c r="AT453" s="178" t="s">
        <v>222</v>
      </c>
      <c r="AU453" s="178" t="s">
        <v>82</v>
      </c>
      <c r="AY453" s="18" t="s">
        <v>219</v>
      </c>
      <c r="BE453" s="179">
        <f>IF(N453="základní",J453,0)</f>
        <v>0</v>
      </c>
      <c r="BF453" s="179">
        <f>IF(N453="snížená",J453,0)</f>
        <v>0</v>
      </c>
      <c r="BG453" s="179">
        <f>IF(N453="zákl. přenesená",J453,0)</f>
        <v>0</v>
      </c>
      <c r="BH453" s="179">
        <f>IF(N453="sníž. přenesená",J453,0)</f>
        <v>0</v>
      </c>
      <c r="BI453" s="179">
        <f>IF(N453="nulová",J453,0)</f>
        <v>0</v>
      </c>
      <c r="BJ453" s="18" t="s">
        <v>80</v>
      </c>
      <c r="BK453" s="179">
        <f>ROUND(I453*H453,2)</f>
        <v>0</v>
      </c>
      <c r="BL453" s="18" t="s">
        <v>125</v>
      </c>
      <c r="BM453" s="178" t="s">
        <v>1185</v>
      </c>
    </row>
    <row r="454" spans="2:51" s="13" customFormat="1" ht="12">
      <c r="B454" s="180"/>
      <c r="D454" s="181" t="s">
        <v>228</v>
      </c>
      <c r="E454" s="182" t="s">
        <v>1</v>
      </c>
      <c r="F454" s="183" t="s">
        <v>1186</v>
      </c>
      <c r="H454" s="184">
        <v>155.6</v>
      </c>
      <c r="I454" s="185"/>
      <c r="L454" s="180"/>
      <c r="M454" s="186"/>
      <c r="N454" s="187"/>
      <c r="O454" s="187"/>
      <c r="P454" s="187"/>
      <c r="Q454" s="187"/>
      <c r="R454" s="187"/>
      <c r="S454" s="187"/>
      <c r="T454" s="188"/>
      <c r="AT454" s="182" t="s">
        <v>228</v>
      </c>
      <c r="AU454" s="182" t="s">
        <v>82</v>
      </c>
      <c r="AV454" s="13" t="s">
        <v>82</v>
      </c>
      <c r="AW454" s="13" t="s">
        <v>30</v>
      </c>
      <c r="AX454" s="13" t="s">
        <v>73</v>
      </c>
      <c r="AY454" s="182" t="s">
        <v>219</v>
      </c>
    </row>
    <row r="455" spans="2:51" s="13" customFormat="1" ht="12">
      <c r="B455" s="180"/>
      <c r="D455" s="181" t="s">
        <v>228</v>
      </c>
      <c r="E455" s="182" t="s">
        <v>1</v>
      </c>
      <c r="F455" s="183" t="s">
        <v>1187</v>
      </c>
      <c r="H455" s="184">
        <v>156.1</v>
      </c>
      <c r="I455" s="185"/>
      <c r="L455" s="180"/>
      <c r="M455" s="186"/>
      <c r="N455" s="187"/>
      <c r="O455" s="187"/>
      <c r="P455" s="187"/>
      <c r="Q455" s="187"/>
      <c r="R455" s="187"/>
      <c r="S455" s="187"/>
      <c r="T455" s="188"/>
      <c r="AT455" s="182" t="s">
        <v>228</v>
      </c>
      <c r="AU455" s="182" t="s">
        <v>82</v>
      </c>
      <c r="AV455" s="13" t="s">
        <v>82</v>
      </c>
      <c r="AW455" s="13" t="s">
        <v>30</v>
      </c>
      <c r="AX455" s="13" t="s">
        <v>73</v>
      </c>
      <c r="AY455" s="182" t="s">
        <v>219</v>
      </c>
    </row>
    <row r="456" spans="2:51" s="13" customFormat="1" ht="12">
      <c r="B456" s="180"/>
      <c r="D456" s="181" t="s">
        <v>228</v>
      </c>
      <c r="E456" s="182" t="s">
        <v>1</v>
      </c>
      <c r="F456" s="183" t="s">
        <v>1188</v>
      </c>
      <c r="H456" s="184">
        <v>10.1</v>
      </c>
      <c r="I456" s="185"/>
      <c r="L456" s="180"/>
      <c r="M456" s="186"/>
      <c r="N456" s="187"/>
      <c r="O456" s="187"/>
      <c r="P456" s="187"/>
      <c r="Q456" s="187"/>
      <c r="R456" s="187"/>
      <c r="S456" s="187"/>
      <c r="T456" s="188"/>
      <c r="AT456" s="182" t="s">
        <v>228</v>
      </c>
      <c r="AU456" s="182" t="s">
        <v>82</v>
      </c>
      <c r="AV456" s="13" t="s">
        <v>82</v>
      </c>
      <c r="AW456" s="13" t="s">
        <v>30</v>
      </c>
      <c r="AX456" s="13" t="s">
        <v>73</v>
      </c>
      <c r="AY456" s="182" t="s">
        <v>219</v>
      </c>
    </row>
    <row r="457" spans="2:51" s="14" customFormat="1" ht="12">
      <c r="B457" s="189"/>
      <c r="D457" s="181" t="s">
        <v>228</v>
      </c>
      <c r="E457" s="190" t="s">
        <v>1</v>
      </c>
      <c r="F457" s="191" t="s">
        <v>241</v>
      </c>
      <c r="H457" s="192">
        <v>321.8</v>
      </c>
      <c r="I457" s="193"/>
      <c r="L457" s="189"/>
      <c r="M457" s="194"/>
      <c r="N457" s="195"/>
      <c r="O457" s="195"/>
      <c r="P457" s="195"/>
      <c r="Q457" s="195"/>
      <c r="R457" s="195"/>
      <c r="S457" s="195"/>
      <c r="T457" s="196"/>
      <c r="AT457" s="190" t="s">
        <v>228</v>
      </c>
      <c r="AU457" s="190" t="s">
        <v>82</v>
      </c>
      <c r="AV457" s="14" t="s">
        <v>125</v>
      </c>
      <c r="AW457" s="14" t="s">
        <v>30</v>
      </c>
      <c r="AX457" s="14" t="s">
        <v>80</v>
      </c>
      <c r="AY457" s="190" t="s">
        <v>219</v>
      </c>
    </row>
    <row r="458" spans="1:65" s="2" customFormat="1" ht="32.45" customHeight="1">
      <c r="A458" s="33"/>
      <c r="B458" s="166"/>
      <c r="C458" s="167" t="s">
        <v>693</v>
      </c>
      <c r="D458" s="167" t="s">
        <v>222</v>
      </c>
      <c r="E458" s="168" t="s">
        <v>1189</v>
      </c>
      <c r="F458" s="169" t="s">
        <v>1190</v>
      </c>
      <c r="G458" s="170" t="s">
        <v>237</v>
      </c>
      <c r="H458" s="171">
        <v>25.086</v>
      </c>
      <c r="I458" s="172"/>
      <c r="J458" s="173">
        <f>ROUND(I458*H458,2)</f>
        <v>0</v>
      </c>
      <c r="K458" s="169" t="s">
        <v>226</v>
      </c>
      <c r="L458" s="34"/>
      <c r="M458" s="174" t="s">
        <v>1</v>
      </c>
      <c r="N458" s="175" t="s">
        <v>38</v>
      </c>
      <c r="O458" s="59"/>
      <c r="P458" s="176">
        <f>O458*H458</f>
        <v>0</v>
      </c>
      <c r="Q458" s="176">
        <v>0.003</v>
      </c>
      <c r="R458" s="176">
        <f>Q458*H458</f>
        <v>0.07525799999999999</v>
      </c>
      <c r="S458" s="176">
        <v>0</v>
      </c>
      <c r="T458" s="177">
        <f>S458*H458</f>
        <v>0</v>
      </c>
      <c r="U458" s="33"/>
      <c r="V458" s="33"/>
      <c r="W458" s="33"/>
      <c r="X458" s="33"/>
      <c r="Y458" s="33"/>
      <c r="Z458" s="33"/>
      <c r="AA458" s="33"/>
      <c r="AB458" s="33"/>
      <c r="AC458" s="33"/>
      <c r="AD458" s="33"/>
      <c r="AE458" s="33"/>
      <c r="AR458" s="178" t="s">
        <v>125</v>
      </c>
      <c r="AT458" s="178" t="s">
        <v>222</v>
      </c>
      <c r="AU458" s="178" t="s">
        <v>82</v>
      </c>
      <c r="AY458" s="18" t="s">
        <v>219</v>
      </c>
      <c r="BE458" s="179">
        <f>IF(N458="základní",J458,0)</f>
        <v>0</v>
      </c>
      <c r="BF458" s="179">
        <f>IF(N458="snížená",J458,0)</f>
        <v>0</v>
      </c>
      <c r="BG458" s="179">
        <f>IF(N458="zákl. přenesená",J458,0)</f>
        <v>0</v>
      </c>
      <c r="BH458" s="179">
        <f>IF(N458="sníž. přenesená",J458,0)</f>
        <v>0</v>
      </c>
      <c r="BI458" s="179">
        <f>IF(N458="nulová",J458,0)</f>
        <v>0</v>
      </c>
      <c r="BJ458" s="18" t="s">
        <v>80</v>
      </c>
      <c r="BK458" s="179">
        <f>ROUND(I458*H458,2)</f>
        <v>0</v>
      </c>
      <c r="BL458" s="18" t="s">
        <v>125</v>
      </c>
      <c r="BM458" s="178" t="s">
        <v>1191</v>
      </c>
    </row>
    <row r="459" spans="2:51" s="13" customFormat="1" ht="12">
      <c r="B459" s="180"/>
      <c r="D459" s="181" t="s">
        <v>228</v>
      </c>
      <c r="E459" s="182" t="s">
        <v>1</v>
      </c>
      <c r="F459" s="183" t="s">
        <v>1162</v>
      </c>
      <c r="H459" s="184">
        <v>8.121</v>
      </c>
      <c r="I459" s="185"/>
      <c r="L459" s="180"/>
      <c r="M459" s="186"/>
      <c r="N459" s="187"/>
      <c r="O459" s="187"/>
      <c r="P459" s="187"/>
      <c r="Q459" s="187"/>
      <c r="R459" s="187"/>
      <c r="S459" s="187"/>
      <c r="T459" s="188"/>
      <c r="AT459" s="182" t="s">
        <v>228</v>
      </c>
      <c r="AU459" s="182" t="s">
        <v>82</v>
      </c>
      <c r="AV459" s="13" t="s">
        <v>82</v>
      </c>
      <c r="AW459" s="13" t="s">
        <v>30</v>
      </c>
      <c r="AX459" s="13" t="s">
        <v>73</v>
      </c>
      <c r="AY459" s="182" t="s">
        <v>219</v>
      </c>
    </row>
    <row r="460" spans="2:51" s="13" customFormat="1" ht="12">
      <c r="B460" s="180"/>
      <c r="D460" s="181" t="s">
        <v>228</v>
      </c>
      <c r="E460" s="182" t="s">
        <v>1</v>
      </c>
      <c r="F460" s="183" t="s">
        <v>1163</v>
      </c>
      <c r="H460" s="184">
        <v>16.965</v>
      </c>
      <c r="I460" s="185"/>
      <c r="L460" s="180"/>
      <c r="M460" s="186"/>
      <c r="N460" s="187"/>
      <c r="O460" s="187"/>
      <c r="P460" s="187"/>
      <c r="Q460" s="187"/>
      <c r="R460" s="187"/>
      <c r="S460" s="187"/>
      <c r="T460" s="188"/>
      <c r="AT460" s="182" t="s">
        <v>228</v>
      </c>
      <c r="AU460" s="182" t="s">
        <v>82</v>
      </c>
      <c r="AV460" s="13" t="s">
        <v>82</v>
      </c>
      <c r="AW460" s="13" t="s">
        <v>30</v>
      </c>
      <c r="AX460" s="13" t="s">
        <v>73</v>
      </c>
      <c r="AY460" s="182" t="s">
        <v>219</v>
      </c>
    </row>
    <row r="461" spans="2:51" s="14" customFormat="1" ht="12">
      <c r="B461" s="189"/>
      <c r="D461" s="181" t="s">
        <v>228</v>
      </c>
      <c r="E461" s="190" t="s">
        <v>1</v>
      </c>
      <c r="F461" s="191" t="s">
        <v>241</v>
      </c>
      <c r="H461" s="192">
        <v>25.086</v>
      </c>
      <c r="I461" s="193"/>
      <c r="L461" s="189"/>
      <c r="M461" s="194"/>
      <c r="N461" s="195"/>
      <c r="O461" s="195"/>
      <c r="P461" s="195"/>
      <c r="Q461" s="195"/>
      <c r="R461" s="195"/>
      <c r="S461" s="195"/>
      <c r="T461" s="196"/>
      <c r="AT461" s="190" t="s">
        <v>228</v>
      </c>
      <c r="AU461" s="190" t="s">
        <v>82</v>
      </c>
      <c r="AV461" s="14" t="s">
        <v>125</v>
      </c>
      <c r="AW461" s="14" t="s">
        <v>30</v>
      </c>
      <c r="AX461" s="14" t="s">
        <v>80</v>
      </c>
      <c r="AY461" s="190" t="s">
        <v>219</v>
      </c>
    </row>
    <row r="462" spans="1:65" s="2" customFormat="1" ht="32.45" customHeight="1">
      <c r="A462" s="33"/>
      <c r="B462" s="166"/>
      <c r="C462" s="167" t="s">
        <v>696</v>
      </c>
      <c r="D462" s="167" t="s">
        <v>222</v>
      </c>
      <c r="E462" s="168" t="s">
        <v>1192</v>
      </c>
      <c r="F462" s="169" t="s">
        <v>1193</v>
      </c>
      <c r="G462" s="170" t="s">
        <v>237</v>
      </c>
      <c r="H462" s="171">
        <v>1293.109</v>
      </c>
      <c r="I462" s="172"/>
      <c r="J462" s="173">
        <f>ROUND(I462*H462,2)</f>
        <v>0</v>
      </c>
      <c r="K462" s="169" t="s">
        <v>226</v>
      </c>
      <c r="L462" s="34"/>
      <c r="M462" s="174" t="s">
        <v>1</v>
      </c>
      <c r="N462" s="175" t="s">
        <v>38</v>
      </c>
      <c r="O462" s="59"/>
      <c r="P462" s="176">
        <f>O462*H462</f>
        <v>0</v>
      </c>
      <c r="Q462" s="176">
        <v>0.00735</v>
      </c>
      <c r="R462" s="176">
        <f>Q462*H462</f>
        <v>9.50435115</v>
      </c>
      <c r="S462" s="176">
        <v>0</v>
      </c>
      <c r="T462" s="177">
        <f>S462*H462</f>
        <v>0</v>
      </c>
      <c r="U462" s="33"/>
      <c r="V462" s="33"/>
      <c r="W462" s="33"/>
      <c r="X462" s="33"/>
      <c r="Y462" s="33"/>
      <c r="Z462" s="33"/>
      <c r="AA462" s="33"/>
      <c r="AB462" s="33"/>
      <c r="AC462" s="33"/>
      <c r="AD462" s="33"/>
      <c r="AE462" s="33"/>
      <c r="AR462" s="178" t="s">
        <v>125</v>
      </c>
      <c r="AT462" s="178" t="s">
        <v>222</v>
      </c>
      <c r="AU462" s="178" t="s">
        <v>82</v>
      </c>
      <c r="AY462" s="18" t="s">
        <v>219</v>
      </c>
      <c r="BE462" s="179">
        <f>IF(N462="základní",J462,0)</f>
        <v>0</v>
      </c>
      <c r="BF462" s="179">
        <f>IF(N462="snížená",J462,0)</f>
        <v>0</v>
      </c>
      <c r="BG462" s="179">
        <f>IF(N462="zákl. přenesená",J462,0)</f>
        <v>0</v>
      </c>
      <c r="BH462" s="179">
        <f>IF(N462="sníž. přenesená",J462,0)</f>
        <v>0</v>
      </c>
      <c r="BI462" s="179">
        <f>IF(N462="nulová",J462,0)</f>
        <v>0</v>
      </c>
      <c r="BJ462" s="18" t="s">
        <v>80</v>
      </c>
      <c r="BK462" s="179">
        <f>ROUND(I462*H462,2)</f>
        <v>0</v>
      </c>
      <c r="BL462" s="18" t="s">
        <v>125</v>
      </c>
      <c r="BM462" s="178" t="s">
        <v>1194</v>
      </c>
    </row>
    <row r="463" spans="2:51" s="15" customFormat="1" ht="12">
      <c r="B463" s="207"/>
      <c r="D463" s="181" t="s">
        <v>228</v>
      </c>
      <c r="E463" s="208" t="s">
        <v>1</v>
      </c>
      <c r="F463" s="209" t="s">
        <v>1195</v>
      </c>
      <c r="H463" s="208" t="s">
        <v>1</v>
      </c>
      <c r="I463" s="210"/>
      <c r="L463" s="207"/>
      <c r="M463" s="211"/>
      <c r="N463" s="212"/>
      <c r="O463" s="212"/>
      <c r="P463" s="212"/>
      <c r="Q463" s="212"/>
      <c r="R463" s="212"/>
      <c r="S463" s="212"/>
      <c r="T463" s="213"/>
      <c r="AT463" s="208" t="s">
        <v>228</v>
      </c>
      <c r="AU463" s="208" t="s">
        <v>82</v>
      </c>
      <c r="AV463" s="15" t="s">
        <v>80</v>
      </c>
      <c r="AW463" s="15" t="s">
        <v>30</v>
      </c>
      <c r="AX463" s="15" t="s">
        <v>73</v>
      </c>
      <c r="AY463" s="208" t="s">
        <v>219</v>
      </c>
    </row>
    <row r="464" spans="2:51" s="13" customFormat="1" ht="33.75">
      <c r="B464" s="180"/>
      <c r="D464" s="181" t="s">
        <v>228</v>
      </c>
      <c r="E464" s="182" t="s">
        <v>1</v>
      </c>
      <c r="F464" s="183" t="s">
        <v>1196</v>
      </c>
      <c r="H464" s="184">
        <v>90.455</v>
      </c>
      <c r="I464" s="185"/>
      <c r="L464" s="180"/>
      <c r="M464" s="186"/>
      <c r="N464" s="187"/>
      <c r="O464" s="187"/>
      <c r="P464" s="187"/>
      <c r="Q464" s="187"/>
      <c r="R464" s="187"/>
      <c r="S464" s="187"/>
      <c r="T464" s="188"/>
      <c r="AT464" s="182" t="s">
        <v>228</v>
      </c>
      <c r="AU464" s="182" t="s">
        <v>82</v>
      </c>
      <c r="AV464" s="13" t="s">
        <v>82</v>
      </c>
      <c r="AW464" s="13" t="s">
        <v>30</v>
      </c>
      <c r="AX464" s="13" t="s">
        <v>73</v>
      </c>
      <c r="AY464" s="182" t="s">
        <v>219</v>
      </c>
    </row>
    <row r="465" spans="2:51" s="13" customFormat="1" ht="12">
      <c r="B465" s="180"/>
      <c r="D465" s="181" t="s">
        <v>228</v>
      </c>
      <c r="E465" s="182" t="s">
        <v>1</v>
      </c>
      <c r="F465" s="183" t="s">
        <v>1197</v>
      </c>
      <c r="H465" s="184">
        <v>183.21</v>
      </c>
      <c r="I465" s="185"/>
      <c r="L465" s="180"/>
      <c r="M465" s="186"/>
      <c r="N465" s="187"/>
      <c r="O465" s="187"/>
      <c r="P465" s="187"/>
      <c r="Q465" s="187"/>
      <c r="R465" s="187"/>
      <c r="S465" s="187"/>
      <c r="T465" s="188"/>
      <c r="AT465" s="182" t="s">
        <v>228</v>
      </c>
      <c r="AU465" s="182" t="s">
        <v>82</v>
      </c>
      <c r="AV465" s="13" t="s">
        <v>82</v>
      </c>
      <c r="AW465" s="13" t="s">
        <v>30</v>
      </c>
      <c r="AX465" s="13" t="s">
        <v>73</v>
      </c>
      <c r="AY465" s="182" t="s">
        <v>219</v>
      </c>
    </row>
    <row r="466" spans="2:51" s="16" customFormat="1" ht="12">
      <c r="B466" s="222"/>
      <c r="D466" s="181" t="s">
        <v>228</v>
      </c>
      <c r="E466" s="223" t="s">
        <v>1</v>
      </c>
      <c r="F466" s="224" t="s">
        <v>1198</v>
      </c>
      <c r="H466" s="225">
        <v>273.665</v>
      </c>
      <c r="I466" s="226"/>
      <c r="L466" s="222"/>
      <c r="M466" s="227"/>
      <c r="N466" s="228"/>
      <c r="O466" s="228"/>
      <c r="P466" s="228"/>
      <c r="Q466" s="228"/>
      <c r="R466" s="228"/>
      <c r="S466" s="228"/>
      <c r="T466" s="229"/>
      <c r="AT466" s="223" t="s">
        <v>228</v>
      </c>
      <c r="AU466" s="223" t="s">
        <v>82</v>
      </c>
      <c r="AV466" s="16" t="s">
        <v>90</v>
      </c>
      <c r="AW466" s="16" t="s">
        <v>30</v>
      </c>
      <c r="AX466" s="16" t="s">
        <v>73</v>
      </c>
      <c r="AY466" s="223" t="s">
        <v>219</v>
      </c>
    </row>
    <row r="467" spans="2:51" s="15" customFormat="1" ht="12">
      <c r="B467" s="207"/>
      <c r="D467" s="181" t="s">
        <v>228</v>
      </c>
      <c r="E467" s="208" t="s">
        <v>1</v>
      </c>
      <c r="F467" s="209" t="s">
        <v>884</v>
      </c>
      <c r="H467" s="208" t="s">
        <v>1</v>
      </c>
      <c r="I467" s="210"/>
      <c r="L467" s="207"/>
      <c r="M467" s="211"/>
      <c r="N467" s="212"/>
      <c r="O467" s="212"/>
      <c r="P467" s="212"/>
      <c r="Q467" s="212"/>
      <c r="R467" s="212"/>
      <c r="S467" s="212"/>
      <c r="T467" s="213"/>
      <c r="AT467" s="208" t="s">
        <v>228</v>
      </c>
      <c r="AU467" s="208" t="s">
        <v>82</v>
      </c>
      <c r="AV467" s="15" t="s">
        <v>80</v>
      </c>
      <c r="AW467" s="15" t="s">
        <v>30</v>
      </c>
      <c r="AX467" s="15" t="s">
        <v>73</v>
      </c>
      <c r="AY467" s="208" t="s">
        <v>219</v>
      </c>
    </row>
    <row r="468" spans="2:51" s="13" customFormat="1" ht="22.5">
      <c r="B468" s="180"/>
      <c r="D468" s="181" t="s">
        <v>228</v>
      </c>
      <c r="E468" s="182" t="s">
        <v>1</v>
      </c>
      <c r="F468" s="183" t="s">
        <v>1199</v>
      </c>
      <c r="H468" s="184">
        <v>81.212</v>
      </c>
      <c r="I468" s="185"/>
      <c r="L468" s="180"/>
      <c r="M468" s="186"/>
      <c r="N468" s="187"/>
      <c r="O468" s="187"/>
      <c r="P468" s="187"/>
      <c r="Q468" s="187"/>
      <c r="R468" s="187"/>
      <c r="S468" s="187"/>
      <c r="T468" s="188"/>
      <c r="AT468" s="182" t="s">
        <v>228</v>
      </c>
      <c r="AU468" s="182" t="s">
        <v>82</v>
      </c>
      <c r="AV468" s="13" t="s">
        <v>82</v>
      </c>
      <c r="AW468" s="13" t="s">
        <v>30</v>
      </c>
      <c r="AX468" s="13" t="s">
        <v>73</v>
      </c>
      <c r="AY468" s="182" t="s">
        <v>219</v>
      </c>
    </row>
    <row r="469" spans="2:51" s="13" customFormat="1" ht="22.5">
      <c r="B469" s="180"/>
      <c r="D469" s="181" t="s">
        <v>228</v>
      </c>
      <c r="E469" s="182" t="s">
        <v>1</v>
      </c>
      <c r="F469" s="183" t="s">
        <v>1200</v>
      </c>
      <c r="H469" s="184">
        <v>139.123</v>
      </c>
      <c r="I469" s="185"/>
      <c r="L469" s="180"/>
      <c r="M469" s="186"/>
      <c r="N469" s="187"/>
      <c r="O469" s="187"/>
      <c r="P469" s="187"/>
      <c r="Q469" s="187"/>
      <c r="R469" s="187"/>
      <c r="S469" s="187"/>
      <c r="T469" s="188"/>
      <c r="AT469" s="182" t="s">
        <v>228</v>
      </c>
      <c r="AU469" s="182" t="s">
        <v>82</v>
      </c>
      <c r="AV469" s="13" t="s">
        <v>82</v>
      </c>
      <c r="AW469" s="13" t="s">
        <v>30</v>
      </c>
      <c r="AX469" s="13" t="s">
        <v>73</v>
      </c>
      <c r="AY469" s="182" t="s">
        <v>219</v>
      </c>
    </row>
    <row r="470" spans="2:51" s="13" customFormat="1" ht="12">
      <c r="B470" s="180"/>
      <c r="D470" s="181" t="s">
        <v>228</v>
      </c>
      <c r="E470" s="182" t="s">
        <v>1</v>
      </c>
      <c r="F470" s="183" t="s">
        <v>1201</v>
      </c>
      <c r="H470" s="184">
        <v>369.68</v>
      </c>
      <c r="I470" s="185"/>
      <c r="L470" s="180"/>
      <c r="M470" s="186"/>
      <c r="N470" s="187"/>
      <c r="O470" s="187"/>
      <c r="P470" s="187"/>
      <c r="Q470" s="187"/>
      <c r="R470" s="187"/>
      <c r="S470" s="187"/>
      <c r="T470" s="188"/>
      <c r="AT470" s="182" t="s">
        <v>228</v>
      </c>
      <c r="AU470" s="182" t="s">
        <v>82</v>
      </c>
      <c r="AV470" s="13" t="s">
        <v>82</v>
      </c>
      <c r="AW470" s="13" t="s">
        <v>30</v>
      </c>
      <c r="AX470" s="13" t="s">
        <v>73</v>
      </c>
      <c r="AY470" s="182" t="s">
        <v>219</v>
      </c>
    </row>
    <row r="471" spans="2:51" s="16" customFormat="1" ht="12">
      <c r="B471" s="222"/>
      <c r="D471" s="181" t="s">
        <v>228</v>
      </c>
      <c r="E471" s="223" t="s">
        <v>1</v>
      </c>
      <c r="F471" s="224" t="s">
        <v>1198</v>
      </c>
      <c r="H471" s="225">
        <v>590.015</v>
      </c>
      <c r="I471" s="226"/>
      <c r="L471" s="222"/>
      <c r="M471" s="227"/>
      <c r="N471" s="228"/>
      <c r="O471" s="228"/>
      <c r="P471" s="228"/>
      <c r="Q471" s="228"/>
      <c r="R471" s="228"/>
      <c r="S471" s="228"/>
      <c r="T471" s="229"/>
      <c r="AT471" s="223" t="s">
        <v>228</v>
      </c>
      <c r="AU471" s="223" t="s">
        <v>82</v>
      </c>
      <c r="AV471" s="16" t="s">
        <v>90</v>
      </c>
      <c r="AW471" s="16" t="s">
        <v>30</v>
      </c>
      <c r="AX471" s="16" t="s">
        <v>73</v>
      </c>
      <c r="AY471" s="223" t="s">
        <v>219</v>
      </c>
    </row>
    <row r="472" spans="2:51" s="13" customFormat="1" ht="12">
      <c r="B472" s="180"/>
      <c r="D472" s="181" t="s">
        <v>228</v>
      </c>
      <c r="E472" s="182" t="s">
        <v>1</v>
      </c>
      <c r="F472" s="183" t="s">
        <v>1202</v>
      </c>
      <c r="H472" s="184">
        <v>359.111</v>
      </c>
      <c r="I472" s="185"/>
      <c r="L472" s="180"/>
      <c r="M472" s="186"/>
      <c r="N472" s="187"/>
      <c r="O472" s="187"/>
      <c r="P472" s="187"/>
      <c r="Q472" s="187"/>
      <c r="R472" s="187"/>
      <c r="S472" s="187"/>
      <c r="T472" s="188"/>
      <c r="AT472" s="182" t="s">
        <v>228</v>
      </c>
      <c r="AU472" s="182" t="s">
        <v>82</v>
      </c>
      <c r="AV472" s="13" t="s">
        <v>82</v>
      </c>
      <c r="AW472" s="13" t="s">
        <v>30</v>
      </c>
      <c r="AX472" s="13" t="s">
        <v>73</v>
      </c>
      <c r="AY472" s="182" t="s">
        <v>219</v>
      </c>
    </row>
    <row r="473" spans="2:51" s="13" customFormat="1" ht="22.5">
      <c r="B473" s="180"/>
      <c r="D473" s="181" t="s">
        <v>228</v>
      </c>
      <c r="E473" s="182" t="s">
        <v>1</v>
      </c>
      <c r="F473" s="183" t="s">
        <v>1203</v>
      </c>
      <c r="H473" s="184">
        <v>41.95</v>
      </c>
      <c r="I473" s="185"/>
      <c r="L473" s="180"/>
      <c r="M473" s="186"/>
      <c r="N473" s="187"/>
      <c r="O473" s="187"/>
      <c r="P473" s="187"/>
      <c r="Q473" s="187"/>
      <c r="R473" s="187"/>
      <c r="S473" s="187"/>
      <c r="T473" s="188"/>
      <c r="AT473" s="182" t="s">
        <v>228</v>
      </c>
      <c r="AU473" s="182" t="s">
        <v>82</v>
      </c>
      <c r="AV473" s="13" t="s">
        <v>82</v>
      </c>
      <c r="AW473" s="13" t="s">
        <v>30</v>
      </c>
      <c r="AX473" s="13" t="s">
        <v>73</v>
      </c>
      <c r="AY473" s="182" t="s">
        <v>219</v>
      </c>
    </row>
    <row r="474" spans="2:51" s="13" customFormat="1" ht="12">
      <c r="B474" s="180"/>
      <c r="D474" s="181" t="s">
        <v>228</v>
      </c>
      <c r="E474" s="182" t="s">
        <v>1</v>
      </c>
      <c r="F474" s="183" t="s">
        <v>1204</v>
      </c>
      <c r="H474" s="184">
        <v>5.643</v>
      </c>
      <c r="I474" s="185"/>
      <c r="L474" s="180"/>
      <c r="M474" s="186"/>
      <c r="N474" s="187"/>
      <c r="O474" s="187"/>
      <c r="P474" s="187"/>
      <c r="Q474" s="187"/>
      <c r="R474" s="187"/>
      <c r="S474" s="187"/>
      <c r="T474" s="188"/>
      <c r="AT474" s="182" t="s">
        <v>228</v>
      </c>
      <c r="AU474" s="182" t="s">
        <v>82</v>
      </c>
      <c r="AV474" s="13" t="s">
        <v>82</v>
      </c>
      <c r="AW474" s="13" t="s">
        <v>30</v>
      </c>
      <c r="AX474" s="13" t="s">
        <v>73</v>
      </c>
      <c r="AY474" s="182" t="s">
        <v>219</v>
      </c>
    </row>
    <row r="475" spans="2:51" s="13" customFormat="1" ht="22.5">
      <c r="B475" s="180"/>
      <c r="D475" s="181" t="s">
        <v>228</v>
      </c>
      <c r="E475" s="182" t="s">
        <v>1</v>
      </c>
      <c r="F475" s="183" t="s">
        <v>1205</v>
      </c>
      <c r="H475" s="184">
        <v>22.725</v>
      </c>
      <c r="I475" s="185"/>
      <c r="L475" s="180"/>
      <c r="M475" s="186"/>
      <c r="N475" s="187"/>
      <c r="O475" s="187"/>
      <c r="P475" s="187"/>
      <c r="Q475" s="187"/>
      <c r="R475" s="187"/>
      <c r="S475" s="187"/>
      <c r="T475" s="188"/>
      <c r="AT475" s="182" t="s">
        <v>228</v>
      </c>
      <c r="AU475" s="182" t="s">
        <v>82</v>
      </c>
      <c r="AV475" s="13" t="s">
        <v>82</v>
      </c>
      <c r="AW475" s="13" t="s">
        <v>30</v>
      </c>
      <c r="AX475" s="13" t="s">
        <v>73</v>
      </c>
      <c r="AY475" s="182" t="s">
        <v>219</v>
      </c>
    </row>
    <row r="476" spans="2:51" s="16" customFormat="1" ht="12">
      <c r="B476" s="222"/>
      <c r="D476" s="181" t="s">
        <v>228</v>
      </c>
      <c r="E476" s="223" t="s">
        <v>1</v>
      </c>
      <c r="F476" s="224" t="s">
        <v>1198</v>
      </c>
      <c r="H476" s="225">
        <v>429.429</v>
      </c>
      <c r="I476" s="226"/>
      <c r="L476" s="222"/>
      <c r="M476" s="227"/>
      <c r="N476" s="228"/>
      <c r="O476" s="228"/>
      <c r="P476" s="228"/>
      <c r="Q476" s="228"/>
      <c r="R476" s="228"/>
      <c r="S476" s="228"/>
      <c r="T476" s="229"/>
      <c r="AT476" s="223" t="s">
        <v>228</v>
      </c>
      <c r="AU476" s="223" t="s">
        <v>82</v>
      </c>
      <c r="AV476" s="16" t="s">
        <v>90</v>
      </c>
      <c r="AW476" s="16" t="s">
        <v>30</v>
      </c>
      <c r="AX476" s="16" t="s">
        <v>73</v>
      </c>
      <c r="AY476" s="223" t="s">
        <v>219</v>
      </c>
    </row>
    <row r="477" spans="2:51" s="14" customFormat="1" ht="12">
      <c r="B477" s="189"/>
      <c r="D477" s="181" t="s">
        <v>228</v>
      </c>
      <c r="E477" s="190" t="s">
        <v>1</v>
      </c>
      <c r="F477" s="191" t="s">
        <v>241</v>
      </c>
      <c r="H477" s="192">
        <v>1293.109</v>
      </c>
      <c r="I477" s="193"/>
      <c r="L477" s="189"/>
      <c r="M477" s="194"/>
      <c r="N477" s="195"/>
      <c r="O477" s="195"/>
      <c r="P477" s="195"/>
      <c r="Q477" s="195"/>
      <c r="R477" s="195"/>
      <c r="S477" s="195"/>
      <c r="T477" s="196"/>
      <c r="AT477" s="190" t="s">
        <v>228</v>
      </c>
      <c r="AU477" s="190" t="s">
        <v>82</v>
      </c>
      <c r="AV477" s="14" t="s">
        <v>125</v>
      </c>
      <c r="AW477" s="14" t="s">
        <v>30</v>
      </c>
      <c r="AX477" s="14" t="s">
        <v>80</v>
      </c>
      <c r="AY477" s="190" t="s">
        <v>219</v>
      </c>
    </row>
    <row r="478" spans="1:65" s="2" customFormat="1" ht="43.15" customHeight="1">
      <c r="A478" s="33"/>
      <c r="B478" s="166"/>
      <c r="C478" s="167" t="s">
        <v>699</v>
      </c>
      <c r="D478" s="167" t="s">
        <v>222</v>
      </c>
      <c r="E478" s="168" t="s">
        <v>1206</v>
      </c>
      <c r="F478" s="169" t="s">
        <v>1207</v>
      </c>
      <c r="G478" s="170" t="s">
        <v>237</v>
      </c>
      <c r="H478" s="171">
        <v>165</v>
      </c>
      <c r="I478" s="172"/>
      <c r="J478" s="173">
        <f>ROUND(I478*H478,2)</f>
        <v>0</v>
      </c>
      <c r="K478" s="169" t="s">
        <v>226</v>
      </c>
      <c r="L478" s="34"/>
      <c r="M478" s="174" t="s">
        <v>1</v>
      </c>
      <c r="N478" s="175" t="s">
        <v>38</v>
      </c>
      <c r="O478" s="59"/>
      <c r="P478" s="176">
        <f>O478*H478</f>
        <v>0</v>
      </c>
      <c r="Q478" s="176">
        <v>0.00391</v>
      </c>
      <c r="R478" s="176">
        <f>Q478*H478</f>
        <v>0.64515</v>
      </c>
      <c r="S478" s="176">
        <v>0</v>
      </c>
      <c r="T478" s="177">
        <f>S478*H478</f>
        <v>0</v>
      </c>
      <c r="U478" s="33"/>
      <c r="V478" s="33"/>
      <c r="W478" s="33"/>
      <c r="X478" s="33"/>
      <c r="Y478" s="33"/>
      <c r="Z478" s="33"/>
      <c r="AA478" s="33"/>
      <c r="AB478" s="33"/>
      <c r="AC478" s="33"/>
      <c r="AD478" s="33"/>
      <c r="AE478" s="33"/>
      <c r="AR478" s="178" t="s">
        <v>125</v>
      </c>
      <c r="AT478" s="178" t="s">
        <v>222</v>
      </c>
      <c r="AU478" s="178" t="s">
        <v>82</v>
      </c>
      <c r="AY478" s="18" t="s">
        <v>219</v>
      </c>
      <c r="BE478" s="179">
        <f>IF(N478="základní",J478,0)</f>
        <v>0</v>
      </c>
      <c r="BF478" s="179">
        <f>IF(N478="snížená",J478,0)</f>
        <v>0</v>
      </c>
      <c r="BG478" s="179">
        <f>IF(N478="zákl. přenesená",J478,0)</f>
        <v>0</v>
      </c>
      <c r="BH478" s="179">
        <f>IF(N478="sníž. přenesená",J478,0)</f>
        <v>0</v>
      </c>
      <c r="BI478" s="179">
        <f>IF(N478="nulová",J478,0)</f>
        <v>0</v>
      </c>
      <c r="BJ478" s="18" t="s">
        <v>80</v>
      </c>
      <c r="BK478" s="179">
        <f>ROUND(I478*H478,2)</f>
        <v>0</v>
      </c>
      <c r="BL478" s="18" t="s">
        <v>125</v>
      </c>
      <c r="BM478" s="178" t="s">
        <v>1208</v>
      </c>
    </row>
    <row r="479" spans="2:51" s="13" customFormat="1" ht="22.5">
      <c r="B479" s="180"/>
      <c r="D479" s="181" t="s">
        <v>228</v>
      </c>
      <c r="E479" s="182" t="s">
        <v>1</v>
      </c>
      <c r="F479" s="183" t="s">
        <v>1209</v>
      </c>
      <c r="H479" s="184">
        <v>165</v>
      </c>
      <c r="I479" s="185"/>
      <c r="L479" s="180"/>
      <c r="M479" s="186"/>
      <c r="N479" s="187"/>
      <c r="O479" s="187"/>
      <c r="P479" s="187"/>
      <c r="Q479" s="187"/>
      <c r="R479" s="187"/>
      <c r="S479" s="187"/>
      <c r="T479" s="188"/>
      <c r="AT479" s="182" t="s">
        <v>228</v>
      </c>
      <c r="AU479" s="182" t="s">
        <v>82</v>
      </c>
      <c r="AV479" s="13" t="s">
        <v>82</v>
      </c>
      <c r="AW479" s="13" t="s">
        <v>30</v>
      </c>
      <c r="AX479" s="13" t="s">
        <v>73</v>
      </c>
      <c r="AY479" s="182" t="s">
        <v>219</v>
      </c>
    </row>
    <row r="480" spans="2:51" s="14" customFormat="1" ht="12">
      <c r="B480" s="189"/>
      <c r="D480" s="181" t="s">
        <v>228</v>
      </c>
      <c r="E480" s="190" t="s">
        <v>1</v>
      </c>
      <c r="F480" s="191" t="s">
        <v>241</v>
      </c>
      <c r="H480" s="192">
        <v>165</v>
      </c>
      <c r="I480" s="193"/>
      <c r="L480" s="189"/>
      <c r="M480" s="194"/>
      <c r="N480" s="195"/>
      <c r="O480" s="195"/>
      <c r="P480" s="195"/>
      <c r="Q480" s="195"/>
      <c r="R480" s="195"/>
      <c r="S480" s="195"/>
      <c r="T480" s="196"/>
      <c r="AT480" s="190" t="s">
        <v>228</v>
      </c>
      <c r="AU480" s="190" t="s">
        <v>82</v>
      </c>
      <c r="AV480" s="14" t="s">
        <v>125</v>
      </c>
      <c r="AW480" s="14" t="s">
        <v>30</v>
      </c>
      <c r="AX480" s="14" t="s">
        <v>80</v>
      </c>
      <c r="AY480" s="190" t="s">
        <v>219</v>
      </c>
    </row>
    <row r="481" spans="1:65" s="2" customFormat="1" ht="21.6" customHeight="1">
      <c r="A481" s="33"/>
      <c r="B481" s="166"/>
      <c r="C481" s="167" t="s">
        <v>702</v>
      </c>
      <c r="D481" s="167" t="s">
        <v>222</v>
      </c>
      <c r="E481" s="168" t="s">
        <v>1210</v>
      </c>
      <c r="F481" s="169" t="s">
        <v>1211</v>
      </c>
      <c r="G481" s="170" t="s">
        <v>237</v>
      </c>
      <c r="H481" s="171">
        <v>50.327</v>
      </c>
      <c r="I481" s="172"/>
      <c r="J481" s="173">
        <f>ROUND(I481*H481,2)</f>
        <v>0</v>
      </c>
      <c r="K481" s="169" t="s">
        <v>226</v>
      </c>
      <c r="L481" s="34"/>
      <c r="M481" s="174" t="s">
        <v>1</v>
      </c>
      <c r="N481" s="175" t="s">
        <v>38</v>
      </c>
      <c r="O481" s="59"/>
      <c r="P481" s="176">
        <f>O481*H481</f>
        <v>0</v>
      </c>
      <c r="Q481" s="176">
        <v>0.003</v>
      </c>
      <c r="R481" s="176">
        <f>Q481*H481</f>
        <v>0.150981</v>
      </c>
      <c r="S481" s="176">
        <v>0</v>
      </c>
      <c r="T481" s="177">
        <f>S481*H481</f>
        <v>0</v>
      </c>
      <c r="U481" s="33"/>
      <c r="V481" s="33"/>
      <c r="W481" s="33"/>
      <c r="X481" s="33"/>
      <c r="Y481" s="33"/>
      <c r="Z481" s="33"/>
      <c r="AA481" s="33"/>
      <c r="AB481" s="33"/>
      <c r="AC481" s="33"/>
      <c r="AD481" s="33"/>
      <c r="AE481" s="33"/>
      <c r="AR481" s="178" t="s">
        <v>125</v>
      </c>
      <c r="AT481" s="178" t="s">
        <v>222</v>
      </c>
      <c r="AU481" s="178" t="s">
        <v>82</v>
      </c>
      <c r="AY481" s="18" t="s">
        <v>219</v>
      </c>
      <c r="BE481" s="179">
        <f>IF(N481="základní",J481,0)</f>
        <v>0</v>
      </c>
      <c r="BF481" s="179">
        <f>IF(N481="snížená",J481,0)</f>
        <v>0</v>
      </c>
      <c r="BG481" s="179">
        <f>IF(N481="zákl. přenesená",J481,0)</f>
        <v>0</v>
      </c>
      <c r="BH481" s="179">
        <f>IF(N481="sníž. přenesená",J481,0)</f>
        <v>0</v>
      </c>
      <c r="BI481" s="179">
        <f>IF(N481="nulová",J481,0)</f>
        <v>0</v>
      </c>
      <c r="BJ481" s="18" t="s">
        <v>80</v>
      </c>
      <c r="BK481" s="179">
        <f>ROUND(I481*H481,2)</f>
        <v>0</v>
      </c>
      <c r="BL481" s="18" t="s">
        <v>125</v>
      </c>
      <c r="BM481" s="178" t="s">
        <v>1212</v>
      </c>
    </row>
    <row r="482" spans="2:51" s="13" customFormat="1" ht="12">
      <c r="B482" s="180"/>
      <c r="D482" s="181" t="s">
        <v>228</v>
      </c>
      <c r="E482" s="182" t="s">
        <v>1</v>
      </c>
      <c r="F482" s="183" t="s">
        <v>1213</v>
      </c>
      <c r="H482" s="184">
        <v>50.327</v>
      </c>
      <c r="I482" s="185"/>
      <c r="L482" s="180"/>
      <c r="M482" s="186"/>
      <c r="N482" s="187"/>
      <c r="O482" s="187"/>
      <c r="P482" s="187"/>
      <c r="Q482" s="187"/>
      <c r="R482" s="187"/>
      <c r="S482" s="187"/>
      <c r="T482" s="188"/>
      <c r="AT482" s="182" t="s">
        <v>228</v>
      </c>
      <c r="AU482" s="182" t="s">
        <v>82</v>
      </c>
      <c r="AV482" s="13" t="s">
        <v>82</v>
      </c>
      <c r="AW482" s="13" t="s">
        <v>30</v>
      </c>
      <c r="AX482" s="13" t="s">
        <v>80</v>
      </c>
      <c r="AY482" s="182" t="s">
        <v>219</v>
      </c>
    </row>
    <row r="483" spans="1:65" s="2" customFormat="1" ht="43.15" customHeight="1">
      <c r="A483" s="33"/>
      <c r="B483" s="166"/>
      <c r="C483" s="167" t="s">
        <v>705</v>
      </c>
      <c r="D483" s="167" t="s">
        <v>222</v>
      </c>
      <c r="E483" s="168" t="s">
        <v>261</v>
      </c>
      <c r="F483" s="169" t="s">
        <v>262</v>
      </c>
      <c r="G483" s="170" t="s">
        <v>237</v>
      </c>
      <c r="H483" s="171">
        <v>1293.109</v>
      </c>
      <c r="I483" s="172"/>
      <c r="J483" s="173">
        <f>ROUND(I483*H483,2)</f>
        <v>0</v>
      </c>
      <c r="K483" s="169" t="s">
        <v>226</v>
      </c>
      <c r="L483" s="34"/>
      <c r="M483" s="174" t="s">
        <v>1</v>
      </c>
      <c r="N483" s="175" t="s">
        <v>38</v>
      </c>
      <c r="O483" s="59"/>
      <c r="P483" s="176">
        <f>O483*H483</f>
        <v>0</v>
      </c>
      <c r="Q483" s="176">
        <v>0.01838</v>
      </c>
      <c r="R483" s="176">
        <f>Q483*H483</f>
        <v>23.76734342</v>
      </c>
      <c r="S483" s="176">
        <v>0</v>
      </c>
      <c r="T483" s="177">
        <f>S483*H483</f>
        <v>0</v>
      </c>
      <c r="U483" s="33"/>
      <c r="V483" s="33"/>
      <c r="W483" s="33"/>
      <c r="X483" s="33"/>
      <c r="Y483" s="33"/>
      <c r="Z483" s="33"/>
      <c r="AA483" s="33"/>
      <c r="AB483" s="33"/>
      <c r="AC483" s="33"/>
      <c r="AD483" s="33"/>
      <c r="AE483" s="33"/>
      <c r="AR483" s="178" t="s">
        <v>125</v>
      </c>
      <c r="AT483" s="178" t="s">
        <v>222</v>
      </c>
      <c r="AU483" s="178" t="s">
        <v>82</v>
      </c>
      <c r="AY483" s="18" t="s">
        <v>219</v>
      </c>
      <c r="BE483" s="179">
        <f>IF(N483="základní",J483,0)</f>
        <v>0</v>
      </c>
      <c r="BF483" s="179">
        <f>IF(N483="snížená",J483,0)</f>
        <v>0</v>
      </c>
      <c r="BG483" s="179">
        <f>IF(N483="zákl. přenesená",J483,0)</f>
        <v>0</v>
      </c>
      <c r="BH483" s="179">
        <f>IF(N483="sníž. přenesená",J483,0)</f>
        <v>0</v>
      </c>
      <c r="BI483" s="179">
        <f>IF(N483="nulová",J483,0)</f>
        <v>0</v>
      </c>
      <c r="BJ483" s="18" t="s">
        <v>80</v>
      </c>
      <c r="BK483" s="179">
        <f>ROUND(I483*H483,2)</f>
        <v>0</v>
      </c>
      <c r="BL483" s="18" t="s">
        <v>125</v>
      </c>
      <c r="BM483" s="178" t="s">
        <v>1214</v>
      </c>
    </row>
    <row r="484" spans="2:51" s="15" customFormat="1" ht="12">
      <c r="B484" s="207"/>
      <c r="D484" s="181" t="s">
        <v>228</v>
      </c>
      <c r="E484" s="208" t="s">
        <v>1</v>
      </c>
      <c r="F484" s="209" t="s">
        <v>1195</v>
      </c>
      <c r="H484" s="208" t="s">
        <v>1</v>
      </c>
      <c r="I484" s="210"/>
      <c r="L484" s="207"/>
      <c r="M484" s="211"/>
      <c r="N484" s="212"/>
      <c r="O484" s="212"/>
      <c r="P484" s="212"/>
      <c r="Q484" s="212"/>
      <c r="R484" s="212"/>
      <c r="S484" s="212"/>
      <c r="T484" s="213"/>
      <c r="AT484" s="208" t="s">
        <v>228</v>
      </c>
      <c r="AU484" s="208" t="s">
        <v>82</v>
      </c>
      <c r="AV484" s="15" t="s">
        <v>80</v>
      </c>
      <c r="AW484" s="15" t="s">
        <v>30</v>
      </c>
      <c r="AX484" s="15" t="s">
        <v>73</v>
      </c>
      <c r="AY484" s="208" t="s">
        <v>219</v>
      </c>
    </row>
    <row r="485" spans="2:51" s="13" customFormat="1" ht="33.75">
      <c r="B485" s="180"/>
      <c r="D485" s="181" t="s">
        <v>228</v>
      </c>
      <c r="E485" s="182" t="s">
        <v>1</v>
      </c>
      <c r="F485" s="183" t="s">
        <v>1196</v>
      </c>
      <c r="H485" s="184">
        <v>90.455</v>
      </c>
      <c r="I485" s="185"/>
      <c r="L485" s="180"/>
      <c r="M485" s="186"/>
      <c r="N485" s="187"/>
      <c r="O485" s="187"/>
      <c r="P485" s="187"/>
      <c r="Q485" s="187"/>
      <c r="R485" s="187"/>
      <c r="S485" s="187"/>
      <c r="T485" s="188"/>
      <c r="AT485" s="182" t="s">
        <v>228</v>
      </c>
      <c r="AU485" s="182" t="s">
        <v>82</v>
      </c>
      <c r="AV485" s="13" t="s">
        <v>82</v>
      </c>
      <c r="AW485" s="13" t="s">
        <v>30</v>
      </c>
      <c r="AX485" s="13" t="s">
        <v>73</v>
      </c>
      <c r="AY485" s="182" t="s">
        <v>219</v>
      </c>
    </row>
    <row r="486" spans="2:51" s="13" customFormat="1" ht="12">
      <c r="B486" s="180"/>
      <c r="D486" s="181" t="s">
        <v>228</v>
      </c>
      <c r="E486" s="182" t="s">
        <v>1</v>
      </c>
      <c r="F486" s="183" t="s">
        <v>1197</v>
      </c>
      <c r="H486" s="184">
        <v>183.21</v>
      </c>
      <c r="I486" s="185"/>
      <c r="L486" s="180"/>
      <c r="M486" s="186"/>
      <c r="N486" s="187"/>
      <c r="O486" s="187"/>
      <c r="P486" s="187"/>
      <c r="Q486" s="187"/>
      <c r="R486" s="187"/>
      <c r="S486" s="187"/>
      <c r="T486" s="188"/>
      <c r="AT486" s="182" t="s">
        <v>228</v>
      </c>
      <c r="AU486" s="182" t="s">
        <v>82</v>
      </c>
      <c r="AV486" s="13" t="s">
        <v>82</v>
      </c>
      <c r="AW486" s="13" t="s">
        <v>30</v>
      </c>
      <c r="AX486" s="13" t="s">
        <v>73</v>
      </c>
      <c r="AY486" s="182" t="s">
        <v>219</v>
      </c>
    </row>
    <row r="487" spans="2:51" s="16" customFormat="1" ht="12">
      <c r="B487" s="222"/>
      <c r="D487" s="181" t="s">
        <v>228</v>
      </c>
      <c r="E487" s="223" t="s">
        <v>1</v>
      </c>
      <c r="F487" s="224" t="s">
        <v>1198</v>
      </c>
      <c r="H487" s="225">
        <v>273.665</v>
      </c>
      <c r="I487" s="226"/>
      <c r="L487" s="222"/>
      <c r="M487" s="227"/>
      <c r="N487" s="228"/>
      <c r="O487" s="228"/>
      <c r="P487" s="228"/>
      <c r="Q487" s="228"/>
      <c r="R487" s="228"/>
      <c r="S487" s="228"/>
      <c r="T487" s="229"/>
      <c r="AT487" s="223" t="s">
        <v>228</v>
      </c>
      <c r="AU487" s="223" t="s">
        <v>82</v>
      </c>
      <c r="AV487" s="16" t="s">
        <v>90</v>
      </c>
      <c r="AW487" s="16" t="s">
        <v>30</v>
      </c>
      <c r="AX487" s="16" t="s">
        <v>73</v>
      </c>
      <c r="AY487" s="223" t="s">
        <v>219</v>
      </c>
    </row>
    <row r="488" spans="2:51" s="15" customFormat="1" ht="12">
      <c r="B488" s="207"/>
      <c r="D488" s="181" t="s">
        <v>228</v>
      </c>
      <c r="E488" s="208" t="s">
        <v>1</v>
      </c>
      <c r="F488" s="209" t="s">
        <v>884</v>
      </c>
      <c r="H488" s="208" t="s">
        <v>1</v>
      </c>
      <c r="I488" s="210"/>
      <c r="L488" s="207"/>
      <c r="M488" s="211"/>
      <c r="N488" s="212"/>
      <c r="O488" s="212"/>
      <c r="P488" s="212"/>
      <c r="Q488" s="212"/>
      <c r="R488" s="212"/>
      <c r="S488" s="212"/>
      <c r="T488" s="213"/>
      <c r="AT488" s="208" t="s">
        <v>228</v>
      </c>
      <c r="AU488" s="208" t="s">
        <v>82</v>
      </c>
      <c r="AV488" s="15" t="s">
        <v>80</v>
      </c>
      <c r="AW488" s="15" t="s">
        <v>30</v>
      </c>
      <c r="AX488" s="15" t="s">
        <v>73</v>
      </c>
      <c r="AY488" s="208" t="s">
        <v>219</v>
      </c>
    </row>
    <row r="489" spans="2:51" s="13" customFormat="1" ht="22.5">
      <c r="B489" s="180"/>
      <c r="D489" s="181" t="s">
        <v>228</v>
      </c>
      <c r="E489" s="182" t="s">
        <v>1</v>
      </c>
      <c r="F489" s="183" t="s">
        <v>1199</v>
      </c>
      <c r="H489" s="184">
        <v>81.212</v>
      </c>
      <c r="I489" s="185"/>
      <c r="L489" s="180"/>
      <c r="M489" s="186"/>
      <c r="N489" s="187"/>
      <c r="O489" s="187"/>
      <c r="P489" s="187"/>
      <c r="Q489" s="187"/>
      <c r="R489" s="187"/>
      <c r="S489" s="187"/>
      <c r="T489" s="188"/>
      <c r="AT489" s="182" t="s">
        <v>228</v>
      </c>
      <c r="AU489" s="182" t="s">
        <v>82</v>
      </c>
      <c r="AV489" s="13" t="s">
        <v>82</v>
      </c>
      <c r="AW489" s="13" t="s">
        <v>30</v>
      </c>
      <c r="AX489" s="13" t="s">
        <v>73</v>
      </c>
      <c r="AY489" s="182" t="s">
        <v>219</v>
      </c>
    </row>
    <row r="490" spans="2:51" s="13" customFormat="1" ht="22.5">
      <c r="B490" s="180"/>
      <c r="D490" s="181" t="s">
        <v>228</v>
      </c>
      <c r="E490" s="182" t="s">
        <v>1</v>
      </c>
      <c r="F490" s="183" t="s">
        <v>1200</v>
      </c>
      <c r="H490" s="184">
        <v>139.123</v>
      </c>
      <c r="I490" s="185"/>
      <c r="L490" s="180"/>
      <c r="M490" s="186"/>
      <c r="N490" s="187"/>
      <c r="O490" s="187"/>
      <c r="P490" s="187"/>
      <c r="Q490" s="187"/>
      <c r="R490" s="187"/>
      <c r="S490" s="187"/>
      <c r="T490" s="188"/>
      <c r="AT490" s="182" t="s">
        <v>228</v>
      </c>
      <c r="AU490" s="182" t="s">
        <v>82</v>
      </c>
      <c r="AV490" s="13" t="s">
        <v>82</v>
      </c>
      <c r="AW490" s="13" t="s">
        <v>30</v>
      </c>
      <c r="AX490" s="13" t="s">
        <v>73</v>
      </c>
      <c r="AY490" s="182" t="s">
        <v>219</v>
      </c>
    </row>
    <row r="491" spans="2:51" s="13" customFormat="1" ht="12">
      <c r="B491" s="180"/>
      <c r="D491" s="181" t="s">
        <v>228</v>
      </c>
      <c r="E491" s="182" t="s">
        <v>1</v>
      </c>
      <c r="F491" s="183" t="s">
        <v>1201</v>
      </c>
      <c r="H491" s="184">
        <v>369.68</v>
      </c>
      <c r="I491" s="185"/>
      <c r="L491" s="180"/>
      <c r="M491" s="186"/>
      <c r="N491" s="187"/>
      <c r="O491" s="187"/>
      <c r="P491" s="187"/>
      <c r="Q491" s="187"/>
      <c r="R491" s="187"/>
      <c r="S491" s="187"/>
      <c r="T491" s="188"/>
      <c r="AT491" s="182" t="s">
        <v>228</v>
      </c>
      <c r="AU491" s="182" t="s">
        <v>82</v>
      </c>
      <c r="AV491" s="13" t="s">
        <v>82</v>
      </c>
      <c r="AW491" s="13" t="s">
        <v>30</v>
      </c>
      <c r="AX491" s="13" t="s">
        <v>73</v>
      </c>
      <c r="AY491" s="182" t="s">
        <v>219</v>
      </c>
    </row>
    <row r="492" spans="2:51" s="16" customFormat="1" ht="12">
      <c r="B492" s="222"/>
      <c r="D492" s="181" t="s">
        <v>228</v>
      </c>
      <c r="E492" s="223" t="s">
        <v>1</v>
      </c>
      <c r="F492" s="224" t="s">
        <v>1198</v>
      </c>
      <c r="H492" s="225">
        <v>590.015</v>
      </c>
      <c r="I492" s="226"/>
      <c r="L492" s="222"/>
      <c r="M492" s="227"/>
      <c r="N492" s="228"/>
      <c r="O492" s="228"/>
      <c r="P492" s="228"/>
      <c r="Q492" s="228"/>
      <c r="R492" s="228"/>
      <c r="S492" s="228"/>
      <c r="T492" s="229"/>
      <c r="AT492" s="223" t="s">
        <v>228</v>
      </c>
      <c r="AU492" s="223" t="s">
        <v>82</v>
      </c>
      <c r="AV492" s="16" t="s">
        <v>90</v>
      </c>
      <c r="AW492" s="16" t="s">
        <v>30</v>
      </c>
      <c r="AX492" s="16" t="s">
        <v>73</v>
      </c>
      <c r="AY492" s="223" t="s">
        <v>219</v>
      </c>
    </row>
    <row r="493" spans="2:51" s="13" customFormat="1" ht="12">
      <c r="B493" s="180"/>
      <c r="D493" s="181" t="s">
        <v>228</v>
      </c>
      <c r="E493" s="182" t="s">
        <v>1</v>
      </c>
      <c r="F493" s="183" t="s">
        <v>1202</v>
      </c>
      <c r="H493" s="184">
        <v>359.111</v>
      </c>
      <c r="I493" s="185"/>
      <c r="L493" s="180"/>
      <c r="M493" s="186"/>
      <c r="N493" s="187"/>
      <c r="O493" s="187"/>
      <c r="P493" s="187"/>
      <c r="Q493" s="187"/>
      <c r="R493" s="187"/>
      <c r="S493" s="187"/>
      <c r="T493" s="188"/>
      <c r="AT493" s="182" t="s">
        <v>228</v>
      </c>
      <c r="AU493" s="182" t="s">
        <v>82</v>
      </c>
      <c r="AV493" s="13" t="s">
        <v>82</v>
      </c>
      <c r="AW493" s="13" t="s">
        <v>30</v>
      </c>
      <c r="AX493" s="13" t="s">
        <v>73</v>
      </c>
      <c r="AY493" s="182" t="s">
        <v>219</v>
      </c>
    </row>
    <row r="494" spans="2:51" s="13" customFormat="1" ht="22.5">
      <c r="B494" s="180"/>
      <c r="D494" s="181" t="s">
        <v>228</v>
      </c>
      <c r="E494" s="182" t="s">
        <v>1</v>
      </c>
      <c r="F494" s="183" t="s">
        <v>1203</v>
      </c>
      <c r="H494" s="184">
        <v>41.95</v>
      </c>
      <c r="I494" s="185"/>
      <c r="L494" s="180"/>
      <c r="M494" s="186"/>
      <c r="N494" s="187"/>
      <c r="O494" s="187"/>
      <c r="P494" s="187"/>
      <c r="Q494" s="187"/>
      <c r="R494" s="187"/>
      <c r="S494" s="187"/>
      <c r="T494" s="188"/>
      <c r="AT494" s="182" t="s">
        <v>228</v>
      </c>
      <c r="AU494" s="182" t="s">
        <v>82</v>
      </c>
      <c r="AV494" s="13" t="s">
        <v>82</v>
      </c>
      <c r="AW494" s="13" t="s">
        <v>30</v>
      </c>
      <c r="AX494" s="13" t="s">
        <v>73</v>
      </c>
      <c r="AY494" s="182" t="s">
        <v>219</v>
      </c>
    </row>
    <row r="495" spans="2:51" s="13" customFormat="1" ht="12">
      <c r="B495" s="180"/>
      <c r="D495" s="181" t="s">
        <v>228</v>
      </c>
      <c r="E495" s="182" t="s">
        <v>1</v>
      </c>
      <c r="F495" s="183" t="s">
        <v>1204</v>
      </c>
      <c r="H495" s="184">
        <v>5.643</v>
      </c>
      <c r="I495" s="185"/>
      <c r="L495" s="180"/>
      <c r="M495" s="186"/>
      <c r="N495" s="187"/>
      <c r="O495" s="187"/>
      <c r="P495" s="187"/>
      <c r="Q495" s="187"/>
      <c r="R495" s="187"/>
      <c r="S495" s="187"/>
      <c r="T495" s="188"/>
      <c r="AT495" s="182" t="s">
        <v>228</v>
      </c>
      <c r="AU495" s="182" t="s">
        <v>82</v>
      </c>
      <c r="AV495" s="13" t="s">
        <v>82</v>
      </c>
      <c r="AW495" s="13" t="s">
        <v>30</v>
      </c>
      <c r="AX495" s="13" t="s">
        <v>73</v>
      </c>
      <c r="AY495" s="182" t="s">
        <v>219</v>
      </c>
    </row>
    <row r="496" spans="2:51" s="13" customFormat="1" ht="22.5">
      <c r="B496" s="180"/>
      <c r="D496" s="181" t="s">
        <v>228</v>
      </c>
      <c r="E496" s="182" t="s">
        <v>1</v>
      </c>
      <c r="F496" s="183" t="s">
        <v>1205</v>
      </c>
      <c r="H496" s="184">
        <v>22.725</v>
      </c>
      <c r="I496" s="185"/>
      <c r="L496" s="180"/>
      <c r="M496" s="186"/>
      <c r="N496" s="187"/>
      <c r="O496" s="187"/>
      <c r="P496" s="187"/>
      <c r="Q496" s="187"/>
      <c r="R496" s="187"/>
      <c r="S496" s="187"/>
      <c r="T496" s="188"/>
      <c r="AT496" s="182" t="s">
        <v>228</v>
      </c>
      <c r="AU496" s="182" t="s">
        <v>82</v>
      </c>
      <c r="AV496" s="13" t="s">
        <v>82</v>
      </c>
      <c r="AW496" s="13" t="s">
        <v>30</v>
      </c>
      <c r="AX496" s="13" t="s">
        <v>73</v>
      </c>
      <c r="AY496" s="182" t="s">
        <v>219</v>
      </c>
    </row>
    <row r="497" spans="2:51" s="16" customFormat="1" ht="12">
      <c r="B497" s="222"/>
      <c r="D497" s="181" t="s">
        <v>228</v>
      </c>
      <c r="E497" s="223" t="s">
        <v>1</v>
      </c>
      <c r="F497" s="224" t="s">
        <v>1198</v>
      </c>
      <c r="H497" s="225">
        <v>429.429</v>
      </c>
      <c r="I497" s="226"/>
      <c r="L497" s="222"/>
      <c r="M497" s="227"/>
      <c r="N497" s="228"/>
      <c r="O497" s="228"/>
      <c r="P497" s="228"/>
      <c r="Q497" s="228"/>
      <c r="R497" s="228"/>
      <c r="S497" s="228"/>
      <c r="T497" s="229"/>
      <c r="AT497" s="223" t="s">
        <v>228</v>
      </c>
      <c r="AU497" s="223" t="s">
        <v>82</v>
      </c>
      <c r="AV497" s="16" t="s">
        <v>90</v>
      </c>
      <c r="AW497" s="16" t="s">
        <v>30</v>
      </c>
      <c r="AX497" s="16" t="s">
        <v>73</v>
      </c>
      <c r="AY497" s="223" t="s">
        <v>219</v>
      </c>
    </row>
    <row r="498" spans="2:51" s="14" customFormat="1" ht="12">
      <c r="B498" s="189"/>
      <c r="D498" s="181" t="s">
        <v>228</v>
      </c>
      <c r="E498" s="190" t="s">
        <v>1</v>
      </c>
      <c r="F498" s="191" t="s">
        <v>241</v>
      </c>
      <c r="H498" s="192">
        <v>1293.109</v>
      </c>
      <c r="I498" s="193"/>
      <c r="L498" s="189"/>
      <c r="M498" s="194"/>
      <c r="N498" s="195"/>
      <c r="O498" s="195"/>
      <c r="P498" s="195"/>
      <c r="Q498" s="195"/>
      <c r="R498" s="195"/>
      <c r="S498" s="195"/>
      <c r="T498" s="196"/>
      <c r="AT498" s="190" t="s">
        <v>228</v>
      </c>
      <c r="AU498" s="190" t="s">
        <v>82</v>
      </c>
      <c r="AV498" s="14" t="s">
        <v>125</v>
      </c>
      <c r="AW498" s="14" t="s">
        <v>30</v>
      </c>
      <c r="AX498" s="14" t="s">
        <v>80</v>
      </c>
      <c r="AY498" s="190" t="s">
        <v>219</v>
      </c>
    </row>
    <row r="499" spans="2:63" s="12" customFormat="1" ht="22.9" customHeight="1">
      <c r="B499" s="153"/>
      <c r="D499" s="154" t="s">
        <v>72</v>
      </c>
      <c r="E499" s="164" t="s">
        <v>442</v>
      </c>
      <c r="F499" s="164" t="s">
        <v>1215</v>
      </c>
      <c r="I499" s="156"/>
      <c r="J499" s="165">
        <f>BK499</f>
        <v>0</v>
      </c>
      <c r="L499" s="153"/>
      <c r="M499" s="158"/>
      <c r="N499" s="159"/>
      <c r="O499" s="159"/>
      <c r="P499" s="160">
        <f>SUM(P500:P539)</f>
        <v>0</v>
      </c>
      <c r="Q499" s="159"/>
      <c r="R499" s="160">
        <f>SUM(R500:R539)</f>
        <v>6.02030697</v>
      </c>
      <c r="S499" s="159"/>
      <c r="T499" s="161">
        <f>SUM(T500:T539)</f>
        <v>0</v>
      </c>
      <c r="AR499" s="154" t="s">
        <v>80</v>
      </c>
      <c r="AT499" s="162" t="s">
        <v>72</v>
      </c>
      <c r="AU499" s="162" t="s">
        <v>80</v>
      </c>
      <c r="AY499" s="154" t="s">
        <v>219</v>
      </c>
      <c r="BK499" s="163">
        <f>SUM(BK500:BK539)</f>
        <v>0</v>
      </c>
    </row>
    <row r="500" spans="1:65" s="2" customFormat="1" ht="54" customHeight="1">
      <c r="A500" s="33"/>
      <c r="B500" s="166"/>
      <c r="C500" s="167" t="s">
        <v>708</v>
      </c>
      <c r="D500" s="167" t="s">
        <v>222</v>
      </c>
      <c r="E500" s="168" t="s">
        <v>1216</v>
      </c>
      <c r="F500" s="169" t="s">
        <v>1217</v>
      </c>
      <c r="G500" s="170" t="s">
        <v>237</v>
      </c>
      <c r="H500" s="171">
        <v>246.585</v>
      </c>
      <c r="I500" s="172"/>
      <c r="J500" s="173">
        <f>ROUND(I500*H500,2)</f>
        <v>0</v>
      </c>
      <c r="K500" s="169" t="s">
        <v>1</v>
      </c>
      <c r="L500" s="34"/>
      <c r="M500" s="174" t="s">
        <v>1</v>
      </c>
      <c r="N500" s="175" t="s">
        <v>38</v>
      </c>
      <c r="O500" s="59"/>
      <c r="P500" s="176">
        <f>O500*H500</f>
        <v>0</v>
      </c>
      <c r="Q500" s="176">
        <v>0</v>
      </c>
      <c r="R500" s="176">
        <f>Q500*H500</f>
        <v>0</v>
      </c>
      <c r="S500" s="176">
        <v>0</v>
      </c>
      <c r="T500" s="177">
        <f>S500*H500</f>
        <v>0</v>
      </c>
      <c r="U500" s="33"/>
      <c r="V500" s="33"/>
      <c r="W500" s="33"/>
      <c r="X500" s="33"/>
      <c r="Y500" s="33"/>
      <c r="Z500" s="33"/>
      <c r="AA500" s="33"/>
      <c r="AB500" s="33"/>
      <c r="AC500" s="33"/>
      <c r="AD500" s="33"/>
      <c r="AE500" s="33"/>
      <c r="AR500" s="178" t="s">
        <v>125</v>
      </c>
      <c r="AT500" s="178" t="s">
        <v>222</v>
      </c>
      <c r="AU500" s="178" t="s">
        <v>82</v>
      </c>
      <c r="AY500" s="18" t="s">
        <v>219</v>
      </c>
      <c r="BE500" s="179">
        <f>IF(N500="základní",J500,0)</f>
        <v>0</v>
      </c>
      <c r="BF500" s="179">
        <f>IF(N500="snížená",J500,0)</f>
        <v>0</v>
      </c>
      <c r="BG500" s="179">
        <f>IF(N500="zákl. přenesená",J500,0)</f>
        <v>0</v>
      </c>
      <c r="BH500" s="179">
        <f>IF(N500="sníž. přenesená",J500,0)</f>
        <v>0</v>
      </c>
      <c r="BI500" s="179">
        <f>IF(N500="nulová",J500,0)</f>
        <v>0</v>
      </c>
      <c r="BJ500" s="18" t="s">
        <v>80</v>
      </c>
      <c r="BK500" s="179">
        <f>ROUND(I500*H500,2)</f>
        <v>0</v>
      </c>
      <c r="BL500" s="18" t="s">
        <v>125</v>
      </c>
      <c r="BM500" s="178" t="s">
        <v>1218</v>
      </c>
    </row>
    <row r="501" spans="2:51" s="13" customFormat="1" ht="12">
      <c r="B501" s="180"/>
      <c r="D501" s="181" t="s">
        <v>228</v>
      </c>
      <c r="E501" s="182" t="s">
        <v>1</v>
      </c>
      <c r="F501" s="183" t="s">
        <v>1219</v>
      </c>
      <c r="H501" s="184">
        <v>246.585</v>
      </c>
      <c r="I501" s="185"/>
      <c r="L501" s="180"/>
      <c r="M501" s="186"/>
      <c r="N501" s="187"/>
      <c r="O501" s="187"/>
      <c r="P501" s="187"/>
      <c r="Q501" s="187"/>
      <c r="R501" s="187"/>
      <c r="S501" s="187"/>
      <c r="T501" s="188"/>
      <c r="AT501" s="182" t="s">
        <v>228</v>
      </c>
      <c r="AU501" s="182" t="s">
        <v>82</v>
      </c>
      <c r="AV501" s="13" t="s">
        <v>82</v>
      </c>
      <c r="AW501" s="13" t="s">
        <v>30</v>
      </c>
      <c r="AX501" s="13" t="s">
        <v>80</v>
      </c>
      <c r="AY501" s="182" t="s">
        <v>219</v>
      </c>
    </row>
    <row r="502" spans="1:65" s="2" customFormat="1" ht="54" customHeight="1">
      <c r="A502" s="33"/>
      <c r="B502" s="166"/>
      <c r="C502" s="167" t="s">
        <v>711</v>
      </c>
      <c r="D502" s="167" t="s">
        <v>222</v>
      </c>
      <c r="E502" s="168" t="s">
        <v>1220</v>
      </c>
      <c r="F502" s="169" t="s">
        <v>1221</v>
      </c>
      <c r="G502" s="170" t="s">
        <v>237</v>
      </c>
      <c r="H502" s="171">
        <v>173.021</v>
      </c>
      <c r="I502" s="172"/>
      <c r="J502" s="173">
        <f>ROUND(I502*H502,2)</f>
        <v>0</v>
      </c>
      <c r="K502" s="169" t="s">
        <v>1</v>
      </c>
      <c r="L502" s="34"/>
      <c r="M502" s="174" t="s">
        <v>1</v>
      </c>
      <c r="N502" s="175" t="s">
        <v>38</v>
      </c>
      <c r="O502" s="59"/>
      <c r="P502" s="176">
        <f>O502*H502</f>
        <v>0</v>
      </c>
      <c r="Q502" s="176">
        <v>0</v>
      </c>
      <c r="R502" s="176">
        <f>Q502*H502</f>
        <v>0</v>
      </c>
      <c r="S502" s="176">
        <v>0</v>
      </c>
      <c r="T502" s="177">
        <f>S502*H502</f>
        <v>0</v>
      </c>
      <c r="U502" s="33"/>
      <c r="V502" s="33"/>
      <c r="W502" s="33"/>
      <c r="X502" s="33"/>
      <c r="Y502" s="33"/>
      <c r="Z502" s="33"/>
      <c r="AA502" s="33"/>
      <c r="AB502" s="33"/>
      <c r="AC502" s="33"/>
      <c r="AD502" s="33"/>
      <c r="AE502" s="33"/>
      <c r="AR502" s="178" t="s">
        <v>125</v>
      </c>
      <c r="AT502" s="178" t="s">
        <v>222</v>
      </c>
      <c r="AU502" s="178" t="s">
        <v>82</v>
      </c>
      <c r="AY502" s="18" t="s">
        <v>219</v>
      </c>
      <c r="BE502" s="179">
        <f>IF(N502="základní",J502,0)</f>
        <v>0</v>
      </c>
      <c r="BF502" s="179">
        <f>IF(N502="snížená",J502,0)</f>
        <v>0</v>
      </c>
      <c r="BG502" s="179">
        <f>IF(N502="zákl. přenesená",J502,0)</f>
        <v>0</v>
      </c>
      <c r="BH502" s="179">
        <f>IF(N502="sníž. přenesená",J502,0)</f>
        <v>0</v>
      </c>
      <c r="BI502" s="179">
        <f>IF(N502="nulová",J502,0)</f>
        <v>0</v>
      </c>
      <c r="BJ502" s="18" t="s">
        <v>80</v>
      </c>
      <c r="BK502" s="179">
        <f>ROUND(I502*H502,2)</f>
        <v>0</v>
      </c>
      <c r="BL502" s="18" t="s">
        <v>125</v>
      </c>
      <c r="BM502" s="178" t="s">
        <v>1222</v>
      </c>
    </row>
    <row r="503" spans="2:51" s="13" customFormat="1" ht="22.5">
      <c r="B503" s="180"/>
      <c r="D503" s="181" t="s">
        <v>228</v>
      </c>
      <c r="E503" s="182" t="s">
        <v>1</v>
      </c>
      <c r="F503" s="183" t="s">
        <v>1223</v>
      </c>
      <c r="H503" s="184">
        <v>173.021</v>
      </c>
      <c r="I503" s="185"/>
      <c r="L503" s="180"/>
      <c r="M503" s="186"/>
      <c r="N503" s="187"/>
      <c r="O503" s="187"/>
      <c r="P503" s="187"/>
      <c r="Q503" s="187"/>
      <c r="R503" s="187"/>
      <c r="S503" s="187"/>
      <c r="T503" s="188"/>
      <c r="AT503" s="182" t="s">
        <v>228</v>
      </c>
      <c r="AU503" s="182" t="s">
        <v>82</v>
      </c>
      <c r="AV503" s="13" t="s">
        <v>82</v>
      </c>
      <c r="AW503" s="13" t="s">
        <v>30</v>
      </c>
      <c r="AX503" s="13" t="s">
        <v>80</v>
      </c>
      <c r="AY503" s="182" t="s">
        <v>219</v>
      </c>
    </row>
    <row r="504" spans="1:65" s="2" customFormat="1" ht="43.15" customHeight="1">
      <c r="A504" s="33"/>
      <c r="B504" s="166"/>
      <c r="C504" s="167" t="s">
        <v>1224</v>
      </c>
      <c r="D504" s="167" t="s">
        <v>222</v>
      </c>
      <c r="E504" s="168" t="s">
        <v>1225</v>
      </c>
      <c r="F504" s="169" t="s">
        <v>1226</v>
      </c>
      <c r="G504" s="170" t="s">
        <v>237</v>
      </c>
      <c r="H504" s="171">
        <v>21.588</v>
      </c>
      <c r="I504" s="172"/>
      <c r="J504" s="173">
        <f>ROUND(I504*H504,2)</f>
        <v>0</v>
      </c>
      <c r="K504" s="169" t="s">
        <v>1</v>
      </c>
      <c r="L504" s="34"/>
      <c r="M504" s="174" t="s">
        <v>1</v>
      </c>
      <c r="N504" s="175" t="s">
        <v>38</v>
      </c>
      <c r="O504" s="59"/>
      <c r="P504" s="176">
        <f>O504*H504</f>
        <v>0</v>
      </c>
      <c r="Q504" s="176">
        <v>0</v>
      </c>
      <c r="R504" s="176">
        <f>Q504*H504</f>
        <v>0</v>
      </c>
      <c r="S504" s="176">
        <v>0</v>
      </c>
      <c r="T504" s="177">
        <f>S504*H504</f>
        <v>0</v>
      </c>
      <c r="U504" s="33"/>
      <c r="V504" s="33"/>
      <c r="W504" s="33"/>
      <c r="X504" s="33"/>
      <c r="Y504" s="33"/>
      <c r="Z504" s="33"/>
      <c r="AA504" s="33"/>
      <c r="AB504" s="33"/>
      <c r="AC504" s="33"/>
      <c r="AD504" s="33"/>
      <c r="AE504" s="33"/>
      <c r="AR504" s="178" t="s">
        <v>125</v>
      </c>
      <c r="AT504" s="178" t="s">
        <v>222</v>
      </c>
      <c r="AU504" s="178" t="s">
        <v>82</v>
      </c>
      <c r="AY504" s="18" t="s">
        <v>219</v>
      </c>
      <c r="BE504" s="179">
        <f>IF(N504="základní",J504,0)</f>
        <v>0</v>
      </c>
      <c r="BF504" s="179">
        <f>IF(N504="snížená",J504,0)</f>
        <v>0</v>
      </c>
      <c r="BG504" s="179">
        <f>IF(N504="zákl. přenesená",J504,0)</f>
        <v>0</v>
      </c>
      <c r="BH504" s="179">
        <f>IF(N504="sníž. přenesená",J504,0)</f>
        <v>0</v>
      </c>
      <c r="BI504" s="179">
        <f>IF(N504="nulová",J504,0)</f>
        <v>0</v>
      </c>
      <c r="BJ504" s="18" t="s">
        <v>80</v>
      </c>
      <c r="BK504" s="179">
        <f>ROUND(I504*H504,2)</f>
        <v>0</v>
      </c>
      <c r="BL504" s="18" t="s">
        <v>125</v>
      </c>
      <c r="BM504" s="178" t="s">
        <v>1227</v>
      </c>
    </row>
    <row r="505" spans="2:51" s="13" customFormat="1" ht="12">
      <c r="B505" s="180"/>
      <c r="D505" s="181" t="s">
        <v>228</v>
      </c>
      <c r="E505" s="182" t="s">
        <v>1</v>
      </c>
      <c r="F505" s="183" t="s">
        <v>1228</v>
      </c>
      <c r="H505" s="184">
        <v>21.588</v>
      </c>
      <c r="I505" s="185"/>
      <c r="L505" s="180"/>
      <c r="M505" s="186"/>
      <c r="N505" s="187"/>
      <c r="O505" s="187"/>
      <c r="P505" s="187"/>
      <c r="Q505" s="187"/>
      <c r="R505" s="187"/>
      <c r="S505" s="187"/>
      <c r="T505" s="188"/>
      <c r="AT505" s="182" t="s">
        <v>228</v>
      </c>
      <c r="AU505" s="182" t="s">
        <v>82</v>
      </c>
      <c r="AV505" s="13" t="s">
        <v>82</v>
      </c>
      <c r="AW505" s="13" t="s">
        <v>30</v>
      </c>
      <c r="AX505" s="13" t="s">
        <v>80</v>
      </c>
      <c r="AY505" s="182" t="s">
        <v>219</v>
      </c>
    </row>
    <row r="506" spans="1:65" s="2" customFormat="1" ht="14.45" customHeight="1">
      <c r="A506" s="33"/>
      <c r="B506" s="166"/>
      <c r="C506" s="167" t="s">
        <v>1229</v>
      </c>
      <c r="D506" s="167" t="s">
        <v>222</v>
      </c>
      <c r="E506" s="168" t="s">
        <v>1230</v>
      </c>
      <c r="F506" s="169" t="s">
        <v>1231</v>
      </c>
      <c r="G506" s="170" t="s">
        <v>237</v>
      </c>
      <c r="H506" s="171">
        <v>9.4</v>
      </c>
      <c r="I506" s="172"/>
      <c r="J506" s="173">
        <f>ROUND(I506*H506,2)</f>
        <v>0</v>
      </c>
      <c r="K506" s="169" t="s">
        <v>1</v>
      </c>
      <c r="L506" s="34"/>
      <c r="M506" s="174" t="s">
        <v>1</v>
      </c>
      <c r="N506" s="175" t="s">
        <v>38</v>
      </c>
      <c r="O506" s="59"/>
      <c r="P506" s="176">
        <f>O506*H506</f>
        <v>0</v>
      </c>
      <c r="Q506" s="176">
        <v>0</v>
      </c>
      <c r="R506" s="176">
        <f>Q506*H506</f>
        <v>0</v>
      </c>
      <c r="S506" s="176">
        <v>0</v>
      </c>
      <c r="T506" s="177">
        <f>S506*H506</f>
        <v>0</v>
      </c>
      <c r="U506" s="33"/>
      <c r="V506" s="33"/>
      <c r="W506" s="33"/>
      <c r="X506" s="33"/>
      <c r="Y506" s="33"/>
      <c r="Z506" s="33"/>
      <c r="AA506" s="33"/>
      <c r="AB506" s="33"/>
      <c r="AC506" s="33"/>
      <c r="AD506" s="33"/>
      <c r="AE506" s="33"/>
      <c r="AR506" s="178" t="s">
        <v>125</v>
      </c>
      <c r="AT506" s="178" t="s">
        <v>222</v>
      </c>
      <c r="AU506" s="178" t="s">
        <v>82</v>
      </c>
      <c r="AY506" s="18" t="s">
        <v>219</v>
      </c>
      <c r="BE506" s="179">
        <f>IF(N506="základní",J506,0)</f>
        <v>0</v>
      </c>
      <c r="BF506" s="179">
        <f>IF(N506="snížená",J506,0)</f>
        <v>0</v>
      </c>
      <c r="BG506" s="179">
        <f>IF(N506="zákl. přenesená",J506,0)</f>
        <v>0</v>
      </c>
      <c r="BH506" s="179">
        <f>IF(N506="sníž. přenesená",J506,0)</f>
        <v>0</v>
      </c>
      <c r="BI506" s="179">
        <f>IF(N506="nulová",J506,0)</f>
        <v>0</v>
      </c>
      <c r="BJ506" s="18" t="s">
        <v>80</v>
      </c>
      <c r="BK506" s="179">
        <f>ROUND(I506*H506,2)</f>
        <v>0</v>
      </c>
      <c r="BL506" s="18" t="s">
        <v>125</v>
      </c>
      <c r="BM506" s="178" t="s">
        <v>1232</v>
      </c>
    </row>
    <row r="507" spans="2:51" s="13" customFormat="1" ht="12">
      <c r="B507" s="180"/>
      <c r="D507" s="181" t="s">
        <v>228</v>
      </c>
      <c r="E507" s="182" t="s">
        <v>1</v>
      </c>
      <c r="F507" s="183" t="s">
        <v>1233</v>
      </c>
      <c r="H507" s="184">
        <v>9.4</v>
      </c>
      <c r="I507" s="185"/>
      <c r="L507" s="180"/>
      <c r="M507" s="186"/>
      <c r="N507" s="187"/>
      <c r="O507" s="187"/>
      <c r="P507" s="187"/>
      <c r="Q507" s="187"/>
      <c r="R507" s="187"/>
      <c r="S507" s="187"/>
      <c r="T507" s="188"/>
      <c r="AT507" s="182" t="s">
        <v>228</v>
      </c>
      <c r="AU507" s="182" t="s">
        <v>82</v>
      </c>
      <c r="AV507" s="13" t="s">
        <v>82</v>
      </c>
      <c r="AW507" s="13" t="s">
        <v>30</v>
      </c>
      <c r="AX507" s="13" t="s">
        <v>80</v>
      </c>
      <c r="AY507" s="182" t="s">
        <v>219</v>
      </c>
    </row>
    <row r="508" spans="1:65" s="2" customFormat="1" ht="32.45" customHeight="1">
      <c r="A508" s="33"/>
      <c r="B508" s="166"/>
      <c r="C508" s="167" t="s">
        <v>1234</v>
      </c>
      <c r="D508" s="167" t="s">
        <v>222</v>
      </c>
      <c r="E508" s="168" t="s">
        <v>1235</v>
      </c>
      <c r="F508" s="169" t="s">
        <v>1236</v>
      </c>
      <c r="G508" s="170" t="s">
        <v>237</v>
      </c>
      <c r="H508" s="171">
        <v>17.1</v>
      </c>
      <c r="I508" s="172"/>
      <c r="J508" s="173">
        <f>ROUND(I508*H508,2)</f>
        <v>0</v>
      </c>
      <c r="K508" s="169" t="s">
        <v>226</v>
      </c>
      <c r="L508" s="34"/>
      <c r="M508" s="174" t="s">
        <v>1</v>
      </c>
      <c r="N508" s="175" t="s">
        <v>38</v>
      </c>
      <c r="O508" s="59"/>
      <c r="P508" s="176">
        <f>O508*H508</f>
        <v>0</v>
      </c>
      <c r="Q508" s="176">
        <v>0.00268</v>
      </c>
      <c r="R508" s="176">
        <f>Q508*H508</f>
        <v>0.04582800000000001</v>
      </c>
      <c r="S508" s="176">
        <v>0</v>
      </c>
      <c r="T508" s="177">
        <f>S508*H508</f>
        <v>0</v>
      </c>
      <c r="U508" s="33"/>
      <c r="V508" s="33"/>
      <c r="W508" s="33"/>
      <c r="X508" s="33"/>
      <c r="Y508" s="33"/>
      <c r="Z508" s="33"/>
      <c r="AA508" s="33"/>
      <c r="AB508" s="33"/>
      <c r="AC508" s="33"/>
      <c r="AD508" s="33"/>
      <c r="AE508" s="33"/>
      <c r="AR508" s="178" t="s">
        <v>125</v>
      </c>
      <c r="AT508" s="178" t="s">
        <v>222</v>
      </c>
      <c r="AU508" s="178" t="s">
        <v>82</v>
      </c>
      <c r="AY508" s="18" t="s">
        <v>219</v>
      </c>
      <c r="BE508" s="179">
        <f>IF(N508="základní",J508,0)</f>
        <v>0</v>
      </c>
      <c r="BF508" s="179">
        <f>IF(N508="snížená",J508,0)</f>
        <v>0</v>
      </c>
      <c r="BG508" s="179">
        <f>IF(N508="zákl. přenesená",J508,0)</f>
        <v>0</v>
      </c>
      <c r="BH508" s="179">
        <f>IF(N508="sníž. přenesená",J508,0)</f>
        <v>0</v>
      </c>
      <c r="BI508" s="179">
        <f>IF(N508="nulová",J508,0)</f>
        <v>0</v>
      </c>
      <c r="BJ508" s="18" t="s">
        <v>80</v>
      </c>
      <c r="BK508" s="179">
        <f>ROUND(I508*H508,2)</f>
        <v>0</v>
      </c>
      <c r="BL508" s="18" t="s">
        <v>125</v>
      </c>
      <c r="BM508" s="178" t="s">
        <v>1237</v>
      </c>
    </row>
    <row r="509" spans="2:51" s="13" customFormat="1" ht="12">
      <c r="B509" s="180"/>
      <c r="D509" s="181" t="s">
        <v>228</v>
      </c>
      <c r="E509" s="182" t="s">
        <v>1</v>
      </c>
      <c r="F509" s="183" t="s">
        <v>1238</v>
      </c>
      <c r="H509" s="184">
        <v>17.1</v>
      </c>
      <c r="I509" s="185"/>
      <c r="L509" s="180"/>
      <c r="M509" s="186"/>
      <c r="N509" s="187"/>
      <c r="O509" s="187"/>
      <c r="P509" s="187"/>
      <c r="Q509" s="187"/>
      <c r="R509" s="187"/>
      <c r="S509" s="187"/>
      <c r="T509" s="188"/>
      <c r="AT509" s="182" t="s">
        <v>228</v>
      </c>
      <c r="AU509" s="182" t="s">
        <v>82</v>
      </c>
      <c r="AV509" s="13" t="s">
        <v>82</v>
      </c>
      <c r="AW509" s="13" t="s">
        <v>30</v>
      </c>
      <c r="AX509" s="13" t="s">
        <v>80</v>
      </c>
      <c r="AY509" s="182" t="s">
        <v>219</v>
      </c>
    </row>
    <row r="510" spans="1:65" s="2" customFormat="1" ht="32.45" customHeight="1">
      <c r="A510" s="33"/>
      <c r="B510" s="166"/>
      <c r="C510" s="167" t="s">
        <v>577</v>
      </c>
      <c r="D510" s="167" t="s">
        <v>222</v>
      </c>
      <c r="E510" s="168" t="s">
        <v>1239</v>
      </c>
      <c r="F510" s="169" t="s">
        <v>1240</v>
      </c>
      <c r="G510" s="170" t="s">
        <v>237</v>
      </c>
      <c r="H510" s="171">
        <v>61.063</v>
      </c>
      <c r="I510" s="172"/>
      <c r="J510" s="173">
        <f>ROUND(I510*H510,2)</f>
        <v>0</v>
      </c>
      <c r="K510" s="169" t="s">
        <v>226</v>
      </c>
      <c r="L510" s="34"/>
      <c r="M510" s="174" t="s">
        <v>1</v>
      </c>
      <c r="N510" s="175" t="s">
        <v>38</v>
      </c>
      <c r="O510" s="59"/>
      <c r="P510" s="176">
        <f>O510*H510</f>
        <v>0</v>
      </c>
      <c r="Q510" s="176">
        <v>0.00735</v>
      </c>
      <c r="R510" s="176">
        <f>Q510*H510</f>
        <v>0.44881305</v>
      </c>
      <c r="S510" s="176">
        <v>0</v>
      </c>
      <c r="T510" s="177">
        <f>S510*H510</f>
        <v>0</v>
      </c>
      <c r="U510" s="33"/>
      <c r="V510" s="33"/>
      <c r="W510" s="33"/>
      <c r="X510" s="33"/>
      <c r="Y510" s="33"/>
      <c r="Z510" s="33"/>
      <c r="AA510" s="33"/>
      <c r="AB510" s="33"/>
      <c r="AC510" s="33"/>
      <c r="AD510" s="33"/>
      <c r="AE510" s="33"/>
      <c r="AR510" s="178" t="s">
        <v>125</v>
      </c>
      <c r="AT510" s="178" t="s">
        <v>222</v>
      </c>
      <c r="AU510" s="178" t="s">
        <v>82</v>
      </c>
      <c r="AY510" s="18" t="s">
        <v>219</v>
      </c>
      <c r="BE510" s="179">
        <f>IF(N510="základní",J510,0)</f>
        <v>0</v>
      </c>
      <c r="BF510" s="179">
        <f>IF(N510="snížená",J510,0)</f>
        <v>0</v>
      </c>
      <c r="BG510" s="179">
        <f>IF(N510="zákl. přenesená",J510,0)</f>
        <v>0</v>
      </c>
      <c r="BH510" s="179">
        <f>IF(N510="sníž. přenesená",J510,0)</f>
        <v>0</v>
      </c>
      <c r="BI510" s="179">
        <f>IF(N510="nulová",J510,0)</f>
        <v>0</v>
      </c>
      <c r="BJ510" s="18" t="s">
        <v>80</v>
      </c>
      <c r="BK510" s="179">
        <f>ROUND(I510*H510,2)</f>
        <v>0</v>
      </c>
      <c r="BL510" s="18" t="s">
        <v>125</v>
      </c>
      <c r="BM510" s="178" t="s">
        <v>1241</v>
      </c>
    </row>
    <row r="511" spans="2:51" s="13" customFormat="1" ht="12">
      <c r="B511" s="180"/>
      <c r="D511" s="181" t="s">
        <v>228</v>
      </c>
      <c r="E511" s="182" t="s">
        <v>1</v>
      </c>
      <c r="F511" s="183" t="s">
        <v>1242</v>
      </c>
      <c r="H511" s="184">
        <v>30.591</v>
      </c>
      <c r="I511" s="185"/>
      <c r="L511" s="180"/>
      <c r="M511" s="186"/>
      <c r="N511" s="187"/>
      <c r="O511" s="187"/>
      <c r="P511" s="187"/>
      <c r="Q511" s="187"/>
      <c r="R511" s="187"/>
      <c r="S511" s="187"/>
      <c r="T511" s="188"/>
      <c r="AT511" s="182" t="s">
        <v>228</v>
      </c>
      <c r="AU511" s="182" t="s">
        <v>82</v>
      </c>
      <c r="AV511" s="13" t="s">
        <v>82</v>
      </c>
      <c r="AW511" s="13" t="s">
        <v>30</v>
      </c>
      <c r="AX511" s="13" t="s">
        <v>73</v>
      </c>
      <c r="AY511" s="182" t="s">
        <v>219</v>
      </c>
    </row>
    <row r="512" spans="2:51" s="13" customFormat="1" ht="12">
      <c r="B512" s="180"/>
      <c r="D512" s="181" t="s">
        <v>228</v>
      </c>
      <c r="E512" s="182" t="s">
        <v>1</v>
      </c>
      <c r="F512" s="183" t="s">
        <v>1243</v>
      </c>
      <c r="H512" s="184">
        <v>9.275</v>
      </c>
      <c r="I512" s="185"/>
      <c r="L512" s="180"/>
      <c r="M512" s="186"/>
      <c r="N512" s="187"/>
      <c r="O512" s="187"/>
      <c r="P512" s="187"/>
      <c r="Q512" s="187"/>
      <c r="R512" s="187"/>
      <c r="S512" s="187"/>
      <c r="T512" s="188"/>
      <c r="AT512" s="182" t="s">
        <v>228</v>
      </c>
      <c r="AU512" s="182" t="s">
        <v>82</v>
      </c>
      <c r="AV512" s="13" t="s">
        <v>82</v>
      </c>
      <c r="AW512" s="13" t="s">
        <v>30</v>
      </c>
      <c r="AX512" s="13" t="s">
        <v>73</v>
      </c>
      <c r="AY512" s="182" t="s">
        <v>219</v>
      </c>
    </row>
    <row r="513" spans="2:51" s="13" customFormat="1" ht="12">
      <c r="B513" s="180"/>
      <c r="D513" s="181" t="s">
        <v>228</v>
      </c>
      <c r="E513" s="182" t="s">
        <v>1</v>
      </c>
      <c r="F513" s="183" t="s">
        <v>1244</v>
      </c>
      <c r="H513" s="184">
        <v>21.197</v>
      </c>
      <c r="I513" s="185"/>
      <c r="L513" s="180"/>
      <c r="M513" s="186"/>
      <c r="N513" s="187"/>
      <c r="O513" s="187"/>
      <c r="P513" s="187"/>
      <c r="Q513" s="187"/>
      <c r="R513" s="187"/>
      <c r="S513" s="187"/>
      <c r="T513" s="188"/>
      <c r="AT513" s="182" t="s">
        <v>228</v>
      </c>
      <c r="AU513" s="182" t="s">
        <v>82</v>
      </c>
      <c r="AV513" s="13" t="s">
        <v>82</v>
      </c>
      <c r="AW513" s="13" t="s">
        <v>30</v>
      </c>
      <c r="AX513" s="13" t="s">
        <v>73</v>
      </c>
      <c r="AY513" s="182" t="s">
        <v>219</v>
      </c>
    </row>
    <row r="514" spans="2:51" s="14" customFormat="1" ht="12">
      <c r="B514" s="189"/>
      <c r="D514" s="181" t="s">
        <v>228</v>
      </c>
      <c r="E514" s="190" t="s">
        <v>1</v>
      </c>
      <c r="F514" s="191" t="s">
        <v>241</v>
      </c>
      <c r="H514" s="192">
        <v>61.063</v>
      </c>
      <c r="I514" s="193"/>
      <c r="L514" s="189"/>
      <c r="M514" s="194"/>
      <c r="N514" s="195"/>
      <c r="O514" s="195"/>
      <c r="P514" s="195"/>
      <c r="Q514" s="195"/>
      <c r="R514" s="195"/>
      <c r="S514" s="195"/>
      <c r="T514" s="196"/>
      <c r="AT514" s="190" t="s">
        <v>228</v>
      </c>
      <c r="AU514" s="190" t="s">
        <v>82</v>
      </c>
      <c r="AV514" s="14" t="s">
        <v>125</v>
      </c>
      <c r="AW514" s="14" t="s">
        <v>30</v>
      </c>
      <c r="AX514" s="14" t="s">
        <v>80</v>
      </c>
      <c r="AY514" s="190" t="s">
        <v>219</v>
      </c>
    </row>
    <row r="515" spans="1:65" s="2" customFormat="1" ht="43.15" customHeight="1">
      <c r="A515" s="33"/>
      <c r="B515" s="166"/>
      <c r="C515" s="167" t="s">
        <v>1245</v>
      </c>
      <c r="D515" s="167" t="s">
        <v>222</v>
      </c>
      <c r="E515" s="168" t="s">
        <v>278</v>
      </c>
      <c r="F515" s="169" t="s">
        <v>279</v>
      </c>
      <c r="G515" s="170" t="s">
        <v>237</v>
      </c>
      <c r="H515" s="171">
        <v>61.546</v>
      </c>
      <c r="I515" s="172"/>
      <c r="J515" s="173">
        <f>ROUND(I515*H515,2)</f>
        <v>0</v>
      </c>
      <c r="K515" s="169" t="s">
        <v>226</v>
      </c>
      <c r="L515" s="34"/>
      <c r="M515" s="174" t="s">
        <v>1</v>
      </c>
      <c r="N515" s="175" t="s">
        <v>38</v>
      </c>
      <c r="O515" s="59"/>
      <c r="P515" s="176">
        <f>O515*H515</f>
        <v>0</v>
      </c>
      <c r="Q515" s="176">
        <v>0.0085</v>
      </c>
      <c r="R515" s="176">
        <f>Q515*H515</f>
        <v>0.5231410000000001</v>
      </c>
      <c r="S515" s="176">
        <v>0</v>
      </c>
      <c r="T515" s="177">
        <f>S515*H515</f>
        <v>0</v>
      </c>
      <c r="U515" s="33"/>
      <c r="V515" s="33"/>
      <c r="W515" s="33"/>
      <c r="X515" s="33"/>
      <c r="Y515" s="33"/>
      <c r="Z515" s="33"/>
      <c r="AA515" s="33"/>
      <c r="AB515" s="33"/>
      <c r="AC515" s="33"/>
      <c r="AD515" s="33"/>
      <c r="AE515" s="33"/>
      <c r="AR515" s="178" t="s">
        <v>125</v>
      </c>
      <c r="AT515" s="178" t="s">
        <v>222</v>
      </c>
      <c r="AU515" s="178" t="s">
        <v>82</v>
      </c>
      <c r="AY515" s="18" t="s">
        <v>219</v>
      </c>
      <c r="BE515" s="179">
        <f>IF(N515="základní",J515,0)</f>
        <v>0</v>
      </c>
      <c r="BF515" s="179">
        <f>IF(N515="snížená",J515,0)</f>
        <v>0</v>
      </c>
      <c r="BG515" s="179">
        <f>IF(N515="zákl. přenesená",J515,0)</f>
        <v>0</v>
      </c>
      <c r="BH515" s="179">
        <f>IF(N515="sníž. přenesená",J515,0)</f>
        <v>0</v>
      </c>
      <c r="BI515" s="179">
        <f>IF(N515="nulová",J515,0)</f>
        <v>0</v>
      </c>
      <c r="BJ515" s="18" t="s">
        <v>80</v>
      </c>
      <c r="BK515" s="179">
        <f>ROUND(I515*H515,2)</f>
        <v>0</v>
      </c>
      <c r="BL515" s="18" t="s">
        <v>125</v>
      </c>
      <c r="BM515" s="178" t="s">
        <v>1246</v>
      </c>
    </row>
    <row r="516" spans="2:51" s="13" customFormat="1" ht="12">
      <c r="B516" s="180"/>
      <c r="D516" s="181" t="s">
        <v>228</v>
      </c>
      <c r="E516" s="182" t="s">
        <v>1</v>
      </c>
      <c r="F516" s="183" t="s">
        <v>1247</v>
      </c>
      <c r="H516" s="184">
        <v>61.546</v>
      </c>
      <c r="I516" s="185"/>
      <c r="L516" s="180"/>
      <c r="M516" s="186"/>
      <c r="N516" s="187"/>
      <c r="O516" s="187"/>
      <c r="P516" s="187"/>
      <c r="Q516" s="187"/>
      <c r="R516" s="187"/>
      <c r="S516" s="187"/>
      <c r="T516" s="188"/>
      <c r="AT516" s="182" t="s">
        <v>228</v>
      </c>
      <c r="AU516" s="182" t="s">
        <v>82</v>
      </c>
      <c r="AV516" s="13" t="s">
        <v>82</v>
      </c>
      <c r="AW516" s="13" t="s">
        <v>30</v>
      </c>
      <c r="AX516" s="13" t="s">
        <v>80</v>
      </c>
      <c r="AY516" s="182" t="s">
        <v>219</v>
      </c>
    </row>
    <row r="517" spans="1:65" s="2" customFormat="1" ht="14.45" customHeight="1">
      <c r="A517" s="33"/>
      <c r="B517" s="166"/>
      <c r="C517" s="197" t="s">
        <v>1248</v>
      </c>
      <c r="D517" s="197" t="s">
        <v>253</v>
      </c>
      <c r="E517" s="198" t="s">
        <v>283</v>
      </c>
      <c r="F517" s="199" t="s">
        <v>284</v>
      </c>
      <c r="G517" s="200" t="s">
        <v>237</v>
      </c>
      <c r="H517" s="201">
        <v>67.701</v>
      </c>
      <c r="I517" s="202"/>
      <c r="J517" s="203">
        <f>ROUND(I517*H517,2)</f>
        <v>0</v>
      </c>
      <c r="K517" s="199" t="s">
        <v>226</v>
      </c>
      <c r="L517" s="204"/>
      <c r="M517" s="205" t="s">
        <v>1</v>
      </c>
      <c r="N517" s="206" t="s">
        <v>38</v>
      </c>
      <c r="O517" s="59"/>
      <c r="P517" s="176">
        <f>O517*H517</f>
        <v>0</v>
      </c>
      <c r="Q517" s="176">
        <v>0.00322</v>
      </c>
      <c r="R517" s="176">
        <f>Q517*H517</f>
        <v>0.21799722</v>
      </c>
      <c r="S517" s="176">
        <v>0</v>
      </c>
      <c r="T517" s="177">
        <f>S517*H517</f>
        <v>0</v>
      </c>
      <c r="U517" s="33"/>
      <c r="V517" s="33"/>
      <c r="W517" s="33"/>
      <c r="X517" s="33"/>
      <c r="Y517" s="33"/>
      <c r="Z517" s="33"/>
      <c r="AA517" s="33"/>
      <c r="AB517" s="33"/>
      <c r="AC517" s="33"/>
      <c r="AD517" s="33"/>
      <c r="AE517" s="33"/>
      <c r="AR517" s="178" t="s">
        <v>256</v>
      </c>
      <c r="AT517" s="178" t="s">
        <v>253</v>
      </c>
      <c r="AU517" s="178" t="s">
        <v>82</v>
      </c>
      <c r="AY517" s="18" t="s">
        <v>219</v>
      </c>
      <c r="BE517" s="179">
        <f>IF(N517="základní",J517,0)</f>
        <v>0</v>
      </c>
      <c r="BF517" s="179">
        <f>IF(N517="snížená",J517,0)</f>
        <v>0</v>
      </c>
      <c r="BG517" s="179">
        <f>IF(N517="zákl. přenesená",J517,0)</f>
        <v>0</v>
      </c>
      <c r="BH517" s="179">
        <f>IF(N517="sníž. přenesená",J517,0)</f>
        <v>0</v>
      </c>
      <c r="BI517" s="179">
        <f>IF(N517="nulová",J517,0)</f>
        <v>0</v>
      </c>
      <c r="BJ517" s="18" t="s">
        <v>80</v>
      </c>
      <c r="BK517" s="179">
        <f>ROUND(I517*H517,2)</f>
        <v>0</v>
      </c>
      <c r="BL517" s="18" t="s">
        <v>125</v>
      </c>
      <c r="BM517" s="178" t="s">
        <v>1249</v>
      </c>
    </row>
    <row r="518" spans="2:51" s="13" customFormat="1" ht="12">
      <c r="B518" s="180"/>
      <c r="D518" s="181" t="s">
        <v>228</v>
      </c>
      <c r="E518" s="182" t="s">
        <v>1</v>
      </c>
      <c r="F518" s="183" t="s">
        <v>1250</v>
      </c>
      <c r="H518" s="184">
        <v>67.701</v>
      </c>
      <c r="I518" s="185"/>
      <c r="L518" s="180"/>
      <c r="M518" s="186"/>
      <c r="N518" s="187"/>
      <c r="O518" s="187"/>
      <c r="P518" s="187"/>
      <c r="Q518" s="187"/>
      <c r="R518" s="187"/>
      <c r="S518" s="187"/>
      <c r="T518" s="188"/>
      <c r="AT518" s="182" t="s">
        <v>228</v>
      </c>
      <c r="AU518" s="182" t="s">
        <v>82</v>
      </c>
      <c r="AV518" s="13" t="s">
        <v>82</v>
      </c>
      <c r="AW518" s="13" t="s">
        <v>30</v>
      </c>
      <c r="AX518" s="13" t="s">
        <v>80</v>
      </c>
      <c r="AY518" s="182" t="s">
        <v>219</v>
      </c>
    </row>
    <row r="519" spans="1:65" s="2" customFormat="1" ht="32.45" customHeight="1">
      <c r="A519" s="33"/>
      <c r="B519" s="166"/>
      <c r="C519" s="167" t="s">
        <v>1251</v>
      </c>
      <c r="D519" s="167" t="s">
        <v>222</v>
      </c>
      <c r="E519" s="168" t="s">
        <v>1252</v>
      </c>
      <c r="F519" s="169" t="s">
        <v>1253</v>
      </c>
      <c r="G519" s="170" t="s">
        <v>237</v>
      </c>
      <c r="H519" s="171">
        <v>89.832</v>
      </c>
      <c r="I519" s="172"/>
      <c r="J519" s="173">
        <f>ROUND(I519*H519,2)</f>
        <v>0</v>
      </c>
      <c r="K519" s="169" t="s">
        <v>226</v>
      </c>
      <c r="L519" s="34"/>
      <c r="M519" s="174" t="s">
        <v>1</v>
      </c>
      <c r="N519" s="175" t="s">
        <v>38</v>
      </c>
      <c r="O519" s="59"/>
      <c r="P519" s="176">
        <f>O519*H519</f>
        <v>0</v>
      </c>
      <c r="Q519" s="176">
        <v>0.0095</v>
      </c>
      <c r="R519" s="176">
        <f>Q519*H519</f>
        <v>0.8534039999999999</v>
      </c>
      <c r="S519" s="176">
        <v>0</v>
      </c>
      <c r="T519" s="177">
        <f>S519*H519</f>
        <v>0</v>
      </c>
      <c r="U519" s="33"/>
      <c r="V519" s="33"/>
      <c r="W519" s="33"/>
      <c r="X519" s="33"/>
      <c r="Y519" s="33"/>
      <c r="Z519" s="33"/>
      <c r="AA519" s="33"/>
      <c r="AB519" s="33"/>
      <c r="AC519" s="33"/>
      <c r="AD519" s="33"/>
      <c r="AE519" s="33"/>
      <c r="AR519" s="178" t="s">
        <v>125</v>
      </c>
      <c r="AT519" s="178" t="s">
        <v>222</v>
      </c>
      <c r="AU519" s="178" t="s">
        <v>82</v>
      </c>
      <c r="AY519" s="18" t="s">
        <v>219</v>
      </c>
      <c r="BE519" s="179">
        <f>IF(N519="základní",J519,0)</f>
        <v>0</v>
      </c>
      <c r="BF519" s="179">
        <f>IF(N519="snížená",J519,0)</f>
        <v>0</v>
      </c>
      <c r="BG519" s="179">
        <f>IF(N519="zákl. přenesená",J519,0)</f>
        <v>0</v>
      </c>
      <c r="BH519" s="179">
        <f>IF(N519="sníž. přenesená",J519,0)</f>
        <v>0</v>
      </c>
      <c r="BI519" s="179">
        <f>IF(N519="nulová",J519,0)</f>
        <v>0</v>
      </c>
      <c r="BJ519" s="18" t="s">
        <v>80</v>
      </c>
      <c r="BK519" s="179">
        <f>ROUND(I519*H519,2)</f>
        <v>0</v>
      </c>
      <c r="BL519" s="18" t="s">
        <v>125</v>
      </c>
      <c r="BM519" s="178" t="s">
        <v>1254</v>
      </c>
    </row>
    <row r="520" spans="2:51" s="13" customFormat="1" ht="12">
      <c r="B520" s="180"/>
      <c r="D520" s="181" t="s">
        <v>228</v>
      </c>
      <c r="E520" s="182" t="s">
        <v>1</v>
      </c>
      <c r="F520" s="183" t="s">
        <v>1255</v>
      </c>
      <c r="H520" s="184">
        <v>89.832</v>
      </c>
      <c r="I520" s="185"/>
      <c r="L520" s="180"/>
      <c r="M520" s="186"/>
      <c r="N520" s="187"/>
      <c r="O520" s="187"/>
      <c r="P520" s="187"/>
      <c r="Q520" s="187"/>
      <c r="R520" s="187"/>
      <c r="S520" s="187"/>
      <c r="T520" s="188"/>
      <c r="AT520" s="182" t="s">
        <v>228</v>
      </c>
      <c r="AU520" s="182" t="s">
        <v>82</v>
      </c>
      <c r="AV520" s="13" t="s">
        <v>82</v>
      </c>
      <c r="AW520" s="13" t="s">
        <v>30</v>
      </c>
      <c r="AX520" s="13" t="s">
        <v>80</v>
      </c>
      <c r="AY520" s="182" t="s">
        <v>219</v>
      </c>
    </row>
    <row r="521" spans="1:65" s="2" customFormat="1" ht="21.6" customHeight="1">
      <c r="A521" s="33"/>
      <c r="B521" s="166"/>
      <c r="C521" s="197" t="s">
        <v>1256</v>
      </c>
      <c r="D521" s="197" t="s">
        <v>253</v>
      </c>
      <c r="E521" s="198" t="s">
        <v>1257</v>
      </c>
      <c r="F521" s="199" t="s">
        <v>1258</v>
      </c>
      <c r="G521" s="200" t="s">
        <v>237</v>
      </c>
      <c r="H521" s="201">
        <v>98.815</v>
      </c>
      <c r="I521" s="202"/>
      <c r="J521" s="203">
        <f>ROUND(I521*H521,2)</f>
        <v>0</v>
      </c>
      <c r="K521" s="199" t="s">
        <v>226</v>
      </c>
      <c r="L521" s="204"/>
      <c r="M521" s="205" t="s">
        <v>1</v>
      </c>
      <c r="N521" s="206" t="s">
        <v>38</v>
      </c>
      <c r="O521" s="59"/>
      <c r="P521" s="176">
        <f>O521*H521</f>
        <v>0</v>
      </c>
      <c r="Q521" s="176">
        <v>0.0195</v>
      </c>
      <c r="R521" s="176">
        <f>Q521*H521</f>
        <v>1.9268925</v>
      </c>
      <c r="S521" s="176">
        <v>0</v>
      </c>
      <c r="T521" s="177">
        <f>S521*H521</f>
        <v>0</v>
      </c>
      <c r="U521" s="33"/>
      <c r="V521" s="33"/>
      <c r="W521" s="33"/>
      <c r="X521" s="33"/>
      <c r="Y521" s="33"/>
      <c r="Z521" s="33"/>
      <c r="AA521" s="33"/>
      <c r="AB521" s="33"/>
      <c r="AC521" s="33"/>
      <c r="AD521" s="33"/>
      <c r="AE521" s="33"/>
      <c r="AR521" s="178" t="s">
        <v>256</v>
      </c>
      <c r="AT521" s="178" t="s">
        <v>253</v>
      </c>
      <c r="AU521" s="178" t="s">
        <v>82</v>
      </c>
      <c r="AY521" s="18" t="s">
        <v>219</v>
      </c>
      <c r="BE521" s="179">
        <f>IF(N521="základní",J521,0)</f>
        <v>0</v>
      </c>
      <c r="BF521" s="179">
        <f>IF(N521="snížená",J521,0)</f>
        <v>0</v>
      </c>
      <c r="BG521" s="179">
        <f>IF(N521="zákl. přenesená",J521,0)</f>
        <v>0</v>
      </c>
      <c r="BH521" s="179">
        <f>IF(N521="sníž. přenesená",J521,0)</f>
        <v>0</v>
      </c>
      <c r="BI521" s="179">
        <f>IF(N521="nulová",J521,0)</f>
        <v>0</v>
      </c>
      <c r="BJ521" s="18" t="s">
        <v>80</v>
      </c>
      <c r="BK521" s="179">
        <f>ROUND(I521*H521,2)</f>
        <v>0</v>
      </c>
      <c r="BL521" s="18" t="s">
        <v>125</v>
      </c>
      <c r="BM521" s="178" t="s">
        <v>1259</v>
      </c>
    </row>
    <row r="522" spans="2:51" s="13" customFormat="1" ht="12">
      <c r="B522" s="180"/>
      <c r="D522" s="181" t="s">
        <v>228</v>
      </c>
      <c r="E522" s="182" t="s">
        <v>1</v>
      </c>
      <c r="F522" s="183" t="s">
        <v>1260</v>
      </c>
      <c r="H522" s="184">
        <v>98.815</v>
      </c>
      <c r="I522" s="185"/>
      <c r="L522" s="180"/>
      <c r="M522" s="186"/>
      <c r="N522" s="187"/>
      <c r="O522" s="187"/>
      <c r="P522" s="187"/>
      <c r="Q522" s="187"/>
      <c r="R522" s="187"/>
      <c r="S522" s="187"/>
      <c r="T522" s="188"/>
      <c r="AT522" s="182" t="s">
        <v>228</v>
      </c>
      <c r="AU522" s="182" t="s">
        <v>82</v>
      </c>
      <c r="AV522" s="13" t="s">
        <v>82</v>
      </c>
      <c r="AW522" s="13" t="s">
        <v>30</v>
      </c>
      <c r="AX522" s="13" t="s">
        <v>80</v>
      </c>
      <c r="AY522" s="182" t="s">
        <v>219</v>
      </c>
    </row>
    <row r="523" spans="1:65" s="2" customFormat="1" ht="21.6" customHeight="1">
      <c r="A523" s="33"/>
      <c r="B523" s="166"/>
      <c r="C523" s="167" t="s">
        <v>1261</v>
      </c>
      <c r="D523" s="167" t="s">
        <v>222</v>
      </c>
      <c r="E523" s="168" t="s">
        <v>1262</v>
      </c>
      <c r="F523" s="169" t="s">
        <v>1263</v>
      </c>
      <c r="G523" s="170" t="s">
        <v>361</v>
      </c>
      <c r="H523" s="171">
        <v>36.99</v>
      </c>
      <c r="I523" s="172"/>
      <c r="J523" s="173">
        <f>ROUND(I523*H523,2)</f>
        <v>0</v>
      </c>
      <c r="K523" s="169" t="s">
        <v>226</v>
      </c>
      <c r="L523" s="34"/>
      <c r="M523" s="174" t="s">
        <v>1</v>
      </c>
      <c r="N523" s="175" t="s">
        <v>38</v>
      </c>
      <c r="O523" s="59"/>
      <c r="P523" s="176">
        <f>O523*H523</f>
        <v>0</v>
      </c>
      <c r="Q523" s="176">
        <v>6E-05</v>
      </c>
      <c r="R523" s="176">
        <f>Q523*H523</f>
        <v>0.0022194000000000003</v>
      </c>
      <c r="S523" s="176">
        <v>0</v>
      </c>
      <c r="T523" s="177">
        <f>S523*H523</f>
        <v>0</v>
      </c>
      <c r="U523" s="33"/>
      <c r="V523" s="33"/>
      <c r="W523" s="33"/>
      <c r="X523" s="33"/>
      <c r="Y523" s="33"/>
      <c r="Z523" s="33"/>
      <c r="AA523" s="33"/>
      <c r="AB523" s="33"/>
      <c r="AC523" s="33"/>
      <c r="AD523" s="33"/>
      <c r="AE523" s="33"/>
      <c r="AR523" s="178" t="s">
        <v>125</v>
      </c>
      <c r="AT523" s="178" t="s">
        <v>222</v>
      </c>
      <c r="AU523" s="178" t="s">
        <v>82</v>
      </c>
      <c r="AY523" s="18" t="s">
        <v>219</v>
      </c>
      <c r="BE523" s="179">
        <f>IF(N523="základní",J523,0)</f>
        <v>0</v>
      </c>
      <c r="BF523" s="179">
        <f>IF(N523="snížená",J523,0)</f>
        <v>0</v>
      </c>
      <c r="BG523" s="179">
        <f>IF(N523="zákl. přenesená",J523,0)</f>
        <v>0</v>
      </c>
      <c r="BH523" s="179">
        <f>IF(N523="sníž. přenesená",J523,0)</f>
        <v>0</v>
      </c>
      <c r="BI523" s="179">
        <f>IF(N523="nulová",J523,0)</f>
        <v>0</v>
      </c>
      <c r="BJ523" s="18" t="s">
        <v>80</v>
      </c>
      <c r="BK523" s="179">
        <f>ROUND(I523*H523,2)</f>
        <v>0</v>
      </c>
      <c r="BL523" s="18" t="s">
        <v>125</v>
      </c>
      <c r="BM523" s="178" t="s">
        <v>1264</v>
      </c>
    </row>
    <row r="524" spans="2:51" s="13" customFormat="1" ht="12">
      <c r="B524" s="180"/>
      <c r="D524" s="181" t="s">
        <v>228</v>
      </c>
      <c r="E524" s="182" t="s">
        <v>1</v>
      </c>
      <c r="F524" s="183" t="s">
        <v>1265</v>
      </c>
      <c r="H524" s="184">
        <v>28.05</v>
      </c>
      <c r="I524" s="185"/>
      <c r="L524" s="180"/>
      <c r="M524" s="186"/>
      <c r="N524" s="187"/>
      <c r="O524" s="187"/>
      <c r="P524" s="187"/>
      <c r="Q524" s="187"/>
      <c r="R524" s="187"/>
      <c r="S524" s="187"/>
      <c r="T524" s="188"/>
      <c r="AT524" s="182" t="s">
        <v>228</v>
      </c>
      <c r="AU524" s="182" t="s">
        <v>82</v>
      </c>
      <c r="AV524" s="13" t="s">
        <v>82</v>
      </c>
      <c r="AW524" s="13" t="s">
        <v>30</v>
      </c>
      <c r="AX524" s="13" t="s">
        <v>73</v>
      </c>
      <c r="AY524" s="182" t="s">
        <v>219</v>
      </c>
    </row>
    <row r="525" spans="2:51" s="13" customFormat="1" ht="12">
      <c r="B525" s="180"/>
      <c r="D525" s="181" t="s">
        <v>228</v>
      </c>
      <c r="E525" s="182" t="s">
        <v>1</v>
      </c>
      <c r="F525" s="183" t="s">
        <v>1266</v>
      </c>
      <c r="H525" s="184">
        <v>8.94</v>
      </c>
      <c r="I525" s="185"/>
      <c r="L525" s="180"/>
      <c r="M525" s="186"/>
      <c r="N525" s="187"/>
      <c r="O525" s="187"/>
      <c r="P525" s="187"/>
      <c r="Q525" s="187"/>
      <c r="R525" s="187"/>
      <c r="S525" s="187"/>
      <c r="T525" s="188"/>
      <c r="AT525" s="182" t="s">
        <v>228</v>
      </c>
      <c r="AU525" s="182" t="s">
        <v>82</v>
      </c>
      <c r="AV525" s="13" t="s">
        <v>82</v>
      </c>
      <c r="AW525" s="13" t="s">
        <v>30</v>
      </c>
      <c r="AX525" s="13" t="s">
        <v>73</v>
      </c>
      <c r="AY525" s="182" t="s">
        <v>219</v>
      </c>
    </row>
    <row r="526" spans="2:51" s="14" customFormat="1" ht="12">
      <c r="B526" s="189"/>
      <c r="D526" s="181" t="s">
        <v>228</v>
      </c>
      <c r="E526" s="190" t="s">
        <v>1</v>
      </c>
      <c r="F526" s="191" t="s">
        <v>241</v>
      </c>
      <c r="H526" s="192">
        <v>36.99</v>
      </c>
      <c r="I526" s="193"/>
      <c r="L526" s="189"/>
      <c r="M526" s="194"/>
      <c r="N526" s="195"/>
      <c r="O526" s="195"/>
      <c r="P526" s="195"/>
      <c r="Q526" s="195"/>
      <c r="R526" s="195"/>
      <c r="S526" s="195"/>
      <c r="T526" s="196"/>
      <c r="AT526" s="190" t="s">
        <v>228</v>
      </c>
      <c r="AU526" s="190" t="s">
        <v>82</v>
      </c>
      <c r="AV526" s="14" t="s">
        <v>125</v>
      </c>
      <c r="AW526" s="14" t="s">
        <v>30</v>
      </c>
      <c r="AX526" s="14" t="s">
        <v>80</v>
      </c>
      <c r="AY526" s="190" t="s">
        <v>219</v>
      </c>
    </row>
    <row r="527" spans="1:65" s="2" customFormat="1" ht="21.6" customHeight="1">
      <c r="A527" s="33"/>
      <c r="B527" s="166"/>
      <c r="C527" s="197" t="s">
        <v>1267</v>
      </c>
      <c r="D527" s="197" t="s">
        <v>253</v>
      </c>
      <c r="E527" s="198" t="s">
        <v>1268</v>
      </c>
      <c r="F527" s="199" t="s">
        <v>1269</v>
      </c>
      <c r="G527" s="200" t="s">
        <v>361</v>
      </c>
      <c r="H527" s="201">
        <v>30.855</v>
      </c>
      <c r="I527" s="202"/>
      <c r="J527" s="203">
        <f>ROUND(I527*H527,2)</f>
        <v>0</v>
      </c>
      <c r="K527" s="199" t="s">
        <v>226</v>
      </c>
      <c r="L527" s="204"/>
      <c r="M527" s="205" t="s">
        <v>1</v>
      </c>
      <c r="N527" s="206" t="s">
        <v>38</v>
      </c>
      <c r="O527" s="59"/>
      <c r="P527" s="176">
        <f>O527*H527</f>
        <v>0</v>
      </c>
      <c r="Q527" s="176">
        <v>0.0005</v>
      </c>
      <c r="R527" s="176">
        <f>Q527*H527</f>
        <v>0.0154275</v>
      </c>
      <c r="S527" s="176">
        <v>0</v>
      </c>
      <c r="T527" s="177">
        <f>S527*H527</f>
        <v>0</v>
      </c>
      <c r="U527" s="33"/>
      <c r="V527" s="33"/>
      <c r="W527" s="33"/>
      <c r="X527" s="33"/>
      <c r="Y527" s="33"/>
      <c r="Z527" s="33"/>
      <c r="AA527" s="33"/>
      <c r="AB527" s="33"/>
      <c r="AC527" s="33"/>
      <c r="AD527" s="33"/>
      <c r="AE527" s="33"/>
      <c r="AR527" s="178" t="s">
        <v>256</v>
      </c>
      <c r="AT527" s="178" t="s">
        <v>253</v>
      </c>
      <c r="AU527" s="178" t="s">
        <v>82</v>
      </c>
      <c r="AY527" s="18" t="s">
        <v>219</v>
      </c>
      <c r="BE527" s="179">
        <f>IF(N527="základní",J527,0)</f>
        <v>0</v>
      </c>
      <c r="BF527" s="179">
        <f>IF(N527="snížená",J527,0)</f>
        <v>0</v>
      </c>
      <c r="BG527" s="179">
        <f>IF(N527="zákl. přenesená",J527,0)</f>
        <v>0</v>
      </c>
      <c r="BH527" s="179">
        <f>IF(N527="sníž. přenesená",J527,0)</f>
        <v>0</v>
      </c>
      <c r="BI527" s="179">
        <f>IF(N527="nulová",J527,0)</f>
        <v>0</v>
      </c>
      <c r="BJ527" s="18" t="s">
        <v>80</v>
      </c>
      <c r="BK527" s="179">
        <f>ROUND(I527*H527,2)</f>
        <v>0</v>
      </c>
      <c r="BL527" s="18" t="s">
        <v>125</v>
      </c>
      <c r="BM527" s="178" t="s">
        <v>1270</v>
      </c>
    </row>
    <row r="528" spans="2:51" s="13" customFormat="1" ht="12">
      <c r="B528" s="180"/>
      <c r="D528" s="181" t="s">
        <v>228</v>
      </c>
      <c r="E528" s="182" t="s">
        <v>1</v>
      </c>
      <c r="F528" s="183" t="s">
        <v>1271</v>
      </c>
      <c r="H528" s="184">
        <v>30.855</v>
      </c>
      <c r="I528" s="185"/>
      <c r="L528" s="180"/>
      <c r="M528" s="186"/>
      <c r="N528" s="187"/>
      <c r="O528" s="187"/>
      <c r="P528" s="187"/>
      <c r="Q528" s="187"/>
      <c r="R528" s="187"/>
      <c r="S528" s="187"/>
      <c r="T528" s="188"/>
      <c r="AT528" s="182" t="s">
        <v>228</v>
      </c>
      <c r="AU528" s="182" t="s">
        <v>82</v>
      </c>
      <c r="AV528" s="13" t="s">
        <v>82</v>
      </c>
      <c r="AW528" s="13" t="s">
        <v>30</v>
      </c>
      <c r="AX528" s="13" t="s">
        <v>80</v>
      </c>
      <c r="AY528" s="182" t="s">
        <v>219</v>
      </c>
    </row>
    <row r="529" spans="1:65" s="2" customFormat="1" ht="21.6" customHeight="1">
      <c r="A529" s="33"/>
      <c r="B529" s="166"/>
      <c r="C529" s="197" t="s">
        <v>166</v>
      </c>
      <c r="D529" s="197" t="s">
        <v>253</v>
      </c>
      <c r="E529" s="198" t="s">
        <v>1272</v>
      </c>
      <c r="F529" s="199" t="s">
        <v>1273</v>
      </c>
      <c r="G529" s="200" t="s">
        <v>361</v>
      </c>
      <c r="H529" s="201">
        <v>9.834</v>
      </c>
      <c r="I529" s="202"/>
      <c r="J529" s="203">
        <f>ROUND(I529*H529,2)</f>
        <v>0</v>
      </c>
      <c r="K529" s="199" t="s">
        <v>226</v>
      </c>
      <c r="L529" s="204"/>
      <c r="M529" s="205" t="s">
        <v>1</v>
      </c>
      <c r="N529" s="206" t="s">
        <v>38</v>
      </c>
      <c r="O529" s="59"/>
      <c r="P529" s="176">
        <f>O529*H529</f>
        <v>0</v>
      </c>
      <c r="Q529" s="176">
        <v>0.00068</v>
      </c>
      <c r="R529" s="176">
        <f>Q529*H529</f>
        <v>0.00668712</v>
      </c>
      <c r="S529" s="176">
        <v>0</v>
      </c>
      <c r="T529" s="177">
        <f>S529*H529</f>
        <v>0</v>
      </c>
      <c r="U529" s="33"/>
      <c r="V529" s="33"/>
      <c r="W529" s="33"/>
      <c r="X529" s="33"/>
      <c r="Y529" s="33"/>
      <c r="Z529" s="33"/>
      <c r="AA529" s="33"/>
      <c r="AB529" s="33"/>
      <c r="AC529" s="33"/>
      <c r="AD529" s="33"/>
      <c r="AE529" s="33"/>
      <c r="AR529" s="178" t="s">
        <v>256</v>
      </c>
      <c r="AT529" s="178" t="s">
        <v>253</v>
      </c>
      <c r="AU529" s="178" t="s">
        <v>82</v>
      </c>
      <c r="AY529" s="18" t="s">
        <v>219</v>
      </c>
      <c r="BE529" s="179">
        <f>IF(N529="základní",J529,0)</f>
        <v>0</v>
      </c>
      <c r="BF529" s="179">
        <f>IF(N529="snížená",J529,0)</f>
        <v>0</v>
      </c>
      <c r="BG529" s="179">
        <f>IF(N529="zákl. přenesená",J529,0)</f>
        <v>0</v>
      </c>
      <c r="BH529" s="179">
        <f>IF(N529="sníž. přenesená",J529,0)</f>
        <v>0</v>
      </c>
      <c r="BI529" s="179">
        <f>IF(N529="nulová",J529,0)</f>
        <v>0</v>
      </c>
      <c r="BJ529" s="18" t="s">
        <v>80</v>
      </c>
      <c r="BK529" s="179">
        <f>ROUND(I529*H529,2)</f>
        <v>0</v>
      </c>
      <c r="BL529" s="18" t="s">
        <v>125</v>
      </c>
      <c r="BM529" s="178" t="s">
        <v>1274</v>
      </c>
    </row>
    <row r="530" spans="2:51" s="13" customFormat="1" ht="12">
      <c r="B530" s="180"/>
      <c r="D530" s="181" t="s">
        <v>228</v>
      </c>
      <c r="E530" s="182" t="s">
        <v>1</v>
      </c>
      <c r="F530" s="183" t="s">
        <v>1275</v>
      </c>
      <c r="H530" s="184">
        <v>9.834</v>
      </c>
      <c r="I530" s="185"/>
      <c r="L530" s="180"/>
      <c r="M530" s="186"/>
      <c r="N530" s="187"/>
      <c r="O530" s="187"/>
      <c r="P530" s="187"/>
      <c r="Q530" s="187"/>
      <c r="R530" s="187"/>
      <c r="S530" s="187"/>
      <c r="T530" s="188"/>
      <c r="AT530" s="182" t="s">
        <v>228</v>
      </c>
      <c r="AU530" s="182" t="s">
        <v>82</v>
      </c>
      <c r="AV530" s="13" t="s">
        <v>82</v>
      </c>
      <c r="AW530" s="13" t="s">
        <v>30</v>
      </c>
      <c r="AX530" s="13" t="s">
        <v>80</v>
      </c>
      <c r="AY530" s="182" t="s">
        <v>219</v>
      </c>
    </row>
    <row r="531" spans="1:65" s="2" customFormat="1" ht="32.45" customHeight="1">
      <c r="A531" s="33"/>
      <c r="B531" s="166"/>
      <c r="C531" s="167" t="s">
        <v>169</v>
      </c>
      <c r="D531" s="167" t="s">
        <v>222</v>
      </c>
      <c r="E531" s="168" t="s">
        <v>288</v>
      </c>
      <c r="F531" s="169" t="s">
        <v>289</v>
      </c>
      <c r="G531" s="170" t="s">
        <v>237</v>
      </c>
      <c r="H531" s="171">
        <v>61.063</v>
      </c>
      <c r="I531" s="172"/>
      <c r="J531" s="173">
        <f>ROUND(I531*H531,2)</f>
        <v>0</v>
      </c>
      <c r="K531" s="169" t="s">
        <v>226</v>
      </c>
      <c r="L531" s="34"/>
      <c r="M531" s="174" t="s">
        <v>1</v>
      </c>
      <c r="N531" s="175" t="s">
        <v>38</v>
      </c>
      <c r="O531" s="59"/>
      <c r="P531" s="176">
        <f>O531*H531</f>
        <v>0</v>
      </c>
      <c r="Q531" s="176">
        <v>0.0231</v>
      </c>
      <c r="R531" s="176">
        <f>Q531*H531</f>
        <v>1.4105553</v>
      </c>
      <c r="S531" s="176">
        <v>0</v>
      </c>
      <c r="T531" s="177">
        <f>S531*H531</f>
        <v>0</v>
      </c>
      <c r="U531" s="33"/>
      <c r="V531" s="33"/>
      <c r="W531" s="33"/>
      <c r="X531" s="33"/>
      <c r="Y531" s="33"/>
      <c r="Z531" s="33"/>
      <c r="AA531" s="33"/>
      <c r="AB531" s="33"/>
      <c r="AC531" s="33"/>
      <c r="AD531" s="33"/>
      <c r="AE531" s="33"/>
      <c r="AR531" s="178" t="s">
        <v>125</v>
      </c>
      <c r="AT531" s="178" t="s">
        <v>222</v>
      </c>
      <c r="AU531" s="178" t="s">
        <v>82</v>
      </c>
      <c r="AY531" s="18" t="s">
        <v>219</v>
      </c>
      <c r="BE531" s="179">
        <f>IF(N531="základní",J531,0)</f>
        <v>0</v>
      </c>
      <c r="BF531" s="179">
        <f>IF(N531="snížená",J531,0)</f>
        <v>0</v>
      </c>
      <c r="BG531" s="179">
        <f>IF(N531="zákl. přenesená",J531,0)</f>
        <v>0</v>
      </c>
      <c r="BH531" s="179">
        <f>IF(N531="sníž. přenesená",J531,0)</f>
        <v>0</v>
      </c>
      <c r="BI531" s="179">
        <f>IF(N531="nulová",J531,0)</f>
        <v>0</v>
      </c>
      <c r="BJ531" s="18" t="s">
        <v>80</v>
      </c>
      <c r="BK531" s="179">
        <f>ROUND(I531*H531,2)</f>
        <v>0</v>
      </c>
      <c r="BL531" s="18" t="s">
        <v>125</v>
      </c>
      <c r="BM531" s="178" t="s">
        <v>1276</v>
      </c>
    </row>
    <row r="532" spans="2:51" s="13" customFormat="1" ht="12">
      <c r="B532" s="180"/>
      <c r="D532" s="181" t="s">
        <v>228</v>
      </c>
      <c r="E532" s="182" t="s">
        <v>1</v>
      </c>
      <c r="F532" s="183" t="s">
        <v>1242</v>
      </c>
      <c r="H532" s="184">
        <v>30.591</v>
      </c>
      <c r="I532" s="185"/>
      <c r="L532" s="180"/>
      <c r="M532" s="186"/>
      <c r="N532" s="187"/>
      <c r="O532" s="187"/>
      <c r="P532" s="187"/>
      <c r="Q532" s="187"/>
      <c r="R532" s="187"/>
      <c r="S532" s="187"/>
      <c r="T532" s="188"/>
      <c r="AT532" s="182" t="s">
        <v>228</v>
      </c>
      <c r="AU532" s="182" t="s">
        <v>82</v>
      </c>
      <c r="AV532" s="13" t="s">
        <v>82</v>
      </c>
      <c r="AW532" s="13" t="s">
        <v>30</v>
      </c>
      <c r="AX532" s="13" t="s">
        <v>73</v>
      </c>
      <c r="AY532" s="182" t="s">
        <v>219</v>
      </c>
    </row>
    <row r="533" spans="2:51" s="13" customFormat="1" ht="12">
      <c r="B533" s="180"/>
      <c r="D533" s="181" t="s">
        <v>228</v>
      </c>
      <c r="E533" s="182" t="s">
        <v>1</v>
      </c>
      <c r="F533" s="183" t="s">
        <v>1243</v>
      </c>
      <c r="H533" s="184">
        <v>9.275</v>
      </c>
      <c r="I533" s="185"/>
      <c r="L533" s="180"/>
      <c r="M533" s="186"/>
      <c r="N533" s="187"/>
      <c r="O533" s="187"/>
      <c r="P533" s="187"/>
      <c r="Q533" s="187"/>
      <c r="R533" s="187"/>
      <c r="S533" s="187"/>
      <c r="T533" s="188"/>
      <c r="AT533" s="182" t="s">
        <v>228</v>
      </c>
      <c r="AU533" s="182" t="s">
        <v>82</v>
      </c>
      <c r="AV533" s="13" t="s">
        <v>82</v>
      </c>
      <c r="AW533" s="13" t="s">
        <v>30</v>
      </c>
      <c r="AX533" s="13" t="s">
        <v>73</v>
      </c>
      <c r="AY533" s="182" t="s">
        <v>219</v>
      </c>
    </row>
    <row r="534" spans="2:51" s="13" customFormat="1" ht="12">
      <c r="B534" s="180"/>
      <c r="D534" s="181" t="s">
        <v>228</v>
      </c>
      <c r="E534" s="182" t="s">
        <v>1</v>
      </c>
      <c r="F534" s="183" t="s">
        <v>1244</v>
      </c>
      <c r="H534" s="184">
        <v>21.197</v>
      </c>
      <c r="I534" s="185"/>
      <c r="L534" s="180"/>
      <c r="M534" s="186"/>
      <c r="N534" s="187"/>
      <c r="O534" s="187"/>
      <c r="P534" s="187"/>
      <c r="Q534" s="187"/>
      <c r="R534" s="187"/>
      <c r="S534" s="187"/>
      <c r="T534" s="188"/>
      <c r="AT534" s="182" t="s">
        <v>228</v>
      </c>
      <c r="AU534" s="182" t="s">
        <v>82</v>
      </c>
      <c r="AV534" s="13" t="s">
        <v>82</v>
      </c>
      <c r="AW534" s="13" t="s">
        <v>30</v>
      </c>
      <c r="AX534" s="13" t="s">
        <v>73</v>
      </c>
      <c r="AY534" s="182" t="s">
        <v>219</v>
      </c>
    </row>
    <row r="535" spans="2:51" s="14" customFormat="1" ht="12">
      <c r="B535" s="189"/>
      <c r="D535" s="181" t="s">
        <v>228</v>
      </c>
      <c r="E535" s="190" t="s">
        <v>1</v>
      </c>
      <c r="F535" s="191" t="s">
        <v>241</v>
      </c>
      <c r="H535" s="192">
        <v>61.063</v>
      </c>
      <c r="I535" s="193"/>
      <c r="L535" s="189"/>
      <c r="M535" s="194"/>
      <c r="N535" s="195"/>
      <c r="O535" s="195"/>
      <c r="P535" s="195"/>
      <c r="Q535" s="195"/>
      <c r="R535" s="195"/>
      <c r="S535" s="195"/>
      <c r="T535" s="196"/>
      <c r="AT535" s="190" t="s">
        <v>228</v>
      </c>
      <c r="AU535" s="190" t="s">
        <v>82</v>
      </c>
      <c r="AV535" s="14" t="s">
        <v>125</v>
      </c>
      <c r="AW535" s="14" t="s">
        <v>30</v>
      </c>
      <c r="AX535" s="14" t="s">
        <v>80</v>
      </c>
      <c r="AY535" s="190" t="s">
        <v>219</v>
      </c>
    </row>
    <row r="536" spans="1:65" s="2" customFormat="1" ht="32.45" customHeight="1">
      <c r="A536" s="33"/>
      <c r="B536" s="166"/>
      <c r="C536" s="167" t="s">
        <v>1277</v>
      </c>
      <c r="D536" s="167" t="s">
        <v>222</v>
      </c>
      <c r="E536" s="168" t="s">
        <v>295</v>
      </c>
      <c r="F536" s="169" t="s">
        <v>296</v>
      </c>
      <c r="G536" s="170" t="s">
        <v>237</v>
      </c>
      <c r="H536" s="171">
        <v>212.441</v>
      </c>
      <c r="I536" s="172"/>
      <c r="J536" s="173">
        <f>ROUND(I536*H536,2)</f>
        <v>0</v>
      </c>
      <c r="K536" s="169" t="s">
        <v>226</v>
      </c>
      <c r="L536" s="34"/>
      <c r="M536" s="174" t="s">
        <v>1</v>
      </c>
      <c r="N536" s="175" t="s">
        <v>38</v>
      </c>
      <c r="O536" s="59"/>
      <c r="P536" s="176">
        <f>O536*H536</f>
        <v>0</v>
      </c>
      <c r="Q536" s="176">
        <v>0.00268</v>
      </c>
      <c r="R536" s="176">
        <f>Q536*H536</f>
        <v>0.5693418800000001</v>
      </c>
      <c r="S536" s="176">
        <v>0</v>
      </c>
      <c r="T536" s="177">
        <f>S536*H536</f>
        <v>0</v>
      </c>
      <c r="U536" s="33"/>
      <c r="V536" s="33"/>
      <c r="W536" s="33"/>
      <c r="X536" s="33"/>
      <c r="Y536" s="33"/>
      <c r="Z536" s="33"/>
      <c r="AA536" s="33"/>
      <c r="AB536" s="33"/>
      <c r="AC536" s="33"/>
      <c r="AD536" s="33"/>
      <c r="AE536" s="33"/>
      <c r="AR536" s="178" t="s">
        <v>125</v>
      </c>
      <c r="AT536" s="178" t="s">
        <v>222</v>
      </c>
      <c r="AU536" s="178" t="s">
        <v>82</v>
      </c>
      <c r="AY536" s="18" t="s">
        <v>219</v>
      </c>
      <c r="BE536" s="179">
        <f>IF(N536="základní",J536,0)</f>
        <v>0</v>
      </c>
      <c r="BF536" s="179">
        <f>IF(N536="snížená",J536,0)</f>
        <v>0</v>
      </c>
      <c r="BG536" s="179">
        <f>IF(N536="zákl. přenesená",J536,0)</f>
        <v>0</v>
      </c>
      <c r="BH536" s="179">
        <f>IF(N536="sníž. přenesená",J536,0)</f>
        <v>0</v>
      </c>
      <c r="BI536" s="179">
        <f>IF(N536="nulová",J536,0)</f>
        <v>0</v>
      </c>
      <c r="BJ536" s="18" t="s">
        <v>80</v>
      </c>
      <c r="BK536" s="179">
        <f>ROUND(I536*H536,2)</f>
        <v>0</v>
      </c>
      <c r="BL536" s="18" t="s">
        <v>125</v>
      </c>
      <c r="BM536" s="178" t="s">
        <v>1278</v>
      </c>
    </row>
    <row r="537" spans="2:51" s="13" customFormat="1" ht="12">
      <c r="B537" s="180"/>
      <c r="D537" s="181" t="s">
        <v>228</v>
      </c>
      <c r="E537" s="182" t="s">
        <v>1</v>
      </c>
      <c r="F537" s="183" t="s">
        <v>1279</v>
      </c>
      <c r="H537" s="184">
        <v>61.063</v>
      </c>
      <c r="I537" s="185"/>
      <c r="L537" s="180"/>
      <c r="M537" s="186"/>
      <c r="N537" s="187"/>
      <c r="O537" s="187"/>
      <c r="P537" s="187"/>
      <c r="Q537" s="187"/>
      <c r="R537" s="187"/>
      <c r="S537" s="187"/>
      <c r="T537" s="188"/>
      <c r="AT537" s="182" t="s">
        <v>228</v>
      </c>
      <c r="AU537" s="182" t="s">
        <v>82</v>
      </c>
      <c r="AV537" s="13" t="s">
        <v>82</v>
      </c>
      <c r="AW537" s="13" t="s">
        <v>30</v>
      </c>
      <c r="AX537" s="13" t="s">
        <v>73</v>
      </c>
      <c r="AY537" s="182" t="s">
        <v>219</v>
      </c>
    </row>
    <row r="538" spans="2:51" s="13" customFormat="1" ht="12">
      <c r="B538" s="180"/>
      <c r="D538" s="181" t="s">
        <v>228</v>
      </c>
      <c r="E538" s="182" t="s">
        <v>1</v>
      </c>
      <c r="F538" s="183" t="s">
        <v>1280</v>
      </c>
      <c r="H538" s="184">
        <v>151.378</v>
      </c>
      <c r="I538" s="185"/>
      <c r="L538" s="180"/>
      <c r="M538" s="186"/>
      <c r="N538" s="187"/>
      <c r="O538" s="187"/>
      <c r="P538" s="187"/>
      <c r="Q538" s="187"/>
      <c r="R538" s="187"/>
      <c r="S538" s="187"/>
      <c r="T538" s="188"/>
      <c r="AT538" s="182" t="s">
        <v>228</v>
      </c>
      <c r="AU538" s="182" t="s">
        <v>82</v>
      </c>
      <c r="AV538" s="13" t="s">
        <v>82</v>
      </c>
      <c r="AW538" s="13" t="s">
        <v>30</v>
      </c>
      <c r="AX538" s="13" t="s">
        <v>73</v>
      </c>
      <c r="AY538" s="182" t="s">
        <v>219</v>
      </c>
    </row>
    <row r="539" spans="2:51" s="14" customFormat="1" ht="12">
      <c r="B539" s="189"/>
      <c r="D539" s="181" t="s">
        <v>228</v>
      </c>
      <c r="E539" s="190" t="s">
        <v>1</v>
      </c>
      <c r="F539" s="191" t="s">
        <v>241</v>
      </c>
      <c r="H539" s="192">
        <v>212.441</v>
      </c>
      <c r="I539" s="193"/>
      <c r="L539" s="189"/>
      <c r="M539" s="194"/>
      <c r="N539" s="195"/>
      <c r="O539" s="195"/>
      <c r="P539" s="195"/>
      <c r="Q539" s="195"/>
      <c r="R539" s="195"/>
      <c r="S539" s="195"/>
      <c r="T539" s="196"/>
      <c r="AT539" s="190" t="s">
        <v>228</v>
      </c>
      <c r="AU539" s="190" t="s">
        <v>82</v>
      </c>
      <c r="AV539" s="14" t="s">
        <v>125</v>
      </c>
      <c r="AW539" s="14" t="s">
        <v>30</v>
      </c>
      <c r="AX539" s="14" t="s">
        <v>80</v>
      </c>
      <c r="AY539" s="190" t="s">
        <v>219</v>
      </c>
    </row>
    <row r="540" spans="2:63" s="12" customFormat="1" ht="22.9" customHeight="1">
      <c r="B540" s="153"/>
      <c r="D540" s="154" t="s">
        <v>72</v>
      </c>
      <c r="E540" s="164" t="s">
        <v>455</v>
      </c>
      <c r="F540" s="164" t="s">
        <v>1281</v>
      </c>
      <c r="I540" s="156"/>
      <c r="J540" s="165">
        <f>BK540</f>
        <v>0</v>
      </c>
      <c r="L540" s="153"/>
      <c r="M540" s="158"/>
      <c r="N540" s="159"/>
      <c r="O540" s="159"/>
      <c r="P540" s="160">
        <f>SUM(P541:P594)</f>
        <v>0</v>
      </c>
      <c r="Q540" s="159"/>
      <c r="R540" s="160">
        <f>SUM(R541:R594)</f>
        <v>263.54289145999996</v>
      </c>
      <c r="S540" s="159"/>
      <c r="T540" s="161">
        <f>SUM(T541:T594)</f>
        <v>0</v>
      </c>
      <c r="AR540" s="154" t="s">
        <v>80</v>
      </c>
      <c r="AT540" s="162" t="s">
        <v>72</v>
      </c>
      <c r="AU540" s="162" t="s">
        <v>80</v>
      </c>
      <c r="AY540" s="154" t="s">
        <v>219</v>
      </c>
      <c r="BK540" s="163">
        <f>SUM(BK541:BK594)</f>
        <v>0</v>
      </c>
    </row>
    <row r="541" spans="1:65" s="2" customFormat="1" ht="32.45" customHeight="1">
      <c r="A541" s="33"/>
      <c r="B541" s="166"/>
      <c r="C541" s="167" t="s">
        <v>1282</v>
      </c>
      <c r="D541" s="167" t="s">
        <v>222</v>
      </c>
      <c r="E541" s="168" t="s">
        <v>1283</v>
      </c>
      <c r="F541" s="169" t="s">
        <v>1284</v>
      </c>
      <c r="G541" s="170" t="s">
        <v>232</v>
      </c>
      <c r="H541" s="171">
        <v>57.703</v>
      </c>
      <c r="I541" s="172"/>
      <c r="J541" s="173">
        <f>ROUND(I541*H541,2)</f>
        <v>0</v>
      </c>
      <c r="K541" s="169" t="s">
        <v>226</v>
      </c>
      <c r="L541" s="34"/>
      <c r="M541" s="174" t="s">
        <v>1</v>
      </c>
      <c r="N541" s="175" t="s">
        <v>38</v>
      </c>
      <c r="O541" s="59"/>
      <c r="P541" s="176">
        <f>O541*H541</f>
        <v>0</v>
      </c>
      <c r="Q541" s="176">
        <v>2.25634</v>
      </c>
      <c r="R541" s="176">
        <f>Q541*H541</f>
        <v>130.19758702</v>
      </c>
      <c r="S541" s="176">
        <v>0</v>
      </c>
      <c r="T541" s="177">
        <f>S541*H541</f>
        <v>0</v>
      </c>
      <c r="U541" s="33"/>
      <c r="V541" s="33"/>
      <c r="W541" s="33"/>
      <c r="X541" s="33"/>
      <c r="Y541" s="33"/>
      <c r="Z541" s="33"/>
      <c r="AA541" s="33"/>
      <c r="AB541" s="33"/>
      <c r="AC541" s="33"/>
      <c r="AD541" s="33"/>
      <c r="AE541" s="33"/>
      <c r="AR541" s="178" t="s">
        <v>125</v>
      </c>
      <c r="AT541" s="178" t="s">
        <v>222</v>
      </c>
      <c r="AU541" s="178" t="s">
        <v>82</v>
      </c>
      <c r="AY541" s="18" t="s">
        <v>219</v>
      </c>
      <c r="BE541" s="179">
        <f>IF(N541="základní",J541,0)</f>
        <v>0</v>
      </c>
      <c r="BF541" s="179">
        <f>IF(N541="snížená",J541,0)</f>
        <v>0</v>
      </c>
      <c r="BG541" s="179">
        <f>IF(N541="zákl. přenesená",J541,0)</f>
        <v>0</v>
      </c>
      <c r="BH541" s="179">
        <f>IF(N541="sníž. přenesená",J541,0)</f>
        <v>0</v>
      </c>
      <c r="BI541" s="179">
        <f>IF(N541="nulová",J541,0)</f>
        <v>0</v>
      </c>
      <c r="BJ541" s="18" t="s">
        <v>80</v>
      </c>
      <c r="BK541" s="179">
        <f>ROUND(I541*H541,2)</f>
        <v>0</v>
      </c>
      <c r="BL541" s="18" t="s">
        <v>125</v>
      </c>
      <c r="BM541" s="178" t="s">
        <v>1285</v>
      </c>
    </row>
    <row r="542" spans="2:51" s="13" customFormat="1" ht="22.5">
      <c r="B542" s="180"/>
      <c r="D542" s="181" t="s">
        <v>228</v>
      </c>
      <c r="E542" s="182" t="s">
        <v>1</v>
      </c>
      <c r="F542" s="183" t="s">
        <v>1286</v>
      </c>
      <c r="H542" s="184">
        <v>48.477</v>
      </c>
      <c r="I542" s="185"/>
      <c r="L542" s="180"/>
      <c r="M542" s="186"/>
      <c r="N542" s="187"/>
      <c r="O542" s="187"/>
      <c r="P542" s="187"/>
      <c r="Q542" s="187"/>
      <c r="R542" s="187"/>
      <c r="S542" s="187"/>
      <c r="T542" s="188"/>
      <c r="AT542" s="182" t="s">
        <v>228</v>
      </c>
      <c r="AU542" s="182" t="s">
        <v>82</v>
      </c>
      <c r="AV542" s="13" t="s">
        <v>82</v>
      </c>
      <c r="AW542" s="13" t="s">
        <v>30</v>
      </c>
      <c r="AX542" s="13" t="s">
        <v>73</v>
      </c>
      <c r="AY542" s="182" t="s">
        <v>219</v>
      </c>
    </row>
    <row r="543" spans="2:51" s="13" customFormat="1" ht="22.5">
      <c r="B543" s="180"/>
      <c r="D543" s="181" t="s">
        <v>228</v>
      </c>
      <c r="E543" s="182" t="s">
        <v>1</v>
      </c>
      <c r="F543" s="183" t="s">
        <v>1287</v>
      </c>
      <c r="H543" s="184">
        <v>9.226</v>
      </c>
      <c r="I543" s="185"/>
      <c r="L543" s="180"/>
      <c r="M543" s="186"/>
      <c r="N543" s="187"/>
      <c r="O543" s="187"/>
      <c r="P543" s="187"/>
      <c r="Q543" s="187"/>
      <c r="R543" s="187"/>
      <c r="S543" s="187"/>
      <c r="T543" s="188"/>
      <c r="AT543" s="182" t="s">
        <v>228</v>
      </c>
      <c r="AU543" s="182" t="s">
        <v>82</v>
      </c>
      <c r="AV543" s="13" t="s">
        <v>82</v>
      </c>
      <c r="AW543" s="13" t="s">
        <v>30</v>
      </c>
      <c r="AX543" s="13" t="s">
        <v>73</v>
      </c>
      <c r="AY543" s="182" t="s">
        <v>219</v>
      </c>
    </row>
    <row r="544" spans="2:51" s="14" customFormat="1" ht="12">
      <c r="B544" s="189"/>
      <c r="D544" s="181" t="s">
        <v>228</v>
      </c>
      <c r="E544" s="190" t="s">
        <v>1</v>
      </c>
      <c r="F544" s="191" t="s">
        <v>241</v>
      </c>
      <c r="H544" s="192">
        <v>57.703</v>
      </c>
      <c r="I544" s="193"/>
      <c r="L544" s="189"/>
      <c r="M544" s="194"/>
      <c r="N544" s="195"/>
      <c r="O544" s="195"/>
      <c r="P544" s="195"/>
      <c r="Q544" s="195"/>
      <c r="R544" s="195"/>
      <c r="S544" s="195"/>
      <c r="T544" s="196"/>
      <c r="AT544" s="190" t="s">
        <v>228</v>
      </c>
      <c r="AU544" s="190" t="s">
        <v>82</v>
      </c>
      <c r="AV544" s="14" t="s">
        <v>125</v>
      </c>
      <c r="AW544" s="14" t="s">
        <v>30</v>
      </c>
      <c r="AX544" s="14" t="s">
        <v>80</v>
      </c>
      <c r="AY544" s="190" t="s">
        <v>219</v>
      </c>
    </row>
    <row r="545" spans="1:65" s="2" customFormat="1" ht="32.45" customHeight="1">
      <c r="A545" s="33"/>
      <c r="B545" s="166"/>
      <c r="C545" s="167" t="s">
        <v>1288</v>
      </c>
      <c r="D545" s="167" t="s">
        <v>222</v>
      </c>
      <c r="E545" s="168" t="s">
        <v>1289</v>
      </c>
      <c r="F545" s="169" t="s">
        <v>1290</v>
      </c>
      <c r="G545" s="170" t="s">
        <v>232</v>
      </c>
      <c r="H545" s="171">
        <v>11.91</v>
      </c>
      <c r="I545" s="172"/>
      <c r="J545" s="173">
        <f>ROUND(I545*H545,2)</f>
        <v>0</v>
      </c>
      <c r="K545" s="169" t="s">
        <v>226</v>
      </c>
      <c r="L545" s="34"/>
      <c r="M545" s="174" t="s">
        <v>1</v>
      </c>
      <c r="N545" s="175" t="s">
        <v>38</v>
      </c>
      <c r="O545" s="59"/>
      <c r="P545" s="176">
        <f>O545*H545</f>
        <v>0</v>
      </c>
      <c r="Q545" s="176">
        <v>2.45329</v>
      </c>
      <c r="R545" s="176">
        <f>Q545*H545</f>
        <v>29.2186839</v>
      </c>
      <c r="S545" s="176">
        <v>0</v>
      </c>
      <c r="T545" s="177">
        <f>S545*H545</f>
        <v>0</v>
      </c>
      <c r="U545" s="33"/>
      <c r="V545" s="33"/>
      <c r="W545" s="33"/>
      <c r="X545" s="33"/>
      <c r="Y545" s="33"/>
      <c r="Z545" s="33"/>
      <c r="AA545" s="33"/>
      <c r="AB545" s="33"/>
      <c r="AC545" s="33"/>
      <c r="AD545" s="33"/>
      <c r="AE545" s="33"/>
      <c r="AR545" s="178" t="s">
        <v>125</v>
      </c>
      <c r="AT545" s="178" t="s">
        <v>222</v>
      </c>
      <c r="AU545" s="178" t="s">
        <v>82</v>
      </c>
      <c r="AY545" s="18" t="s">
        <v>219</v>
      </c>
      <c r="BE545" s="179">
        <f>IF(N545="základní",J545,0)</f>
        <v>0</v>
      </c>
      <c r="BF545" s="179">
        <f>IF(N545="snížená",J545,0)</f>
        <v>0</v>
      </c>
      <c r="BG545" s="179">
        <f>IF(N545="zákl. přenesená",J545,0)</f>
        <v>0</v>
      </c>
      <c r="BH545" s="179">
        <f>IF(N545="sníž. přenesená",J545,0)</f>
        <v>0</v>
      </c>
      <c r="BI545" s="179">
        <f>IF(N545="nulová",J545,0)</f>
        <v>0</v>
      </c>
      <c r="BJ545" s="18" t="s">
        <v>80</v>
      </c>
      <c r="BK545" s="179">
        <f>ROUND(I545*H545,2)</f>
        <v>0</v>
      </c>
      <c r="BL545" s="18" t="s">
        <v>125</v>
      </c>
      <c r="BM545" s="178" t="s">
        <v>1291</v>
      </c>
    </row>
    <row r="546" spans="2:51" s="13" customFormat="1" ht="12">
      <c r="B546" s="180"/>
      <c r="D546" s="181" t="s">
        <v>228</v>
      </c>
      <c r="E546" s="182" t="s">
        <v>1</v>
      </c>
      <c r="F546" s="183" t="s">
        <v>1292</v>
      </c>
      <c r="H546" s="184">
        <v>11.91</v>
      </c>
      <c r="I546" s="185"/>
      <c r="L546" s="180"/>
      <c r="M546" s="186"/>
      <c r="N546" s="187"/>
      <c r="O546" s="187"/>
      <c r="P546" s="187"/>
      <c r="Q546" s="187"/>
      <c r="R546" s="187"/>
      <c r="S546" s="187"/>
      <c r="T546" s="188"/>
      <c r="AT546" s="182" t="s">
        <v>228</v>
      </c>
      <c r="AU546" s="182" t="s">
        <v>82</v>
      </c>
      <c r="AV546" s="13" t="s">
        <v>82</v>
      </c>
      <c r="AW546" s="13" t="s">
        <v>30</v>
      </c>
      <c r="AX546" s="13" t="s">
        <v>80</v>
      </c>
      <c r="AY546" s="182" t="s">
        <v>219</v>
      </c>
    </row>
    <row r="547" spans="1:65" s="2" customFormat="1" ht="32.45" customHeight="1">
      <c r="A547" s="33"/>
      <c r="B547" s="166"/>
      <c r="C547" s="167" t="s">
        <v>1293</v>
      </c>
      <c r="D547" s="167" t="s">
        <v>222</v>
      </c>
      <c r="E547" s="168" t="s">
        <v>1294</v>
      </c>
      <c r="F547" s="169" t="s">
        <v>1295</v>
      </c>
      <c r="G547" s="170" t="s">
        <v>232</v>
      </c>
      <c r="H547" s="171">
        <v>16.12</v>
      </c>
      <c r="I547" s="172"/>
      <c r="J547" s="173">
        <f>ROUND(I547*H547,2)</f>
        <v>0</v>
      </c>
      <c r="K547" s="169" t="s">
        <v>226</v>
      </c>
      <c r="L547" s="34"/>
      <c r="M547" s="174" t="s">
        <v>1</v>
      </c>
      <c r="N547" s="175" t="s">
        <v>38</v>
      </c>
      <c r="O547" s="59"/>
      <c r="P547" s="176">
        <f>O547*H547</f>
        <v>0</v>
      </c>
      <c r="Q547" s="176">
        <v>2.45329</v>
      </c>
      <c r="R547" s="176">
        <f>Q547*H547</f>
        <v>39.5470348</v>
      </c>
      <c r="S547" s="176">
        <v>0</v>
      </c>
      <c r="T547" s="177">
        <f>S547*H547</f>
        <v>0</v>
      </c>
      <c r="U547" s="33"/>
      <c r="V547" s="33"/>
      <c r="W547" s="33"/>
      <c r="X547" s="33"/>
      <c r="Y547" s="33"/>
      <c r="Z547" s="33"/>
      <c r="AA547" s="33"/>
      <c r="AB547" s="33"/>
      <c r="AC547" s="33"/>
      <c r="AD547" s="33"/>
      <c r="AE547" s="33"/>
      <c r="AR547" s="178" t="s">
        <v>125</v>
      </c>
      <c r="AT547" s="178" t="s">
        <v>222</v>
      </c>
      <c r="AU547" s="178" t="s">
        <v>82</v>
      </c>
      <c r="AY547" s="18" t="s">
        <v>219</v>
      </c>
      <c r="BE547" s="179">
        <f>IF(N547="základní",J547,0)</f>
        <v>0</v>
      </c>
      <c r="BF547" s="179">
        <f>IF(N547="snížená",J547,0)</f>
        <v>0</v>
      </c>
      <c r="BG547" s="179">
        <f>IF(N547="zákl. přenesená",J547,0)</f>
        <v>0</v>
      </c>
      <c r="BH547" s="179">
        <f>IF(N547="sníž. přenesená",J547,0)</f>
        <v>0</v>
      </c>
      <c r="BI547" s="179">
        <f>IF(N547="nulová",J547,0)</f>
        <v>0</v>
      </c>
      <c r="BJ547" s="18" t="s">
        <v>80</v>
      </c>
      <c r="BK547" s="179">
        <f>ROUND(I547*H547,2)</f>
        <v>0</v>
      </c>
      <c r="BL547" s="18" t="s">
        <v>125</v>
      </c>
      <c r="BM547" s="178" t="s">
        <v>1296</v>
      </c>
    </row>
    <row r="548" spans="2:51" s="13" customFormat="1" ht="12">
      <c r="B548" s="180"/>
      <c r="D548" s="181" t="s">
        <v>228</v>
      </c>
      <c r="E548" s="182" t="s">
        <v>1</v>
      </c>
      <c r="F548" s="183" t="s">
        <v>1297</v>
      </c>
      <c r="H548" s="184">
        <v>16.12</v>
      </c>
      <c r="I548" s="185"/>
      <c r="L548" s="180"/>
      <c r="M548" s="186"/>
      <c r="N548" s="187"/>
      <c r="O548" s="187"/>
      <c r="P548" s="187"/>
      <c r="Q548" s="187"/>
      <c r="R548" s="187"/>
      <c r="S548" s="187"/>
      <c r="T548" s="188"/>
      <c r="AT548" s="182" t="s">
        <v>228</v>
      </c>
      <c r="AU548" s="182" t="s">
        <v>82</v>
      </c>
      <c r="AV548" s="13" t="s">
        <v>82</v>
      </c>
      <c r="AW548" s="13" t="s">
        <v>30</v>
      </c>
      <c r="AX548" s="13" t="s">
        <v>73</v>
      </c>
      <c r="AY548" s="182" t="s">
        <v>219</v>
      </c>
    </row>
    <row r="549" spans="2:51" s="14" customFormat="1" ht="12">
      <c r="B549" s="189"/>
      <c r="D549" s="181" t="s">
        <v>228</v>
      </c>
      <c r="E549" s="190" t="s">
        <v>1</v>
      </c>
      <c r="F549" s="191" t="s">
        <v>241</v>
      </c>
      <c r="H549" s="192">
        <v>16.12</v>
      </c>
      <c r="I549" s="193"/>
      <c r="L549" s="189"/>
      <c r="M549" s="194"/>
      <c r="N549" s="195"/>
      <c r="O549" s="195"/>
      <c r="P549" s="195"/>
      <c r="Q549" s="195"/>
      <c r="R549" s="195"/>
      <c r="S549" s="195"/>
      <c r="T549" s="196"/>
      <c r="AT549" s="190" t="s">
        <v>228</v>
      </c>
      <c r="AU549" s="190" t="s">
        <v>82</v>
      </c>
      <c r="AV549" s="14" t="s">
        <v>125</v>
      </c>
      <c r="AW549" s="14" t="s">
        <v>30</v>
      </c>
      <c r="AX549" s="14" t="s">
        <v>80</v>
      </c>
      <c r="AY549" s="190" t="s">
        <v>219</v>
      </c>
    </row>
    <row r="550" spans="1:65" s="2" customFormat="1" ht="32.45" customHeight="1">
      <c r="A550" s="33"/>
      <c r="B550" s="166"/>
      <c r="C550" s="167" t="s">
        <v>1298</v>
      </c>
      <c r="D550" s="167" t="s">
        <v>222</v>
      </c>
      <c r="E550" s="168" t="s">
        <v>1299</v>
      </c>
      <c r="F550" s="169" t="s">
        <v>1300</v>
      </c>
      <c r="G550" s="170" t="s">
        <v>232</v>
      </c>
      <c r="H550" s="171">
        <v>16.12</v>
      </c>
      <c r="I550" s="172"/>
      <c r="J550" s="173">
        <f>ROUND(I550*H550,2)</f>
        <v>0</v>
      </c>
      <c r="K550" s="169" t="s">
        <v>226</v>
      </c>
      <c r="L550" s="34"/>
      <c r="M550" s="174" t="s">
        <v>1</v>
      </c>
      <c r="N550" s="175" t="s">
        <v>38</v>
      </c>
      <c r="O550" s="59"/>
      <c r="P550" s="176">
        <f>O550*H550</f>
        <v>0</v>
      </c>
      <c r="Q550" s="176">
        <v>0</v>
      </c>
      <c r="R550" s="176">
        <f>Q550*H550</f>
        <v>0</v>
      </c>
      <c r="S550" s="176">
        <v>0</v>
      </c>
      <c r="T550" s="177">
        <f>S550*H550</f>
        <v>0</v>
      </c>
      <c r="U550" s="33"/>
      <c r="V550" s="33"/>
      <c r="W550" s="33"/>
      <c r="X550" s="33"/>
      <c r="Y550" s="33"/>
      <c r="Z550" s="33"/>
      <c r="AA550" s="33"/>
      <c r="AB550" s="33"/>
      <c r="AC550" s="33"/>
      <c r="AD550" s="33"/>
      <c r="AE550" s="33"/>
      <c r="AR550" s="178" t="s">
        <v>125</v>
      </c>
      <c r="AT550" s="178" t="s">
        <v>222</v>
      </c>
      <c r="AU550" s="178" t="s">
        <v>82</v>
      </c>
      <c r="AY550" s="18" t="s">
        <v>219</v>
      </c>
      <c r="BE550" s="179">
        <f>IF(N550="základní",J550,0)</f>
        <v>0</v>
      </c>
      <c r="BF550" s="179">
        <f>IF(N550="snížená",J550,0)</f>
        <v>0</v>
      </c>
      <c r="BG550" s="179">
        <f>IF(N550="zákl. přenesená",J550,0)</f>
        <v>0</v>
      </c>
      <c r="BH550" s="179">
        <f>IF(N550="sníž. přenesená",J550,0)</f>
        <v>0</v>
      </c>
      <c r="BI550" s="179">
        <f>IF(N550="nulová",J550,0)</f>
        <v>0</v>
      </c>
      <c r="BJ550" s="18" t="s">
        <v>80</v>
      </c>
      <c r="BK550" s="179">
        <f>ROUND(I550*H550,2)</f>
        <v>0</v>
      </c>
      <c r="BL550" s="18" t="s">
        <v>125</v>
      </c>
      <c r="BM550" s="178" t="s">
        <v>1301</v>
      </c>
    </row>
    <row r="551" spans="2:51" s="13" customFormat="1" ht="12">
      <c r="B551" s="180"/>
      <c r="D551" s="181" t="s">
        <v>228</v>
      </c>
      <c r="E551" s="182" t="s">
        <v>1</v>
      </c>
      <c r="F551" s="183" t="s">
        <v>1302</v>
      </c>
      <c r="H551" s="184">
        <v>16.12</v>
      </c>
      <c r="I551" s="185"/>
      <c r="L551" s="180"/>
      <c r="M551" s="186"/>
      <c r="N551" s="187"/>
      <c r="O551" s="187"/>
      <c r="P551" s="187"/>
      <c r="Q551" s="187"/>
      <c r="R551" s="187"/>
      <c r="S551" s="187"/>
      <c r="T551" s="188"/>
      <c r="AT551" s="182" t="s">
        <v>228</v>
      </c>
      <c r="AU551" s="182" t="s">
        <v>82</v>
      </c>
      <c r="AV551" s="13" t="s">
        <v>82</v>
      </c>
      <c r="AW551" s="13" t="s">
        <v>30</v>
      </c>
      <c r="AX551" s="13" t="s">
        <v>73</v>
      </c>
      <c r="AY551" s="182" t="s">
        <v>219</v>
      </c>
    </row>
    <row r="552" spans="2:51" s="14" customFormat="1" ht="12">
      <c r="B552" s="189"/>
      <c r="D552" s="181" t="s">
        <v>228</v>
      </c>
      <c r="E552" s="190" t="s">
        <v>1</v>
      </c>
      <c r="F552" s="191" t="s">
        <v>241</v>
      </c>
      <c r="H552" s="192">
        <v>16.12</v>
      </c>
      <c r="I552" s="193"/>
      <c r="L552" s="189"/>
      <c r="M552" s="194"/>
      <c r="N552" s="195"/>
      <c r="O552" s="195"/>
      <c r="P552" s="195"/>
      <c r="Q552" s="195"/>
      <c r="R552" s="195"/>
      <c r="S552" s="195"/>
      <c r="T552" s="196"/>
      <c r="AT552" s="190" t="s">
        <v>228</v>
      </c>
      <c r="AU552" s="190" t="s">
        <v>82</v>
      </c>
      <c r="AV552" s="14" t="s">
        <v>125</v>
      </c>
      <c r="AW552" s="14" t="s">
        <v>30</v>
      </c>
      <c r="AX552" s="14" t="s">
        <v>80</v>
      </c>
      <c r="AY552" s="190" t="s">
        <v>219</v>
      </c>
    </row>
    <row r="553" spans="1:65" s="2" customFormat="1" ht="43.15" customHeight="1">
      <c r="A553" s="33"/>
      <c r="B553" s="166"/>
      <c r="C553" s="167" t="s">
        <v>1303</v>
      </c>
      <c r="D553" s="167" t="s">
        <v>222</v>
      </c>
      <c r="E553" s="168" t="s">
        <v>1304</v>
      </c>
      <c r="F553" s="169" t="s">
        <v>1305</v>
      </c>
      <c r="G553" s="170" t="s">
        <v>232</v>
      </c>
      <c r="H553" s="171">
        <v>27.287</v>
      </c>
      <c r="I553" s="172"/>
      <c r="J553" s="173">
        <f>ROUND(I553*H553,2)</f>
        <v>0</v>
      </c>
      <c r="K553" s="169" t="s">
        <v>226</v>
      </c>
      <c r="L553" s="34"/>
      <c r="M553" s="174" t="s">
        <v>1</v>
      </c>
      <c r="N553" s="175" t="s">
        <v>38</v>
      </c>
      <c r="O553" s="59"/>
      <c r="P553" s="176">
        <f>O553*H553</f>
        <v>0</v>
      </c>
      <c r="Q553" s="176">
        <v>0</v>
      </c>
      <c r="R553" s="176">
        <f>Q553*H553</f>
        <v>0</v>
      </c>
      <c r="S553" s="176">
        <v>0</v>
      </c>
      <c r="T553" s="177">
        <f>S553*H553</f>
        <v>0</v>
      </c>
      <c r="U553" s="33"/>
      <c r="V553" s="33"/>
      <c r="W553" s="33"/>
      <c r="X553" s="33"/>
      <c r="Y553" s="33"/>
      <c r="Z553" s="33"/>
      <c r="AA553" s="33"/>
      <c r="AB553" s="33"/>
      <c r="AC553" s="33"/>
      <c r="AD553" s="33"/>
      <c r="AE553" s="33"/>
      <c r="AR553" s="178" t="s">
        <v>125</v>
      </c>
      <c r="AT553" s="178" t="s">
        <v>222</v>
      </c>
      <c r="AU553" s="178" t="s">
        <v>82</v>
      </c>
      <c r="AY553" s="18" t="s">
        <v>219</v>
      </c>
      <c r="BE553" s="179">
        <f>IF(N553="základní",J553,0)</f>
        <v>0</v>
      </c>
      <c r="BF553" s="179">
        <f>IF(N553="snížená",J553,0)</f>
        <v>0</v>
      </c>
      <c r="BG553" s="179">
        <f>IF(N553="zákl. přenesená",J553,0)</f>
        <v>0</v>
      </c>
      <c r="BH553" s="179">
        <f>IF(N553="sníž. přenesená",J553,0)</f>
        <v>0</v>
      </c>
      <c r="BI553" s="179">
        <f>IF(N553="nulová",J553,0)</f>
        <v>0</v>
      </c>
      <c r="BJ553" s="18" t="s">
        <v>80</v>
      </c>
      <c r="BK553" s="179">
        <f>ROUND(I553*H553,2)</f>
        <v>0</v>
      </c>
      <c r="BL553" s="18" t="s">
        <v>125</v>
      </c>
      <c r="BM553" s="178" t="s">
        <v>1306</v>
      </c>
    </row>
    <row r="554" spans="2:51" s="13" customFormat="1" ht="22.5">
      <c r="B554" s="180"/>
      <c r="D554" s="181" t="s">
        <v>228</v>
      </c>
      <c r="E554" s="182" t="s">
        <v>1</v>
      </c>
      <c r="F554" s="183" t="s">
        <v>1307</v>
      </c>
      <c r="H554" s="184">
        <v>15.377</v>
      </c>
      <c r="I554" s="185"/>
      <c r="L554" s="180"/>
      <c r="M554" s="186"/>
      <c r="N554" s="187"/>
      <c r="O554" s="187"/>
      <c r="P554" s="187"/>
      <c r="Q554" s="187"/>
      <c r="R554" s="187"/>
      <c r="S554" s="187"/>
      <c r="T554" s="188"/>
      <c r="AT554" s="182" t="s">
        <v>228</v>
      </c>
      <c r="AU554" s="182" t="s">
        <v>82</v>
      </c>
      <c r="AV554" s="13" t="s">
        <v>82</v>
      </c>
      <c r="AW554" s="13" t="s">
        <v>30</v>
      </c>
      <c r="AX554" s="13" t="s">
        <v>73</v>
      </c>
      <c r="AY554" s="182" t="s">
        <v>219</v>
      </c>
    </row>
    <row r="555" spans="2:51" s="13" customFormat="1" ht="12">
      <c r="B555" s="180"/>
      <c r="D555" s="181" t="s">
        <v>228</v>
      </c>
      <c r="E555" s="182" t="s">
        <v>1</v>
      </c>
      <c r="F555" s="183" t="s">
        <v>1292</v>
      </c>
      <c r="H555" s="184">
        <v>11.91</v>
      </c>
      <c r="I555" s="185"/>
      <c r="L555" s="180"/>
      <c r="M555" s="186"/>
      <c r="N555" s="187"/>
      <c r="O555" s="187"/>
      <c r="P555" s="187"/>
      <c r="Q555" s="187"/>
      <c r="R555" s="187"/>
      <c r="S555" s="187"/>
      <c r="T555" s="188"/>
      <c r="AT555" s="182" t="s">
        <v>228</v>
      </c>
      <c r="AU555" s="182" t="s">
        <v>82</v>
      </c>
      <c r="AV555" s="13" t="s">
        <v>82</v>
      </c>
      <c r="AW555" s="13" t="s">
        <v>30</v>
      </c>
      <c r="AX555" s="13" t="s">
        <v>73</v>
      </c>
      <c r="AY555" s="182" t="s">
        <v>219</v>
      </c>
    </row>
    <row r="556" spans="2:51" s="14" customFormat="1" ht="12">
      <c r="B556" s="189"/>
      <c r="D556" s="181" t="s">
        <v>228</v>
      </c>
      <c r="E556" s="190" t="s">
        <v>1</v>
      </c>
      <c r="F556" s="191" t="s">
        <v>241</v>
      </c>
      <c r="H556" s="192">
        <v>27.287</v>
      </c>
      <c r="I556" s="193"/>
      <c r="L556" s="189"/>
      <c r="M556" s="194"/>
      <c r="N556" s="195"/>
      <c r="O556" s="195"/>
      <c r="P556" s="195"/>
      <c r="Q556" s="195"/>
      <c r="R556" s="195"/>
      <c r="S556" s="195"/>
      <c r="T556" s="196"/>
      <c r="AT556" s="190" t="s">
        <v>228</v>
      </c>
      <c r="AU556" s="190" t="s">
        <v>82</v>
      </c>
      <c r="AV556" s="14" t="s">
        <v>125</v>
      </c>
      <c r="AW556" s="14" t="s">
        <v>30</v>
      </c>
      <c r="AX556" s="14" t="s">
        <v>80</v>
      </c>
      <c r="AY556" s="190" t="s">
        <v>219</v>
      </c>
    </row>
    <row r="557" spans="1:65" s="2" customFormat="1" ht="32.45" customHeight="1">
      <c r="A557" s="33"/>
      <c r="B557" s="166"/>
      <c r="C557" s="167" t="s">
        <v>1308</v>
      </c>
      <c r="D557" s="167" t="s">
        <v>222</v>
      </c>
      <c r="E557" s="168" t="s">
        <v>1309</v>
      </c>
      <c r="F557" s="169" t="s">
        <v>1310</v>
      </c>
      <c r="G557" s="170" t="s">
        <v>232</v>
      </c>
      <c r="H557" s="171">
        <v>12.714</v>
      </c>
      <c r="I557" s="172"/>
      <c r="J557" s="173">
        <f>ROUND(I557*H557,2)</f>
        <v>0</v>
      </c>
      <c r="K557" s="169" t="s">
        <v>226</v>
      </c>
      <c r="L557" s="34"/>
      <c r="M557" s="174" t="s">
        <v>1</v>
      </c>
      <c r="N557" s="175" t="s">
        <v>38</v>
      </c>
      <c r="O557" s="59"/>
      <c r="P557" s="176">
        <f>O557*H557</f>
        <v>0</v>
      </c>
      <c r="Q557" s="176">
        <v>0</v>
      </c>
      <c r="R557" s="176">
        <f>Q557*H557</f>
        <v>0</v>
      </c>
      <c r="S557" s="176">
        <v>0</v>
      </c>
      <c r="T557" s="177">
        <f>S557*H557</f>
        <v>0</v>
      </c>
      <c r="U557" s="33"/>
      <c r="V557" s="33"/>
      <c r="W557" s="33"/>
      <c r="X557" s="33"/>
      <c r="Y557" s="33"/>
      <c r="Z557" s="33"/>
      <c r="AA557" s="33"/>
      <c r="AB557" s="33"/>
      <c r="AC557" s="33"/>
      <c r="AD557" s="33"/>
      <c r="AE557" s="33"/>
      <c r="AR557" s="178" t="s">
        <v>125</v>
      </c>
      <c r="AT557" s="178" t="s">
        <v>222</v>
      </c>
      <c r="AU557" s="178" t="s">
        <v>82</v>
      </c>
      <c r="AY557" s="18" t="s">
        <v>219</v>
      </c>
      <c r="BE557" s="179">
        <f>IF(N557="základní",J557,0)</f>
        <v>0</v>
      </c>
      <c r="BF557" s="179">
        <f>IF(N557="snížená",J557,0)</f>
        <v>0</v>
      </c>
      <c r="BG557" s="179">
        <f>IF(N557="zákl. přenesená",J557,0)</f>
        <v>0</v>
      </c>
      <c r="BH557" s="179">
        <f>IF(N557="sníž. přenesená",J557,0)</f>
        <v>0</v>
      </c>
      <c r="BI557" s="179">
        <f>IF(N557="nulová",J557,0)</f>
        <v>0</v>
      </c>
      <c r="BJ557" s="18" t="s">
        <v>80</v>
      </c>
      <c r="BK557" s="179">
        <f>ROUND(I557*H557,2)</f>
        <v>0</v>
      </c>
      <c r="BL557" s="18" t="s">
        <v>125</v>
      </c>
      <c r="BM557" s="178" t="s">
        <v>1311</v>
      </c>
    </row>
    <row r="558" spans="2:51" s="13" customFormat="1" ht="12">
      <c r="B558" s="180"/>
      <c r="D558" s="181" t="s">
        <v>228</v>
      </c>
      <c r="E558" s="182" t="s">
        <v>1</v>
      </c>
      <c r="F558" s="183" t="s">
        <v>1312</v>
      </c>
      <c r="H558" s="184">
        <v>6.974</v>
      </c>
      <c r="I558" s="185"/>
      <c r="L558" s="180"/>
      <c r="M558" s="186"/>
      <c r="N558" s="187"/>
      <c r="O558" s="187"/>
      <c r="P558" s="187"/>
      <c r="Q558" s="187"/>
      <c r="R558" s="187"/>
      <c r="S558" s="187"/>
      <c r="T558" s="188"/>
      <c r="AT558" s="182" t="s">
        <v>228</v>
      </c>
      <c r="AU558" s="182" t="s">
        <v>82</v>
      </c>
      <c r="AV558" s="13" t="s">
        <v>82</v>
      </c>
      <c r="AW558" s="13" t="s">
        <v>30</v>
      </c>
      <c r="AX558" s="13" t="s">
        <v>73</v>
      </c>
      <c r="AY558" s="182" t="s">
        <v>219</v>
      </c>
    </row>
    <row r="559" spans="2:51" s="13" customFormat="1" ht="12">
      <c r="B559" s="180"/>
      <c r="D559" s="181" t="s">
        <v>228</v>
      </c>
      <c r="E559" s="182" t="s">
        <v>1</v>
      </c>
      <c r="F559" s="183" t="s">
        <v>1313</v>
      </c>
      <c r="H559" s="184">
        <v>5.74</v>
      </c>
      <c r="I559" s="185"/>
      <c r="L559" s="180"/>
      <c r="M559" s="186"/>
      <c r="N559" s="187"/>
      <c r="O559" s="187"/>
      <c r="P559" s="187"/>
      <c r="Q559" s="187"/>
      <c r="R559" s="187"/>
      <c r="S559" s="187"/>
      <c r="T559" s="188"/>
      <c r="AT559" s="182" t="s">
        <v>228</v>
      </c>
      <c r="AU559" s="182" t="s">
        <v>82</v>
      </c>
      <c r="AV559" s="13" t="s">
        <v>82</v>
      </c>
      <c r="AW559" s="13" t="s">
        <v>30</v>
      </c>
      <c r="AX559" s="13" t="s">
        <v>73</v>
      </c>
      <c r="AY559" s="182" t="s">
        <v>219</v>
      </c>
    </row>
    <row r="560" spans="2:51" s="14" customFormat="1" ht="12">
      <c r="B560" s="189"/>
      <c r="D560" s="181" t="s">
        <v>228</v>
      </c>
      <c r="E560" s="190" t="s">
        <v>1</v>
      </c>
      <c r="F560" s="191" t="s">
        <v>241</v>
      </c>
      <c r="H560" s="192">
        <v>12.714</v>
      </c>
      <c r="I560" s="193"/>
      <c r="L560" s="189"/>
      <c r="M560" s="194"/>
      <c r="N560" s="195"/>
      <c r="O560" s="195"/>
      <c r="P560" s="195"/>
      <c r="Q560" s="195"/>
      <c r="R560" s="195"/>
      <c r="S560" s="195"/>
      <c r="T560" s="196"/>
      <c r="AT560" s="190" t="s">
        <v>228</v>
      </c>
      <c r="AU560" s="190" t="s">
        <v>82</v>
      </c>
      <c r="AV560" s="14" t="s">
        <v>125</v>
      </c>
      <c r="AW560" s="14" t="s">
        <v>30</v>
      </c>
      <c r="AX560" s="14" t="s">
        <v>80</v>
      </c>
      <c r="AY560" s="190" t="s">
        <v>219</v>
      </c>
    </row>
    <row r="561" spans="1:65" s="2" customFormat="1" ht="32.45" customHeight="1">
      <c r="A561" s="33"/>
      <c r="B561" s="166"/>
      <c r="C561" s="167" t="s">
        <v>1314</v>
      </c>
      <c r="D561" s="167" t="s">
        <v>222</v>
      </c>
      <c r="E561" s="168" t="s">
        <v>1315</v>
      </c>
      <c r="F561" s="169" t="s">
        <v>1316</v>
      </c>
      <c r="G561" s="170" t="s">
        <v>232</v>
      </c>
      <c r="H561" s="171">
        <v>16.12</v>
      </c>
      <c r="I561" s="172"/>
      <c r="J561" s="173">
        <f>ROUND(I561*H561,2)</f>
        <v>0</v>
      </c>
      <c r="K561" s="169" t="s">
        <v>226</v>
      </c>
      <c r="L561" s="34"/>
      <c r="M561" s="174" t="s">
        <v>1</v>
      </c>
      <c r="N561" s="175" t="s">
        <v>38</v>
      </c>
      <c r="O561" s="59"/>
      <c r="P561" s="176">
        <f>O561*H561</f>
        <v>0</v>
      </c>
      <c r="Q561" s="176">
        <v>0.03535</v>
      </c>
      <c r="R561" s="176">
        <f>Q561*H561</f>
        <v>0.5698420000000001</v>
      </c>
      <c r="S561" s="176">
        <v>0</v>
      </c>
      <c r="T561" s="177">
        <f>S561*H561</f>
        <v>0</v>
      </c>
      <c r="U561" s="33"/>
      <c r="V561" s="33"/>
      <c r="W561" s="33"/>
      <c r="X561" s="33"/>
      <c r="Y561" s="33"/>
      <c r="Z561" s="33"/>
      <c r="AA561" s="33"/>
      <c r="AB561" s="33"/>
      <c r="AC561" s="33"/>
      <c r="AD561" s="33"/>
      <c r="AE561" s="33"/>
      <c r="AR561" s="178" t="s">
        <v>125</v>
      </c>
      <c r="AT561" s="178" t="s">
        <v>222</v>
      </c>
      <c r="AU561" s="178" t="s">
        <v>82</v>
      </c>
      <c r="AY561" s="18" t="s">
        <v>219</v>
      </c>
      <c r="BE561" s="179">
        <f>IF(N561="základní",J561,0)</f>
        <v>0</v>
      </c>
      <c r="BF561" s="179">
        <f>IF(N561="snížená",J561,0)</f>
        <v>0</v>
      </c>
      <c r="BG561" s="179">
        <f>IF(N561="zákl. přenesená",J561,0)</f>
        <v>0</v>
      </c>
      <c r="BH561" s="179">
        <f>IF(N561="sníž. přenesená",J561,0)</f>
        <v>0</v>
      </c>
      <c r="BI561" s="179">
        <f>IF(N561="nulová",J561,0)</f>
        <v>0</v>
      </c>
      <c r="BJ561" s="18" t="s">
        <v>80</v>
      </c>
      <c r="BK561" s="179">
        <f>ROUND(I561*H561,2)</f>
        <v>0</v>
      </c>
      <c r="BL561" s="18" t="s">
        <v>125</v>
      </c>
      <c r="BM561" s="178" t="s">
        <v>1317</v>
      </c>
    </row>
    <row r="562" spans="2:51" s="13" customFormat="1" ht="12">
      <c r="B562" s="180"/>
      <c r="D562" s="181" t="s">
        <v>228</v>
      </c>
      <c r="E562" s="182" t="s">
        <v>1</v>
      </c>
      <c r="F562" s="183" t="s">
        <v>1297</v>
      </c>
      <c r="H562" s="184">
        <v>16.12</v>
      </c>
      <c r="I562" s="185"/>
      <c r="L562" s="180"/>
      <c r="M562" s="186"/>
      <c r="N562" s="187"/>
      <c r="O562" s="187"/>
      <c r="P562" s="187"/>
      <c r="Q562" s="187"/>
      <c r="R562" s="187"/>
      <c r="S562" s="187"/>
      <c r="T562" s="188"/>
      <c r="AT562" s="182" t="s">
        <v>228</v>
      </c>
      <c r="AU562" s="182" t="s">
        <v>82</v>
      </c>
      <c r="AV562" s="13" t="s">
        <v>82</v>
      </c>
      <c r="AW562" s="13" t="s">
        <v>30</v>
      </c>
      <c r="AX562" s="13" t="s">
        <v>80</v>
      </c>
      <c r="AY562" s="182" t="s">
        <v>219</v>
      </c>
    </row>
    <row r="563" spans="1:65" s="2" customFormat="1" ht="32.45" customHeight="1">
      <c r="A563" s="33"/>
      <c r="B563" s="166"/>
      <c r="C563" s="167" t="s">
        <v>1318</v>
      </c>
      <c r="D563" s="167" t="s">
        <v>222</v>
      </c>
      <c r="E563" s="168" t="s">
        <v>1319</v>
      </c>
      <c r="F563" s="169" t="s">
        <v>1320</v>
      </c>
      <c r="G563" s="170" t="s">
        <v>232</v>
      </c>
      <c r="H563" s="171">
        <v>12.714</v>
      </c>
      <c r="I563" s="172"/>
      <c r="J563" s="173">
        <f>ROUND(I563*H563,2)</f>
        <v>0</v>
      </c>
      <c r="K563" s="169" t="s">
        <v>226</v>
      </c>
      <c r="L563" s="34"/>
      <c r="M563" s="174" t="s">
        <v>1</v>
      </c>
      <c r="N563" s="175" t="s">
        <v>38</v>
      </c>
      <c r="O563" s="59"/>
      <c r="P563" s="176">
        <f>O563*H563</f>
        <v>0</v>
      </c>
      <c r="Q563" s="176">
        <v>0.909</v>
      </c>
      <c r="R563" s="176">
        <f>Q563*H563</f>
        <v>11.557026</v>
      </c>
      <c r="S563" s="176">
        <v>0</v>
      </c>
      <c r="T563" s="177">
        <f>S563*H563</f>
        <v>0</v>
      </c>
      <c r="U563" s="33"/>
      <c r="V563" s="33"/>
      <c r="W563" s="33"/>
      <c r="X563" s="33"/>
      <c r="Y563" s="33"/>
      <c r="Z563" s="33"/>
      <c r="AA563" s="33"/>
      <c r="AB563" s="33"/>
      <c r="AC563" s="33"/>
      <c r="AD563" s="33"/>
      <c r="AE563" s="33"/>
      <c r="AR563" s="178" t="s">
        <v>125</v>
      </c>
      <c r="AT563" s="178" t="s">
        <v>222</v>
      </c>
      <c r="AU563" s="178" t="s">
        <v>82</v>
      </c>
      <c r="AY563" s="18" t="s">
        <v>219</v>
      </c>
      <c r="BE563" s="179">
        <f>IF(N563="základní",J563,0)</f>
        <v>0</v>
      </c>
      <c r="BF563" s="179">
        <f>IF(N563="snížená",J563,0)</f>
        <v>0</v>
      </c>
      <c r="BG563" s="179">
        <f>IF(N563="zákl. přenesená",J563,0)</f>
        <v>0</v>
      </c>
      <c r="BH563" s="179">
        <f>IF(N563="sníž. přenesená",J563,0)</f>
        <v>0</v>
      </c>
      <c r="BI563" s="179">
        <f>IF(N563="nulová",J563,0)</f>
        <v>0</v>
      </c>
      <c r="BJ563" s="18" t="s">
        <v>80</v>
      </c>
      <c r="BK563" s="179">
        <f>ROUND(I563*H563,2)</f>
        <v>0</v>
      </c>
      <c r="BL563" s="18" t="s">
        <v>125</v>
      </c>
      <c r="BM563" s="178" t="s">
        <v>1321</v>
      </c>
    </row>
    <row r="564" spans="2:51" s="13" customFormat="1" ht="12">
      <c r="B564" s="180"/>
      <c r="D564" s="181" t="s">
        <v>228</v>
      </c>
      <c r="E564" s="182" t="s">
        <v>1</v>
      </c>
      <c r="F564" s="183" t="s">
        <v>1312</v>
      </c>
      <c r="H564" s="184">
        <v>6.974</v>
      </c>
      <c r="I564" s="185"/>
      <c r="L564" s="180"/>
      <c r="M564" s="186"/>
      <c r="N564" s="187"/>
      <c r="O564" s="187"/>
      <c r="P564" s="187"/>
      <c r="Q564" s="187"/>
      <c r="R564" s="187"/>
      <c r="S564" s="187"/>
      <c r="T564" s="188"/>
      <c r="AT564" s="182" t="s">
        <v>228</v>
      </c>
      <c r="AU564" s="182" t="s">
        <v>82</v>
      </c>
      <c r="AV564" s="13" t="s">
        <v>82</v>
      </c>
      <c r="AW564" s="13" t="s">
        <v>30</v>
      </c>
      <c r="AX564" s="13" t="s">
        <v>73</v>
      </c>
      <c r="AY564" s="182" t="s">
        <v>219</v>
      </c>
    </row>
    <row r="565" spans="2:51" s="13" customFormat="1" ht="12">
      <c r="B565" s="180"/>
      <c r="D565" s="181" t="s">
        <v>228</v>
      </c>
      <c r="E565" s="182" t="s">
        <v>1</v>
      </c>
      <c r="F565" s="183" t="s">
        <v>1313</v>
      </c>
      <c r="H565" s="184">
        <v>5.74</v>
      </c>
      <c r="I565" s="185"/>
      <c r="L565" s="180"/>
      <c r="M565" s="186"/>
      <c r="N565" s="187"/>
      <c r="O565" s="187"/>
      <c r="P565" s="187"/>
      <c r="Q565" s="187"/>
      <c r="R565" s="187"/>
      <c r="S565" s="187"/>
      <c r="T565" s="188"/>
      <c r="AT565" s="182" t="s">
        <v>228</v>
      </c>
      <c r="AU565" s="182" t="s">
        <v>82</v>
      </c>
      <c r="AV565" s="13" t="s">
        <v>82</v>
      </c>
      <c r="AW565" s="13" t="s">
        <v>30</v>
      </c>
      <c r="AX565" s="13" t="s">
        <v>73</v>
      </c>
      <c r="AY565" s="182" t="s">
        <v>219</v>
      </c>
    </row>
    <row r="566" spans="2:51" s="14" customFormat="1" ht="12">
      <c r="B566" s="189"/>
      <c r="D566" s="181" t="s">
        <v>228</v>
      </c>
      <c r="E566" s="190" t="s">
        <v>1</v>
      </c>
      <c r="F566" s="191" t="s">
        <v>241</v>
      </c>
      <c r="H566" s="192">
        <v>12.714</v>
      </c>
      <c r="I566" s="193"/>
      <c r="L566" s="189"/>
      <c r="M566" s="194"/>
      <c r="N566" s="195"/>
      <c r="O566" s="195"/>
      <c r="P566" s="195"/>
      <c r="Q566" s="195"/>
      <c r="R566" s="195"/>
      <c r="S566" s="195"/>
      <c r="T566" s="196"/>
      <c r="AT566" s="190" t="s">
        <v>228</v>
      </c>
      <c r="AU566" s="190" t="s">
        <v>82</v>
      </c>
      <c r="AV566" s="14" t="s">
        <v>125</v>
      </c>
      <c r="AW566" s="14" t="s">
        <v>30</v>
      </c>
      <c r="AX566" s="14" t="s">
        <v>80</v>
      </c>
      <c r="AY566" s="190" t="s">
        <v>219</v>
      </c>
    </row>
    <row r="567" spans="1:65" s="2" customFormat="1" ht="21.6" customHeight="1">
      <c r="A567" s="33"/>
      <c r="B567" s="166"/>
      <c r="C567" s="167" t="s">
        <v>1322</v>
      </c>
      <c r="D567" s="167" t="s">
        <v>222</v>
      </c>
      <c r="E567" s="168" t="s">
        <v>1323</v>
      </c>
      <c r="F567" s="169" t="s">
        <v>1324</v>
      </c>
      <c r="G567" s="170" t="s">
        <v>249</v>
      </c>
      <c r="H567" s="171">
        <v>0.992</v>
      </c>
      <c r="I567" s="172"/>
      <c r="J567" s="173">
        <f>ROUND(I567*H567,2)</f>
        <v>0</v>
      </c>
      <c r="K567" s="169" t="s">
        <v>226</v>
      </c>
      <c r="L567" s="34"/>
      <c r="M567" s="174" t="s">
        <v>1</v>
      </c>
      <c r="N567" s="175" t="s">
        <v>38</v>
      </c>
      <c r="O567" s="59"/>
      <c r="P567" s="176">
        <f>O567*H567</f>
        <v>0</v>
      </c>
      <c r="Q567" s="176">
        <v>1.06277</v>
      </c>
      <c r="R567" s="176">
        <f>Q567*H567</f>
        <v>1.05426784</v>
      </c>
      <c r="S567" s="176">
        <v>0</v>
      </c>
      <c r="T567" s="177">
        <f>S567*H567</f>
        <v>0</v>
      </c>
      <c r="U567" s="33"/>
      <c r="V567" s="33"/>
      <c r="W567" s="33"/>
      <c r="X567" s="33"/>
      <c r="Y567" s="33"/>
      <c r="Z567" s="33"/>
      <c r="AA567" s="33"/>
      <c r="AB567" s="33"/>
      <c r="AC567" s="33"/>
      <c r="AD567" s="33"/>
      <c r="AE567" s="33"/>
      <c r="AR567" s="178" t="s">
        <v>125</v>
      </c>
      <c r="AT567" s="178" t="s">
        <v>222</v>
      </c>
      <c r="AU567" s="178" t="s">
        <v>82</v>
      </c>
      <c r="AY567" s="18" t="s">
        <v>219</v>
      </c>
      <c r="BE567" s="179">
        <f>IF(N567="základní",J567,0)</f>
        <v>0</v>
      </c>
      <c r="BF567" s="179">
        <f>IF(N567="snížená",J567,0)</f>
        <v>0</v>
      </c>
      <c r="BG567" s="179">
        <f>IF(N567="zákl. přenesená",J567,0)</f>
        <v>0</v>
      </c>
      <c r="BH567" s="179">
        <f>IF(N567="sníž. přenesená",J567,0)</f>
        <v>0</v>
      </c>
      <c r="BI567" s="179">
        <f>IF(N567="nulová",J567,0)</f>
        <v>0</v>
      </c>
      <c r="BJ567" s="18" t="s">
        <v>80</v>
      </c>
      <c r="BK567" s="179">
        <f>ROUND(I567*H567,2)</f>
        <v>0</v>
      </c>
      <c r="BL567" s="18" t="s">
        <v>125</v>
      </c>
      <c r="BM567" s="178" t="s">
        <v>1325</v>
      </c>
    </row>
    <row r="568" spans="2:51" s="13" customFormat="1" ht="33.75">
      <c r="B568" s="180"/>
      <c r="D568" s="181" t="s">
        <v>228</v>
      </c>
      <c r="E568" s="182" t="s">
        <v>1</v>
      </c>
      <c r="F568" s="183" t="s">
        <v>1326</v>
      </c>
      <c r="H568" s="184">
        <v>0.559</v>
      </c>
      <c r="I568" s="185"/>
      <c r="L568" s="180"/>
      <c r="M568" s="186"/>
      <c r="N568" s="187"/>
      <c r="O568" s="187"/>
      <c r="P568" s="187"/>
      <c r="Q568" s="187"/>
      <c r="R568" s="187"/>
      <c r="S568" s="187"/>
      <c r="T568" s="188"/>
      <c r="AT568" s="182" t="s">
        <v>228</v>
      </c>
      <c r="AU568" s="182" t="s">
        <v>82</v>
      </c>
      <c r="AV568" s="13" t="s">
        <v>82</v>
      </c>
      <c r="AW568" s="13" t="s">
        <v>30</v>
      </c>
      <c r="AX568" s="13" t="s">
        <v>73</v>
      </c>
      <c r="AY568" s="182" t="s">
        <v>219</v>
      </c>
    </row>
    <row r="569" spans="2:51" s="13" customFormat="1" ht="12">
      <c r="B569" s="180"/>
      <c r="D569" s="181" t="s">
        <v>228</v>
      </c>
      <c r="E569" s="182" t="s">
        <v>1</v>
      </c>
      <c r="F569" s="183" t="s">
        <v>1327</v>
      </c>
      <c r="H569" s="184">
        <v>0.433</v>
      </c>
      <c r="I569" s="185"/>
      <c r="L569" s="180"/>
      <c r="M569" s="186"/>
      <c r="N569" s="187"/>
      <c r="O569" s="187"/>
      <c r="P569" s="187"/>
      <c r="Q569" s="187"/>
      <c r="R569" s="187"/>
      <c r="S569" s="187"/>
      <c r="T569" s="188"/>
      <c r="AT569" s="182" t="s">
        <v>228</v>
      </c>
      <c r="AU569" s="182" t="s">
        <v>82</v>
      </c>
      <c r="AV569" s="13" t="s">
        <v>82</v>
      </c>
      <c r="AW569" s="13" t="s">
        <v>30</v>
      </c>
      <c r="AX569" s="13" t="s">
        <v>73</v>
      </c>
      <c r="AY569" s="182" t="s">
        <v>219</v>
      </c>
    </row>
    <row r="570" spans="2:51" s="14" customFormat="1" ht="12">
      <c r="B570" s="189"/>
      <c r="D570" s="181" t="s">
        <v>228</v>
      </c>
      <c r="E570" s="190" t="s">
        <v>1</v>
      </c>
      <c r="F570" s="191" t="s">
        <v>241</v>
      </c>
      <c r="H570" s="192">
        <v>0.992</v>
      </c>
      <c r="I570" s="193"/>
      <c r="L570" s="189"/>
      <c r="M570" s="194"/>
      <c r="N570" s="195"/>
      <c r="O570" s="195"/>
      <c r="P570" s="195"/>
      <c r="Q570" s="195"/>
      <c r="R570" s="195"/>
      <c r="S570" s="195"/>
      <c r="T570" s="196"/>
      <c r="AT570" s="190" t="s">
        <v>228</v>
      </c>
      <c r="AU570" s="190" t="s">
        <v>82</v>
      </c>
      <c r="AV570" s="14" t="s">
        <v>125</v>
      </c>
      <c r="AW570" s="14" t="s">
        <v>30</v>
      </c>
      <c r="AX570" s="14" t="s">
        <v>80</v>
      </c>
      <c r="AY570" s="190" t="s">
        <v>219</v>
      </c>
    </row>
    <row r="571" spans="1:65" s="2" customFormat="1" ht="21.6" customHeight="1">
      <c r="A571" s="33"/>
      <c r="B571" s="166"/>
      <c r="C571" s="167" t="s">
        <v>1328</v>
      </c>
      <c r="D571" s="167" t="s">
        <v>222</v>
      </c>
      <c r="E571" s="168" t="s">
        <v>1329</v>
      </c>
      <c r="F571" s="169" t="s">
        <v>1330</v>
      </c>
      <c r="G571" s="170" t="s">
        <v>237</v>
      </c>
      <c r="H571" s="171">
        <v>129.03</v>
      </c>
      <c r="I571" s="172"/>
      <c r="J571" s="173">
        <f>ROUND(I571*H571,2)</f>
        <v>0</v>
      </c>
      <c r="K571" s="169" t="s">
        <v>226</v>
      </c>
      <c r="L571" s="34"/>
      <c r="M571" s="174" t="s">
        <v>1</v>
      </c>
      <c r="N571" s="175" t="s">
        <v>38</v>
      </c>
      <c r="O571" s="59"/>
      <c r="P571" s="176">
        <f>O571*H571</f>
        <v>0</v>
      </c>
      <c r="Q571" s="176">
        <v>0.11</v>
      </c>
      <c r="R571" s="176">
        <f>Q571*H571</f>
        <v>14.1933</v>
      </c>
      <c r="S571" s="176">
        <v>0</v>
      </c>
      <c r="T571" s="177">
        <f>S571*H571</f>
        <v>0</v>
      </c>
      <c r="U571" s="33"/>
      <c r="V571" s="33"/>
      <c r="W571" s="33"/>
      <c r="X571" s="33"/>
      <c r="Y571" s="33"/>
      <c r="Z571" s="33"/>
      <c r="AA571" s="33"/>
      <c r="AB571" s="33"/>
      <c r="AC571" s="33"/>
      <c r="AD571" s="33"/>
      <c r="AE571" s="33"/>
      <c r="AR571" s="178" t="s">
        <v>125</v>
      </c>
      <c r="AT571" s="178" t="s">
        <v>222</v>
      </c>
      <c r="AU571" s="178" t="s">
        <v>82</v>
      </c>
      <c r="AY571" s="18" t="s">
        <v>219</v>
      </c>
      <c r="BE571" s="179">
        <f>IF(N571="základní",J571,0)</f>
        <v>0</v>
      </c>
      <c r="BF571" s="179">
        <f>IF(N571="snížená",J571,0)</f>
        <v>0</v>
      </c>
      <c r="BG571" s="179">
        <f>IF(N571="zákl. přenesená",J571,0)</f>
        <v>0</v>
      </c>
      <c r="BH571" s="179">
        <f>IF(N571="sníž. přenesená",J571,0)</f>
        <v>0</v>
      </c>
      <c r="BI571" s="179">
        <f>IF(N571="nulová",J571,0)</f>
        <v>0</v>
      </c>
      <c r="BJ571" s="18" t="s">
        <v>80</v>
      </c>
      <c r="BK571" s="179">
        <f>ROUND(I571*H571,2)</f>
        <v>0</v>
      </c>
      <c r="BL571" s="18" t="s">
        <v>125</v>
      </c>
      <c r="BM571" s="178" t="s">
        <v>1331</v>
      </c>
    </row>
    <row r="572" spans="2:51" s="13" customFormat="1" ht="12">
      <c r="B572" s="180"/>
      <c r="D572" s="181" t="s">
        <v>228</v>
      </c>
      <c r="E572" s="182" t="s">
        <v>1</v>
      </c>
      <c r="F572" s="183" t="s">
        <v>1332</v>
      </c>
      <c r="H572" s="184">
        <v>93.7</v>
      </c>
      <c r="I572" s="185"/>
      <c r="L572" s="180"/>
      <c r="M572" s="186"/>
      <c r="N572" s="187"/>
      <c r="O572" s="187"/>
      <c r="P572" s="187"/>
      <c r="Q572" s="187"/>
      <c r="R572" s="187"/>
      <c r="S572" s="187"/>
      <c r="T572" s="188"/>
      <c r="AT572" s="182" t="s">
        <v>228</v>
      </c>
      <c r="AU572" s="182" t="s">
        <v>82</v>
      </c>
      <c r="AV572" s="13" t="s">
        <v>82</v>
      </c>
      <c r="AW572" s="13" t="s">
        <v>30</v>
      </c>
      <c r="AX572" s="13" t="s">
        <v>73</v>
      </c>
      <c r="AY572" s="182" t="s">
        <v>219</v>
      </c>
    </row>
    <row r="573" spans="2:51" s="13" customFormat="1" ht="12">
      <c r="B573" s="180"/>
      <c r="D573" s="181" t="s">
        <v>228</v>
      </c>
      <c r="E573" s="182" t="s">
        <v>1</v>
      </c>
      <c r="F573" s="183" t="s">
        <v>1333</v>
      </c>
      <c r="H573" s="184">
        <v>27.1</v>
      </c>
      <c r="I573" s="185"/>
      <c r="L573" s="180"/>
      <c r="M573" s="186"/>
      <c r="N573" s="187"/>
      <c r="O573" s="187"/>
      <c r="P573" s="187"/>
      <c r="Q573" s="187"/>
      <c r="R573" s="187"/>
      <c r="S573" s="187"/>
      <c r="T573" s="188"/>
      <c r="AT573" s="182" t="s">
        <v>228</v>
      </c>
      <c r="AU573" s="182" t="s">
        <v>82</v>
      </c>
      <c r="AV573" s="13" t="s">
        <v>82</v>
      </c>
      <c r="AW573" s="13" t="s">
        <v>30</v>
      </c>
      <c r="AX573" s="13" t="s">
        <v>73</v>
      </c>
      <c r="AY573" s="182" t="s">
        <v>219</v>
      </c>
    </row>
    <row r="574" spans="2:51" s="13" customFormat="1" ht="12">
      <c r="B574" s="180"/>
      <c r="D574" s="181" t="s">
        <v>228</v>
      </c>
      <c r="E574" s="182" t="s">
        <v>1</v>
      </c>
      <c r="F574" s="183" t="s">
        <v>1334</v>
      </c>
      <c r="H574" s="184">
        <v>8.23</v>
      </c>
      <c r="I574" s="185"/>
      <c r="L574" s="180"/>
      <c r="M574" s="186"/>
      <c r="N574" s="187"/>
      <c r="O574" s="187"/>
      <c r="P574" s="187"/>
      <c r="Q574" s="187"/>
      <c r="R574" s="187"/>
      <c r="S574" s="187"/>
      <c r="T574" s="188"/>
      <c r="AT574" s="182" t="s">
        <v>228</v>
      </c>
      <c r="AU574" s="182" t="s">
        <v>82</v>
      </c>
      <c r="AV574" s="13" t="s">
        <v>82</v>
      </c>
      <c r="AW574" s="13" t="s">
        <v>30</v>
      </c>
      <c r="AX574" s="13" t="s">
        <v>73</v>
      </c>
      <c r="AY574" s="182" t="s">
        <v>219</v>
      </c>
    </row>
    <row r="575" spans="2:51" s="14" customFormat="1" ht="12">
      <c r="B575" s="189"/>
      <c r="D575" s="181" t="s">
        <v>228</v>
      </c>
      <c r="E575" s="190" t="s">
        <v>1</v>
      </c>
      <c r="F575" s="191" t="s">
        <v>241</v>
      </c>
      <c r="H575" s="192">
        <v>129.03</v>
      </c>
      <c r="I575" s="193"/>
      <c r="L575" s="189"/>
      <c r="M575" s="194"/>
      <c r="N575" s="195"/>
      <c r="O575" s="195"/>
      <c r="P575" s="195"/>
      <c r="Q575" s="195"/>
      <c r="R575" s="195"/>
      <c r="S575" s="195"/>
      <c r="T575" s="196"/>
      <c r="AT575" s="190" t="s">
        <v>228</v>
      </c>
      <c r="AU575" s="190" t="s">
        <v>82</v>
      </c>
      <c r="AV575" s="14" t="s">
        <v>125</v>
      </c>
      <c r="AW575" s="14" t="s">
        <v>30</v>
      </c>
      <c r="AX575" s="14" t="s">
        <v>80</v>
      </c>
      <c r="AY575" s="190" t="s">
        <v>219</v>
      </c>
    </row>
    <row r="576" spans="1:65" s="2" customFormat="1" ht="32.45" customHeight="1">
      <c r="A576" s="33"/>
      <c r="B576" s="166"/>
      <c r="C576" s="167" t="s">
        <v>1335</v>
      </c>
      <c r="D576" s="167" t="s">
        <v>222</v>
      </c>
      <c r="E576" s="168" t="s">
        <v>1336</v>
      </c>
      <c r="F576" s="169" t="s">
        <v>1337</v>
      </c>
      <c r="G576" s="170" t="s">
        <v>237</v>
      </c>
      <c r="H576" s="171">
        <v>145.49</v>
      </c>
      <c r="I576" s="172"/>
      <c r="J576" s="173">
        <f>ROUND(I576*H576,2)</f>
        <v>0</v>
      </c>
      <c r="K576" s="169" t="s">
        <v>226</v>
      </c>
      <c r="L576" s="34"/>
      <c r="M576" s="174" t="s">
        <v>1</v>
      </c>
      <c r="N576" s="175" t="s">
        <v>38</v>
      </c>
      <c r="O576" s="59"/>
      <c r="P576" s="176">
        <f>O576*H576</f>
        <v>0</v>
      </c>
      <c r="Q576" s="176">
        <v>0.011</v>
      </c>
      <c r="R576" s="176">
        <f>Q576*H576</f>
        <v>1.60039</v>
      </c>
      <c r="S576" s="176">
        <v>0</v>
      </c>
      <c r="T576" s="177">
        <f>S576*H576</f>
        <v>0</v>
      </c>
      <c r="U576" s="33"/>
      <c r="V576" s="33"/>
      <c r="W576" s="33"/>
      <c r="X576" s="33"/>
      <c r="Y576" s="33"/>
      <c r="Z576" s="33"/>
      <c r="AA576" s="33"/>
      <c r="AB576" s="33"/>
      <c r="AC576" s="33"/>
      <c r="AD576" s="33"/>
      <c r="AE576" s="33"/>
      <c r="AR576" s="178" t="s">
        <v>125</v>
      </c>
      <c r="AT576" s="178" t="s">
        <v>222</v>
      </c>
      <c r="AU576" s="178" t="s">
        <v>82</v>
      </c>
      <c r="AY576" s="18" t="s">
        <v>219</v>
      </c>
      <c r="BE576" s="179">
        <f>IF(N576="základní",J576,0)</f>
        <v>0</v>
      </c>
      <c r="BF576" s="179">
        <f>IF(N576="snížená",J576,0)</f>
        <v>0</v>
      </c>
      <c r="BG576" s="179">
        <f>IF(N576="zákl. přenesená",J576,0)</f>
        <v>0</v>
      </c>
      <c r="BH576" s="179">
        <f>IF(N576="sníž. přenesená",J576,0)</f>
        <v>0</v>
      </c>
      <c r="BI576" s="179">
        <f>IF(N576="nulová",J576,0)</f>
        <v>0</v>
      </c>
      <c r="BJ576" s="18" t="s">
        <v>80</v>
      </c>
      <c r="BK576" s="179">
        <f>ROUND(I576*H576,2)</f>
        <v>0</v>
      </c>
      <c r="BL576" s="18" t="s">
        <v>125</v>
      </c>
      <c r="BM576" s="178" t="s">
        <v>1338</v>
      </c>
    </row>
    <row r="577" spans="2:51" s="13" customFormat="1" ht="12">
      <c r="B577" s="180"/>
      <c r="D577" s="181" t="s">
        <v>228</v>
      </c>
      <c r="E577" s="182" t="s">
        <v>1</v>
      </c>
      <c r="F577" s="183" t="s">
        <v>1332</v>
      </c>
      <c r="H577" s="184">
        <v>93.7</v>
      </c>
      <c r="I577" s="185"/>
      <c r="L577" s="180"/>
      <c r="M577" s="186"/>
      <c r="N577" s="187"/>
      <c r="O577" s="187"/>
      <c r="P577" s="187"/>
      <c r="Q577" s="187"/>
      <c r="R577" s="187"/>
      <c r="S577" s="187"/>
      <c r="T577" s="188"/>
      <c r="AT577" s="182" t="s">
        <v>228</v>
      </c>
      <c r="AU577" s="182" t="s">
        <v>82</v>
      </c>
      <c r="AV577" s="13" t="s">
        <v>82</v>
      </c>
      <c r="AW577" s="13" t="s">
        <v>30</v>
      </c>
      <c r="AX577" s="13" t="s">
        <v>73</v>
      </c>
      <c r="AY577" s="182" t="s">
        <v>219</v>
      </c>
    </row>
    <row r="578" spans="2:51" s="13" customFormat="1" ht="12">
      <c r="B578" s="180"/>
      <c r="D578" s="181" t="s">
        <v>228</v>
      </c>
      <c r="E578" s="182" t="s">
        <v>1</v>
      </c>
      <c r="F578" s="183" t="s">
        <v>1333</v>
      </c>
      <c r="H578" s="184">
        <v>27.1</v>
      </c>
      <c r="I578" s="185"/>
      <c r="L578" s="180"/>
      <c r="M578" s="186"/>
      <c r="N578" s="187"/>
      <c r="O578" s="187"/>
      <c r="P578" s="187"/>
      <c r="Q578" s="187"/>
      <c r="R578" s="187"/>
      <c r="S578" s="187"/>
      <c r="T578" s="188"/>
      <c r="AT578" s="182" t="s">
        <v>228</v>
      </c>
      <c r="AU578" s="182" t="s">
        <v>82</v>
      </c>
      <c r="AV578" s="13" t="s">
        <v>82</v>
      </c>
      <c r="AW578" s="13" t="s">
        <v>30</v>
      </c>
      <c r="AX578" s="13" t="s">
        <v>73</v>
      </c>
      <c r="AY578" s="182" t="s">
        <v>219</v>
      </c>
    </row>
    <row r="579" spans="2:51" s="13" customFormat="1" ht="12">
      <c r="B579" s="180"/>
      <c r="D579" s="181" t="s">
        <v>228</v>
      </c>
      <c r="E579" s="182" t="s">
        <v>1</v>
      </c>
      <c r="F579" s="183" t="s">
        <v>1339</v>
      </c>
      <c r="H579" s="184">
        <v>24.69</v>
      </c>
      <c r="I579" s="185"/>
      <c r="L579" s="180"/>
      <c r="M579" s="186"/>
      <c r="N579" s="187"/>
      <c r="O579" s="187"/>
      <c r="P579" s="187"/>
      <c r="Q579" s="187"/>
      <c r="R579" s="187"/>
      <c r="S579" s="187"/>
      <c r="T579" s="188"/>
      <c r="AT579" s="182" t="s">
        <v>228</v>
      </c>
      <c r="AU579" s="182" t="s">
        <v>82</v>
      </c>
      <c r="AV579" s="13" t="s">
        <v>82</v>
      </c>
      <c r="AW579" s="13" t="s">
        <v>30</v>
      </c>
      <c r="AX579" s="13" t="s">
        <v>73</v>
      </c>
      <c r="AY579" s="182" t="s">
        <v>219</v>
      </c>
    </row>
    <row r="580" spans="2:51" s="14" customFormat="1" ht="12">
      <c r="B580" s="189"/>
      <c r="D580" s="181" t="s">
        <v>228</v>
      </c>
      <c r="E580" s="190" t="s">
        <v>1</v>
      </c>
      <c r="F580" s="191" t="s">
        <v>241</v>
      </c>
      <c r="H580" s="192">
        <v>145.49</v>
      </c>
      <c r="I580" s="193"/>
      <c r="L580" s="189"/>
      <c r="M580" s="194"/>
      <c r="N580" s="195"/>
      <c r="O580" s="195"/>
      <c r="P580" s="195"/>
      <c r="Q580" s="195"/>
      <c r="R580" s="195"/>
      <c r="S580" s="195"/>
      <c r="T580" s="196"/>
      <c r="AT580" s="190" t="s">
        <v>228</v>
      </c>
      <c r="AU580" s="190" t="s">
        <v>82</v>
      </c>
      <c r="AV580" s="14" t="s">
        <v>125</v>
      </c>
      <c r="AW580" s="14" t="s">
        <v>30</v>
      </c>
      <c r="AX580" s="14" t="s">
        <v>80</v>
      </c>
      <c r="AY580" s="190" t="s">
        <v>219</v>
      </c>
    </row>
    <row r="581" spans="1:65" s="2" customFormat="1" ht="32.45" customHeight="1">
      <c r="A581" s="33"/>
      <c r="B581" s="166"/>
      <c r="C581" s="167" t="s">
        <v>1340</v>
      </c>
      <c r="D581" s="167" t="s">
        <v>222</v>
      </c>
      <c r="E581" s="168" t="s">
        <v>1341</v>
      </c>
      <c r="F581" s="169" t="s">
        <v>1342</v>
      </c>
      <c r="G581" s="170" t="s">
        <v>237</v>
      </c>
      <c r="H581" s="171">
        <v>79.7</v>
      </c>
      <c r="I581" s="172"/>
      <c r="J581" s="173">
        <f>ROUND(I581*H581,2)</f>
        <v>0</v>
      </c>
      <c r="K581" s="169" t="s">
        <v>226</v>
      </c>
      <c r="L581" s="34"/>
      <c r="M581" s="174" t="s">
        <v>1</v>
      </c>
      <c r="N581" s="175" t="s">
        <v>38</v>
      </c>
      <c r="O581" s="59"/>
      <c r="P581" s="176">
        <f>O581*H581</f>
        <v>0</v>
      </c>
      <c r="Q581" s="176">
        <v>0.00313</v>
      </c>
      <c r="R581" s="176">
        <f>Q581*H581</f>
        <v>0.24946100000000002</v>
      </c>
      <c r="S581" s="176">
        <v>0</v>
      </c>
      <c r="T581" s="177">
        <f>S581*H581</f>
        <v>0</v>
      </c>
      <c r="U581" s="33"/>
      <c r="V581" s="33"/>
      <c r="W581" s="33"/>
      <c r="X581" s="33"/>
      <c r="Y581" s="33"/>
      <c r="Z581" s="33"/>
      <c r="AA581" s="33"/>
      <c r="AB581" s="33"/>
      <c r="AC581" s="33"/>
      <c r="AD581" s="33"/>
      <c r="AE581" s="33"/>
      <c r="AR581" s="178" t="s">
        <v>125</v>
      </c>
      <c r="AT581" s="178" t="s">
        <v>222</v>
      </c>
      <c r="AU581" s="178" t="s">
        <v>82</v>
      </c>
      <c r="AY581" s="18" t="s">
        <v>219</v>
      </c>
      <c r="BE581" s="179">
        <f>IF(N581="základní",J581,0)</f>
        <v>0</v>
      </c>
      <c r="BF581" s="179">
        <f>IF(N581="snížená",J581,0)</f>
        <v>0</v>
      </c>
      <c r="BG581" s="179">
        <f>IF(N581="zákl. přenesená",J581,0)</f>
        <v>0</v>
      </c>
      <c r="BH581" s="179">
        <f>IF(N581="sníž. přenesená",J581,0)</f>
        <v>0</v>
      </c>
      <c r="BI581" s="179">
        <f>IF(N581="nulová",J581,0)</f>
        <v>0</v>
      </c>
      <c r="BJ581" s="18" t="s">
        <v>80</v>
      </c>
      <c r="BK581" s="179">
        <f>ROUND(I581*H581,2)</f>
        <v>0</v>
      </c>
      <c r="BL581" s="18" t="s">
        <v>125</v>
      </c>
      <c r="BM581" s="178" t="s">
        <v>1343</v>
      </c>
    </row>
    <row r="582" spans="2:51" s="13" customFormat="1" ht="12">
      <c r="B582" s="180"/>
      <c r="D582" s="181" t="s">
        <v>228</v>
      </c>
      <c r="E582" s="182" t="s">
        <v>1</v>
      </c>
      <c r="F582" s="183" t="s">
        <v>1344</v>
      </c>
      <c r="H582" s="184">
        <v>79.7</v>
      </c>
      <c r="I582" s="185"/>
      <c r="L582" s="180"/>
      <c r="M582" s="186"/>
      <c r="N582" s="187"/>
      <c r="O582" s="187"/>
      <c r="P582" s="187"/>
      <c r="Q582" s="187"/>
      <c r="R582" s="187"/>
      <c r="S582" s="187"/>
      <c r="T582" s="188"/>
      <c r="AT582" s="182" t="s">
        <v>228</v>
      </c>
      <c r="AU582" s="182" t="s">
        <v>82</v>
      </c>
      <c r="AV582" s="13" t="s">
        <v>82</v>
      </c>
      <c r="AW582" s="13" t="s">
        <v>30</v>
      </c>
      <c r="AX582" s="13" t="s">
        <v>80</v>
      </c>
      <c r="AY582" s="182" t="s">
        <v>219</v>
      </c>
    </row>
    <row r="583" spans="1:65" s="2" customFormat="1" ht="14.45" customHeight="1">
      <c r="A583" s="33"/>
      <c r="B583" s="166"/>
      <c r="C583" s="197" t="s">
        <v>1345</v>
      </c>
      <c r="D583" s="197" t="s">
        <v>253</v>
      </c>
      <c r="E583" s="198" t="s">
        <v>1346</v>
      </c>
      <c r="F583" s="199" t="s">
        <v>1347</v>
      </c>
      <c r="G583" s="200" t="s">
        <v>237</v>
      </c>
      <c r="H583" s="201">
        <v>87.67</v>
      </c>
      <c r="I583" s="202"/>
      <c r="J583" s="203">
        <f>ROUND(I583*H583,2)</f>
        <v>0</v>
      </c>
      <c r="K583" s="199" t="s">
        <v>1</v>
      </c>
      <c r="L583" s="204"/>
      <c r="M583" s="205" t="s">
        <v>1</v>
      </c>
      <c r="N583" s="206" t="s">
        <v>38</v>
      </c>
      <c r="O583" s="59"/>
      <c r="P583" s="176">
        <f>O583*H583</f>
        <v>0</v>
      </c>
      <c r="Q583" s="176">
        <v>0.135</v>
      </c>
      <c r="R583" s="176">
        <f>Q583*H583</f>
        <v>11.835450000000002</v>
      </c>
      <c r="S583" s="176">
        <v>0</v>
      </c>
      <c r="T583" s="177">
        <f>S583*H583</f>
        <v>0</v>
      </c>
      <c r="U583" s="33"/>
      <c r="V583" s="33"/>
      <c r="W583" s="33"/>
      <c r="X583" s="33"/>
      <c r="Y583" s="33"/>
      <c r="Z583" s="33"/>
      <c r="AA583" s="33"/>
      <c r="AB583" s="33"/>
      <c r="AC583" s="33"/>
      <c r="AD583" s="33"/>
      <c r="AE583" s="33"/>
      <c r="AR583" s="178" t="s">
        <v>256</v>
      </c>
      <c r="AT583" s="178" t="s">
        <v>253</v>
      </c>
      <c r="AU583" s="178" t="s">
        <v>82</v>
      </c>
      <c r="AY583" s="18" t="s">
        <v>219</v>
      </c>
      <c r="BE583" s="179">
        <f>IF(N583="základní",J583,0)</f>
        <v>0</v>
      </c>
      <c r="BF583" s="179">
        <f>IF(N583="snížená",J583,0)</f>
        <v>0</v>
      </c>
      <c r="BG583" s="179">
        <f>IF(N583="zákl. přenesená",J583,0)</f>
        <v>0</v>
      </c>
      <c r="BH583" s="179">
        <f>IF(N583="sníž. přenesená",J583,0)</f>
        <v>0</v>
      </c>
      <c r="BI583" s="179">
        <f>IF(N583="nulová",J583,0)</f>
        <v>0</v>
      </c>
      <c r="BJ583" s="18" t="s">
        <v>80</v>
      </c>
      <c r="BK583" s="179">
        <f>ROUND(I583*H583,2)</f>
        <v>0</v>
      </c>
      <c r="BL583" s="18" t="s">
        <v>125</v>
      </c>
      <c r="BM583" s="178" t="s">
        <v>1348</v>
      </c>
    </row>
    <row r="584" spans="2:51" s="13" customFormat="1" ht="12">
      <c r="B584" s="180"/>
      <c r="D584" s="181" t="s">
        <v>228</v>
      </c>
      <c r="E584" s="182" t="s">
        <v>1</v>
      </c>
      <c r="F584" s="183" t="s">
        <v>1349</v>
      </c>
      <c r="H584" s="184">
        <v>87.67</v>
      </c>
      <c r="I584" s="185"/>
      <c r="L584" s="180"/>
      <c r="M584" s="186"/>
      <c r="N584" s="187"/>
      <c r="O584" s="187"/>
      <c r="P584" s="187"/>
      <c r="Q584" s="187"/>
      <c r="R584" s="187"/>
      <c r="S584" s="187"/>
      <c r="T584" s="188"/>
      <c r="AT584" s="182" t="s">
        <v>228</v>
      </c>
      <c r="AU584" s="182" t="s">
        <v>82</v>
      </c>
      <c r="AV584" s="13" t="s">
        <v>82</v>
      </c>
      <c r="AW584" s="13" t="s">
        <v>30</v>
      </c>
      <c r="AX584" s="13" t="s">
        <v>80</v>
      </c>
      <c r="AY584" s="182" t="s">
        <v>219</v>
      </c>
    </row>
    <row r="585" spans="1:65" s="2" customFormat="1" ht="21.6" customHeight="1">
      <c r="A585" s="33"/>
      <c r="B585" s="166"/>
      <c r="C585" s="167" t="s">
        <v>1350</v>
      </c>
      <c r="D585" s="167" t="s">
        <v>222</v>
      </c>
      <c r="E585" s="168" t="s">
        <v>1351</v>
      </c>
      <c r="F585" s="169" t="s">
        <v>1352</v>
      </c>
      <c r="G585" s="170" t="s">
        <v>237</v>
      </c>
      <c r="H585" s="171">
        <v>31.738</v>
      </c>
      <c r="I585" s="172"/>
      <c r="J585" s="173">
        <f>ROUND(I585*H585,2)</f>
        <v>0</v>
      </c>
      <c r="K585" s="169" t="s">
        <v>226</v>
      </c>
      <c r="L585" s="34"/>
      <c r="M585" s="174" t="s">
        <v>1</v>
      </c>
      <c r="N585" s="175" t="s">
        <v>38</v>
      </c>
      <c r="O585" s="59"/>
      <c r="P585" s="176">
        <f>O585*H585</f>
        <v>0</v>
      </c>
      <c r="Q585" s="176">
        <v>0.4593</v>
      </c>
      <c r="R585" s="176">
        <f>Q585*H585</f>
        <v>14.5772634</v>
      </c>
      <c r="S585" s="176">
        <v>0</v>
      </c>
      <c r="T585" s="177">
        <f>S585*H585</f>
        <v>0</v>
      </c>
      <c r="U585" s="33"/>
      <c r="V585" s="33"/>
      <c r="W585" s="33"/>
      <c r="X585" s="33"/>
      <c r="Y585" s="33"/>
      <c r="Z585" s="33"/>
      <c r="AA585" s="33"/>
      <c r="AB585" s="33"/>
      <c r="AC585" s="33"/>
      <c r="AD585" s="33"/>
      <c r="AE585" s="33"/>
      <c r="AR585" s="178" t="s">
        <v>125</v>
      </c>
      <c r="AT585" s="178" t="s">
        <v>222</v>
      </c>
      <c r="AU585" s="178" t="s">
        <v>82</v>
      </c>
      <c r="AY585" s="18" t="s">
        <v>219</v>
      </c>
      <c r="BE585" s="179">
        <f>IF(N585="základní",J585,0)</f>
        <v>0</v>
      </c>
      <c r="BF585" s="179">
        <f>IF(N585="snížená",J585,0)</f>
        <v>0</v>
      </c>
      <c r="BG585" s="179">
        <f>IF(N585="zákl. přenesená",J585,0)</f>
        <v>0</v>
      </c>
      <c r="BH585" s="179">
        <f>IF(N585="sníž. přenesená",J585,0)</f>
        <v>0</v>
      </c>
      <c r="BI585" s="179">
        <f>IF(N585="nulová",J585,0)</f>
        <v>0</v>
      </c>
      <c r="BJ585" s="18" t="s">
        <v>80</v>
      </c>
      <c r="BK585" s="179">
        <f>ROUND(I585*H585,2)</f>
        <v>0</v>
      </c>
      <c r="BL585" s="18" t="s">
        <v>125</v>
      </c>
      <c r="BM585" s="178" t="s">
        <v>1353</v>
      </c>
    </row>
    <row r="586" spans="2:51" s="13" customFormat="1" ht="12">
      <c r="B586" s="180"/>
      <c r="D586" s="181" t="s">
        <v>228</v>
      </c>
      <c r="E586" s="182" t="s">
        <v>1</v>
      </c>
      <c r="F586" s="183" t="s">
        <v>1354</v>
      </c>
      <c r="H586" s="184">
        <v>31.738</v>
      </c>
      <c r="I586" s="185"/>
      <c r="L586" s="180"/>
      <c r="M586" s="186"/>
      <c r="N586" s="187"/>
      <c r="O586" s="187"/>
      <c r="P586" s="187"/>
      <c r="Q586" s="187"/>
      <c r="R586" s="187"/>
      <c r="S586" s="187"/>
      <c r="T586" s="188"/>
      <c r="AT586" s="182" t="s">
        <v>228</v>
      </c>
      <c r="AU586" s="182" t="s">
        <v>82</v>
      </c>
      <c r="AV586" s="13" t="s">
        <v>82</v>
      </c>
      <c r="AW586" s="13" t="s">
        <v>30</v>
      </c>
      <c r="AX586" s="13" t="s">
        <v>80</v>
      </c>
      <c r="AY586" s="182" t="s">
        <v>219</v>
      </c>
    </row>
    <row r="587" spans="1:65" s="2" customFormat="1" ht="32.45" customHeight="1">
      <c r="A587" s="33"/>
      <c r="B587" s="166"/>
      <c r="C587" s="167" t="s">
        <v>1355</v>
      </c>
      <c r="D587" s="167" t="s">
        <v>222</v>
      </c>
      <c r="E587" s="168" t="s">
        <v>1356</v>
      </c>
      <c r="F587" s="169" t="s">
        <v>1357</v>
      </c>
      <c r="G587" s="170" t="s">
        <v>361</v>
      </c>
      <c r="H587" s="171">
        <v>50.89</v>
      </c>
      <c r="I587" s="172"/>
      <c r="J587" s="173">
        <f>ROUND(I587*H587,2)</f>
        <v>0</v>
      </c>
      <c r="K587" s="169" t="s">
        <v>226</v>
      </c>
      <c r="L587" s="34"/>
      <c r="M587" s="174" t="s">
        <v>1</v>
      </c>
      <c r="N587" s="175" t="s">
        <v>38</v>
      </c>
      <c r="O587" s="59"/>
      <c r="P587" s="176">
        <f>O587*H587</f>
        <v>0</v>
      </c>
      <c r="Q587" s="176">
        <v>0.12895</v>
      </c>
      <c r="R587" s="176">
        <f>Q587*H587</f>
        <v>6.5622655000000005</v>
      </c>
      <c r="S587" s="176">
        <v>0</v>
      </c>
      <c r="T587" s="177">
        <f>S587*H587</f>
        <v>0</v>
      </c>
      <c r="U587" s="33"/>
      <c r="V587" s="33"/>
      <c r="W587" s="33"/>
      <c r="X587" s="33"/>
      <c r="Y587" s="33"/>
      <c r="Z587" s="33"/>
      <c r="AA587" s="33"/>
      <c r="AB587" s="33"/>
      <c r="AC587" s="33"/>
      <c r="AD587" s="33"/>
      <c r="AE587" s="33"/>
      <c r="AR587" s="178" t="s">
        <v>125</v>
      </c>
      <c r="AT587" s="178" t="s">
        <v>222</v>
      </c>
      <c r="AU587" s="178" t="s">
        <v>82</v>
      </c>
      <c r="AY587" s="18" t="s">
        <v>219</v>
      </c>
      <c r="BE587" s="179">
        <f>IF(N587="základní",J587,0)</f>
        <v>0</v>
      </c>
      <c r="BF587" s="179">
        <f>IF(N587="snížená",J587,0)</f>
        <v>0</v>
      </c>
      <c r="BG587" s="179">
        <f>IF(N587="zákl. přenesená",J587,0)</f>
        <v>0</v>
      </c>
      <c r="BH587" s="179">
        <f>IF(N587="sníž. přenesená",J587,0)</f>
        <v>0</v>
      </c>
      <c r="BI587" s="179">
        <f>IF(N587="nulová",J587,0)</f>
        <v>0</v>
      </c>
      <c r="BJ587" s="18" t="s">
        <v>80</v>
      </c>
      <c r="BK587" s="179">
        <f>ROUND(I587*H587,2)</f>
        <v>0</v>
      </c>
      <c r="BL587" s="18" t="s">
        <v>125</v>
      </c>
      <c r="BM587" s="178" t="s">
        <v>1358</v>
      </c>
    </row>
    <row r="588" spans="2:51" s="13" customFormat="1" ht="12">
      <c r="B588" s="180"/>
      <c r="D588" s="181" t="s">
        <v>228</v>
      </c>
      <c r="E588" s="182" t="s">
        <v>1</v>
      </c>
      <c r="F588" s="183" t="s">
        <v>1359</v>
      </c>
      <c r="H588" s="184">
        <v>50.89</v>
      </c>
      <c r="I588" s="185"/>
      <c r="L588" s="180"/>
      <c r="M588" s="186"/>
      <c r="N588" s="187"/>
      <c r="O588" s="187"/>
      <c r="P588" s="187"/>
      <c r="Q588" s="187"/>
      <c r="R588" s="187"/>
      <c r="S588" s="187"/>
      <c r="T588" s="188"/>
      <c r="AT588" s="182" t="s">
        <v>228</v>
      </c>
      <c r="AU588" s="182" t="s">
        <v>82</v>
      </c>
      <c r="AV588" s="13" t="s">
        <v>82</v>
      </c>
      <c r="AW588" s="13" t="s">
        <v>30</v>
      </c>
      <c r="AX588" s="13" t="s">
        <v>80</v>
      </c>
      <c r="AY588" s="182" t="s">
        <v>219</v>
      </c>
    </row>
    <row r="589" spans="1:65" s="2" customFormat="1" ht="32.45" customHeight="1">
      <c r="A589" s="33"/>
      <c r="B589" s="166"/>
      <c r="C589" s="167" t="s">
        <v>1360</v>
      </c>
      <c r="D589" s="167" t="s">
        <v>222</v>
      </c>
      <c r="E589" s="168" t="s">
        <v>1361</v>
      </c>
      <c r="F589" s="169" t="s">
        <v>1362</v>
      </c>
      <c r="G589" s="170" t="s">
        <v>237</v>
      </c>
      <c r="H589" s="171">
        <v>8</v>
      </c>
      <c r="I589" s="172"/>
      <c r="J589" s="173">
        <f>ROUND(I589*H589,2)</f>
        <v>0</v>
      </c>
      <c r="K589" s="169" t="s">
        <v>226</v>
      </c>
      <c r="L589" s="34"/>
      <c r="M589" s="174" t="s">
        <v>1</v>
      </c>
      <c r="N589" s="175" t="s">
        <v>38</v>
      </c>
      <c r="O589" s="59"/>
      <c r="P589" s="176">
        <f>O589*H589</f>
        <v>0</v>
      </c>
      <c r="Q589" s="176">
        <v>0.28362</v>
      </c>
      <c r="R589" s="176">
        <f>Q589*H589</f>
        <v>2.26896</v>
      </c>
      <c r="S589" s="176">
        <v>0</v>
      </c>
      <c r="T589" s="177">
        <f>S589*H589</f>
        <v>0</v>
      </c>
      <c r="U589" s="33"/>
      <c r="V589" s="33"/>
      <c r="W589" s="33"/>
      <c r="X589" s="33"/>
      <c r="Y589" s="33"/>
      <c r="Z589" s="33"/>
      <c r="AA589" s="33"/>
      <c r="AB589" s="33"/>
      <c r="AC589" s="33"/>
      <c r="AD589" s="33"/>
      <c r="AE589" s="33"/>
      <c r="AR589" s="178" t="s">
        <v>125</v>
      </c>
      <c r="AT589" s="178" t="s">
        <v>222</v>
      </c>
      <c r="AU589" s="178" t="s">
        <v>82</v>
      </c>
      <c r="AY589" s="18" t="s">
        <v>219</v>
      </c>
      <c r="BE589" s="179">
        <f>IF(N589="základní",J589,0)</f>
        <v>0</v>
      </c>
      <c r="BF589" s="179">
        <f>IF(N589="snížená",J589,0)</f>
        <v>0</v>
      </c>
      <c r="BG589" s="179">
        <f>IF(N589="zákl. přenesená",J589,0)</f>
        <v>0</v>
      </c>
      <c r="BH589" s="179">
        <f>IF(N589="sníž. přenesená",J589,0)</f>
        <v>0</v>
      </c>
      <c r="BI589" s="179">
        <f>IF(N589="nulová",J589,0)</f>
        <v>0</v>
      </c>
      <c r="BJ589" s="18" t="s">
        <v>80</v>
      </c>
      <c r="BK589" s="179">
        <f>ROUND(I589*H589,2)</f>
        <v>0</v>
      </c>
      <c r="BL589" s="18" t="s">
        <v>125</v>
      </c>
      <c r="BM589" s="178" t="s">
        <v>1363</v>
      </c>
    </row>
    <row r="590" spans="2:51" s="13" customFormat="1" ht="12">
      <c r="B590" s="180"/>
      <c r="D590" s="181" t="s">
        <v>228</v>
      </c>
      <c r="E590" s="182" t="s">
        <v>1</v>
      </c>
      <c r="F590" s="183" t="s">
        <v>1364</v>
      </c>
      <c r="H590" s="184">
        <v>8</v>
      </c>
      <c r="I590" s="185"/>
      <c r="L590" s="180"/>
      <c r="M590" s="186"/>
      <c r="N590" s="187"/>
      <c r="O590" s="187"/>
      <c r="P590" s="187"/>
      <c r="Q590" s="187"/>
      <c r="R590" s="187"/>
      <c r="S590" s="187"/>
      <c r="T590" s="188"/>
      <c r="AT590" s="182" t="s">
        <v>228</v>
      </c>
      <c r="AU590" s="182" t="s">
        <v>82</v>
      </c>
      <c r="AV590" s="13" t="s">
        <v>82</v>
      </c>
      <c r="AW590" s="13" t="s">
        <v>30</v>
      </c>
      <c r="AX590" s="13" t="s">
        <v>80</v>
      </c>
      <c r="AY590" s="182" t="s">
        <v>219</v>
      </c>
    </row>
    <row r="591" spans="1:65" s="2" customFormat="1" ht="32.45" customHeight="1">
      <c r="A591" s="33"/>
      <c r="B591" s="166"/>
      <c r="C591" s="167" t="s">
        <v>1365</v>
      </c>
      <c r="D591" s="167" t="s">
        <v>222</v>
      </c>
      <c r="E591" s="168" t="s">
        <v>1366</v>
      </c>
      <c r="F591" s="169" t="s">
        <v>1367</v>
      </c>
      <c r="G591" s="170" t="s">
        <v>237</v>
      </c>
      <c r="H591" s="171">
        <v>1</v>
      </c>
      <c r="I591" s="172"/>
      <c r="J591" s="173">
        <f>ROUND(I591*H591,2)</f>
        <v>0</v>
      </c>
      <c r="K591" s="169" t="s">
        <v>226</v>
      </c>
      <c r="L591" s="34"/>
      <c r="M591" s="174" t="s">
        <v>1</v>
      </c>
      <c r="N591" s="175" t="s">
        <v>38</v>
      </c>
      <c r="O591" s="59"/>
      <c r="P591" s="176">
        <f>O591*H591</f>
        <v>0</v>
      </c>
      <c r="Q591" s="176">
        <v>0.0012</v>
      </c>
      <c r="R591" s="176">
        <f>Q591*H591</f>
        <v>0.0012</v>
      </c>
      <c r="S591" s="176">
        <v>0</v>
      </c>
      <c r="T591" s="177">
        <f>S591*H591</f>
        <v>0</v>
      </c>
      <c r="U591" s="33"/>
      <c r="V591" s="33"/>
      <c r="W591" s="33"/>
      <c r="X591" s="33"/>
      <c r="Y591" s="33"/>
      <c r="Z591" s="33"/>
      <c r="AA591" s="33"/>
      <c r="AB591" s="33"/>
      <c r="AC591" s="33"/>
      <c r="AD591" s="33"/>
      <c r="AE591" s="33"/>
      <c r="AR591" s="178" t="s">
        <v>125</v>
      </c>
      <c r="AT591" s="178" t="s">
        <v>222</v>
      </c>
      <c r="AU591" s="178" t="s">
        <v>82</v>
      </c>
      <c r="AY591" s="18" t="s">
        <v>219</v>
      </c>
      <c r="BE591" s="179">
        <f>IF(N591="základní",J591,0)</f>
        <v>0</v>
      </c>
      <c r="BF591" s="179">
        <f>IF(N591="snížená",J591,0)</f>
        <v>0</v>
      </c>
      <c r="BG591" s="179">
        <f>IF(N591="zákl. přenesená",J591,0)</f>
        <v>0</v>
      </c>
      <c r="BH591" s="179">
        <f>IF(N591="sníž. přenesená",J591,0)</f>
        <v>0</v>
      </c>
      <c r="BI591" s="179">
        <f>IF(N591="nulová",J591,0)</f>
        <v>0</v>
      </c>
      <c r="BJ591" s="18" t="s">
        <v>80</v>
      </c>
      <c r="BK591" s="179">
        <f>ROUND(I591*H591,2)</f>
        <v>0</v>
      </c>
      <c r="BL591" s="18" t="s">
        <v>125</v>
      </c>
      <c r="BM591" s="178" t="s">
        <v>1368</v>
      </c>
    </row>
    <row r="592" spans="2:51" s="13" customFormat="1" ht="12">
      <c r="B592" s="180"/>
      <c r="D592" s="181" t="s">
        <v>228</v>
      </c>
      <c r="E592" s="182" t="s">
        <v>1</v>
      </c>
      <c r="F592" s="183" t="s">
        <v>1369</v>
      </c>
      <c r="H592" s="184">
        <v>1</v>
      </c>
      <c r="I592" s="185"/>
      <c r="L592" s="180"/>
      <c r="M592" s="186"/>
      <c r="N592" s="187"/>
      <c r="O592" s="187"/>
      <c r="P592" s="187"/>
      <c r="Q592" s="187"/>
      <c r="R592" s="187"/>
      <c r="S592" s="187"/>
      <c r="T592" s="188"/>
      <c r="AT592" s="182" t="s">
        <v>228</v>
      </c>
      <c r="AU592" s="182" t="s">
        <v>82</v>
      </c>
      <c r="AV592" s="13" t="s">
        <v>82</v>
      </c>
      <c r="AW592" s="13" t="s">
        <v>30</v>
      </c>
      <c r="AX592" s="13" t="s">
        <v>80</v>
      </c>
      <c r="AY592" s="182" t="s">
        <v>219</v>
      </c>
    </row>
    <row r="593" spans="1:65" s="2" customFormat="1" ht="14.45" customHeight="1">
      <c r="A593" s="33"/>
      <c r="B593" s="166"/>
      <c r="C593" s="197" t="s">
        <v>1370</v>
      </c>
      <c r="D593" s="197" t="s">
        <v>253</v>
      </c>
      <c r="E593" s="198" t="s">
        <v>1371</v>
      </c>
      <c r="F593" s="199" t="s">
        <v>1372</v>
      </c>
      <c r="G593" s="200" t="s">
        <v>237</v>
      </c>
      <c r="H593" s="201">
        <v>1.02</v>
      </c>
      <c r="I593" s="202"/>
      <c r="J593" s="203">
        <f>ROUND(I593*H593,2)</f>
        <v>0</v>
      </c>
      <c r="K593" s="199" t="s">
        <v>226</v>
      </c>
      <c r="L593" s="204"/>
      <c r="M593" s="205" t="s">
        <v>1</v>
      </c>
      <c r="N593" s="206" t="s">
        <v>38</v>
      </c>
      <c r="O593" s="59"/>
      <c r="P593" s="176">
        <f>O593*H593</f>
        <v>0</v>
      </c>
      <c r="Q593" s="176">
        <v>0.108</v>
      </c>
      <c r="R593" s="176">
        <f>Q593*H593</f>
        <v>0.11016</v>
      </c>
      <c r="S593" s="176">
        <v>0</v>
      </c>
      <c r="T593" s="177">
        <f>S593*H593</f>
        <v>0</v>
      </c>
      <c r="U593" s="33"/>
      <c r="V593" s="33"/>
      <c r="W593" s="33"/>
      <c r="X593" s="33"/>
      <c r="Y593" s="33"/>
      <c r="Z593" s="33"/>
      <c r="AA593" s="33"/>
      <c r="AB593" s="33"/>
      <c r="AC593" s="33"/>
      <c r="AD593" s="33"/>
      <c r="AE593" s="33"/>
      <c r="AR593" s="178" t="s">
        <v>256</v>
      </c>
      <c r="AT593" s="178" t="s">
        <v>253</v>
      </c>
      <c r="AU593" s="178" t="s">
        <v>82</v>
      </c>
      <c r="AY593" s="18" t="s">
        <v>219</v>
      </c>
      <c r="BE593" s="179">
        <f>IF(N593="základní",J593,0)</f>
        <v>0</v>
      </c>
      <c r="BF593" s="179">
        <f>IF(N593="snížená",J593,0)</f>
        <v>0</v>
      </c>
      <c r="BG593" s="179">
        <f>IF(N593="zákl. přenesená",J593,0)</f>
        <v>0</v>
      </c>
      <c r="BH593" s="179">
        <f>IF(N593="sníž. přenesená",J593,0)</f>
        <v>0</v>
      </c>
      <c r="BI593" s="179">
        <f>IF(N593="nulová",J593,0)</f>
        <v>0</v>
      </c>
      <c r="BJ593" s="18" t="s">
        <v>80</v>
      </c>
      <c r="BK593" s="179">
        <f>ROUND(I593*H593,2)</f>
        <v>0</v>
      </c>
      <c r="BL593" s="18" t="s">
        <v>125</v>
      </c>
      <c r="BM593" s="178" t="s">
        <v>1373</v>
      </c>
    </row>
    <row r="594" spans="2:51" s="13" customFormat="1" ht="12">
      <c r="B594" s="180"/>
      <c r="D594" s="181" t="s">
        <v>228</v>
      </c>
      <c r="E594" s="182" t="s">
        <v>1</v>
      </c>
      <c r="F594" s="183" t="s">
        <v>1374</v>
      </c>
      <c r="H594" s="184">
        <v>1.02</v>
      </c>
      <c r="I594" s="185"/>
      <c r="L594" s="180"/>
      <c r="M594" s="186"/>
      <c r="N594" s="187"/>
      <c r="O594" s="187"/>
      <c r="P594" s="187"/>
      <c r="Q594" s="187"/>
      <c r="R594" s="187"/>
      <c r="S594" s="187"/>
      <c r="T594" s="188"/>
      <c r="AT594" s="182" t="s">
        <v>228</v>
      </c>
      <c r="AU594" s="182" t="s">
        <v>82</v>
      </c>
      <c r="AV594" s="13" t="s">
        <v>82</v>
      </c>
      <c r="AW594" s="13" t="s">
        <v>30</v>
      </c>
      <c r="AX594" s="13" t="s">
        <v>80</v>
      </c>
      <c r="AY594" s="182" t="s">
        <v>219</v>
      </c>
    </row>
    <row r="595" spans="2:63" s="12" customFormat="1" ht="22.9" customHeight="1">
      <c r="B595" s="153"/>
      <c r="D595" s="154" t="s">
        <v>72</v>
      </c>
      <c r="E595" s="164" t="s">
        <v>271</v>
      </c>
      <c r="F595" s="164" t="s">
        <v>303</v>
      </c>
      <c r="I595" s="156"/>
      <c r="J595" s="165">
        <f>BK595</f>
        <v>0</v>
      </c>
      <c r="L595" s="153"/>
      <c r="M595" s="158"/>
      <c r="N595" s="159"/>
      <c r="O595" s="159"/>
      <c r="P595" s="160">
        <f>SUM(P596:P646)</f>
        <v>0</v>
      </c>
      <c r="Q595" s="159"/>
      <c r="R595" s="160">
        <f>SUM(R596:R646)</f>
        <v>1.4227437499999998</v>
      </c>
      <c r="S595" s="159"/>
      <c r="T595" s="161">
        <f>SUM(T596:T646)</f>
        <v>178.1863875</v>
      </c>
      <c r="AR595" s="154" t="s">
        <v>80</v>
      </c>
      <c r="AT595" s="162" t="s">
        <v>72</v>
      </c>
      <c r="AU595" s="162" t="s">
        <v>80</v>
      </c>
      <c r="AY595" s="154" t="s">
        <v>219</v>
      </c>
      <c r="BK595" s="163">
        <f>SUM(BK596:BK646)</f>
        <v>0</v>
      </c>
    </row>
    <row r="596" spans="1:65" s="2" customFormat="1" ht="86.45" customHeight="1">
      <c r="A596" s="33"/>
      <c r="B596" s="166"/>
      <c r="C596" s="167" t="s">
        <v>1375</v>
      </c>
      <c r="D596" s="167" t="s">
        <v>222</v>
      </c>
      <c r="E596" s="168" t="s">
        <v>1376</v>
      </c>
      <c r="F596" s="169" t="s">
        <v>1377</v>
      </c>
      <c r="G596" s="170" t="s">
        <v>237</v>
      </c>
      <c r="H596" s="171">
        <v>170</v>
      </c>
      <c r="I596" s="172"/>
      <c r="J596" s="173">
        <f>ROUND(I596*H596,2)</f>
        <v>0</v>
      </c>
      <c r="K596" s="169" t="s">
        <v>226</v>
      </c>
      <c r="L596" s="34"/>
      <c r="M596" s="174" t="s">
        <v>1</v>
      </c>
      <c r="N596" s="175" t="s">
        <v>38</v>
      </c>
      <c r="O596" s="59"/>
      <c r="P596" s="176">
        <f>O596*H596</f>
        <v>0</v>
      </c>
      <c r="Q596" s="176">
        <v>0</v>
      </c>
      <c r="R596" s="176">
        <f>Q596*H596</f>
        <v>0</v>
      </c>
      <c r="S596" s="176">
        <v>0.425</v>
      </c>
      <c r="T596" s="177">
        <f>S596*H596</f>
        <v>72.25</v>
      </c>
      <c r="U596" s="33"/>
      <c r="V596" s="33"/>
      <c r="W596" s="33"/>
      <c r="X596" s="33"/>
      <c r="Y596" s="33"/>
      <c r="Z596" s="33"/>
      <c r="AA596" s="33"/>
      <c r="AB596" s="33"/>
      <c r="AC596" s="33"/>
      <c r="AD596" s="33"/>
      <c r="AE596" s="33"/>
      <c r="AR596" s="178" t="s">
        <v>125</v>
      </c>
      <c r="AT596" s="178" t="s">
        <v>222</v>
      </c>
      <c r="AU596" s="178" t="s">
        <v>82</v>
      </c>
      <c r="AY596" s="18" t="s">
        <v>219</v>
      </c>
      <c r="BE596" s="179">
        <f>IF(N596="základní",J596,0)</f>
        <v>0</v>
      </c>
      <c r="BF596" s="179">
        <f>IF(N596="snížená",J596,0)</f>
        <v>0</v>
      </c>
      <c r="BG596" s="179">
        <f>IF(N596="zákl. přenesená",J596,0)</f>
        <v>0</v>
      </c>
      <c r="BH596" s="179">
        <f>IF(N596="sníž. přenesená",J596,0)</f>
        <v>0</v>
      </c>
      <c r="BI596" s="179">
        <f>IF(N596="nulová",J596,0)</f>
        <v>0</v>
      </c>
      <c r="BJ596" s="18" t="s">
        <v>80</v>
      </c>
      <c r="BK596" s="179">
        <f>ROUND(I596*H596,2)</f>
        <v>0</v>
      </c>
      <c r="BL596" s="18" t="s">
        <v>125</v>
      </c>
      <c r="BM596" s="178" t="s">
        <v>1378</v>
      </c>
    </row>
    <row r="597" spans="1:65" s="2" customFormat="1" ht="54" customHeight="1">
      <c r="A597" s="33"/>
      <c r="B597" s="166"/>
      <c r="C597" s="167" t="s">
        <v>1379</v>
      </c>
      <c r="D597" s="167" t="s">
        <v>222</v>
      </c>
      <c r="E597" s="168" t="s">
        <v>1380</v>
      </c>
      <c r="F597" s="169" t="s">
        <v>1381</v>
      </c>
      <c r="G597" s="170" t="s">
        <v>237</v>
      </c>
      <c r="H597" s="171">
        <v>184.35</v>
      </c>
      <c r="I597" s="172"/>
      <c r="J597" s="173">
        <f>ROUND(I597*H597,2)</f>
        <v>0</v>
      </c>
      <c r="K597" s="169" t="s">
        <v>226</v>
      </c>
      <c r="L597" s="34"/>
      <c r="M597" s="174" t="s">
        <v>1</v>
      </c>
      <c r="N597" s="175" t="s">
        <v>38</v>
      </c>
      <c r="O597" s="59"/>
      <c r="P597" s="176">
        <f>O597*H597</f>
        <v>0</v>
      </c>
      <c r="Q597" s="176">
        <v>0</v>
      </c>
      <c r="R597" s="176">
        <f>Q597*H597</f>
        <v>0</v>
      </c>
      <c r="S597" s="176">
        <v>0.29</v>
      </c>
      <c r="T597" s="177">
        <f>S597*H597</f>
        <v>53.461499999999994</v>
      </c>
      <c r="U597" s="33"/>
      <c r="V597" s="33"/>
      <c r="W597" s="33"/>
      <c r="X597" s="33"/>
      <c r="Y597" s="33"/>
      <c r="Z597" s="33"/>
      <c r="AA597" s="33"/>
      <c r="AB597" s="33"/>
      <c r="AC597" s="33"/>
      <c r="AD597" s="33"/>
      <c r="AE597" s="33"/>
      <c r="AR597" s="178" t="s">
        <v>125</v>
      </c>
      <c r="AT597" s="178" t="s">
        <v>222</v>
      </c>
      <c r="AU597" s="178" t="s">
        <v>82</v>
      </c>
      <c r="AY597" s="18" t="s">
        <v>219</v>
      </c>
      <c r="BE597" s="179">
        <f>IF(N597="základní",J597,0)</f>
        <v>0</v>
      </c>
      <c r="BF597" s="179">
        <f>IF(N597="snížená",J597,0)</f>
        <v>0</v>
      </c>
      <c r="BG597" s="179">
        <f>IF(N597="zákl. přenesená",J597,0)</f>
        <v>0</v>
      </c>
      <c r="BH597" s="179">
        <f>IF(N597="sníž. přenesená",J597,0)</f>
        <v>0</v>
      </c>
      <c r="BI597" s="179">
        <f>IF(N597="nulová",J597,0)</f>
        <v>0</v>
      </c>
      <c r="BJ597" s="18" t="s">
        <v>80</v>
      </c>
      <c r="BK597" s="179">
        <f>ROUND(I597*H597,2)</f>
        <v>0</v>
      </c>
      <c r="BL597" s="18" t="s">
        <v>125</v>
      </c>
      <c r="BM597" s="178" t="s">
        <v>1382</v>
      </c>
    </row>
    <row r="598" spans="2:51" s="13" customFormat="1" ht="12">
      <c r="B598" s="180"/>
      <c r="D598" s="181" t="s">
        <v>228</v>
      </c>
      <c r="E598" s="182" t="s">
        <v>1</v>
      </c>
      <c r="F598" s="183" t="s">
        <v>1383</v>
      </c>
      <c r="H598" s="184">
        <v>14.35</v>
      </c>
      <c r="I598" s="185"/>
      <c r="L598" s="180"/>
      <c r="M598" s="186"/>
      <c r="N598" s="187"/>
      <c r="O598" s="187"/>
      <c r="P598" s="187"/>
      <c r="Q598" s="187"/>
      <c r="R598" s="187"/>
      <c r="S598" s="187"/>
      <c r="T598" s="188"/>
      <c r="AT598" s="182" t="s">
        <v>228</v>
      </c>
      <c r="AU598" s="182" t="s">
        <v>82</v>
      </c>
      <c r="AV598" s="13" t="s">
        <v>82</v>
      </c>
      <c r="AW598" s="13" t="s">
        <v>30</v>
      </c>
      <c r="AX598" s="13" t="s">
        <v>73</v>
      </c>
      <c r="AY598" s="182" t="s">
        <v>219</v>
      </c>
    </row>
    <row r="599" spans="2:51" s="13" customFormat="1" ht="12">
      <c r="B599" s="180"/>
      <c r="D599" s="181" t="s">
        <v>228</v>
      </c>
      <c r="E599" s="182" t="s">
        <v>1</v>
      </c>
      <c r="F599" s="183" t="s">
        <v>1384</v>
      </c>
      <c r="H599" s="184">
        <v>170</v>
      </c>
      <c r="I599" s="185"/>
      <c r="L599" s="180"/>
      <c r="M599" s="186"/>
      <c r="N599" s="187"/>
      <c r="O599" s="187"/>
      <c r="P599" s="187"/>
      <c r="Q599" s="187"/>
      <c r="R599" s="187"/>
      <c r="S599" s="187"/>
      <c r="T599" s="188"/>
      <c r="AT599" s="182" t="s">
        <v>228</v>
      </c>
      <c r="AU599" s="182" t="s">
        <v>82</v>
      </c>
      <c r="AV599" s="13" t="s">
        <v>82</v>
      </c>
      <c r="AW599" s="13" t="s">
        <v>30</v>
      </c>
      <c r="AX599" s="13" t="s">
        <v>73</v>
      </c>
      <c r="AY599" s="182" t="s">
        <v>219</v>
      </c>
    </row>
    <row r="600" spans="2:51" s="14" customFormat="1" ht="12">
      <c r="B600" s="189"/>
      <c r="D600" s="181" t="s">
        <v>228</v>
      </c>
      <c r="E600" s="190" t="s">
        <v>1</v>
      </c>
      <c r="F600" s="191" t="s">
        <v>241</v>
      </c>
      <c r="H600" s="192">
        <v>184.35</v>
      </c>
      <c r="I600" s="193"/>
      <c r="L600" s="189"/>
      <c r="M600" s="194"/>
      <c r="N600" s="195"/>
      <c r="O600" s="195"/>
      <c r="P600" s="195"/>
      <c r="Q600" s="195"/>
      <c r="R600" s="195"/>
      <c r="S600" s="195"/>
      <c r="T600" s="196"/>
      <c r="AT600" s="190" t="s">
        <v>228</v>
      </c>
      <c r="AU600" s="190" t="s">
        <v>82</v>
      </c>
      <c r="AV600" s="14" t="s">
        <v>125</v>
      </c>
      <c r="AW600" s="14" t="s">
        <v>30</v>
      </c>
      <c r="AX600" s="14" t="s">
        <v>80</v>
      </c>
      <c r="AY600" s="190" t="s">
        <v>219</v>
      </c>
    </row>
    <row r="601" spans="1:65" s="2" customFormat="1" ht="43.15" customHeight="1">
      <c r="A601" s="33"/>
      <c r="B601" s="166"/>
      <c r="C601" s="167" t="s">
        <v>1385</v>
      </c>
      <c r="D601" s="167" t="s">
        <v>222</v>
      </c>
      <c r="E601" s="168" t="s">
        <v>1386</v>
      </c>
      <c r="F601" s="169" t="s">
        <v>1387</v>
      </c>
      <c r="G601" s="170" t="s">
        <v>361</v>
      </c>
      <c r="H601" s="171">
        <v>20.5</v>
      </c>
      <c r="I601" s="172"/>
      <c r="J601" s="173">
        <f>ROUND(I601*H601,2)</f>
        <v>0</v>
      </c>
      <c r="K601" s="169" t="s">
        <v>226</v>
      </c>
      <c r="L601" s="34"/>
      <c r="M601" s="174" t="s">
        <v>1</v>
      </c>
      <c r="N601" s="175" t="s">
        <v>38</v>
      </c>
      <c r="O601" s="59"/>
      <c r="P601" s="176">
        <f>O601*H601</f>
        <v>0</v>
      </c>
      <c r="Q601" s="176">
        <v>0</v>
      </c>
      <c r="R601" s="176">
        <f>Q601*H601</f>
        <v>0</v>
      </c>
      <c r="S601" s="176">
        <v>0.04</v>
      </c>
      <c r="T601" s="177">
        <f>S601*H601</f>
        <v>0.8200000000000001</v>
      </c>
      <c r="U601" s="33"/>
      <c r="V601" s="33"/>
      <c r="W601" s="33"/>
      <c r="X601" s="33"/>
      <c r="Y601" s="33"/>
      <c r="Z601" s="33"/>
      <c r="AA601" s="33"/>
      <c r="AB601" s="33"/>
      <c r="AC601" s="33"/>
      <c r="AD601" s="33"/>
      <c r="AE601" s="33"/>
      <c r="AR601" s="178" t="s">
        <v>125</v>
      </c>
      <c r="AT601" s="178" t="s">
        <v>222</v>
      </c>
      <c r="AU601" s="178" t="s">
        <v>82</v>
      </c>
      <c r="AY601" s="18" t="s">
        <v>219</v>
      </c>
      <c r="BE601" s="179">
        <f>IF(N601="základní",J601,0)</f>
        <v>0</v>
      </c>
      <c r="BF601" s="179">
        <f>IF(N601="snížená",J601,0)</f>
        <v>0</v>
      </c>
      <c r="BG601" s="179">
        <f>IF(N601="zákl. přenesená",J601,0)</f>
        <v>0</v>
      </c>
      <c r="BH601" s="179">
        <f>IF(N601="sníž. přenesená",J601,0)</f>
        <v>0</v>
      </c>
      <c r="BI601" s="179">
        <f>IF(N601="nulová",J601,0)</f>
        <v>0</v>
      </c>
      <c r="BJ601" s="18" t="s">
        <v>80</v>
      </c>
      <c r="BK601" s="179">
        <f>ROUND(I601*H601,2)</f>
        <v>0</v>
      </c>
      <c r="BL601" s="18" t="s">
        <v>125</v>
      </c>
      <c r="BM601" s="178" t="s">
        <v>1388</v>
      </c>
    </row>
    <row r="602" spans="2:51" s="13" customFormat="1" ht="12">
      <c r="B602" s="180"/>
      <c r="D602" s="181" t="s">
        <v>228</v>
      </c>
      <c r="E602" s="182" t="s">
        <v>1</v>
      </c>
      <c r="F602" s="183" t="s">
        <v>1389</v>
      </c>
      <c r="H602" s="184">
        <v>20.5</v>
      </c>
      <c r="I602" s="185"/>
      <c r="L602" s="180"/>
      <c r="M602" s="186"/>
      <c r="N602" s="187"/>
      <c r="O602" s="187"/>
      <c r="P602" s="187"/>
      <c r="Q602" s="187"/>
      <c r="R602" s="187"/>
      <c r="S602" s="187"/>
      <c r="T602" s="188"/>
      <c r="AT602" s="182" t="s">
        <v>228</v>
      </c>
      <c r="AU602" s="182" t="s">
        <v>82</v>
      </c>
      <c r="AV602" s="13" t="s">
        <v>82</v>
      </c>
      <c r="AW602" s="13" t="s">
        <v>30</v>
      </c>
      <c r="AX602" s="13" t="s">
        <v>80</v>
      </c>
      <c r="AY602" s="182" t="s">
        <v>219</v>
      </c>
    </row>
    <row r="603" spans="1:65" s="2" customFormat="1" ht="21.6" customHeight="1">
      <c r="A603" s="33"/>
      <c r="B603" s="166"/>
      <c r="C603" s="167" t="s">
        <v>1390</v>
      </c>
      <c r="D603" s="167" t="s">
        <v>222</v>
      </c>
      <c r="E603" s="168" t="s">
        <v>1391</v>
      </c>
      <c r="F603" s="169" t="s">
        <v>1392</v>
      </c>
      <c r="G603" s="170" t="s">
        <v>225</v>
      </c>
      <c r="H603" s="171">
        <v>1</v>
      </c>
      <c r="I603" s="172"/>
      <c r="J603" s="173">
        <f aca="true" t="shared" si="10" ref="J603:J609">ROUND(I603*H603,2)</f>
        <v>0</v>
      </c>
      <c r="K603" s="169" t="s">
        <v>1</v>
      </c>
      <c r="L603" s="34"/>
      <c r="M603" s="174" t="s">
        <v>1</v>
      </c>
      <c r="N603" s="175" t="s">
        <v>38</v>
      </c>
      <c r="O603" s="59"/>
      <c r="P603" s="176">
        <f aca="true" t="shared" si="11" ref="P603:P609">O603*H603</f>
        <v>0</v>
      </c>
      <c r="Q603" s="176">
        <v>0</v>
      </c>
      <c r="R603" s="176">
        <f aca="true" t="shared" si="12" ref="R603:R609">Q603*H603</f>
        <v>0</v>
      </c>
      <c r="S603" s="176">
        <v>0</v>
      </c>
      <c r="T603" s="177">
        <f aca="true" t="shared" si="13" ref="T603:T609">S603*H603</f>
        <v>0</v>
      </c>
      <c r="U603" s="33"/>
      <c r="V603" s="33"/>
      <c r="W603" s="33"/>
      <c r="X603" s="33"/>
      <c r="Y603" s="33"/>
      <c r="Z603" s="33"/>
      <c r="AA603" s="33"/>
      <c r="AB603" s="33"/>
      <c r="AC603" s="33"/>
      <c r="AD603" s="33"/>
      <c r="AE603" s="33"/>
      <c r="AR603" s="178" t="s">
        <v>125</v>
      </c>
      <c r="AT603" s="178" t="s">
        <v>222</v>
      </c>
      <c r="AU603" s="178" t="s">
        <v>82</v>
      </c>
      <c r="AY603" s="18" t="s">
        <v>219</v>
      </c>
      <c r="BE603" s="179">
        <f aca="true" t="shared" si="14" ref="BE603:BE609">IF(N603="základní",J603,0)</f>
        <v>0</v>
      </c>
      <c r="BF603" s="179">
        <f aca="true" t="shared" si="15" ref="BF603:BF609">IF(N603="snížená",J603,0)</f>
        <v>0</v>
      </c>
      <c r="BG603" s="179">
        <f aca="true" t="shared" si="16" ref="BG603:BG609">IF(N603="zákl. přenesená",J603,0)</f>
        <v>0</v>
      </c>
      <c r="BH603" s="179">
        <f aca="true" t="shared" si="17" ref="BH603:BH609">IF(N603="sníž. přenesená",J603,0)</f>
        <v>0</v>
      </c>
      <c r="BI603" s="179">
        <f aca="true" t="shared" si="18" ref="BI603:BI609">IF(N603="nulová",J603,0)</f>
        <v>0</v>
      </c>
      <c r="BJ603" s="18" t="s">
        <v>80</v>
      </c>
      <c r="BK603" s="179">
        <f aca="true" t="shared" si="19" ref="BK603:BK609">ROUND(I603*H603,2)</f>
        <v>0</v>
      </c>
      <c r="BL603" s="18" t="s">
        <v>125</v>
      </c>
      <c r="BM603" s="178" t="s">
        <v>1393</v>
      </c>
    </row>
    <row r="604" spans="1:65" s="2" customFormat="1" ht="21.6" customHeight="1">
      <c r="A604" s="33"/>
      <c r="B604" s="166"/>
      <c r="C604" s="167" t="s">
        <v>1394</v>
      </c>
      <c r="D604" s="167" t="s">
        <v>222</v>
      </c>
      <c r="E604" s="168" t="s">
        <v>1395</v>
      </c>
      <c r="F604" s="169" t="s">
        <v>1396</v>
      </c>
      <c r="G604" s="170" t="s">
        <v>225</v>
      </c>
      <c r="H604" s="171">
        <v>1</v>
      </c>
      <c r="I604" s="172"/>
      <c r="J604" s="173">
        <f t="shared" si="10"/>
        <v>0</v>
      </c>
      <c r="K604" s="169" t="s">
        <v>1</v>
      </c>
      <c r="L604" s="34"/>
      <c r="M604" s="174" t="s">
        <v>1</v>
      </c>
      <c r="N604" s="175" t="s">
        <v>38</v>
      </c>
      <c r="O604" s="59"/>
      <c r="P604" s="176">
        <f t="shared" si="11"/>
        <v>0</v>
      </c>
      <c r="Q604" s="176">
        <v>0</v>
      </c>
      <c r="R604" s="176">
        <f t="shared" si="12"/>
        <v>0</v>
      </c>
      <c r="S604" s="176">
        <v>0</v>
      </c>
      <c r="T604" s="177">
        <f t="shared" si="13"/>
        <v>0</v>
      </c>
      <c r="U604" s="33"/>
      <c r="V604" s="33"/>
      <c r="W604" s="33"/>
      <c r="X604" s="33"/>
      <c r="Y604" s="33"/>
      <c r="Z604" s="33"/>
      <c r="AA604" s="33"/>
      <c r="AB604" s="33"/>
      <c r="AC604" s="33"/>
      <c r="AD604" s="33"/>
      <c r="AE604" s="33"/>
      <c r="AR604" s="178" t="s">
        <v>125</v>
      </c>
      <c r="AT604" s="178" t="s">
        <v>222</v>
      </c>
      <c r="AU604" s="178" t="s">
        <v>82</v>
      </c>
      <c r="AY604" s="18" t="s">
        <v>219</v>
      </c>
      <c r="BE604" s="179">
        <f t="shared" si="14"/>
        <v>0</v>
      </c>
      <c r="BF604" s="179">
        <f t="shared" si="15"/>
        <v>0</v>
      </c>
      <c r="BG604" s="179">
        <f t="shared" si="16"/>
        <v>0</v>
      </c>
      <c r="BH604" s="179">
        <f t="shared" si="17"/>
        <v>0</v>
      </c>
      <c r="BI604" s="179">
        <f t="shared" si="18"/>
        <v>0</v>
      </c>
      <c r="BJ604" s="18" t="s">
        <v>80</v>
      </c>
      <c r="BK604" s="179">
        <f t="shared" si="19"/>
        <v>0</v>
      </c>
      <c r="BL604" s="18" t="s">
        <v>125</v>
      </c>
      <c r="BM604" s="178" t="s">
        <v>1397</v>
      </c>
    </row>
    <row r="605" spans="1:65" s="2" customFormat="1" ht="21.6" customHeight="1">
      <c r="A605" s="33"/>
      <c r="B605" s="166"/>
      <c r="C605" s="167" t="s">
        <v>1398</v>
      </c>
      <c r="D605" s="167" t="s">
        <v>222</v>
      </c>
      <c r="E605" s="168" t="s">
        <v>1399</v>
      </c>
      <c r="F605" s="169" t="s">
        <v>1400</v>
      </c>
      <c r="G605" s="170" t="s">
        <v>225</v>
      </c>
      <c r="H605" s="171">
        <v>1</v>
      </c>
      <c r="I605" s="172"/>
      <c r="J605" s="173">
        <f t="shared" si="10"/>
        <v>0</v>
      </c>
      <c r="K605" s="169" t="s">
        <v>1</v>
      </c>
      <c r="L605" s="34"/>
      <c r="M605" s="174" t="s">
        <v>1</v>
      </c>
      <c r="N605" s="175" t="s">
        <v>38</v>
      </c>
      <c r="O605" s="59"/>
      <c r="P605" s="176">
        <f t="shared" si="11"/>
        <v>0</v>
      </c>
      <c r="Q605" s="176">
        <v>0</v>
      </c>
      <c r="R605" s="176">
        <f t="shared" si="12"/>
        <v>0</v>
      </c>
      <c r="S605" s="176">
        <v>0</v>
      </c>
      <c r="T605" s="177">
        <f t="shared" si="13"/>
        <v>0</v>
      </c>
      <c r="U605" s="33"/>
      <c r="V605" s="33"/>
      <c r="W605" s="33"/>
      <c r="X605" s="33"/>
      <c r="Y605" s="33"/>
      <c r="Z605" s="33"/>
      <c r="AA605" s="33"/>
      <c r="AB605" s="33"/>
      <c r="AC605" s="33"/>
      <c r="AD605" s="33"/>
      <c r="AE605" s="33"/>
      <c r="AR605" s="178" t="s">
        <v>125</v>
      </c>
      <c r="AT605" s="178" t="s">
        <v>222</v>
      </c>
      <c r="AU605" s="178" t="s">
        <v>82</v>
      </c>
      <c r="AY605" s="18" t="s">
        <v>219</v>
      </c>
      <c r="BE605" s="179">
        <f t="shared" si="14"/>
        <v>0</v>
      </c>
      <c r="BF605" s="179">
        <f t="shared" si="15"/>
        <v>0</v>
      </c>
      <c r="BG605" s="179">
        <f t="shared" si="16"/>
        <v>0</v>
      </c>
      <c r="BH605" s="179">
        <f t="shared" si="17"/>
        <v>0</v>
      </c>
      <c r="BI605" s="179">
        <f t="shared" si="18"/>
        <v>0</v>
      </c>
      <c r="BJ605" s="18" t="s">
        <v>80</v>
      </c>
      <c r="BK605" s="179">
        <f t="shared" si="19"/>
        <v>0</v>
      </c>
      <c r="BL605" s="18" t="s">
        <v>125</v>
      </c>
      <c r="BM605" s="178" t="s">
        <v>1401</v>
      </c>
    </row>
    <row r="606" spans="1:65" s="2" customFormat="1" ht="21.6" customHeight="1">
      <c r="A606" s="33"/>
      <c r="B606" s="166"/>
      <c r="C606" s="167" t="s">
        <v>1402</v>
      </c>
      <c r="D606" s="167" t="s">
        <v>222</v>
      </c>
      <c r="E606" s="168" t="s">
        <v>1403</v>
      </c>
      <c r="F606" s="169" t="s">
        <v>1404</v>
      </c>
      <c r="G606" s="170" t="s">
        <v>225</v>
      </c>
      <c r="H606" s="171">
        <v>1</v>
      </c>
      <c r="I606" s="172"/>
      <c r="J606" s="173">
        <f t="shared" si="10"/>
        <v>0</v>
      </c>
      <c r="K606" s="169" t="s">
        <v>1</v>
      </c>
      <c r="L606" s="34"/>
      <c r="M606" s="174" t="s">
        <v>1</v>
      </c>
      <c r="N606" s="175" t="s">
        <v>38</v>
      </c>
      <c r="O606" s="59"/>
      <c r="P606" s="176">
        <f t="shared" si="11"/>
        <v>0</v>
      </c>
      <c r="Q606" s="176">
        <v>0</v>
      </c>
      <c r="R606" s="176">
        <f t="shared" si="12"/>
        <v>0</v>
      </c>
      <c r="S606" s="176">
        <v>0</v>
      </c>
      <c r="T606" s="177">
        <f t="shared" si="13"/>
        <v>0</v>
      </c>
      <c r="U606" s="33"/>
      <c r="V606" s="33"/>
      <c r="W606" s="33"/>
      <c r="X606" s="33"/>
      <c r="Y606" s="33"/>
      <c r="Z606" s="33"/>
      <c r="AA606" s="33"/>
      <c r="AB606" s="33"/>
      <c r="AC606" s="33"/>
      <c r="AD606" s="33"/>
      <c r="AE606" s="33"/>
      <c r="AR606" s="178" t="s">
        <v>125</v>
      </c>
      <c r="AT606" s="178" t="s">
        <v>222</v>
      </c>
      <c r="AU606" s="178" t="s">
        <v>82</v>
      </c>
      <c r="AY606" s="18" t="s">
        <v>219</v>
      </c>
      <c r="BE606" s="179">
        <f t="shared" si="14"/>
        <v>0</v>
      </c>
      <c r="BF606" s="179">
        <f t="shared" si="15"/>
        <v>0</v>
      </c>
      <c r="BG606" s="179">
        <f t="shared" si="16"/>
        <v>0</v>
      </c>
      <c r="BH606" s="179">
        <f t="shared" si="17"/>
        <v>0</v>
      </c>
      <c r="BI606" s="179">
        <f t="shared" si="18"/>
        <v>0</v>
      </c>
      <c r="BJ606" s="18" t="s">
        <v>80</v>
      </c>
      <c r="BK606" s="179">
        <f t="shared" si="19"/>
        <v>0</v>
      </c>
      <c r="BL606" s="18" t="s">
        <v>125</v>
      </c>
      <c r="BM606" s="178" t="s">
        <v>1405</v>
      </c>
    </row>
    <row r="607" spans="1:65" s="2" customFormat="1" ht="21.6" customHeight="1">
      <c r="A607" s="33"/>
      <c r="B607" s="166"/>
      <c r="C607" s="167" t="s">
        <v>1406</v>
      </c>
      <c r="D607" s="167" t="s">
        <v>222</v>
      </c>
      <c r="E607" s="168" t="s">
        <v>1407</v>
      </c>
      <c r="F607" s="169" t="s">
        <v>1408</v>
      </c>
      <c r="G607" s="170" t="s">
        <v>225</v>
      </c>
      <c r="H607" s="171">
        <v>1</v>
      </c>
      <c r="I607" s="172"/>
      <c r="J607" s="173">
        <f t="shared" si="10"/>
        <v>0</v>
      </c>
      <c r="K607" s="169" t="s">
        <v>1</v>
      </c>
      <c r="L607" s="34"/>
      <c r="M607" s="174" t="s">
        <v>1</v>
      </c>
      <c r="N607" s="175" t="s">
        <v>38</v>
      </c>
      <c r="O607" s="59"/>
      <c r="P607" s="176">
        <f t="shared" si="11"/>
        <v>0</v>
      </c>
      <c r="Q607" s="176">
        <v>0</v>
      </c>
      <c r="R607" s="176">
        <f t="shared" si="12"/>
        <v>0</v>
      </c>
      <c r="S607" s="176">
        <v>0</v>
      </c>
      <c r="T607" s="177">
        <f t="shared" si="13"/>
        <v>0</v>
      </c>
      <c r="U607" s="33"/>
      <c r="V607" s="33"/>
      <c r="W607" s="33"/>
      <c r="X607" s="33"/>
      <c r="Y607" s="33"/>
      <c r="Z607" s="33"/>
      <c r="AA607" s="33"/>
      <c r="AB607" s="33"/>
      <c r="AC607" s="33"/>
      <c r="AD607" s="33"/>
      <c r="AE607" s="33"/>
      <c r="AR607" s="178" t="s">
        <v>125</v>
      </c>
      <c r="AT607" s="178" t="s">
        <v>222</v>
      </c>
      <c r="AU607" s="178" t="s">
        <v>82</v>
      </c>
      <c r="AY607" s="18" t="s">
        <v>219</v>
      </c>
      <c r="BE607" s="179">
        <f t="shared" si="14"/>
        <v>0</v>
      </c>
      <c r="BF607" s="179">
        <f t="shared" si="15"/>
        <v>0</v>
      </c>
      <c r="BG607" s="179">
        <f t="shared" si="16"/>
        <v>0</v>
      </c>
      <c r="BH607" s="179">
        <f t="shared" si="17"/>
        <v>0</v>
      </c>
      <c r="BI607" s="179">
        <f t="shared" si="18"/>
        <v>0</v>
      </c>
      <c r="BJ607" s="18" t="s">
        <v>80</v>
      </c>
      <c r="BK607" s="179">
        <f t="shared" si="19"/>
        <v>0</v>
      </c>
      <c r="BL607" s="18" t="s">
        <v>125</v>
      </c>
      <c r="BM607" s="178" t="s">
        <v>1409</v>
      </c>
    </row>
    <row r="608" spans="1:65" s="2" customFormat="1" ht="21.6" customHeight="1">
      <c r="A608" s="33"/>
      <c r="B608" s="166"/>
      <c r="C608" s="167" t="s">
        <v>1410</v>
      </c>
      <c r="D608" s="167" t="s">
        <v>222</v>
      </c>
      <c r="E608" s="168" t="s">
        <v>1411</v>
      </c>
      <c r="F608" s="169" t="s">
        <v>1412</v>
      </c>
      <c r="G608" s="170" t="s">
        <v>225</v>
      </c>
      <c r="H608" s="171">
        <v>1</v>
      </c>
      <c r="I608" s="172"/>
      <c r="J608" s="173">
        <f t="shared" si="10"/>
        <v>0</v>
      </c>
      <c r="K608" s="169" t="s">
        <v>1</v>
      </c>
      <c r="L608" s="34"/>
      <c r="M608" s="174" t="s">
        <v>1</v>
      </c>
      <c r="N608" s="175" t="s">
        <v>38</v>
      </c>
      <c r="O608" s="59"/>
      <c r="P608" s="176">
        <f t="shared" si="11"/>
        <v>0</v>
      </c>
      <c r="Q608" s="176">
        <v>0</v>
      </c>
      <c r="R608" s="176">
        <f t="shared" si="12"/>
        <v>0</v>
      </c>
      <c r="S608" s="176">
        <v>0</v>
      </c>
      <c r="T608" s="177">
        <f t="shared" si="13"/>
        <v>0</v>
      </c>
      <c r="U608" s="33"/>
      <c r="V608" s="33"/>
      <c r="W608" s="33"/>
      <c r="X608" s="33"/>
      <c r="Y608" s="33"/>
      <c r="Z608" s="33"/>
      <c r="AA608" s="33"/>
      <c r="AB608" s="33"/>
      <c r="AC608" s="33"/>
      <c r="AD608" s="33"/>
      <c r="AE608" s="33"/>
      <c r="AR608" s="178" t="s">
        <v>125</v>
      </c>
      <c r="AT608" s="178" t="s">
        <v>222</v>
      </c>
      <c r="AU608" s="178" t="s">
        <v>82</v>
      </c>
      <c r="AY608" s="18" t="s">
        <v>219</v>
      </c>
      <c r="BE608" s="179">
        <f t="shared" si="14"/>
        <v>0</v>
      </c>
      <c r="BF608" s="179">
        <f t="shared" si="15"/>
        <v>0</v>
      </c>
      <c r="BG608" s="179">
        <f t="shared" si="16"/>
        <v>0</v>
      </c>
      <c r="BH608" s="179">
        <f t="shared" si="17"/>
        <v>0</v>
      </c>
      <c r="BI608" s="179">
        <f t="shared" si="18"/>
        <v>0</v>
      </c>
      <c r="BJ608" s="18" t="s">
        <v>80</v>
      </c>
      <c r="BK608" s="179">
        <f t="shared" si="19"/>
        <v>0</v>
      </c>
      <c r="BL608" s="18" t="s">
        <v>125</v>
      </c>
      <c r="BM608" s="178" t="s">
        <v>1413</v>
      </c>
    </row>
    <row r="609" spans="1:65" s="2" customFormat="1" ht="21.6" customHeight="1">
      <c r="A609" s="33"/>
      <c r="B609" s="166"/>
      <c r="C609" s="167" t="s">
        <v>1414</v>
      </c>
      <c r="D609" s="167" t="s">
        <v>222</v>
      </c>
      <c r="E609" s="168" t="s">
        <v>1415</v>
      </c>
      <c r="F609" s="169" t="s">
        <v>1416</v>
      </c>
      <c r="G609" s="170" t="s">
        <v>232</v>
      </c>
      <c r="H609" s="171">
        <v>0.768</v>
      </c>
      <c r="I609" s="172"/>
      <c r="J609" s="173">
        <f t="shared" si="10"/>
        <v>0</v>
      </c>
      <c r="K609" s="169" t="s">
        <v>226</v>
      </c>
      <c r="L609" s="34"/>
      <c r="M609" s="174" t="s">
        <v>1</v>
      </c>
      <c r="N609" s="175" t="s">
        <v>38</v>
      </c>
      <c r="O609" s="59"/>
      <c r="P609" s="176">
        <f t="shared" si="11"/>
        <v>0</v>
      </c>
      <c r="Q609" s="176">
        <v>1.69684</v>
      </c>
      <c r="R609" s="176">
        <f t="shared" si="12"/>
        <v>1.3031731199999999</v>
      </c>
      <c r="S609" s="176">
        <v>0</v>
      </c>
      <c r="T609" s="177">
        <f t="shared" si="13"/>
        <v>0</v>
      </c>
      <c r="U609" s="33"/>
      <c r="V609" s="33"/>
      <c r="W609" s="33"/>
      <c r="X609" s="33"/>
      <c r="Y609" s="33"/>
      <c r="Z609" s="33"/>
      <c r="AA609" s="33"/>
      <c r="AB609" s="33"/>
      <c r="AC609" s="33"/>
      <c r="AD609" s="33"/>
      <c r="AE609" s="33"/>
      <c r="AR609" s="178" t="s">
        <v>125</v>
      </c>
      <c r="AT609" s="178" t="s">
        <v>222</v>
      </c>
      <c r="AU609" s="178" t="s">
        <v>82</v>
      </c>
      <c r="AY609" s="18" t="s">
        <v>219</v>
      </c>
      <c r="BE609" s="179">
        <f t="shared" si="14"/>
        <v>0</v>
      </c>
      <c r="BF609" s="179">
        <f t="shared" si="15"/>
        <v>0</v>
      </c>
      <c r="BG609" s="179">
        <f t="shared" si="16"/>
        <v>0</v>
      </c>
      <c r="BH609" s="179">
        <f t="shared" si="17"/>
        <v>0</v>
      </c>
      <c r="BI609" s="179">
        <f t="shared" si="18"/>
        <v>0</v>
      </c>
      <c r="BJ609" s="18" t="s">
        <v>80</v>
      </c>
      <c r="BK609" s="179">
        <f t="shared" si="19"/>
        <v>0</v>
      </c>
      <c r="BL609" s="18" t="s">
        <v>125</v>
      </c>
      <c r="BM609" s="178" t="s">
        <v>1417</v>
      </c>
    </row>
    <row r="610" spans="2:51" s="13" customFormat="1" ht="12">
      <c r="B610" s="180"/>
      <c r="D610" s="181" t="s">
        <v>228</v>
      </c>
      <c r="E610" s="182" t="s">
        <v>1</v>
      </c>
      <c r="F610" s="183" t="s">
        <v>1418</v>
      </c>
      <c r="H610" s="184">
        <v>0.768</v>
      </c>
      <c r="I610" s="185"/>
      <c r="L610" s="180"/>
      <c r="M610" s="186"/>
      <c r="N610" s="187"/>
      <c r="O610" s="187"/>
      <c r="P610" s="187"/>
      <c r="Q610" s="187"/>
      <c r="R610" s="187"/>
      <c r="S610" s="187"/>
      <c r="T610" s="188"/>
      <c r="AT610" s="182" t="s">
        <v>228</v>
      </c>
      <c r="AU610" s="182" t="s">
        <v>82</v>
      </c>
      <c r="AV610" s="13" t="s">
        <v>82</v>
      </c>
      <c r="AW610" s="13" t="s">
        <v>30</v>
      </c>
      <c r="AX610" s="13" t="s">
        <v>80</v>
      </c>
      <c r="AY610" s="182" t="s">
        <v>219</v>
      </c>
    </row>
    <row r="611" spans="1:65" s="2" customFormat="1" ht="21.6" customHeight="1">
      <c r="A611" s="33"/>
      <c r="B611" s="166"/>
      <c r="C611" s="167" t="s">
        <v>1419</v>
      </c>
      <c r="D611" s="167" t="s">
        <v>222</v>
      </c>
      <c r="E611" s="168" t="s">
        <v>1420</v>
      </c>
      <c r="F611" s="169" t="s">
        <v>1421</v>
      </c>
      <c r="G611" s="170" t="s">
        <v>225</v>
      </c>
      <c r="H611" s="171">
        <v>6</v>
      </c>
      <c r="I611" s="172"/>
      <c r="J611" s="173">
        <f>ROUND(I611*H611,2)</f>
        <v>0</v>
      </c>
      <c r="K611" s="169" t="s">
        <v>1</v>
      </c>
      <c r="L611" s="34"/>
      <c r="M611" s="174" t="s">
        <v>1</v>
      </c>
      <c r="N611" s="175" t="s">
        <v>38</v>
      </c>
      <c r="O611" s="59"/>
      <c r="P611" s="176">
        <f>O611*H611</f>
        <v>0</v>
      </c>
      <c r="Q611" s="176">
        <v>0</v>
      </c>
      <c r="R611" s="176">
        <f>Q611*H611</f>
        <v>0</v>
      </c>
      <c r="S611" s="176">
        <v>0</v>
      </c>
      <c r="T611" s="177">
        <f>S611*H611</f>
        <v>0</v>
      </c>
      <c r="U611" s="33"/>
      <c r="V611" s="33"/>
      <c r="W611" s="33"/>
      <c r="X611" s="33"/>
      <c r="Y611" s="33"/>
      <c r="Z611" s="33"/>
      <c r="AA611" s="33"/>
      <c r="AB611" s="33"/>
      <c r="AC611" s="33"/>
      <c r="AD611" s="33"/>
      <c r="AE611" s="33"/>
      <c r="AR611" s="178" t="s">
        <v>125</v>
      </c>
      <c r="AT611" s="178" t="s">
        <v>222</v>
      </c>
      <c r="AU611" s="178" t="s">
        <v>82</v>
      </c>
      <c r="AY611" s="18" t="s">
        <v>219</v>
      </c>
      <c r="BE611" s="179">
        <f>IF(N611="základní",J611,0)</f>
        <v>0</v>
      </c>
      <c r="BF611" s="179">
        <f>IF(N611="snížená",J611,0)</f>
        <v>0</v>
      </c>
      <c r="BG611" s="179">
        <f>IF(N611="zákl. přenesená",J611,0)</f>
        <v>0</v>
      </c>
      <c r="BH611" s="179">
        <f>IF(N611="sníž. přenesená",J611,0)</f>
        <v>0</v>
      </c>
      <c r="BI611" s="179">
        <f>IF(N611="nulová",J611,0)</f>
        <v>0</v>
      </c>
      <c r="BJ611" s="18" t="s">
        <v>80</v>
      </c>
      <c r="BK611" s="179">
        <f>ROUND(I611*H611,2)</f>
        <v>0</v>
      </c>
      <c r="BL611" s="18" t="s">
        <v>125</v>
      </c>
      <c r="BM611" s="178" t="s">
        <v>1422</v>
      </c>
    </row>
    <row r="612" spans="1:65" s="2" customFormat="1" ht="43.15" customHeight="1">
      <c r="A612" s="33"/>
      <c r="B612" s="166"/>
      <c r="C612" s="167" t="s">
        <v>1423</v>
      </c>
      <c r="D612" s="167" t="s">
        <v>222</v>
      </c>
      <c r="E612" s="168" t="s">
        <v>1424</v>
      </c>
      <c r="F612" s="169" t="s">
        <v>1425</v>
      </c>
      <c r="G612" s="170" t="s">
        <v>237</v>
      </c>
      <c r="H612" s="171">
        <v>1488.296</v>
      </c>
      <c r="I612" s="172"/>
      <c r="J612" s="173">
        <f>ROUND(I612*H612,2)</f>
        <v>0</v>
      </c>
      <c r="K612" s="169" t="s">
        <v>226</v>
      </c>
      <c r="L612" s="34"/>
      <c r="M612" s="174" t="s">
        <v>1</v>
      </c>
      <c r="N612" s="175" t="s">
        <v>38</v>
      </c>
      <c r="O612" s="59"/>
      <c r="P612" s="176">
        <f>O612*H612</f>
        <v>0</v>
      </c>
      <c r="Q612" s="176">
        <v>0</v>
      </c>
      <c r="R612" s="176">
        <f>Q612*H612</f>
        <v>0</v>
      </c>
      <c r="S612" s="176">
        <v>0</v>
      </c>
      <c r="T612" s="177">
        <f>S612*H612</f>
        <v>0</v>
      </c>
      <c r="U612" s="33"/>
      <c r="V612" s="33"/>
      <c r="W612" s="33"/>
      <c r="X612" s="33"/>
      <c r="Y612" s="33"/>
      <c r="Z612" s="33"/>
      <c r="AA612" s="33"/>
      <c r="AB612" s="33"/>
      <c r="AC612" s="33"/>
      <c r="AD612" s="33"/>
      <c r="AE612" s="33"/>
      <c r="AR612" s="178" t="s">
        <v>125</v>
      </c>
      <c r="AT612" s="178" t="s">
        <v>222</v>
      </c>
      <c r="AU612" s="178" t="s">
        <v>82</v>
      </c>
      <c r="AY612" s="18" t="s">
        <v>219</v>
      </c>
      <c r="BE612" s="179">
        <f>IF(N612="základní",J612,0)</f>
        <v>0</v>
      </c>
      <c r="BF612" s="179">
        <f>IF(N612="snížená",J612,0)</f>
        <v>0</v>
      </c>
      <c r="BG612" s="179">
        <f>IF(N612="zákl. přenesená",J612,0)</f>
        <v>0</v>
      </c>
      <c r="BH612" s="179">
        <f>IF(N612="sníž. přenesená",J612,0)</f>
        <v>0</v>
      </c>
      <c r="BI612" s="179">
        <f>IF(N612="nulová",J612,0)</f>
        <v>0</v>
      </c>
      <c r="BJ612" s="18" t="s">
        <v>80</v>
      </c>
      <c r="BK612" s="179">
        <f>ROUND(I612*H612,2)</f>
        <v>0</v>
      </c>
      <c r="BL612" s="18" t="s">
        <v>125</v>
      </c>
      <c r="BM612" s="178" t="s">
        <v>1426</v>
      </c>
    </row>
    <row r="613" spans="2:51" s="13" customFormat="1" ht="22.5">
      <c r="B613" s="180"/>
      <c r="D613" s="181" t="s">
        <v>228</v>
      </c>
      <c r="E613" s="182" t="s">
        <v>1</v>
      </c>
      <c r="F613" s="183" t="s">
        <v>1427</v>
      </c>
      <c r="H613" s="184">
        <v>840.995</v>
      </c>
      <c r="I613" s="185"/>
      <c r="L613" s="180"/>
      <c r="M613" s="186"/>
      <c r="N613" s="187"/>
      <c r="O613" s="187"/>
      <c r="P613" s="187"/>
      <c r="Q613" s="187"/>
      <c r="R613" s="187"/>
      <c r="S613" s="187"/>
      <c r="T613" s="188"/>
      <c r="AT613" s="182" t="s">
        <v>228</v>
      </c>
      <c r="AU613" s="182" t="s">
        <v>82</v>
      </c>
      <c r="AV613" s="13" t="s">
        <v>82</v>
      </c>
      <c r="AW613" s="13" t="s">
        <v>30</v>
      </c>
      <c r="AX613" s="13" t="s">
        <v>73</v>
      </c>
      <c r="AY613" s="182" t="s">
        <v>219</v>
      </c>
    </row>
    <row r="614" spans="2:51" s="16" customFormat="1" ht="12">
      <c r="B614" s="222"/>
      <c r="D614" s="181" t="s">
        <v>228</v>
      </c>
      <c r="E614" s="223" t="s">
        <v>1</v>
      </c>
      <c r="F614" s="224" t="s">
        <v>1198</v>
      </c>
      <c r="H614" s="225">
        <v>840.995</v>
      </c>
      <c r="I614" s="226"/>
      <c r="L614" s="222"/>
      <c r="M614" s="227"/>
      <c r="N614" s="228"/>
      <c r="O614" s="228"/>
      <c r="P614" s="228"/>
      <c r="Q614" s="228"/>
      <c r="R614" s="228"/>
      <c r="S614" s="228"/>
      <c r="T614" s="229"/>
      <c r="AT614" s="223" t="s">
        <v>228</v>
      </c>
      <c r="AU614" s="223" t="s">
        <v>82</v>
      </c>
      <c r="AV614" s="16" t="s">
        <v>90</v>
      </c>
      <c r="AW614" s="16" t="s">
        <v>30</v>
      </c>
      <c r="AX614" s="16" t="s">
        <v>73</v>
      </c>
      <c r="AY614" s="223" t="s">
        <v>219</v>
      </c>
    </row>
    <row r="615" spans="2:51" s="13" customFormat="1" ht="12">
      <c r="B615" s="180"/>
      <c r="D615" s="181" t="s">
        <v>228</v>
      </c>
      <c r="E615" s="182" t="s">
        <v>1</v>
      </c>
      <c r="F615" s="183" t="s">
        <v>1428</v>
      </c>
      <c r="H615" s="184">
        <v>402.891</v>
      </c>
      <c r="I615" s="185"/>
      <c r="L615" s="180"/>
      <c r="M615" s="186"/>
      <c r="N615" s="187"/>
      <c r="O615" s="187"/>
      <c r="P615" s="187"/>
      <c r="Q615" s="187"/>
      <c r="R615" s="187"/>
      <c r="S615" s="187"/>
      <c r="T615" s="188"/>
      <c r="AT615" s="182" t="s">
        <v>228</v>
      </c>
      <c r="AU615" s="182" t="s">
        <v>82</v>
      </c>
      <c r="AV615" s="13" t="s">
        <v>82</v>
      </c>
      <c r="AW615" s="13" t="s">
        <v>30</v>
      </c>
      <c r="AX615" s="13" t="s">
        <v>73</v>
      </c>
      <c r="AY615" s="182" t="s">
        <v>219</v>
      </c>
    </row>
    <row r="616" spans="2:51" s="13" customFormat="1" ht="12">
      <c r="B616" s="180"/>
      <c r="D616" s="181" t="s">
        <v>228</v>
      </c>
      <c r="E616" s="182" t="s">
        <v>1</v>
      </c>
      <c r="F616" s="183" t="s">
        <v>1429</v>
      </c>
      <c r="H616" s="184">
        <v>57.42</v>
      </c>
      <c r="I616" s="185"/>
      <c r="L616" s="180"/>
      <c r="M616" s="186"/>
      <c r="N616" s="187"/>
      <c r="O616" s="187"/>
      <c r="P616" s="187"/>
      <c r="Q616" s="187"/>
      <c r="R616" s="187"/>
      <c r="S616" s="187"/>
      <c r="T616" s="188"/>
      <c r="AT616" s="182" t="s">
        <v>228</v>
      </c>
      <c r="AU616" s="182" t="s">
        <v>82</v>
      </c>
      <c r="AV616" s="13" t="s">
        <v>82</v>
      </c>
      <c r="AW616" s="13" t="s">
        <v>30</v>
      </c>
      <c r="AX616" s="13" t="s">
        <v>73</v>
      </c>
      <c r="AY616" s="182" t="s">
        <v>219</v>
      </c>
    </row>
    <row r="617" spans="2:51" s="13" customFormat="1" ht="12">
      <c r="B617" s="180"/>
      <c r="D617" s="181" t="s">
        <v>228</v>
      </c>
      <c r="E617" s="182" t="s">
        <v>1</v>
      </c>
      <c r="F617" s="183" t="s">
        <v>1430</v>
      </c>
      <c r="H617" s="184">
        <v>186.99</v>
      </c>
      <c r="I617" s="185"/>
      <c r="L617" s="180"/>
      <c r="M617" s="186"/>
      <c r="N617" s="187"/>
      <c r="O617" s="187"/>
      <c r="P617" s="187"/>
      <c r="Q617" s="187"/>
      <c r="R617" s="187"/>
      <c r="S617" s="187"/>
      <c r="T617" s="188"/>
      <c r="AT617" s="182" t="s">
        <v>228</v>
      </c>
      <c r="AU617" s="182" t="s">
        <v>82</v>
      </c>
      <c r="AV617" s="13" t="s">
        <v>82</v>
      </c>
      <c r="AW617" s="13" t="s">
        <v>30</v>
      </c>
      <c r="AX617" s="13" t="s">
        <v>73</v>
      </c>
      <c r="AY617" s="182" t="s">
        <v>219</v>
      </c>
    </row>
    <row r="618" spans="2:51" s="16" customFormat="1" ht="12">
      <c r="B618" s="222"/>
      <c r="D618" s="181" t="s">
        <v>228</v>
      </c>
      <c r="E618" s="223" t="s">
        <v>1</v>
      </c>
      <c r="F618" s="224" t="s">
        <v>1198</v>
      </c>
      <c r="H618" s="225">
        <v>647.301</v>
      </c>
      <c r="I618" s="226"/>
      <c r="L618" s="222"/>
      <c r="M618" s="227"/>
      <c r="N618" s="228"/>
      <c r="O618" s="228"/>
      <c r="P618" s="228"/>
      <c r="Q618" s="228"/>
      <c r="R618" s="228"/>
      <c r="S618" s="228"/>
      <c r="T618" s="229"/>
      <c r="AT618" s="223" t="s">
        <v>228</v>
      </c>
      <c r="AU618" s="223" t="s">
        <v>82</v>
      </c>
      <c r="AV618" s="16" t="s">
        <v>90</v>
      </c>
      <c r="AW618" s="16" t="s">
        <v>30</v>
      </c>
      <c r="AX618" s="16" t="s">
        <v>73</v>
      </c>
      <c r="AY618" s="223" t="s">
        <v>219</v>
      </c>
    </row>
    <row r="619" spans="2:51" s="14" customFormat="1" ht="12">
      <c r="B619" s="189"/>
      <c r="D619" s="181" t="s">
        <v>228</v>
      </c>
      <c r="E619" s="190" t="s">
        <v>1</v>
      </c>
      <c r="F619" s="191" t="s">
        <v>241</v>
      </c>
      <c r="H619" s="192">
        <v>1488.296</v>
      </c>
      <c r="I619" s="193"/>
      <c r="L619" s="189"/>
      <c r="M619" s="194"/>
      <c r="N619" s="195"/>
      <c r="O619" s="195"/>
      <c r="P619" s="195"/>
      <c r="Q619" s="195"/>
      <c r="R619" s="195"/>
      <c r="S619" s="195"/>
      <c r="T619" s="196"/>
      <c r="AT619" s="190" t="s">
        <v>228</v>
      </c>
      <c r="AU619" s="190" t="s">
        <v>82</v>
      </c>
      <c r="AV619" s="14" t="s">
        <v>125</v>
      </c>
      <c r="AW619" s="14" t="s">
        <v>30</v>
      </c>
      <c r="AX619" s="14" t="s">
        <v>80</v>
      </c>
      <c r="AY619" s="190" t="s">
        <v>219</v>
      </c>
    </row>
    <row r="620" spans="1:65" s="2" customFormat="1" ht="54" customHeight="1">
      <c r="A620" s="33"/>
      <c r="B620" s="166"/>
      <c r="C620" s="167" t="s">
        <v>1431</v>
      </c>
      <c r="D620" s="167" t="s">
        <v>222</v>
      </c>
      <c r="E620" s="168" t="s">
        <v>1432</v>
      </c>
      <c r="F620" s="169" t="s">
        <v>1433</v>
      </c>
      <c r="G620" s="170" t="s">
        <v>237</v>
      </c>
      <c r="H620" s="171">
        <v>69878.735</v>
      </c>
      <c r="I620" s="172"/>
      <c r="J620" s="173">
        <f>ROUND(I620*H620,2)</f>
        <v>0</v>
      </c>
      <c r="K620" s="169" t="s">
        <v>226</v>
      </c>
      <c r="L620" s="34"/>
      <c r="M620" s="174" t="s">
        <v>1</v>
      </c>
      <c r="N620" s="175" t="s">
        <v>38</v>
      </c>
      <c r="O620" s="59"/>
      <c r="P620" s="176">
        <f>O620*H620</f>
        <v>0</v>
      </c>
      <c r="Q620" s="176">
        <v>0</v>
      </c>
      <c r="R620" s="176">
        <f>Q620*H620</f>
        <v>0</v>
      </c>
      <c r="S620" s="176">
        <v>0</v>
      </c>
      <c r="T620" s="177">
        <f>S620*H620</f>
        <v>0</v>
      </c>
      <c r="U620" s="33"/>
      <c r="V620" s="33"/>
      <c r="W620" s="33"/>
      <c r="X620" s="33"/>
      <c r="Y620" s="33"/>
      <c r="Z620" s="33"/>
      <c r="AA620" s="33"/>
      <c r="AB620" s="33"/>
      <c r="AC620" s="33"/>
      <c r="AD620" s="33"/>
      <c r="AE620" s="33"/>
      <c r="AR620" s="178" t="s">
        <v>125</v>
      </c>
      <c r="AT620" s="178" t="s">
        <v>222</v>
      </c>
      <c r="AU620" s="178" t="s">
        <v>82</v>
      </c>
      <c r="AY620" s="18" t="s">
        <v>219</v>
      </c>
      <c r="BE620" s="179">
        <f>IF(N620="základní",J620,0)</f>
        <v>0</v>
      </c>
      <c r="BF620" s="179">
        <f>IF(N620="snížená",J620,0)</f>
        <v>0</v>
      </c>
      <c r="BG620" s="179">
        <f>IF(N620="zákl. přenesená",J620,0)</f>
        <v>0</v>
      </c>
      <c r="BH620" s="179">
        <f>IF(N620="sníž. přenesená",J620,0)</f>
        <v>0</v>
      </c>
      <c r="BI620" s="179">
        <f>IF(N620="nulová",J620,0)</f>
        <v>0</v>
      </c>
      <c r="BJ620" s="18" t="s">
        <v>80</v>
      </c>
      <c r="BK620" s="179">
        <f>ROUND(I620*H620,2)</f>
        <v>0</v>
      </c>
      <c r="BL620" s="18" t="s">
        <v>125</v>
      </c>
      <c r="BM620" s="178" t="s">
        <v>1434</v>
      </c>
    </row>
    <row r="621" spans="2:51" s="13" customFormat="1" ht="12">
      <c r="B621" s="180"/>
      <c r="D621" s="181" t="s">
        <v>228</v>
      </c>
      <c r="E621" s="182" t="s">
        <v>1</v>
      </c>
      <c r="F621" s="183" t="s">
        <v>1435</v>
      </c>
      <c r="H621" s="184">
        <v>50459.7</v>
      </c>
      <c r="I621" s="185"/>
      <c r="L621" s="180"/>
      <c r="M621" s="186"/>
      <c r="N621" s="187"/>
      <c r="O621" s="187"/>
      <c r="P621" s="187"/>
      <c r="Q621" s="187"/>
      <c r="R621" s="187"/>
      <c r="S621" s="187"/>
      <c r="T621" s="188"/>
      <c r="AT621" s="182" t="s">
        <v>228</v>
      </c>
      <c r="AU621" s="182" t="s">
        <v>82</v>
      </c>
      <c r="AV621" s="13" t="s">
        <v>82</v>
      </c>
      <c r="AW621" s="13" t="s">
        <v>30</v>
      </c>
      <c r="AX621" s="13" t="s">
        <v>73</v>
      </c>
      <c r="AY621" s="182" t="s">
        <v>219</v>
      </c>
    </row>
    <row r="622" spans="2:51" s="13" customFormat="1" ht="12">
      <c r="B622" s="180"/>
      <c r="D622" s="181" t="s">
        <v>228</v>
      </c>
      <c r="E622" s="182" t="s">
        <v>1</v>
      </c>
      <c r="F622" s="183" t="s">
        <v>1436</v>
      </c>
      <c r="H622" s="184">
        <v>5609.7</v>
      </c>
      <c r="I622" s="185"/>
      <c r="L622" s="180"/>
      <c r="M622" s="186"/>
      <c r="N622" s="187"/>
      <c r="O622" s="187"/>
      <c r="P622" s="187"/>
      <c r="Q622" s="187"/>
      <c r="R622" s="187"/>
      <c r="S622" s="187"/>
      <c r="T622" s="188"/>
      <c r="AT622" s="182" t="s">
        <v>228</v>
      </c>
      <c r="AU622" s="182" t="s">
        <v>82</v>
      </c>
      <c r="AV622" s="13" t="s">
        <v>82</v>
      </c>
      <c r="AW622" s="13" t="s">
        <v>30</v>
      </c>
      <c r="AX622" s="13" t="s">
        <v>73</v>
      </c>
      <c r="AY622" s="182" t="s">
        <v>219</v>
      </c>
    </row>
    <row r="623" spans="2:51" s="13" customFormat="1" ht="12">
      <c r="B623" s="180"/>
      <c r="D623" s="181" t="s">
        <v>228</v>
      </c>
      <c r="E623" s="182" t="s">
        <v>1</v>
      </c>
      <c r="F623" s="183" t="s">
        <v>1437</v>
      </c>
      <c r="H623" s="184">
        <v>12086.735</v>
      </c>
      <c r="I623" s="185"/>
      <c r="L623" s="180"/>
      <c r="M623" s="186"/>
      <c r="N623" s="187"/>
      <c r="O623" s="187"/>
      <c r="P623" s="187"/>
      <c r="Q623" s="187"/>
      <c r="R623" s="187"/>
      <c r="S623" s="187"/>
      <c r="T623" s="188"/>
      <c r="AT623" s="182" t="s">
        <v>228</v>
      </c>
      <c r="AU623" s="182" t="s">
        <v>82</v>
      </c>
      <c r="AV623" s="13" t="s">
        <v>82</v>
      </c>
      <c r="AW623" s="13" t="s">
        <v>30</v>
      </c>
      <c r="AX623" s="13" t="s">
        <v>73</v>
      </c>
      <c r="AY623" s="182" t="s">
        <v>219</v>
      </c>
    </row>
    <row r="624" spans="2:51" s="13" customFormat="1" ht="12">
      <c r="B624" s="180"/>
      <c r="D624" s="181" t="s">
        <v>228</v>
      </c>
      <c r="E624" s="182" t="s">
        <v>1</v>
      </c>
      <c r="F624" s="183" t="s">
        <v>1438</v>
      </c>
      <c r="H624" s="184">
        <v>1722.6</v>
      </c>
      <c r="I624" s="185"/>
      <c r="L624" s="180"/>
      <c r="M624" s="186"/>
      <c r="N624" s="187"/>
      <c r="O624" s="187"/>
      <c r="P624" s="187"/>
      <c r="Q624" s="187"/>
      <c r="R624" s="187"/>
      <c r="S624" s="187"/>
      <c r="T624" s="188"/>
      <c r="AT624" s="182" t="s">
        <v>228</v>
      </c>
      <c r="AU624" s="182" t="s">
        <v>82</v>
      </c>
      <c r="AV624" s="13" t="s">
        <v>82</v>
      </c>
      <c r="AW624" s="13" t="s">
        <v>30</v>
      </c>
      <c r="AX624" s="13" t="s">
        <v>73</v>
      </c>
      <c r="AY624" s="182" t="s">
        <v>219</v>
      </c>
    </row>
    <row r="625" spans="2:51" s="14" customFormat="1" ht="12">
      <c r="B625" s="189"/>
      <c r="D625" s="181" t="s">
        <v>228</v>
      </c>
      <c r="E625" s="190" t="s">
        <v>1</v>
      </c>
      <c r="F625" s="191" t="s">
        <v>241</v>
      </c>
      <c r="H625" s="192">
        <v>69878.735</v>
      </c>
      <c r="I625" s="193"/>
      <c r="L625" s="189"/>
      <c r="M625" s="194"/>
      <c r="N625" s="195"/>
      <c r="O625" s="195"/>
      <c r="P625" s="195"/>
      <c r="Q625" s="195"/>
      <c r="R625" s="195"/>
      <c r="S625" s="195"/>
      <c r="T625" s="196"/>
      <c r="AT625" s="190" t="s">
        <v>228</v>
      </c>
      <c r="AU625" s="190" t="s">
        <v>82</v>
      </c>
      <c r="AV625" s="14" t="s">
        <v>125</v>
      </c>
      <c r="AW625" s="14" t="s">
        <v>30</v>
      </c>
      <c r="AX625" s="14" t="s">
        <v>80</v>
      </c>
      <c r="AY625" s="190" t="s">
        <v>219</v>
      </c>
    </row>
    <row r="626" spans="1:65" s="2" customFormat="1" ht="43.15" customHeight="1">
      <c r="A626" s="33"/>
      <c r="B626" s="166"/>
      <c r="C626" s="167" t="s">
        <v>1439</v>
      </c>
      <c r="D626" s="167" t="s">
        <v>222</v>
      </c>
      <c r="E626" s="168" t="s">
        <v>1440</v>
      </c>
      <c r="F626" s="169" t="s">
        <v>1441</v>
      </c>
      <c r="G626" s="170" t="s">
        <v>237</v>
      </c>
      <c r="H626" s="171">
        <v>1488.296</v>
      </c>
      <c r="I626" s="172"/>
      <c r="J626" s="173">
        <f>ROUND(I626*H626,2)</f>
        <v>0</v>
      </c>
      <c r="K626" s="169" t="s">
        <v>226</v>
      </c>
      <c r="L626" s="34"/>
      <c r="M626" s="174" t="s">
        <v>1</v>
      </c>
      <c r="N626" s="175" t="s">
        <v>38</v>
      </c>
      <c r="O626" s="59"/>
      <c r="P626" s="176">
        <f>O626*H626</f>
        <v>0</v>
      </c>
      <c r="Q626" s="176">
        <v>0</v>
      </c>
      <c r="R626" s="176">
        <f>Q626*H626</f>
        <v>0</v>
      </c>
      <c r="S626" s="176">
        <v>0</v>
      </c>
      <c r="T626" s="177">
        <f>S626*H626</f>
        <v>0</v>
      </c>
      <c r="U626" s="33"/>
      <c r="V626" s="33"/>
      <c r="W626" s="33"/>
      <c r="X626" s="33"/>
      <c r="Y626" s="33"/>
      <c r="Z626" s="33"/>
      <c r="AA626" s="33"/>
      <c r="AB626" s="33"/>
      <c r="AC626" s="33"/>
      <c r="AD626" s="33"/>
      <c r="AE626" s="33"/>
      <c r="AR626" s="178" t="s">
        <v>125</v>
      </c>
      <c r="AT626" s="178" t="s">
        <v>222</v>
      </c>
      <c r="AU626" s="178" t="s">
        <v>82</v>
      </c>
      <c r="AY626" s="18" t="s">
        <v>219</v>
      </c>
      <c r="BE626" s="179">
        <f>IF(N626="základní",J626,0)</f>
        <v>0</v>
      </c>
      <c r="BF626" s="179">
        <f>IF(N626="snížená",J626,0)</f>
        <v>0</v>
      </c>
      <c r="BG626" s="179">
        <f>IF(N626="zákl. přenesená",J626,0)</f>
        <v>0</v>
      </c>
      <c r="BH626" s="179">
        <f>IF(N626="sníž. přenesená",J626,0)</f>
        <v>0</v>
      </c>
      <c r="BI626" s="179">
        <f>IF(N626="nulová",J626,0)</f>
        <v>0</v>
      </c>
      <c r="BJ626" s="18" t="s">
        <v>80</v>
      </c>
      <c r="BK626" s="179">
        <f>ROUND(I626*H626,2)</f>
        <v>0</v>
      </c>
      <c r="BL626" s="18" t="s">
        <v>125</v>
      </c>
      <c r="BM626" s="178" t="s">
        <v>1442</v>
      </c>
    </row>
    <row r="627" spans="1:65" s="2" customFormat="1" ht="21.6" customHeight="1">
      <c r="A627" s="33"/>
      <c r="B627" s="166"/>
      <c r="C627" s="167" t="s">
        <v>1443</v>
      </c>
      <c r="D627" s="167" t="s">
        <v>222</v>
      </c>
      <c r="E627" s="168" t="s">
        <v>1444</v>
      </c>
      <c r="F627" s="169" t="s">
        <v>1445</v>
      </c>
      <c r="G627" s="170" t="s">
        <v>237</v>
      </c>
      <c r="H627" s="171">
        <v>840.995</v>
      </c>
      <c r="I627" s="172"/>
      <c r="J627" s="173">
        <f>ROUND(I627*H627,2)</f>
        <v>0</v>
      </c>
      <c r="K627" s="169" t="s">
        <v>226</v>
      </c>
      <c r="L627" s="34"/>
      <c r="M627" s="174" t="s">
        <v>1</v>
      </c>
      <c r="N627" s="175" t="s">
        <v>38</v>
      </c>
      <c r="O627" s="59"/>
      <c r="P627" s="176">
        <f>O627*H627</f>
        <v>0</v>
      </c>
      <c r="Q627" s="176">
        <v>0</v>
      </c>
      <c r="R627" s="176">
        <f>Q627*H627</f>
        <v>0</v>
      </c>
      <c r="S627" s="176">
        <v>0</v>
      </c>
      <c r="T627" s="177">
        <f>S627*H627</f>
        <v>0</v>
      </c>
      <c r="U627" s="33"/>
      <c r="V627" s="33"/>
      <c r="W627" s="33"/>
      <c r="X627" s="33"/>
      <c r="Y627" s="33"/>
      <c r="Z627" s="33"/>
      <c r="AA627" s="33"/>
      <c r="AB627" s="33"/>
      <c r="AC627" s="33"/>
      <c r="AD627" s="33"/>
      <c r="AE627" s="33"/>
      <c r="AR627" s="178" t="s">
        <v>125</v>
      </c>
      <c r="AT627" s="178" t="s">
        <v>222</v>
      </c>
      <c r="AU627" s="178" t="s">
        <v>82</v>
      </c>
      <c r="AY627" s="18" t="s">
        <v>219</v>
      </c>
      <c r="BE627" s="179">
        <f>IF(N627="základní",J627,0)</f>
        <v>0</v>
      </c>
      <c r="BF627" s="179">
        <f>IF(N627="snížená",J627,0)</f>
        <v>0</v>
      </c>
      <c r="BG627" s="179">
        <f>IF(N627="zákl. přenesená",J627,0)</f>
        <v>0</v>
      </c>
      <c r="BH627" s="179">
        <f>IF(N627="sníž. přenesená",J627,0)</f>
        <v>0</v>
      </c>
      <c r="BI627" s="179">
        <f>IF(N627="nulová",J627,0)</f>
        <v>0</v>
      </c>
      <c r="BJ627" s="18" t="s">
        <v>80</v>
      </c>
      <c r="BK627" s="179">
        <f>ROUND(I627*H627,2)</f>
        <v>0</v>
      </c>
      <c r="BL627" s="18" t="s">
        <v>125</v>
      </c>
      <c r="BM627" s="178" t="s">
        <v>1446</v>
      </c>
    </row>
    <row r="628" spans="2:51" s="13" customFormat="1" ht="22.5">
      <c r="B628" s="180"/>
      <c r="D628" s="181" t="s">
        <v>228</v>
      </c>
      <c r="E628" s="182" t="s">
        <v>1</v>
      </c>
      <c r="F628" s="183" t="s">
        <v>1427</v>
      </c>
      <c r="H628" s="184">
        <v>840.995</v>
      </c>
      <c r="I628" s="185"/>
      <c r="L628" s="180"/>
      <c r="M628" s="186"/>
      <c r="N628" s="187"/>
      <c r="O628" s="187"/>
      <c r="P628" s="187"/>
      <c r="Q628" s="187"/>
      <c r="R628" s="187"/>
      <c r="S628" s="187"/>
      <c r="T628" s="188"/>
      <c r="AT628" s="182" t="s">
        <v>228</v>
      </c>
      <c r="AU628" s="182" t="s">
        <v>82</v>
      </c>
      <c r="AV628" s="13" t="s">
        <v>82</v>
      </c>
      <c r="AW628" s="13" t="s">
        <v>30</v>
      </c>
      <c r="AX628" s="13" t="s">
        <v>73</v>
      </c>
      <c r="AY628" s="182" t="s">
        <v>219</v>
      </c>
    </row>
    <row r="629" spans="2:51" s="14" customFormat="1" ht="12">
      <c r="B629" s="189"/>
      <c r="D629" s="181" t="s">
        <v>228</v>
      </c>
      <c r="E629" s="190" t="s">
        <v>1</v>
      </c>
      <c r="F629" s="191" t="s">
        <v>241</v>
      </c>
      <c r="H629" s="192">
        <v>840.995</v>
      </c>
      <c r="I629" s="193"/>
      <c r="L629" s="189"/>
      <c r="M629" s="194"/>
      <c r="N629" s="195"/>
      <c r="O629" s="195"/>
      <c r="P629" s="195"/>
      <c r="Q629" s="195"/>
      <c r="R629" s="195"/>
      <c r="S629" s="195"/>
      <c r="T629" s="196"/>
      <c r="AT629" s="190" t="s">
        <v>228</v>
      </c>
      <c r="AU629" s="190" t="s">
        <v>82</v>
      </c>
      <c r="AV629" s="14" t="s">
        <v>125</v>
      </c>
      <c r="AW629" s="14" t="s">
        <v>30</v>
      </c>
      <c r="AX629" s="14" t="s">
        <v>80</v>
      </c>
      <c r="AY629" s="190" t="s">
        <v>219</v>
      </c>
    </row>
    <row r="630" spans="1:65" s="2" customFormat="1" ht="21.6" customHeight="1">
      <c r="A630" s="33"/>
      <c r="B630" s="166"/>
      <c r="C630" s="167" t="s">
        <v>1447</v>
      </c>
      <c r="D630" s="167" t="s">
        <v>222</v>
      </c>
      <c r="E630" s="168" t="s">
        <v>1448</v>
      </c>
      <c r="F630" s="169" t="s">
        <v>1449</v>
      </c>
      <c r="G630" s="170" t="s">
        <v>237</v>
      </c>
      <c r="H630" s="171">
        <v>50459.7</v>
      </c>
      <c r="I630" s="172"/>
      <c r="J630" s="173">
        <f>ROUND(I630*H630,2)</f>
        <v>0</v>
      </c>
      <c r="K630" s="169" t="s">
        <v>226</v>
      </c>
      <c r="L630" s="34"/>
      <c r="M630" s="174" t="s">
        <v>1</v>
      </c>
      <c r="N630" s="175" t="s">
        <v>38</v>
      </c>
      <c r="O630" s="59"/>
      <c r="P630" s="176">
        <f>O630*H630</f>
        <v>0</v>
      </c>
      <c r="Q630" s="176">
        <v>0</v>
      </c>
      <c r="R630" s="176">
        <f>Q630*H630</f>
        <v>0</v>
      </c>
      <c r="S630" s="176">
        <v>0</v>
      </c>
      <c r="T630" s="177">
        <f>S630*H630</f>
        <v>0</v>
      </c>
      <c r="U630" s="33"/>
      <c r="V630" s="33"/>
      <c r="W630" s="33"/>
      <c r="X630" s="33"/>
      <c r="Y630" s="33"/>
      <c r="Z630" s="33"/>
      <c r="AA630" s="33"/>
      <c r="AB630" s="33"/>
      <c r="AC630" s="33"/>
      <c r="AD630" s="33"/>
      <c r="AE630" s="33"/>
      <c r="AR630" s="178" t="s">
        <v>125</v>
      </c>
      <c r="AT630" s="178" t="s">
        <v>222</v>
      </c>
      <c r="AU630" s="178" t="s">
        <v>82</v>
      </c>
      <c r="AY630" s="18" t="s">
        <v>219</v>
      </c>
      <c r="BE630" s="179">
        <f>IF(N630="základní",J630,0)</f>
        <v>0</v>
      </c>
      <c r="BF630" s="179">
        <f>IF(N630="snížená",J630,0)</f>
        <v>0</v>
      </c>
      <c r="BG630" s="179">
        <f>IF(N630="zákl. přenesená",J630,0)</f>
        <v>0</v>
      </c>
      <c r="BH630" s="179">
        <f>IF(N630="sníž. přenesená",J630,0)</f>
        <v>0</v>
      </c>
      <c r="BI630" s="179">
        <f>IF(N630="nulová",J630,0)</f>
        <v>0</v>
      </c>
      <c r="BJ630" s="18" t="s">
        <v>80</v>
      </c>
      <c r="BK630" s="179">
        <f>ROUND(I630*H630,2)</f>
        <v>0</v>
      </c>
      <c r="BL630" s="18" t="s">
        <v>125</v>
      </c>
      <c r="BM630" s="178" t="s">
        <v>1450</v>
      </c>
    </row>
    <row r="631" spans="2:51" s="13" customFormat="1" ht="12">
      <c r="B631" s="180"/>
      <c r="D631" s="181" t="s">
        <v>228</v>
      </c>
      <c r="E631" s="182" t="s">
        <v>1</v>
      </c>
      <c r="F631" s="183" t="s">
        <v>1451</v>
      </c>
      <c r="H631" s="184">
        <v>50459.7</v>
      </c>
      <c r="I631" s="185"/>
      <c r="L631" s="180"/>
      <c r="M631" s="186"/>
      <c r="N631" s="187"/>
      <c r="O631" s="187"/>
      <c r="P631" s="187"/>
      <c r="Q631" s="187"/>
      <c r="R631" s="187"/>
      <c r="S631" s="187"/>
      <c r="T631" s="188"/>
      <c r="AT631" s="182" t="s">
        <v>228</v>
      </c>
      <c r="AU631" s="182" t="s">
        <v>82</v>
      </c>
      <c r="AV631" s="13" t="s">
        <v>82</v>
      </c>
      <c r="AW631" s="13" t="s">
        <v>30</v>
      </c>
      <c r="AX631" s="13" t="s">
        <v>80</v>
      </c>
      <c r="AY631" s="182" t="s">
        <v>219</v>
      </c>
    </row>
    <row r="632" spans="1:65" s="2" customFormat="1" ht="21.6" customHeight="1">
      <c r="A632" s="33"/>
      <c r="B632" s="166"/>
      <c r="C632" s="167" t="s">
        <v>1452</v>
      </c>
      <c r="D632" s="167" t="s">
        <v>222</v>
      </c>
      <c r="E632" s="168" t="s">
        <v>1453</v>
      </c>
      <c r="F632" s="169" t="s">
        <v>1454</v>
      </c>
      <c r="G632" s="170" t="s">
        <v>237</v>
      </c>
      <c r="H632" s="171">
        <v>840.995</v>
      </c>
      <c r="I632" s="172"/>
      <c r="J632" s="173">
        <f>ROUND(I632*H632,2)</f>
        <v>0</v>
      </c>
      <c r="K632" s="169" t="s">
        <v>226</v>
      </c>
      <c r="L632" s="34"/>
      <c r="M632" s="174" t="s">
        <v>1</v>
      </c>
      <c r="N632" s="175" t="s">
        <v>38</v>
      </c>
      <c r="O632" s="59"/>
      <c r="P632" s="176">
        <f>O632*H632</f>
        <v>0</v>
      </c>
      <c r="Q632" s="176">
        <v>0</v>
      </c>
      <c r="R632" s="176">
        <f>Q632*H632</f>
        <v>0</v>
      </c>
      <c r="S632" s="176">
        <v>0</v>
      </c>
      <c r="T632" s="177">
        <f>S632*H632</f>
        <v>0</v>
      </c>
      <c r="U632" s="33"/>
      <c r="V632" s="33"/>
      <c r="W632" s="33"/>
      <c r="X632" s="33"/>
      <c r="Y632" s="33"/>
      <c r="Z632" s="33"/>
      <c r="AA632" s="33"/>
      <c r="AB632" s="33"/>
      <c r="AC632" s="33"/>
      <c r="AD632" s="33"/>
      <c r="AE632" s="33"/>
      <c r="AR632" s="178" t="s">
        <v>125</v>
      </c>
      <c r="AT632" s="178" t="s">
        <v>222</v>
      </c>
      <c r="AU632" s="178" t="s">
        <v>82</v>
      </c>
      <c r="AY632" s="18" t="s">
        <v>219</v>
      </c>
      <c r="BE632" s="179">
        <f>IF(N632="základní",J632,0)</f>
        <v>0</v>
      </c>
      <c r="BF632" s="179">
        <f>IF(N632="snížená",J632,0)</f>
        <v>0</v>
      </c>
      <c r="BG632" s="179">
        <f>IF(N632="zákl. přenesená",J632,0)</f>
        <v>0</v>
      </c>
      <c r="BH632" s="179">
        <f>IF(N632="sníž. přenesená",J632,0)</f>
        <v>0</v>
      </c>
      <c r="BI632" s="179">
        <f>IF(N632="nulová",J632,0)</f>
        <v>0</v>
      </c>
      <c r="BJ632" s="18" t="s">
        <v>80</v>
      </c>
      <c r="BK632" s="179">
        <f>ROUND(I632*H632,2)</f>
        <v>0</v>
      </c>
      <c r="BL632" s="18" t="s">
        <v>125</v>
      </c>
      <c r="BM632" s="178" t="s">
        <v>1455</v>
      </c>
    </row>
    <row r="633" spans="1:65" s="2" customFormat="1" ht="32.45" customHeight="1">
      <c r="A633" s="33"/>
      <c r="B633" s="166"/>
      <c r="C633" s="167" t="s">
        <v>1456</v>
      </c>
      <c r="D633" s="167" t="s">
        <v>222</v>
      </c>
      <c r="E633" s="168" t="s">
        <v>305</v>
      </c>
      <c r="F633" s="169" t="s">
        <v>306</v>
      </c>
      <c r="G633" s="170" t="s">
        <v>237</v>
      </c>
      <c r="H633" s="171">
        <v>605.9</v>
      </c>
      <c r="I633" s="172"/>
      <c r="J633" s="173">
        <f>ROUND(I633*H633,2)</f>
        <v>0</v>
      </c>
      <c r="K633" s="169" t="s">
        <v>226</v>
      </c>
      <c r="L633" s="34"/>
      <c r="M633" s="174" t="s">
        <v>1</v>
      </c>
      <c r="N633" s="175" t="s">
        <v>38</v>
      </c>
      <c r="O633" s="59"/>
      <c r="P633" s="176">
        <f>O633*H633</f>
        <v>0</v>
      </c>
      <c r="Q633" s="176">
        <v>0.00013</v>
      </c>
      <c r="R633" s="176">
        <f>Q633*H633</f>
        <v>0.07876699999999999</v>
      </c>
      <c r="S633" s="176">
        <v>0</v>
      </c>
      <c r="T633" s="177">
        <f>S633*H633</f>
        <v>0</v>
      </c>
      <c r="U633" s="33"/>
      <c r="V633" s="33"/>
      <c r="W633" s="33"/>
      <c r="X633" s="33"/>
      <c r="Y633" s="33"/>
      <c r="Z633" s="33"/>
      <c r="AA633" s="33"/>
      <c r="AB633" s="33"/>
      <c r="AC633" s="33"/>
      <c r="AD633" s="33"/>
      <c r="AE633" s="33"/>
      <c r="AR633" s="178" t="s">
        <v>125</v>
      </c>
      <c r="AT633" s="178" t="s">
        <v>222</v>
      </c>
      <c r="AU633" s="178" t="s">
        <v>82</v>
      </c>
      <c r="AY633" s="18" t="s">
        <v>219</v>
      </c>
      <c r="BE633" s="179">
        <f>IF(N633="základní",J633,0)</f>
        <v>0</v>
      </c>
      <c r="BF633" s="179">
        <f>IF(N633="snížená",J633,0)</f>
        <v>0</v>
      </c>
      <c r="BG633" s="179">
        <f>IF(N633="zákl. přenesená",J633,0)</f>
        <v>0</v>
      </c>
      <c r="BH633" s="179">
        <f>IF(N633="sníž. přenesená",J633,0)</f>
        <v>0</v>
      </c>
      <c r="BI633" s="179">
        <f>IF(N633="nulová",J633,0)</f>
        <v>0</v>
      </c>
      <c r="BJ633" s="18" t="s">
        <v>80</v>
      </c>
      <c r="BK633" s="179">
        <f>ROUND(I633*H633,2)</f>
        <v>0</v>
      </c>
      <c r="BL633" s="18" t="s">
        <v>125</v>
      </c>
      <c r="BM633" s="178" t="s">
        <v>1457</v>
      </c>
    </row>
    <row r="634" spans="1:65" s="2" customFormat="1" ht="54" customHeight="1">
      <c r="A634" s="33"/>
      <c r="B634" s="166"/>
      <c r="C634" s="167" t="s">
        <v>1458</v>
      </c>
      <c r="D634" s="167" t="s">
        <v>222</v>
      </c>
      <c r="E634" s="168" t="s">
        <v>310</v>
      </c>
      <c r="F634" s="169" t="s">
        <v>311</v>
      </c>
      <c r="G634" s="170" t="s">
        <v>237</v>
      </c>
      <c r="H634" s="171">
        <v>605.9</v>
      </c>
      <c r="I634" s="172"/>
      <c r="J634" s="173">
        <f>ROUND(I634*H634,2)</f>
        <v>0</v>
      </c>
      <c r="K634" s="169" t="s">
        <v>226</v>
      </c>
      <c r="L634" s="34"/>
      <c r="M634" s="174" t="s">
        <v>1</v>
      </c>
      <c r="N634" s="175" t="s">
        <v>38</v>
      </c>
      <c r="O634" s="59"/>
      <c r="P634" s="176">
        <f>O634*H634</f>
        <v>0</v>
      </c>
      <c r="Q634" s="176">
        <v>4E-05</v>
      </c>
      <c r="R634" s="176">
        <f>Q634*H634</f>
        <v>0.024236</v>
      </c>
      <c r="S634" s="176">
        <v>0</v>
      </c>
      <c r="T634" s="177">
        <f>S634*H634</f>
        <v>0</v>
      </c>
      <c r="U634" s="33"/>
      <c r="V634" s="33"/>
      <c r="W634" s="33"/>
      <c r="X634" s="33"/>
      <c r="Y634" s="33"/>
      <c r="Z634" s="33"/>
      <c r="AA634" s="33"/>
      <c r="AB634" s="33"/>
      <c r="AC634" s="33"/>
      <c r="AD634" s="33"/>
      <c r="AE634" s="33"/>
      <c r="AR634" s="178" t="s">
        <v>125</v>
      </c>
      <c r="AT634" s="178" t="s">
        <v>222</v>
      </c>
      <c r="AU634" s="178" t="s">
        <v>82</v>
      </c>
      <c r="AY634" s="18" t="s">
        <v>219</v>
      </c>
      <c r="BE634" s="179">
        <f>IF(N634="základní",J634,0)</f>
        <v>0</v>
      </c>
      <c r="BF634" s="179">
        <f>IF(N634="snížená",J634,0)</f>
        <v>0</v>
      </c>
      <c r="BG634" s="179">
        <f>IF(N634="zákl. přenesená",J634,0)</f>
        <v>0</v>
      </c>
      <c r="BH634" s="179">
        <f>IF(N634="sníž. přenesená",J634,0)</f>
        <v>0</v>
      </c>
      <c r="BI634" s="179">
        <f>IF(N634="nulová",J634,0)</f>
        <v>0</v>
      </c>
      <c r="BJ634" s="18" t="s">
        <v>80</v>
      </c>
      <c r="BK634" s="179">
        <f>ROUND(I634*H634,2)</f>
        <v>0</v>
      </c>
      <c r="BL634" s="18" t="s">
        <v>125</v>
      </c>
      <c r="BM634" s="178" t="s">
        <v>1459</v>
      </c>
    </row>
    <row r="635" spans="2:51" s="13" customFormat="1" ht="12">
      <c r="B635" s="180"/>
      <c r="D635" s="181" t="s">
        <v>228</v>
      </c>
      <c r="E635" s="182" t="s">
        <v>1</v>
      </c>
      <c r="F635" s="183" t="s">
        <v>1460</v>
      </c>
      <c r="H635" s="184">
        <v>605.9</v>
      </c>
      <c r="I635" s="185"/>
      <c r="L635" s="180"/>
      <c r="M635" s="186"/>
      <c r="N635" s="187"/>
      <c r="O635" s="187"/>
      <c r="P635" s="187"/>
      <c r="Q635" s="187"/>
      <c r="R635" s="187"/>
      <c r="S635" s="187"/>
      <c r="T635" s="188"/>
      <c r="AT635" s="182" t="s">
        <v>228</v>
      </c>
      <c r="AU635" s="182" t="s">
        <v>82</v>
      </c>
      <c r="AV635" s="13" t="s">
        <v>82</v>
      </c>
      <c r="AW635" s="13" t="s">
        <v>30</v>
      </c>
      <c r="AX635" s="13" t="s">
        <v>80</v>
      </c>
      <c r="AY635" s="182" t="s">
        <v>219</v>
      </c>
    </row>
    <row r="636" spans="1:65" s="2" customFormat="1" ht="43.15" customHeight="1">
      <c r="A636" s="33"/>
      <c r="B636" s="166"/>
      <c r="C636" s="167" t="s">
        <v>1461</v>
      </c>
      <c r="D636" s="167" t="s">
        <v>222</v>
      </c>
      <c r="E636" s="168" t="s">
        <v>1462</v>
      </c>
      <c r="F636" s="169" t="s">
        <v>1463</v>
      </c>
      <c r="G636" s="170" t="s">
        <v>237</v>
      </c>
      <c r="H636" s="171">
        <v>18.45</v>
      </c>
      <c r="I636" s="172"/>
      <c r="J636" s="173">
        <f>ROUND(I636*H636,2)</f>
        <v>0</v>
      </c>
      <c r="K636" s="169" t="s">
        <v>226</v>
      </c>
      <c r="L636" s="34"/>
      <c r="M636" s="174" t="s">
        <v>1</v>
      </c>
      <c r="N636" s="175" t="s">
        <v>38</v>
      </c>
      <c r="O636" s="59"/>
      <c r="P636" s="176">
        <f>O636*H636</f>
        <v>0</v>
      </c>
      <c r="Q636" s="176">
        <v>0.00036</v>
      </c>
      <c r="R636" s="176">
        <f>Q636*H636</f>
        <v>0.006642</v>
      </c>
      <c r="S636" s="176">
        <v>0</v>
      </c>
      <c r="T636" s="177">
        <f>S636*H636</f>
        <v>0</v>
      </c>
      <c r="U636" s="33"/>
      <c r="V636" s="33"/>
      <c r="W636" s="33"/>
      <c r="X636" s="33"/>
      <c r="Y636" s="33"/>
      <c r="Z636" s="33"/>
      <c r="AA636" s="33"/>
      <c r="AB636" s="33"/>
      <c r="AC636" s="33"/>
      <c r="AD636" s="33"/>
      <c r="AE636" s="33"/>
      <c r="AR636" s="178" t="s">
        <v>125</v>
      </c>
      <c r="AT636" s="178" t="s">
        <v>222</v>
      </c>
      <c r="AU636" s="178" t="s">
        <v>82</v>
      </c>
      <c r="AY636" s="18" t="s">
        <v>219</v>
      </c>
      <c r="BE636" s="179">
        <f>IF(N636="základní",J636,0)</f>
        <v>0</v>
      </c>
      <c r="BF636" s="179">
        <f>IF(N636="snížená",J636,0)</f>
        <v>0</v>
      </c>
      <c r="BG636" s="179">
        <f>IF(N636="zákl. přenesená",J636,0)</f>
        <v>0</v>
      </c>
      <c r="BH636" s="179">
        <f>IF(N636="sníž. přenesená",J636,0)</f>
        <v>0</v>
      </c>
      <c r="BI636" s="179">
        <f>IF(N636="nulová",J636,0)</f>
        <v>0</v>
      </c>
      <c r="BJ636" s="18" t="s">
        <v>80</v>
      </c>
      <c r="BK636" s="179">
        <f>ROUND(I636*H636,2)</f>
        <v>0</v>
      </c>
      <c r="BL636" s="18" t="s">
        <v>125</v>
      </c>
      <c r="BM636" s="178" t="s">
        <v>1464</v>
      </c>
    </row>
    <row r="637" spans="2:51" s="13" customFormat="1" ht="12">
      <c r="B637" s="180"/>
      <c r="D637" s="181" t="s">
        <v>228</v>
      </c>
      <c r="E637" s="182" t="s">
        <v>1</v>
      </c>
      <c r="F637" s="183" t="s">
        <v>1465</v>
      </c>
      <c r="H637" s="184">
        <v>18.45</v>
      </c>
      <c r="I637" s="185"/>
      <c r="L637" s="180"/>
      <c r="M637" s="186"/>
      <c r="N637" s="187"/>
      <c r="O637" s="187"/>
      <c r="P637" s="187"/>
      <c r="Q637" s="187"/>
      <c r="R637" s="187"/>
      <c r="S637" s="187"/>
      <c r="T637" s="188"/>
      <c r="AT637" s="182" t="s">
        <v>228</v>
      </c>
      <c r="AU637" s="182" t="s">
        <v>82</v>
      </c>
      <c r="AV637" s="13" t="s">
        <v>82</v>
      </c>
      <c r="AW637" s="13" t="s">
        <v>30</v>
      </c>
      <c r="AX637" s="13" t="s">
        <v>80</v>
      </c>
      <c r="AY637" s="182" t="s">
        <v>219</v>
      </c>
    </row>
    <row r="638" spans="1:65" s="2" customFormat="1" ht="43.15" customHeight="1">
      <c r="A638" s="33"/>
      <c r="B638" s="166"/>
      <c r="C638" s="167" t="s">
        <v>1466</v>
      </c>
      <c r="D638" s="167" t="s">
        <v>222</v>
      </c>
      <c r="E638" s="168" t="s">
        <v>1467</v>
      </c>
      <c r="F638" s="169" t="s">
        <v>1468</v>
      </c>
      <c r="G638" s="170" t="s">
        <v>237</v>
      </c>
      <c r="H638" s="171">
        <v>8.203</v>
      </c>
      <c r="I638" s="172"/>
      <c r="J638" s="173">
        <f>ROUND(I638*H638,2)</f>
        <v>0</v>
      </c>
      <c r="K638" s="169" t="s">
        <v>226</v>
      </c>
      <c r="L638" s="34"/>
      <c r="M638" s="174" t="s">
        <v>1</v>
      </c>
      <c r="N638" s="175" t="s">
        <v>38</v>
      </c>
      <c r="O638" s="59"/>
      <c r="P638" s="176">
        <f>O638*H638</f>
        <v>0</v>
      </c>
      <c r="Q638" s="176">
        <v>0.00121</v>
      </c>
      <c r="R638" s="176">
        <f>Q638*H638</f>
        <v>0.009925629999999998</v>
      </c>
      <c r="S638" s="176">
        <v>0</v>
      </c>
      <c r="T638" s="177">
        <f>S638*H638</f>
        <v>0</v>
      </c>
      <c r="U638" s="33"/>
      <c r="V638" s="33"/>
      <c r="W638" s="33"/>
      <c r="X638" s="33"/>
      <c r="Y638" s="33"/>
      <c r="Z638" s="33"/>
      <c r="AA638" s="33"/>
      <c r="AB638" s="33"/>
      <c r="AC638" s="33"/>
      <c r="AD638" s="33"/>
      <c r="AE638" s="33"/>
      <c r="AR638" s="178" t="s">
        <v>125</v>
      </c>
      <c r="AT638" s="178" t="s">
        <v>222</v>
      </c>
      <c r="AU638" s="178" t="s">
        <v>82</v>
      </c>
      <c r="AY638" s="18" t="s">
        <v>219</v>
      </c>
      <c r="BE638" s="179">
        <f>IF(N638="základní",J638,0)</f>
        <v>0</v>
      </c>
      <c r="BF638" s="179">
        <f>IF(N638="snížená",J638,0)</f>
        <v>0</v>
      </c>
      <c r="BG638" s="179">
        <f>IF(N638="zákl. přenesená",J638,0)</f>
        <v>0</v>
      </c>
      <c r="BH638" s="179">
        <f>IF(N638="sníž. přenesená",J638,0)</f>
        <v>0</v>
      </c>
      <c r="BI638" s="179">
        <f>IF(N638="nulová",J638,0)</f>
        <v>0</v>
      </c>
      <c r="BJ638" s="18" t="s">
        <v>80</v>
      </c>
      <c r="BK638" s="179">
        <f>ROUND(I638*H638,2)</f>
        <v>0</v>
      </c>
      <c r="BL638" s="18" t="s">
        <v>125</v>
      </c>
      <c r="BM638" s="178" t="s">
        <v>1469</v>
      </c>
    </row>
    <row r="639" spans="2:51" s="13" customFormat="1" ht="12">
      <c r="B639" s="180"/>
      <c r="D639" s="181" t="s">
        <v>228</v>
      </c>
      <c r="E639" s="182" t="s">
        <v>1</v>
      </c>
      <c r="F639" s="183" t="s">
        <v>1470</v>
      </c>
      <c r="H639" s="184">
        <v>8.203</v>
      </c>
      <c r="I639" s="185"/>
      <c r="L639" s="180"/>
      <c r="M639" s="186"/>
      <c r="N639" s="187"/>
      <c r="O639" s="187"/>
      <c r="P639" s="187"/>
      <c r="Q639" s="187"/>
      <c r="R639" s="187"/>
      <c r="S639" s="187"/>
      <c r="T639" s="188"/>
      <c r="AT639" s="182" t="s">
        <v>228</v>
      </c>
      <c r="AU639" s="182" t="s">
        <v>82</v>
      </c>
      <c r="AV639" s="13" t="s">
        <v>82</v>
      </c>
      <c r="AW639" s="13" t="s">
        <v>30</v>
      </c>
      <c r="AX639" s="13" t="s">
        <v>80</v>
      </c>
      <c r="AY639" s="182" t="s">
        <v>219</v>
      </c>
    </row>
    <row r="640" spans="1:65" s="2" customFormat="1" ht="14.45" customHeight="1">
      <c r="A640" s="33"/>
      <c r="B640" s="166"/>
      <c r="C640" s="167" t="s">
        <v>1471</v>
      </c>
      <c r="D640" s="167" t="s">
        <v>222</v>
      </c>
      <c r="E640" s="168" t="s">
        <v>1472</v>
      </c>
      <c r="F640" s="169" t="s">
        <v>1473</v>
      </c>
      <c r="G640" s="170" t="s">
        <v>232</v>
      </c>
      <c r="H640" s="171">
        <v>20.454</v>
      </c>
      <c r="I640" s="172"/>
      <c r="J640" s="173">
        <f>ROUND(I640*H640,2)</f>
        <v>0</v>
      </c>
      <c r="K640" s="169" t="s">
        <v>226</v>
      </c>
      <c r="L640" s="34"/>
      <c r="M640" s="174" t="s">
        <v>1</v>
      </c>
      <c r="N640" s="175" t="s">
        <v>38</v>
      </c>
      <c r="O640" s="59"/>
      <c r="P640" s="176">
        <f>O640*H640</f>
        <v>0</v>
      </c>
      <c r="Q640" s="176">
        <v>0</v>
      </c>
      <c r="R640" s="176">
        <f>Q640*H640</f>
        <v>0</v>
      </c>
      <c r="S640" s="176">
        <v>2.4</v>
      </c>
      <c r="T640" s="177">
        <f>S640*H640</f>
        <v>49.0896</v>
      </c>
      <c r="U640" s="33"/>
      <c r="V640" s="33"/>
      <c r="W640" s="33"/>
      <c r="X640" s="33"/>
      <c r="Y640" s="33"/>
      <c r="Z640" s="33"/>
      <c r="AA640" s="33"/>
      <c r="AB640" s="33"/>
      <c r="AC640" s="33"/>
      <c r="AD640" s="33"/>
      <c r="AE640" s="33"/>
      <c r="AR640" s="178" t="s">
        <v>125</v>
      </c>
      <c r="AT640" s="178" t="s">
        <v>222</v>
      </c>
      <c r="AU640" s="178" t="s">
        <v>82</v>
      </c>
      <c r="AY640" s="18" t="s">
        <v>219</v>
      </c>
      <c r="BE640" s="179">
        <f>IF(N640="základní",J640,0)</f>
        <v>0</v>
      </c>
      <c r="BF640" s="179">
        <f>IF(N640="snížená",J640,0)</f>
        <v>0</v>
      </c>
      <c r="BG640" s="179">
        <f>IF(N640="zákl. přenesená",J640,0)</f>
        <v>0</v>
      </c>
      <c r="BH640" s="179">
        <f>IF(N640="sníž. přenesená",J640,0)</f>
        <v>0</v>
      </c>
      <c r="BI640" s="179">
        <f>IF(N640="nulová",J640,0)</f>
        <v>0</v>
      </c>
      <c r="BJ640" s="18" t="s">
        <v>80</v>
      </c>
      <c r="BK640" s="179">
        <f>ROUND(I640*H640,2)</f>
        <v>0</v>
      </c>
      <c r="BL640" s="18" t="s">
        <v>125</v>
      </c>
      <c r="BM640" s="178" t="s">
        <v>1474</v>
      </c>
    </row>
    <row r="641" spans="2:51" s="13" customFormat="1" ht="12">
      <c r="B641" s="180"/>
      <c r="D641" s="181" t="s">
        <v>228</v>
      </c>
      <c r="E641" s="182" t="s">
        <v>1</v>
      </c>
      <c r="F641" s="183" t="s">
        <v>1475</v>
      </c>
      <c r="H641" s="184">
        <v>3.454</v>
      </c>
      <c r="I641" s="185"/>
      <c r="L641" s="180"/>
      <c r="M641" s="186"/>
      <c r="N641" s="187"/>
      <c r="O641" s="187"/>
      <c r="P641" s="187"/>
      <c r="Q641" s="187"/>
      <c r="R641" s="187"/>
      <c r="S641" s="187"/>
      <c r="T641" s="188"/>
      <c r="AT641" s="182" t="s">
        <v>228</v>
      </c>
      <c r="AU641" s="182" t="s">
        <v>82</v>
      </c>
      <c r="AV641" s="13" t="s">
        <v>82</v>
      </c>
      <c r="AW641" s="13" t="s">
        <v>30</v>
      </c>
      <c r="AX641" s="13" t="s">
        <v>73</v>
      </c>
      <c r="AY641" s="182" t="s">
        <v>219</v>
      </c>
    </row>
    <row r="642" spans="2:51" s="13" customFormat="1" ht="12">
      <c r="B642" s="180"/>
      <c r="D642" s="181" t="s">
        <v>228</v>
      </c>
      <c r="E642" s="182" t="s">
        <v>1</v>
      </c>
      <c r="F642" s="183" t="s">
        <v>1476</v>
      </c>
      <c r="H642" s="184">
        <v>17</v>
      </c>
      <c r="I642" s="185"/>
      <c r="L642" s="180"/>
      <c r="M642" s="186"/>
      <c r="N642" s="187"/>
      <c r="O642" s="187"/>
      <c r="P642" s="187"/>
      <c r="Q642" s="187"/>
      <c r="R642" s="187"/>
      <c r="S642" s="187"/>
      <c r="T642" s="188"/>
      <c r="AT642" s="182" t="s">
        <v>228</v>
      </c>
      <c r="AU642" s="182" t="s">
        <v>82</v>
      </c>
      <c r="AV642" s="13" t="s">
        <v>82</v>
      </c>
      <c r="AW642" s="13" t="s">
        <v>30</v>
      </c>
      <c r="AX642" s="13" t="s">
        <v>73</v>
      </c>
      <c r="AY642" s="182" t="s">
        <v>219</v>
      </c>
    </row>
    <row r="643" spans="2:51" s="14" customFormat="1" ht="12">
      <c r="B643" s="189"/>
      <c r="D643" s="181" t="s">
        <v>228</v>
      </c>
      <c r="E643" s="190" t="s">
        <v>1</v>
      </c>
      <c r="F643" s="191" t="s">
        <v>241</v>
      </c>
      <c r="H643" s="192">
        <v>20.454</v>
      </c>
      <c r="I643" s="193"/>
      <c r="L643" s="189"/>
      <c r="M643" s="194"/>
      <c r="N643" s="195"/>
      <c r="O643" s="195"/>
      <c r="P643" s="195"/>
      <c r="Q643" s="195"/>
      <c r="R643" s="195"/>
      <c r="S643" s="195"/>
      <c r="T643" s="196"/>
      <c r="AT643" s="190" t="s">
        <v>228</v>
      </c>
      <c r="AU643" s="190" t="s">
        <v>82</v>
      </c>
      <c r="AV643" s="14" t="s">
        <v>125</v>
      </c>
      <c r="AW643" s="14" t="s">
        <v>30</v>
      </c>
      <c r="AX643" s="14" t="s">
        <v>80</v>
      </c>
      <c r="AY643" s="190" t="s">
        <v>219</v>
      </c>
    </row>
    <row r="644" spans="1:65" s="2" customFormat="1" ht="32.45" customHeight="1">
      <c r="A644" s="33"/>
      <c r="B644" s="166"/>
      <c r="C644" s="167" t="s">
        <v>1477</v>
      </c>
      <c r="D644" s="167" t="s">
        <v>222</v>
      </c>
      <c r="E644" s="168" t="s">
        <v>1478</v>
      </c>
      <c r="F644" s="169" t="s">
        <v>1479</v>
      </c>
      <c r="G644" s="170" t="s">
        <v>225</v>
      </c>
      <c r="H644" s="171">
        <v>29</v>
      </c>
      <c r="I644" s="172"/>
      <c r="J644" s="173">
        <f>ROUND(I644*H644,2)</f>
        <v>0</v>
      </c>
      <c r="K644" s="169" t="s">
        <v>226</v>
      </c>
      <c r="L644" s="34"/>
      <c r="M644" s="174" t="s">
        <v>1</v>
      </c>
      <c r="N644" s="175" t="s">
        <v>38</v>
      </c>
      <c r="O644" s="59"/>
      <c r="P644" s="176">
        <f>O644*H644</f>
        <v>0</v>
      </c>
      <c r="Q644" s="176">
        <v>0</v>
      </c>
      <c r="R644" s="176">
        <f>Q644*H644</f>
        <v>0</v>
      </c>
      <c r="S644" s="176">
        <v>0.0657</v>
      </c>
      <c r="T644" s="177">
        <f>S644*H644</f>
        <v>1.9052999999999998</v>
      </c>
      <c r="U644" s="33"/>
      <c r="V644" s="33"/>
      <c r="W644" s="33"/>
      <c r="X644" s="33"/>
      <c r="Y644" s="33"/>
      <c r="Z644" s="33"/>
      <c r="AA644" s="33"/>
      <c r="AB644" s="33"/>
      <c r="AC644" s="33"/>
      <c r="AD644" s="33"/>
      <c r="AE644" s="33"/>
      <c r="AR644" s="178" t="s">
        <v>125</v>
      </c>
      <c r="AT644" s="178" t="s">
        <v>222</v>
      </c>
      <c r="AU644" s="178" t="s">
        <v>82</v>
      </c>
      <c r="AY644" s="18" t="s">
        <v>219</v>
      </c>
      <c r="BE644" s="179">
        <f>IF(N644="základní",J644,0)</f>
        <v>0</v>
      </c>
      <c r="BF644" s="179">
        <f>IF(N644="snížená",J644,0)</f>
        <v>0</v>
      </c>
      <c r="BG644" s="179">
        <f>IF(N644="zákl. přenesená",J644,0)</f>
        <v>0</v>
      </c>
      <c r="BH644" s="179">
        <f>IF(N644="sníž. přenesená",J644,0)</f>
        <v>0</v>
      </c>
      <c r="BI644" s="179">
        <f>IF(N644="nulová",J644,0)</f>
        <v>0</v>
      </c>
      <c r="BJ644" s="18" t="s">
        <v>80</v>
      </c>
      <c r="BK644" s="179">
        <f>ROUND(I644*H644,2)</f>
        <v>0</v>
      </c>
      <c r="BL644" s="18" t="s">
        <v>125</v>
      </c>
      <c r="BM644" s="178" t="s">
        <v>1480</v>
      </c>
    </row>
    <row r="645" spans="2:51" s="13" customFormat="1" ht="12">
      <c r="B645" s="180"/>
      <c r="D645" s="181" t="s">
        <v>228</v>
      </c>
      <c r="E645" s="182" t="s">
        <v>1</v>
      </c>
      <c r="F645" s="183" t="s">
        <v>1481</v>
      </c>
      <c r="H645" s="184">
        <v>29</v>
      </c>
      <c r="I645" s="185"/>
      <c r="L645" s="180"/>
      <c r="M645" s="186"/>
      <c r="N645" s="187"/>
      <c r="O645" s="187"/>
      <c r="P645" s="187"/>
      <c r="Q645" s="187"/>
      <c r="R645" s="187"/>
      <c r="S645" s="187"/>
      <c r="T645" s="188"/>
      <c r="AT645" s="182" t="s">
        <v>228</v>
      </c>
      <c r="AU645" s="182" t="s">
        <v>82</v>
      </c>
      <c r="AV645" s="13" t="s">
        <v>82</v>
      </c>
      <c r="AW645" s="13" t="s">
        <v>30</v>
      </c>
      <c r="AX645" s="13" t="s">
        <v>80</v>
      </c>
      <c r="AY645" s="182" t="s">
        <v>219</v>
      </c>
    </row>
    <row r="646" spans="1:65" s="2" customFormat="1" ht="21.6" customHeight="1">
      <c r="A646" s="33"/>
      <c r="B646" s="166"/>
      <c r="C646" s="167" t="s">
        <v>1482</v>
      </c>
      <c r="D646" s="167" t="s">
        <v>222</v>
      </c>
      <c r="E646" s="168" t="s">
        <v>1483</v>
      </c>
      <c r="F646" s="169" t="s">
        <v>1484</v>
      </c>
      <c r="G646" s="170" t="s">
        <v>361</v>
      </c>
      <c r="H646" s="171">
        <v>71.35</v>
      </c>
      <c r="I646" s="172"/>
      <c r="J646" s="173">
        <f>ROUND(I646*H646,2)</f>
        <v>0</v>
      </c>
      <c r="K646" s="169" t="s">
        <v>226</v>
      </c>
      <c r="L646" s="34"/>
      <c r="M646" s="174" t="s">
        <v>1</v>
      </c>
      <c r="N646" s="175" t="s">
        <v>38</v>
      </c>
      <c r="O646" s="59"/>
      <c r="P646" s="176">
        <f>O646*H646</f>
        <v>0</v>
      </c>
      <c r="Q646" s="176">
        <v>0</v>
      </c>
      <c r="R646" s="176">
        <f>Q646*H646</f>
        <v>0</v>
      </c>
      <c r="S646" s="176">
        <v>0.00925</v>
      </c>
      <c r="T646" s="177">
        <f>S646*H646</f>
        <v>0.6599875</v>
      </c>
      <c r="U646" s="33"/>
      <c r="V646" s="33"/>
      <c r="W646" s="33"/>
      <c r="X646" s="33"/>
      <c r="Y646" s="33"/>
      <c r="Z646" s="33"/>
      <c r="AA646" s="33"/>
      <c r="AB646" s="33"/>
      <c r="AC646" s="33"/>
      <c r="AD646" s="33"/>
      <c r="AE646" s="33"/>
      <c r="AR646" s="178" t="s">
        <v>125</v>
      </c>
      <c r="AT646" s="178" t="s">
        <v>222</v>
      </c>
      <c r="AU646" s="178" t="s">
        <v>82</v>
      </c>
      <c r="AY646" s="18" t="s">
        <v>219</v>
      </c>
      <c r="BE646" s="179">
        <f>IF(N646="základní",J646,0)</f>
        <v>0</v>
      </c>
      <c r="BF646" s="179">
        <f>IF(N646="snížená",J646,0)</f>
        <v>0</v>
      </c>
      <c r="BG646" s="179">
        <f>IF(N646="zákl. přenesená",J646,0)</f>
        <v>0</v>
      </c>
      <c r="BH646" s="179">
        <f>IF(N646="sníž. přenesená",J646,0)</f>
        <v>0</v>
      </c>
      <c r="BI646" s="179">
        <f>IF(N646="nulová",J646,0)</f>
        <v>0</v>
      </c>
      <c r="BJ646" s="18" t="s">
        <v>80</v>
      </c>
      <c r="BK646" s="179">
        <f>ROUND(I646*H646,2)</f>
        <v>0</v>
      </c>
      <c r="BL646" s="18" t="s">
        <v>125</v>
      </c>
      <c r="BM646" s="178" t="s">
        <v>1485</v>
      </c>
    </row>
    <row r="647" spans="2:63" s="12" customFormat="1" ht="22.9" customHeight="1">
      <c r="B647" s="153"/>
      <c r="D647" s="154" t="s">
        <v>72</v>
      </c>
      <c r="E647" s="164" t="s">
        <v>376</v>
      </c>
      <c r="F647" s="164" t="s">
        <v>377</v>
      </c>
      <c r="I647" s="156"/>
      <c r="J647" s="165">
        <f>BK647</f>
        <v>0</v>
      </c>
      <c r="L647" s="153"/>
      <c r="M647" s="158"/>
      <c r="N647" s="159"/>
      <c r="O647" s="159"/>
      <c r="P647" s="160">
        <f>SUM(P648:P652)</f>
        <v>0</v>
      </c>
      <c r="Q647" s="159"/>
      <c r="R647" s="160">
        <f>SUM(R648:R652)</f>
        <v>0</v>
      </c>
      <c r="S647" s="159"/>
      <c r="T647" s="161">
        <f>SUM(T648:T652)</f>
        <v>0</v>
      </c>
      <c r="AR647" s="154" t="s">
        <v>80</v>
      </c>
      <c r="AT647" s="162" t="s">
        <v>72</v>
      </c>
      <c r="AU647" s="162" t="s">
        <v>80</v>
      </c>
      <c r="AY647" s="154" t="s">
        <v>219</v>
      </c>
      <c r="BK647" s="163">
        <f>SUM(BK648:BK652)</f>
        <v>0</v>
      </c>
    </row>
    <row r="648" spans="1:65" s="2" customFormat="1" ht="43.15" customHeight="1">
      <c r="A648" s="33"/>
      <c r="B648" s="166"/>
      <c r="C648" s="167" t="s">
        <v>1486</v>
      </c>
      <c r="D648" s="167" t="s">
        <v>222</v>
      </c>
      <c r="E648" s="168" t="s">
        <v>379</v>
      </c>
      <c r="F648" s="169" t="s">
        <v>380</v>
      </c>
      <c r="G648" s="170" t="s">
        <v>249</v>
      </c>
      <c r="H648" s="171">
        <v>178.186</v>
      </c>
      <c r="I648" s="172"/>
      <c r="J648" s="173">
        <f>ROUND(I648*H648,2)</f>
        <v>0</v>
      </c>
      <c r="K648" s="169" t="s">
        <v>226</v>
      </c>
      <c r="L648" s="34"/>
      <c r="M648" s="174" t="s">
        <v>1</v>
      </c>
      <c r="N648" s="175" t="s">
        <v>38</v>
      </c>
      <c r="O648" s="59"/>
      <c r="P648" s="176">
        <f>O648*H648</f>
        <v>0</v>
      </c>
      <c r="Q648" s="176">
        <v>0</v>
      </c>
      <c r="R648" s="176">
        <f>Q648*H648</f>
        <v>0</v>
      </c>
      <c r="S648" s="176">
        <v>0</v>
      </c>
      <c r="T648" s="177">
        <f>S648*H648</f>
        <v>0</v>
      </c>
      <c r="U648" s="33"/>
      <c r="V648" s="33"/>
      <c r="W648" s="33"/>
      <c r="X648" s="33"/>
      <c r="Y648" s="33"/>
      <c r="Z648" s="33"/>
      <c r="AA648" s="33"/>
      <c r="AB648" s="33"/>
      <c r="AC648" s="33"/>
      <c r="AD648" s="33"/>
      <c r="AE648" s="33"/>
      <c r="AR648" s="178" t="s">
        <v>125</v>
      </c>
      <c r="AT648" s="178" t="s">
        <v>222</v>
      </c>
      <c r="AU648" s="178" t="s">
        <v>82</v>
      </c>
      <c r="AY648" s="18" t="s">
        <v>219</v>
      </c>
      <c r="BE648" s="179">
        <f>IF(N648="základní",J648,0)</f>
        <v>0</v>
      </c>
      <c r="BF648" s="179">
        <f>IF(N648="snížená",J648,0)</f>
        <v>0</v>
      </c>
      <c r="BG648" s="179">
        <f>IF(N648="zákl. přenesená",J648,0)</f>
        <v>0</v>
      </c>
      <c r="BH648" s="179">
        <f>IF(N648="sníž. přenesená",J648,0)</f>
        <v>0</v>
      </c>
      <c r="BI648" s="179">
        <f>IF(N648="nulová",J648,0)</f>
        <v>0</v>
      </c>
      <c r="BJ648" s="18" t="s">
        <v>80</v>
      </c>
      <c r="BK648" s="179">
        <f>ROUND(I648*H648,2)</f>
        <v>0</v>
      </c>
      <c r="BL648" s="18" t="s">
        <v>125</v>
      </c>
      <c r="BM648" s="178" t="s">
        <v>1487</v>
      </c>
    </row>
    <row r="649" spans="1:65" s="2" customFormat="1" ht="32.45" customHeight="1">
      <c r="A649" s="33"/>
      <c r="B649" s="166"/>
      <c r="C649" s="167" t="s">
        <v>1488</v>
      </c>
      <c r="D649" s="167" t="s">
        <v>222</v>
      </c>
      <c r="E649" s="168" t="s">
        <v>383</v>
      </c>
      <c r="F649" s="169" t="s">
        <v>384</v>
      </c>
      <c r="G649" s="170" t="s">
        <v>249</v>
      </c>
      <c r="H649" s="171">
        <v>178.186</v>
      </c>
      <c r="I649" s="172"/>
      <c r="J649" s="173">
        <f>ROUND(I649*H649,2)</f>
        <v>0</v>
      </c>
      <c r="K649" s="169" t="s">
        <v>226</v>
      </c>
      <c r="L649" s="34"/>
      <c r="M649" s="174" t="s">
        <v>1</v>
      </c>
      <c r="N649" s="175" t="s">
        <v>38</v>
      </c>
      <c r="O649" s="59"/>
      <c r="P649" s="176">
        <f>O649*H649</f>
        <v>0</v>
      </c>
      <c r="Q649" s="176">
        <v>0</v>
      </c>
      <c r="R649" s="176">
        <f>Q649*H649</f>
        <v>0</v>
      </c>
      <c r="S649" s="176">
        <v>0</v>
      </c>
      <c r="T649" s="177">
        <f>S649*H649</f>
        <v>0</v>
      </c>
      <c r="U649" s="33"/>
      <c r="V649" s="33"/>
      <c r="W649" s="33"/>
      <c r="X649" s="33"/>
      <c r="Y649" s="33"/>
      <c r="Z649" s="33"/>
      <c r="AA649" s="33"/>
      <c r="AB649" s="33"/>
      <c r="AC649" s="33"/>
      <c r="AD649" s="33"/>
      <c r="AE649" s="33"/>
      <c r="AR649" s="178" t="s">
        <v>125</v>
      </c>
      <c r="AT649" s="178" t="s">
        <v>222</v>
      </c>
      <c r="AU649" s="178" t="s">
        <v>82</v>
      </c>
      <c r="AY649" s="18" t="s">
        <v>219</v>
      </c>
      <c r="BE649" s="179">
        <f>IF(N649="základní",J649,0)</f>
        <v>0</v>
      </c>
      <c r="BF649" s="179">
        <f>IF(N649="snížená",J649,0)</f>
        <v>0</v>
      </c>
      <c r="BG649" s="179">
        <f>IF(N649="zákl. přenesená",J649,0)</f>
        <v>0</v>
      </c>
      <c r="BH649" s="179">
        <f>IF(N649="sníž. přenesená",J649,0)</f>
        <v>0</v>
      </c>
      <c r="BI649" s="179">
        <f>IF(N649="nulová",J649,0)</f>
        <v>0</v>
      </c>
      <c r="BJ649" s="18" t="s">
        <v>80</v>
      </c>
      <c r="BK649" s="179">
        <f>ROUND(I649*H649,2)</f>
        <v>0</v>
      </c>
      <c r="BL649" s="18" t="s">
        <v>125</v>
      </c>
      <c r="BM649" s="178" t="s">
        <v>1489</v>
      </c>
    </row>
    <row r="650" spans="1:65" s="2" customFormat="1" ht="43.15" customHeight="1">
      <c r="A650" s="33"/>
      <c r="B650" s="166"/>
      <c r="C650" s="167" t="s">
        <v>1490</v>
      </c>
      <c r="D650" s="167" t="s">
        <v>222</v>
      </c>
      <c r="E650" s="168" t="s">
        <v>387</v>
      </c>
      <c r="F650" s="169" t="s">
        <v>388</v>
      </c>
      <c r="G650" s="170" t="s">
        <v>249</v>
      </c>
      <c r="H650" s="171">
        <v>3385.534</v>
      </c>
      <c r="I650" s="172"/>
      <c r="J650" s="173">
        <f>ROUND(I650*H650,2)</f>
        <v>0</v>
      </c>
      <c r="K650" s="169" t="s">
        <v>226</v>
      </c>
      <c r="L650" s="34"/>
      <c r="M650" s="174" t="s">
        <v>1</v>
      </c>
      <c r="N650" s="175" t="s">
        <v>38</v>
      </c>
      <c r="O650" s="59"/>
      <c r="P650" s="176">
        <f>O650*H650</f>
        <v>0</v>
      </c>
      <c r="Q650" s="176">
        <v>0</v>
      </c>
      <c r="R650" s="176">
        <f>Q650*H650</f>
        <v>0</v>
      </c>
      <c r="S650" s="176">
        <v>0</v>
      </c>
      <c r="T650" s="177">
        <f>S650*H650</f>
        <v>0</v>
      </c>
      <c r="U650" s="33"/>
      <c r="V650" s="33"/>
      <c r="W650" s="33"/>
      <c r="X650" s="33"/>
      <c r="Y650" s="33"/>
      <c r="Z650" s="33"/>
      <c r="AA650" s="33"/>
      <c r="AB650" s="33"/>
      <c r="AC650" s="33"/>
      <c r="AD650" s="33"/>
      <c r="AE650" s="33"/>
      <c r="AR650" s="178" t="s">
        <v>125</v>
      </c>
      <c r="AT650" s="178" t="s">
        <v>222</v>
      </c>
      <c r="AU650" s="178" t="s">
        <v>82</v>
      </c>
      <c r="AY650" s="18" t="s">
        <v>219</v>
      </c>
      <c r="BE650" s="179">
        <f>IF(N650="základní",J650,0)</f>
        <v>0</v>
      </c>
      <c r="BF650" s="179">
        <f>IF(N650="snížená",J650,0)</f>
        <v>0</v>
      </c>
      <c r="BG650" s="179">
        <f>IF(N650="zákl. přenesená",J650,0)</f>
        <v>0</v>
      </c>
      <c r="BH650" s="179">
        <f>IF(N650="sníž. přenesená",J650,0)</f>
        <v>0</v>
      </c>
      <c r="BI650" s="179">
        <f>IF(N650="nulová",J650,0)</f>
        <v>0</v>
      </c>
      <c r="BJ650" s="18" t="s">
        <v>80</v>
      </c>
      <c r="BK650" s="179">
        <f>ROUND(I650*H650,2)</f>
        <v>0</v>
      </c>
      <c r="BL650" s="18" t="s">
        <v>125</v>
      </c>
      <c r="BM650" s="178" t="s">
        <v>1491</v>
      </c>
    </row>
    <row r="651" spans="2:51" s="13" customFormat="1" ht="12">
      <c r="B651" s="180"/>
      <c r="D651" s="181" t="s">
        <v>228</v>
      </c>
      <c r="F651" s="183" t="s">
        <v>1492</v>
      </c>
      <c r="H651" s="184">
        <v>3385.534</v>
      </c>
      <c r="I651" s="185"/>
      <c r="L651" s="180"/>
      <c r="M651" s="186"/>
      <c r="N651" s="187"/>
      <c r="O651" s="187"/>
      <c r="P651" s="187"/>
      <c r="Q651" s="187"/>
      <c r="R651" s="187"/>
      <c r="S651" s="187"/>
      <c r="T651" s="188"/>
      <c r="AT651" s="182" t="s">
        <v>228</v>
      </c>
      <c r="AU651" s="182" t="s">
        <v>82</v>
      </c>
      <c r="AV651" s="13" t="s">
        <v>82</v>
      </c>
      <c r="AW651" s="13" t="s">
        <v>3</v>
      </c>
      <c r="AX651" s="13" t="s">
        <v>80</v>
      </c>
      <c r="AY651" s="182" t="s">
        <v>219</v>
      </c>
    </row>
    <row r="652" spans="1:65" s="2" customFormat="1" ht="43.15" customHeight="1">
      <c r="A652" s="33"/>
      <c r="B652" s="166"/>
      <c r="C652" s="167" t="s">
        <v>1493</v>
      </c>
      <c r="D652" s="167" t="s">
        <v>222</v>
      </c>
      <c r="E652" s="168" t="s">
        <v>392</v>
      </c>
      <c r="F652" s="169" t="s">
        <v>393</v>
      </c>
      <c r="G652" s="170" t="s">
        <v>249</v>
      </c>
      <c r="H652" s="171">
        <v>178.186</v>
      </c>
      <c r="I652" s="172"/>
      <c r="J652" s="173">
        <f>ROUND(I652*H652,2)</f>
        <v>0</v>
      </c>
      <c r="K652" s="169" t="s">
        <v>226</v>
      </c>
      <c r="L652" s="34"/>
      <c r="M652" s="174" t="s">
        <v>1</v>
      </c>
      <c r="N652" s="175" t="s">
        <v>38</v>
      </c>
      <c r="O652" s="59"/>
      <c r="P652" s="176">
        <f>O652*H652</f>
        <v>0</v>
      </c>
      <c r="Q652" s="176">
        <v>0</v>
      </c>
      <c r="R652" s="176">
        <f>Q652*H652</f>
        <v>0</v>
      </c>
      <c r="S652" s="176">
        <v>0</v>
      </c>
      <c r="T652" s="177">
        <f>S652*H652</f>
        <v>0</v>
      </c>
      <c r="U652" s="33"/>
      <c r="V652" s="33"/>
      <c r="W652" s="33"/>
      <c r="X652" s="33"/>
      <c r="Y652" s="33"/>
      <c r="Z652" s="33"/>
      <c r="AA652" s="33"/>
      <c r="AB652" s="33"/>
      <c r="AC652" s="33"/>
      <c r="AD652" s="33"/>
      <c r="AE652" s="33"/>
      <c r="AR652" s="178" t="s">
        <v>125</v>
      </c>
      <c r="AT652" s="178" t="s">
        <v>222</v>
      </c>
      <c r="AU652" s="178" t="s">
        <v>82</v>
      </c>
      <c r="AY652" s="18" t="s">
        <v>219</v>
      </c>
      <c r="BE652" s="179">
        <f>IF(N652="základní",J652,0)</f>
        <v>0</v>
      </c>
      <c r="BF652" s="179">
        <f>IF(N652="snížená",J652,0)</f>
        <v>0</v>
      </c>
      <c r="BG652" s="179">
        <f>IF(N652="zákl. přenesená",J652,0)</f>
        <v>0</v>
      </c>
      <c r="BH652" s="179">
        <f>IF(N652="sníž. přenesená",J652,0)</f>
        <v>0</v>
      </c>
      <c r="BI652" s="179">
        <f>IF(N652="nulová",J652,0)</f>
        <v>0</v>
      </c>
      <c r="BJ652" s="18" t="s">
        <v>80</v>
      </c>
      <c r="BK652" s="179">
        <f>ROUND(I652*H652,2)</f>
        <v>0</v>
      </c>
      <c r="BL652" s="18" t="s">
        <v>125</v>
      </c>
      <c r="BM652" s="178" t="s">
        <v>1494</v>
      </c>
    </row>
    <row r="653" spans="2:63" s="12" customFormat="1" ht="22.9" customHeight="1">
      <c r="B653" s="153"/>
      <c r="D653" s="154" t="s">
        <v>72</v>
      </c>
      <c r="E653" s="164" t="s">
        <v>395</v>
      </c>
      <c r="F653" s="164" t="s">
        <v>396</v>
      </c>
      <c r="I653" s="156"/>
      <c r="J653" s="165">
        <f>BK653</f>
        <v>0</v>
      </c>
      <c r="L653" s="153"/>
      <c r="M653" s="158"/>
      <c r="N653" s="159"/>
      <c r="O653" s="159"/>
      <c r="P653" s="160">
        <f>P654</f>
        <v>0</v>
      </c>
      <c r="Q653" s="159"/>
      <c r="R653" s="160">
        <f>R654</f>
        <v>0</v>
      </c>
      <c r="S653" s="159"/>
      <c r="T653" s="161">
        <f>T654</f>
        <v>0</v>
      </c>
      <c r="AR653" s="154" t="s">
        <v>80</v>
      </c>
      <c r="AT653" s="162" t="s">
        <v>72</v>
      </c>
      <c r="AU653" s="162" t="s">
        <v>80</v>
      </c>
      <c r="AY653" s="154" t="s">
        <v>219</v>
      </c>
      <c r="BK653" s="163">
        <f>BK654</f>
        <v>0</v>
      </c>
    </row>
    <row r="654" spans="1:65" s="2" customFormat="1" ht="54" customHeight="1">
      <c r="A654" s="33"/>
      <c r="B654" s="166"/>
      <c r="C654" s="167" t="s">
        <v>1495</v>
      </c>
      <c r="D654" s="167" t="s">
        <v>222</v>
      </c>
      <c r="E654" s="168" t="s">
        <v>398</v>
      </c>
      <c r="F654" s="169" t="s">
        <v>399</v>
      </c>
      <c r="G654" s="170" t="s">
        <v>249</v>
      </c>
      <c r="H654" s="171">
        <v>2275.245</v>
      </c>
      <c r="I654" s="172"/>
      <c r="J654" s="173">
        <f>ROUND(I654*H654,2)</f>
        <v>0</v>
      </c>
      <c r="K654" s="169" t="s">
        <v>226</v>
      </c>
      <c r="L654" s="34"/>
      <c r="M654" s="174" t="s">
        <v>1</v>
      </c>
      <c r="N654" s="175" t="s">
        <v>38</v>
      </c>
      <c r="O654" s="59"/>
      <c r="P654" s="176">
        <f>O654*H654</f>
        <v>0</v>
      </c>
      <c r="Q654" s="176">
        <v>0</v>
      </c>
      <c r="R654" s="176">
        <f>Q654*H654</f>
        <v>0</v>
      </c>
      <c r="S654" s="176">
        <v>0</v>
      </c>
      <c r="T654" s="177">
        <f>S654*H654</f>
        <v>0</v>
      </c>
      <c r="U654" s="33"/>
      <c r="V654" s="33"/>
      <c r="W654" s="33"/>
      <c r="X654" s="33"/>
      <c r="Y654" s="33"/>
      <c r="Z654" s="33"/>
      <c r="AA654" s="33"/>
      <c r="AB654" s="33"/>
      <c r="AC654" s="33"/>
      <c r="AD654" s="33"/>
      <c r="AE654" s="33"/>
      <c r="AR654" s="178" t="s">
        <v>125</v>
      </c>
      <c r="AT654" s="178" t="s">
        <v>222</v>
      </c>
      <c r="AU654" s="178" t="s">
        <v>82</v>
      </c>
      <c r="AY654" s="18" t="s">
        <v>219</v>
      </c>
      <c r="BE654" s="179">
        <f>IF(N654="základní",J654,0)</f>
        <v>0</v>
      </c>
      <c r="BF654" s="179">
        <f>IF(N654="snížená",J654,0)</f>
        <v>0</v>
      </c>
      <c r="BG654" s="179">
        <f>IF(N654="zákl. přenesená",J654,0)</f>
        <v>0</v>
      </c>
      <c r="BH654" s="179">
        <f>IF(N654="sníž. přenesená",J654,0)</f>
        <v>0</v>
      </c>
      <c r="BI654" s="179">
        <f>IF(N654="nulová",J654,0)</f>
        <v>0</v>
      </c>
      <c r="BJ654" s="18" t="s">
        <v>80</v>
      </c>
      <c r="BK654" s="179">
        <f>ROUND(I654*H654,2)</f>
        <v>0</v>
      </c>
      <c r="BL654" s="18" t="s">
        <v>125</v>
      </c>
      <c r="BM654" s="178" t="s">
        <v>1496</v>
      </c>
    </row>
    <row r="655" spans="2:63" s="12" customFormat="1" ht="25.9" customHeight="1">
      <c r="B655" s="153"/>
      <c r="D655" s="154" t="s">
        <v>72</v>
      </c>
      <c r="E655" s="155" t="s">
        <v>401</v>
      </c>
      <c r="F655" s="155" t="s">
        <v>402</v>
      </c>
      <c r="I655" s="156"/>
      <c r="J655" s="157">
        <f>BK655</f>
        <v>0</v>
      </c>
      <c r="L655" s="153"/>
      <c r="M655" s="158"/>
      <c r="N655" s="159"/>
      <c r="O655" s="159"/>
      <c r="P655" s="160">
        <f>P656+P676+P728+P797+P801+P833+P841+P909+P926+P945+P971+P980</f>
        <v>0</v>
      </c>
      <c r="Q655" s="159"/>
      <c r="R655" s="160">
        <f>R656+R676+R728+R797+R801+R833+R841+R909+R926+R945+R971+R980</f>
        <v>17.807150919999998</v>
      </c>
      <c r="S655" s="159"/>
      <c r="T655" s="161">
        <f>T656+T676+T728+T797+T801+T833+T841+T909+T926+T945+T971+T980</f>
        <v>0</v>
      </c>
      <c r="AR655" s="154" t="s">
        <v>82</v>
      </c>
      <c r="AT655" s="162" t="s">
        <v>72</v>
      </c>
      <c r="AU655" s="162" t="s">
        <v>73</v>
      </c>
      <c r="AY655" s="154" t="s">
        <v>219</v>
      </c>
      <c r="BK655" s="163">
        <f>BK656+BK676+BK728+BK797+BK801+BK833+BK841+BK909+BK926+BK945+BK971+BK980</f>
        <v>0</v>
      </c>
    </row>
    <row r="656" spans="2:63" s="12" customFormat="1" ht="22.9" customHeight="1">
      <c r="B656" s="153"/>
      <c r="D656" s="154" t="s">
        <v>72</v>
      </c>
      <c r="E656" s="164" t="s">
        <v>1497</v>
      </c>
      <c r="F656" s="164" t="s">
        <v>1498</v>
      </c>
      <c r="I656" s="156"/>
      <c r="J656" s="165">
        <f>BK656</f>
        <v>0</v>
      </c>
      <c r="L656" s="153"/>
      <c r="M656" s="158"/>
      <c r="N656" s="159"/>
      <c r="O656" s="159"/>
      <c r="P656" s="160">
        <f>SUM(P657:P675)</f>
        <v>0</v>
      </c>
      <c r="Q656" s="159"/>
      <c r="R656" s="160">
        <f>SUM(R657:R675)</f>
        <v>3.2187653</v>
      </c>
      <c r="S656" s="159"/>
      <c r="T656" s="161">
        <f>SUM(T657:T675)</f>
        <v>0</v>
      </c>
      <c r="AR656" s="154" t="s">
        <v>82</v>
      </c>
      <c r="AT656" s="162" t="s">
        <v>72</v>
      </c>
      <c r="AU656" s="162" t="s">
        <v>80</v>
      </c>
      <c r="AY656" s="154" t="s">
        <v>219</v>
      </c>
      <c r="BK656" s="163">
        <f>SUM(BK657:BK675)</f>
        <v>0</v>
      </c>
    </row>
    <row r="657" spans="1:65" s="2" customFormat="1" ht="14.45" customHeight="1">
      <c r="A657" s="33"/>
      <c r="B657" s="166"/>
      <c r="C657" s="167" t="s">
        <v>1499</v>
      </c>
      <c r="D657" s="167" t="s">
        <v>222</v>
      </c>
      <c r="E657" s="168" t="s">
        <v>1500</v>
      </c>
      <c r="F657" s="169" t="s">
        <v>1501</v>
      </c>
      <c r="G657" s="170" t="s">
        <v>237</v>
      </c>
      <c r="H657" s="171">
        <v>2</v>
      </c>
      <c r="I657" s="172"/>
      <c r="J657" s="173">
        <f>ROUND(I657*H657,2)</f>
        <v>0</v>
      </c>
      <c r="K657" s="169" t="s">
        <v>1</v>
      </c>
      <c r="L657" s="34"/>
      <c r="M657" s="174" t="s">
        <v>1</v>
      </c>
      <c r="N657" s="175" t="s">
        <v>38</v>
      </c>
      <c r="O657" s="59"/>
      <c r="P657" s="176">
        <f>O657*H657</f>
        <v>0</v>
      </c>
      <c r="Q657" s="176">
        <v>0</v>
      </c>
      <c r="R657" s="176">
        <f>Q657*H657</f>
        <v>0</v>
      </c>
      <c r="S657" s="176">
        <v>0</v>
      </c>
      <c r="T657" s="177">
        <f>S657*H657</f>
        <v>0</v>
      </c>
      <c r="U657" s="33"/>
      <c r="V657" s="33"/>
      <c r="W657" s="33"/>
      <c r="X657" s="33"/>
      <c r="Y657" s="33"/>
      <c r="Z657" s="33"/>
      <c r="AA657" s="33"/>
      <c r="AB657" s="33"/>
      <c r="AC657" s="33"/>
      <c r="AD657" s="33"/>
      <c r="AE657" s="33"/>
      <c r="AR657" s="178" t="s">
        <v>318</v>
      </c>
      <c r="AT657" s="178" t="s">
        <v>222</v>
      </c>
      <c r="AU657" s="178" t="s">
        <v>82</v>
      </c>
      <c r="AY657" s="18" t="s">
        <v>219</v>
      </c>
      <c r="BE657" s="179">
        <f>IF(N657="základní",J657,0)</f>
        <v>0</v>
      </c>
      <c r="BF657" s="179">
        <f>IF(N657="snížená",J657,0)</f>
        <v>0</v>
      </c>
      <c r="BG657" s="179">
        <f>IF(N657="zákl. přenesená",J657,0)</f>
        <v>0</v>
      </c>
      <c r="BH657" s="179">
        <f>IF(N657="sníž. přenesená",J657,0)</f>
        <v>0</v>
      </c>
      <c r="BI657" s="179">
        <f>IF(N657="nulová",J657,0)</f>
        <v>0</v>
      </c>
      <c r="BJ657" s="18" t="s">
        <v>80</v>
      </c>
      <c r="BK657" s="179">
        <f>ROUND(I657*H657,2)</f>
        <v>0</v>
      </c>
      <c r="BL657" s="18" t="s">
        <v>318</v>
      </c>
      <c r="BM657" s="178" t="s">
        <v>1502</v>
      </c>
    </row>
    <row r="658" spans="2:51" s="13" customFormat="1" ht="12">
      <c r="B658" s="180"/>
      <c r="D658" s="181" t="s">
        <v>228</v>
      </c>
      <c r="E658" s="182" t="s">
        <v>1</v>
      </c>
      <c r="F658" s="183" t="s">
        <v>1503</v>
      </c>
      <c r="H658" s="184">
        <v>2</v>
      </c>
      <c r="I658" s="185"/>
      <c r="L658" s="180"/>
      <c r="M658" s="186"/>
      <c r="N658" s="187"/>
      <c r="O658" s="187"/>
      <c r="P658" s="187"/>
      <c r="Q658" s="187"/>
      <c r="R658" s="187"/>
      <c r="S658" s="187"/>
      <c r="T658" s="188"/>
      <c r="AT658" s="182" t="s">
        <v>228</v>
      </c>
      <c r="AU658" s="182" t="s">
        <v>82</v>
      </c>
      <c r="AV658" s="13" t="s">
        <v>82</v>
      </c>
      <c r="AW658" s="13" t="s">
        <v>30</v>
      </c>
      <c r="AX658" s="13" t="s">
        <v>80</v>
      </c>
      <c r="AY658" s="182" t="s">
        <v>219</v>
      </c>
    </row>
    <row r="659" spans="1:65" s="2" customFormat="1" ht="32.45" customHeight="1">
      <c r="A659" s="33"/>
      <c r="B659" s="166"/>
      <c r="C659" s="167" t="s">
        <v>1504</v>
      </c>
      <c r="D659" s="167" t="s">
        <v>222</v>
      </c>
      <c r="E659" s="168" t="s">
        <v>1505</v>
      </c>
      <c r="F659" s="169" t="s">
        <v>1506</v>
      </c>
      <c r="G659" s="170" t="s">
        <v>237</v>
      </c>
      <c r="H659" s="171">
        <v>484.772</v>
      </c>
      <c r="I659" s="172"/>
      <c r="J659" s="173">
        <f>ROUND(I659*H659,2)</f>
        <v>0</v>
      </c>
      <c r="K659" s="169" t="s">
        <v>226</v>
      </c>
      <c r="L659" s="34"/>
      <c r="M659" s="174" t="s">
        <v>1</v>
      </c>
      <c r="N659" s="175" t="s">
        <v>38</v>
      </c>
      <c r="O659" s="59"/>
      <c r="P659" s="176">
        <f>O659*H659</f>
        <v>0</v>
      </c>
      <c r="Q659" s="176">
        <v>0</v>
      </c>
      <c r="R659" s="176">
        <f>Q659*H659</f>
        <v>0</v>
      </c>
      <c r="S659" s="176">
        <v>0</v>
      </c>
      <c r="T659" s="177">
        <f>S659*H659</f>
        <v>0</v>
      </c>
      <c r="U659" s="33"/>
      <c r="V659" s="33"/>
      <c r="W659" s="33"/>
      <c r="X659" s="33"/>
      <c r="Y659" s="33"/>
      <c r="Z659" s="33"/>
      <c r="AA659" s="33"/>
      <c r="AB659" s="33"/>
      <c r="AC659" s="33"/>
      <c r="AD659" s="33"/>
      <c r="AE659" s="33"/>
      <c r="AR659" s="178" t="s">
        <v>318</v>
      </c>
      <c r="AT659" s="178" t="s">
        <v>222</v>
      </c>
      <c r="AU659" s="178" t="s">
        <v>82</v>
      </c>
      <c r="AY659" s="18" t="s">
        <v>219</v>
      </c>
      <c r="BE659" s="179">
        <f>IF(N659="základní",J659,0)</f>
        <v>0</v>
      </c>
      <c r="BF659" s="179">
        <f>IF(N659="snížená",J659,0)</f>
        <v>0</v>
      </c>
      <c r="BG659" s="179">
        <f>IF(N659="zákl. přenesená",J659,0)</f>
        <v>0</v>
      </c>
      <c r="BH659" s="179">
        <f>IF(N659="sníž. přenesená",J659,0)</f>
        <v>0</v>
      </c>
      <c r="BI659" s="179">
        <f>IF(N659="nulová",J659,0)</f>
        <v>0</v>
      </c>
      <c r="BJ659" s="18" t="s">
        <v>80</v>
      </c>
      <c r="BK659" s="179">
        <f>ROUND(I659*H659,2)</f>
        <v>0</v>
      </c>
      <c r="BL659" s="18" t="s">
        <v>318</v>
      </c>
      <c r="BM659" s="178" t="s">
        <v>1507</v>
      </c>
    </row>
    <row r="660" spans="2:51" s="13" customFormat="1" ht="22.5">
      <c r="B660" s="180"/>
      <c r="D660" s="181" t="s">
        <v>228</v>
      </c>
      <c r="E660" s="182" t="s">
        <v>1</v>
      </c>
      <c r="F660" s="183" t="s">
        <v>1508</v>
      </c>
      <c r="H660" s="184">
        <v>484.772</v>
      </c>
      <c r="I660" s="185"/>
      <c r="L660" s="180"/>
      <c r="M660" s="186"/>
      <c r="N660" s="187"/>
      <c r="O660" s="187"/>
      <c r="P660" s="187"/>
      <c r="Q660" s="187"/>
      <c r="R660" s="187"/>
      <c r="S660" s="187"/>
      <c r="T660" s="188"/>
      <c r="AT660" s="182" t="s">
        <v>228</v>
      </c>
      <c r="AU660" s="182" t="s">
        <v>82</v>
      </c>
      <c r="AV660" s="13" t="s">
        <v>82</v>
      </c>
      <c r="AW660" s="13" t="s">
        <v>30</v>
      </c>
      <c r="AX660" s="13" t="s">
        <v>80</v>
      </c>
      <c r="AY660" s="182" t="s">
        <v>219</v>
      </c>
    </row>
    <row r="661" spans="1:65" s="2" customFormat="1" ht="14.45" customHeight="1">
      <c r="A661" s="33"/>
      <c r="B661" s="166"/>
      <c r="C661" s="197" t="s">
        <v>1509</v>
      </c>
      <c r="D661" s="197" t="s">
        <v>253</v>
      </c>
      <c r="E661" s="198" t="s">
        <v>416</v>
      </c>
      <c r="F661" s="199" t="s">
        <v>417</v>
      </c>
      <c r="G661" s="200" t="s">
        <v>249</v>
      </c>
      <c r="H661" s="201">
        <v>0.097</v>
      </c>
      <c r="I661" s="202"/>
      <c r="J661" s="203">
        <f>ROUND(I661*H661,2)</f>
        <v>0</v>
      </c>
      <c r="K661" s="199" t="s">
        <v>226</v>
      </c>
      <c r="L661" s="204"/>
      <c r="M661" s="205" t="s">
        <v>1</v>
      </c>
      <c r="N661" s="206" t="s">
        <v>38</v>
      </c>
      <c r="O661" s="59"/>
      <c r="P661" s="176">
        <f>O661*H661</f>
        <v>0</v>
      </c>
      <c r="Q661" s="176">
        <v>1</v>
      </c>
      <c r="R661" s="176">
        <f>Q661*H661</f>
        <v>0.097</v>
      </c>
      <c r="S661" s="176">
        <v>0</v>
      </c>
      <c r="T661" s="177">
        <f>S661*H661</f>
        <v>0</v>
      </c>
      <c r="U661" s="33"/>
      <c r="V661" s="33"/>
      <c r="W661" s="33"/>
      <c r="X661" s="33"/>
      <c r="Y661" s="33"/>
      <c r="Z661" s="33"/>
      <c r="AA661" s="33"/>
      <c r="AB661" s="33"/>
      <c r="AC661" s="33"/>
      <c r="AD661" s="33"/>
      <c r="AE661" s="33"/>
      <c r="AR661" s="178" t="s">
        <v>418</v>
      </c>
      <c r="AT661" s="178" t="s">
        <v>253</v>
      </c>
      <c r="AU661" s="178" t="s">
        <v>82</v>
      </c>
      <c r="AY661" s="18" t="s">
        <v>219</v>
      </c>
      <c r="BE661" s="179">
        <f>IF(N661="základní",J661,0)</f>
        <v>0</v>
      </c>
      <c r="BF661" s="179">
        <f>IF(N661="snížená",J661,0)</f>
        <v>0</v>
      </c>
      <c r="BG661" s="179">
        <f>IF(N661="zákl. přenesená",J661,0)</f>
        <v>0</v>
      </c>
      <c r="BH661" s="179">
        <f>IF(N661="sníž. přenesená",J661,0)</f>
        <v>0</v>
      </c>
      <c r="BI661" s="179">
        <f>IF(N661="nulová",J661,0)</f>
        <v>0</v>
      </c>
      <c r="BJ661" s="18" t="s">
        <v>80</v>
      </c>
      <c r="BK661" s="179">
        <f>ROUND(I661*H661,2)</f>
        <v>0</v>
      </c>
      <c r="BL661" s="18" t="s">
        <v>318</v>
      </c>
      <c r="BM661" s="178" t="s">
        <v>1510</v>
      </c>
    </row>
    <row r="662" spans="2:51" s="13" customFormat="1" ht="12">
      <c r="B662" s="180"/>
      <c r="D662" s="181" t="s">
        <v>228</v>
      </c>
      <c r="E662" s="182" t="s">
        <v>1</v>
      </c>
      <c r="F662" s="183" t="s">
        <v>1511</v>
      </c>
      <c r="H662" s="184">
        <v>0.097</v>
      </c>
      <c r="I662" s="185"/>
      <c r="L662" s="180"/>
      <c r="M662" s="186"/>
      <c r="N662" s="187"/>
      <c r="O662" s="187"/>
      <c r="P662" s="187"/>
      <c r="Q662" s="187"/>
      <c r="R662" s="187"/>
      <c r="S662" s="187"/>
      <c r="T662" s="188"/>
      <c r="AT662" s="182" t="s">
        <v>228</v>
      </c>
      <c r="AU662" s="182" t="s">
        <v>82</v>
      </c>
      <c r="AV662" s="13" t="s">
        <v>82</v>
      </c>
      <c r="AW662" s="13" t="s">
        <v>30</v>
      </c>
      <c r="AX662" s="13" t="s">
        <v>80</v>
      </c>
      <c r="AY662" s="182" t="s">
        <v>219</v>
      </c>
    </row>
    <row r="663" spans="1:65" s="2" customFormat="1" ht="32.45" customHeight="1">
      <c r="A663" s="33"/>
      <c r="B663" s="166"/>
      <c r="C663" s="167" t="s">
        <v>1512</v>
      </c>
      <c r="D663" s="167" t="s">
        <v>222</v>
      </c>
      <c r="E663" s="168" t="s">
        <v>1513</v>
      </c>
      <c r="F663" s="169" t="s">
        <v>1514</v>
      </c>
      <c r="G663" s="170" t="s">
        <v>237</v>
      </c>
      <c r="H663" s="171">
        <v>31.51</v>
      </c>
      <c r="I663" s="172"/>
      <c r="J663" s="173">
        <f>ROUND(I663*H663,2)</f>
        <v>0</v>
      </c>
      <c r="K663" s="169" t="s">
        <v>226</v>
      </c>
      <c r="L663" s="34"/>
      <c r="M663" s="174" t="s">
        <v>1</v>
      </c>
      <c r="N663" s="175" t="s">
        <v>38</v>
      </c>
      <c r="O663" s="59"/>
      <c r="P663" s="176">
        <f>O663*H663</f>
        <v>0</v>
      </c>
      <c r="Q663" s="176">
        <v>0</v>
      </c>
      <c r="R663" s="176">
        <f>Q663*H663</f>
        <v>0</v>
      </c>
      <c r="S663" s="176">
        <v>0</v>
      </c>
      <c r="T663" s="177">
        <f>S663*H663</f>
        <v>0</v>
      </c>
      <c r="U663" s="33"/>
      <c r="V663" s="33"/>
      <c r="W663" s="33"/>
      <c r="X663" s="33"/>
      <c r="Y663" s="33"/>
      <c r="Z663" s="33"/>
      <c r="AA663" s="33"/>
      <c r="AB663" s="33"/>
      <c r="AC663" s="33"/>
      <c r="AD663" s="33"/>
      <c r="AE663" s="33"/>
      <c r="AR663" s="178" t="s">
        <v>318</v>
      </c>
      <c r="AT663" s="178" t="s">
        <v>222</v>
      </c>
      <c r="AU663" s="178" t="s">
        <v>82</v>
      </c>
      <c r="AY663" s="18" t="s">
        <v>219</v>
      </c>
      <c r="BE663" s="179">
        <f>IF(N663="základní",J663,0)</f>
        <v>0</v>
      </c>
      <c r="BF663" s="179">
        <f>IF(N663="snížená",J663,0)</f>
        <v>0</v>
      </c>
      <c r="BG663" s="179">
        <f>IF(N663="zákl. přenesená",J663,0)</f>
        <v>0</v>
      </c>
      <c r="BH663" s="179">
        <f>IF(N663="sníž. přenesená",J663,0)</f>
        <v>0</v>
      </c>
      <c r="BI663" s="179">
        <f>IF(N663="nulová",J663,0)</f>
        <v>0</v>
      </c>
      <c r="BJ663" s="18" t="s">
        <v>80</v>
      </c>
      <c r="BK663" s="179">
        <f>ROUND(I663*H663,2)</f>
        <v>0</v>
      </c>
      <c r="BL663" s="18" t="s">
        <v>318</v>
      </c>
      <c r="BM663" s="178" t="s">
        <v>1515</v>
      </c>
    </row>
    <row r="664" spans="2:51" s="13" customFormat="1" ht="12">
      <c r="B664" s="180"/>
      <c r="D664" s="181" t="s">
        <v>228</v>
      </c>
      <c r="E664" s="182" t="s">
        <v>1</v>
      </c>
      <c r="F664" s="183" t="s">
        <v>1516</v>
      </c>
      <c r="H664" s="184">
        <v>31.51</v>
      </c>
      <c r="I664" s="185"/>
      <c r="L664" s="180"/>
      <c r="M664" s="186"/>
      <c r="N664" s="187"/>
      <c r="O664" s="187"/>
      <c r="P664" s="187"/>
      <c r="Q664" s="187"/>
      <c r="R664" s="187"/>
      <c r="S664" s="187"/>
      <c r="T664" s="188"/>
      <c r="AT664" s="182" t="s">
        <v>228</v>
      </c>
      <c r="AU664" s="182" t="s">
        <v>82</v>
      </c>
      <c r="AV664" s="13" t="s">
        <v>82</v>
      </c>
      <c r="AW664" s="13" t="s">
        <v>30</v>
      </c>
      <c r="AX664" s="13" t="s">
        <v>80</v>
      </c>
      <c r="AY664" s="182" t="s">
        <v>219</v>
      </c>
    </row>
    <row r="665" spans="1:65" s="2" customFormat="1" ht="14.45" customHeight="1">
      <c r="A665" s="33"/>
      <c r="B665" s="166"/>
      <c r="C665" s="197" t="s">
        <v>1517</v>
      </c>
      <c r="D665" s="197" t="s">
        <v>253</v>
      </c>
      <c r="E665" s="198" t="s">
        <v>416</v>
      </c>
      <c r="F665" s="199" t="s">
        <v>417</v>
      </c>
      <c r="G665" s="200" t="s">
        <v>249</v>
      </c>
      <c r="H665" s="201">
        <v>0.006</v>
      </c>
      <c r="I665" s="202"/>
      <c r="J665" s="203">
        <f>ROUND(I665*H665,2)</f>
        <v>0</v>
      </c>
      <c r="K665" s="199" t="s">
        <v>226</v>
      </c>
      <c r="L665" s="204"/>
      <c r="M665" s="205" t="s">
        <v>1</v>
      </c>
      <c r="N665" s="206" t="s">
        <v>38</v>
      </c>
      <c r="O665" s="59"/>
      <c r="P665" s="176">
        <f>O665*H665</f>
        <v>0</v>
      </c>
      <c r="Q665" s="176">
        <v>1</v>
      </c>
      <c r="R665" s="176">
        <f>Q665*H665</f>
        <v>0.006</v>
      </c>
      <c r="S665" s="176">
        <v>0</v>
      </c>
      <c r="T665" s="177">
        <f>S665*H665</f>
        <v>0</v>
      </c>
      <c r="U665" s="33"/>
      <c r="V665" s="33"/>
      <c r="W665" s="33"/>
      <c r="X665" s="33"/>
      <c r="Y665" s="33"/>
      <c r="Z665" s="33"/>
      <c r="AA665" s="33"/>
      <c r="AB665" s="33"/>
      <c r="AC665" s="33"/>
      <c r="AD665" s="33"/>
      <c r="AE665" s="33"/>
      <c r="AR665" s="178" t="s">
        <v>418</v>
      </c>
      <c r="AT665" s="178" t="s">
        <v>253</v>
      </c>
      <c r="AU665" s="178" t="s">
        <v>82</v>
      </c>
      <c r="AY665" s="18" t="s">
        <v>219</v>
      </c>
      <c r="BE665" s="179">
        <f>IF(N665="základní",J665,0)</f>
        <v>0</v>
      </c>
      <c r="BF665" s="179">
        <f>IF(N665="snížená",J665,0)</f>
        <v>0</v>
      </c>
      <c r="BG665" s="179">
        <f>IF(N665="zákl. přenesená",J665,0)</f>
        <v>0</v>
      </c>
      <c r="BH665" s="179">
        <f>IF(N665="sníž. přenesená",J665,0)</f>
        <v>0</v>
      </c>
      <c r="BI665" s="179">
        <f>IF(N665="nulová",J665,0)</f>
        <v>0</v>
      </c>
      <c r="BJ665" s="18" t="s">
        <v>80</v>
      </c>
      <c r="BK665" s="179">
        <f>ROUND(I665*H665,2)</f>
        <v>0</v>
      </c>
      <c r="BL665" s="18" t="s">
        <v>318</v>
      </c>
      <c r="BM665" s="178" t="s">
        <v>1518</v>
      </c>
    </row>
    <row r="666" spans="2:51" s="13" customFormat="1" ht="12">
      <c r="B666" s="180"/>
      <c r="D666" s="181" t="s">
        <v>228</v>
      </c>
      <c r="E666" s="182" t="s">
        <v>1</v>
      </c>
      <c r="F666" s="183" t="s">
        <v>1519</v>
      </c>
      <c r="H666" s="184">
        <v>0.006</v>
      </c>
      <c r="I666" s="185"/>
      <c r="L666" s="180"/>
      <c r="M666" s="186"/>
      <c r="N666" s="187"/>
      <c r="O666" s="187"/>
      <c r="P666" s="187"/>
      <c r="Q666" s="187"/>
      <c r="R666" s="187"/>
      <c r="S666" s="187"/>
      <c r="T666" s="188"/>
      <c r="AT666" s="182" t="s">
        <v>228</v>
      </c>
      <c r="AU666" s="182" t="s">
        <v>82</v>
      </c>
      <c r="AV666" s="13" t="s">
        <v>82</v>
      </c>
      <c r="AW666" s="13" t="s">
        <v>30</v>
      </c>
      <c r="AX666" s="13" t="s">
        <v>80</v>
      </c>
      <c r="AY666" s="182" t="s">
        <v>219</v>
      </c>
    </row>
    <row r="667" spans="1:65" s="2" customFormat="1" ht="21.6" customHeight="1">
      <c r="A667" s="33"/>
      <c r="B667" s="166"/>
      <c r="C667" s="167" t="s">
        <v>1520</v>
      </c>
      <c r="D667" s="167" t="s">
        <v>222</v>
      </c>
      <c r="E667" s="168" t="s">
        <v>1521</v>
      </c>
      <c r="F667" s="169" t="s">
        <v>1522</v>
      </c>
      <c r="G667" s="170" t="s">
        <v>237</v>
      </c>
      <c r="H667" s="171">
        <v>484.772</v>
      </c>
      <c r="I667" s="172"/>
      <c r="J667" s="173">
        <f>ROUND(I667*H667,2)</f>
        <v>0</v>
      </c>
      <c r="K667" s="169" t="s">
        <v>226</v>
      </c>
      <c r="L667" s="34"/>
      <c r="M667" s="174" t="s">
        <v>1</v>
      </c>
      <c r="N667" s="175" t="s">
        <v>38</v>
      </c>
      <c r="O667" s="59"/>
      <c r="P667" s="176">
        <f>O667*H667</f>
        <v>0</v>
      </c>
      <c r="Q667" s="176">
        <v>0.0004</v>
      </c>
      <c r="R667" s="176">
        <f>Q667*H667</f>
        <v>0.1939088</v>
      </c>
      <c r="S667" s="176">
        <v>0</v>
      </c>
      <c r="T667" s="177">
        <f>S667*H667</f>
        <v>0</v>
      </c>
      <c r="U667" s="33"/>
      <c r="V667" s="33"/>
      <c r="W667" s="33"/>
      <c r="X667" s="33"/>
      <c r="Y667" s="33"/>
      <c r="Z667" s="33"/>
      <c r="AA667" s="33"/>
      <c r="AB667" s="33"/>
      <c r="AC667" s="33"/>
      <c r="AD667" s="33"/>
      <c r="AE667" s="33"/>
      <c r="AR667" s="178" t="s">
        <v>318</v>
      </c>
      <c r="AT667" s="178" t="s">
        <v>222</v>
      </c>
      <c r="AU667" s="178" t="s">
        <v>82</v>
      </c>
      <c r="AY667" s="18" t="s">
        <v>219</v>
      </c>
      <c r="BE667" s="179">
        <f>IF(N667="základní",J667,0)</f>
        <v>0</v>
      </c>
      <c r="BF667" s="179">
        <f>IF(N667="snížená",J667,0)</f>
        <v>0</v>
      </c>
      <c r="BG667" s="179">
        <f>IF(N667="zákl. přenesená",J667,0)</f>
        <v>0</v>
      </c>
      <c r="BH667" s="179">
        <f>IF(N667="sníž. přenesená",J667,0)</f>
        <v>0</v>
      </c>
      <c r="BI667" s="179">
        <f>IF(N667="nulová",J667,0)</f>
        <v>0</v>
      </c>
      <c r="BJ667" s="18" t="s">
        <v>80</v>
      </c>
      <c r="BK667" s="179">
        <f>ROUND(I667*H667,2)</f>
        <v>0</v>
      </c>
      <c r="BL667" s="18" t="s">
        <v>318</v>
      </c>
      <c r="BM667" s="178" t="s">
        <v>1523</v>
      </c>
    </row>
    <row r="668" spans="2:51" s="13" customFormat="1" ht="22.5">
      <c r="B668" s="180"/>
      <c r="D668" s="181" t="s">
        <v>228</v>
      </c>
      <c r="E668" s="182" t="s">
        <v>1</v>
      </c>
      <c r="F668" s="183" t="s">
        <v>1508</v>
      </c>
      <c r="H668" s="184">
        <v>484.772</v>
      </c>
      <c r="I668" s="185"/>
      <c r="L668" s="180"/>
      <c r="M668" s="186"/>
      <c r="N668" s="187"/>
      <c r="O668" s="187"/>
      <c r="P668" s="187"/>
      <c r="Q668" s="187"/>
      <c r="R668" s="187"/>
      <c r="S668" s="187"/>
      <c r="T668" s="188"/>
      <c r="AT668" s="182" t="s">
        <v>228</v>
      </c>
      <c r="AU668" s="182" t="s">
        <v>82</v>
      </c>
      <c r="AV668" s="13" t="s">
        <v>82</v>
      </c>
      <c r="AW668" s="13" t="s">
        <v>30</v>
      </c>
      <c r="AX668" s="13" t="s">
        <v>80</v>
      </c>
      <c r="AY668" s="182" t="s">
        <v>219</v>
      </c>
    </row>
    <row r="669" spans="1:65" s="2" customFormat="1" ht="32.45" customHeight="1">
      <c r="A669" s="33"/>
      <c r="B669" s="166"/>
      <c r="C669" s="197" t="s">
        <v>1524</v>
      </c>
      <c r="D669" s="197" t="s">
        <v>253</v>
      </c>
      <c r="E669" s="198" t="s">
        <v>1525</v>
      </c>
      <c r="F669" s="199" t="s">
        <v>1526</v>
      </c>
      <c r="G669" s="200" t="s">
        <v>237</v>
      </c>
      <c r="H669" s="201">
        <v>557.488</v>
      </c>
      <c r="I669" s="202"/>
      <c r="J669" s="203">
        <f>ROUND(I669*H669,2)</f>
        <v>0</v>
      </c>
      <c r="K669" s="199" t="s">
        <v>226</v>
      </c>
      <c r="L669" s="204"/>
      <c r="M669" s="205" t="s">
        <v>1</v>
      </c>
      <c r="N669" s="206" t="s">
        <v>38</v>
      </c>
      <c r="O669" s="59"/>
      <c r="P669" s="176">
        <f>O669*H669</f>
        <v>0</v>
      </c>
      <c r="Q669" s="176">
        <v>0.0049</v>
      </c>
      <c r="R669" s="176">
        <f>Q669*H669</f>
        <v>2.7316912</v>
      </c>
      <c r="S669" s="176">
        <v>0</v>
      </c>
      <c r="T669" s="177">
        <f>S669*H669</f>
        <v>0</v>
      </c>
      <c r="U669" s="33"/>
      <c r="V669" s="33"/>
      <c r="W669" s="33"/>
      <c r="X669" s="33"/>
      <c r="Y669" s="33"/>
      <c r="Z669" s="33"/>
      <c r="AA669" s="33"/>
      <c r="AB669" s="33"/>
      <c r="AC669" s="33"/>
      <c r="AD669" s="33"/>
      <c r="AE669" s="33"/>
      <c r="AR669" s="178" t="s">
        <v>418</v>
      </c>
      <c r="AT669" s="178" t="s">
        <v>253</v>
      </c>
      <c r="AU669" s="178" t="s">
        <v>82</v>
      </c>
      <c r="AY669" s="18" t="s">
        <v>219</v>
      </c>
      <c r="BE669" s="179">
        <f>IF(N669="základní",J669,0)</f>
        <v>0</v>
      </c>
      <c r="BF669" s="179">
        <f>IF(N669="snížená",J669,0)</f>
        <v>0</v>
      </c>
      <c r="BG669" s="179">
        <f>IF(N669="zákl. přenesená",J669,0)</f>
        <v>0</v>
      </c>
      <c r="BH669" s="179">
        <f>IF(N669="sníž. přenesená",J669,0)</f>
        <v>0</v>
      </c>
      <c r="BI669" s="179">
        <f>IF(N669="nulová",J669,0)</f>
        <v>0</v>
      </c>
      <c r="BJ669" s="18" t="s">
        <v>80</v>
      </c>
      <c r="BK669" s="179">
        <f>ROUND(I669*H669,2)</f>
        <v>0</v>
      </c>
      <c r="BL669" s="18" t="s">
        <v>318</v>
      </c>
      <c r="BM669" s="178" t="s">
        <v>1527</v>
      </c>
    </row>
    <row r="670" spans="2:51" s="13" customFormat="1" ht="12">
      <c r="B670" s="180"/>
      <c r="D670" s="181" t="s">
        <v>228</v>
      </c>
      <c r="E670" s="182" t="s">
        <v>1</v>
      </c>
      <c r="F670" s="183" t="s">
        <v>873</v>
      </c>
      <c r="H670" s="184">
        <v>557.488</v>
      </c>
      <c r="I670" s="185"/>
      <c r="L670" s="180"/>
      <c r="M670" s="186"/>
      <c r="N670" s="187"/>
      <c r="O670" s="187"/>
      <c r="P670" s="187"/>
      <c r="Q670" s="187"/>
      <c r="R670" s="187"/>
      <c r="S670" s="187"/>
      <c r="T670" s="188"/>
      <c r="AT670" s="182" t="s">
        <v>228</v>
      </c>
      <c r="AU670" s="182" t="s">
        <v>82</v>
      </c>
      <c r="AV670" s="13" t="s">
        <v>82</v>
      </c>
      <c r="AW670" s="13" t="s">
        <v>30</v>
      </c>
      <c r="AX670" s="13" t="s">
        <v>80</v>
      </c>
      <c r="AY670" s="182" t="s">
        <v>219</v>
      </c>
    </row>
    <row r="671" spans="1:65" s="2" customFormat="1" ht="21.6" customHeight="1">
      <c r="A671" s="33"/>
      <c r="B671" s="166"/>
      <c r="C671" s="167" t="s">
        <v>1528</v>
      </c>
      <c r="D671" s="167" t="s">
        <v>222</v>
      </c>
      <c r="E671" s="168" t="s">
        <v>1529</v>
      </c>
      <c r="F671" s="169" t="s">
        <v>1530</v>
      </c>
      <c r="G671" s="170" t="s">
        <v>237</v>
      </c>
      <c r="H671" s="171">
        <v>31.51</v>
      </c>
      <c r="I671" s="172"/>
      <c r="J671" s="173">
        <f>ROUND(I671*H671,2)</f>
        <v>0</v>
      </c>
      <c r="K671" s="169" t="s">
        <v>226</v>
      </c>
      <c r="L671" s="34"/>
      <c r="M671" s="174" t="s">
        <v>1</v>
      </c>
      <c r="N671" s="175" t="s">
        <v>38</v>
      </c>
      <c r="O671" s="59"/>
      <c r="P671" s="176">
        <f>O671*H671</f>
        <v>0</v>
      </c>
      <c r="Q671" s="176">
        <v>0.0004</v>
      </c>
      <c r="R671" s="176">
        <f>Q671*H671</f>
        <v>0.012604</v>
      </c>
      <c r="S671" s="176">
        <v>0</v>
      </c>
      <c r="T671" s="177">
        <f>S671*H671</f>
        <v>0</v>
      </c>
      <c r="U671" s="33"/>
      <c r="V671" s="33"/>
      <c r="W671" s="33"/>
      <c r="X671" s="33"/>
      <c r="Y671" s="33"/>
      <c r="Z671" s="33"/>
      <c r="AA671" s="33"/>
      <c r="AB671" s="33"/>
      <c r="AC671" s="33"/>
      <c r="AD671" s="33"/>
      <c r="AE671" s="33"/>
      <c r="AR671" s="178" t="s">
        <v>318</v>
      </c>
      <c r="AT671" s="178" t="s">
        <v>222</v>
      </c>
      <c r="AU671" s="178" t="s">
        <v>82</v>
      </c>
      <c r="AY671" s="18" t="s">
        <v>219</v>
      </c>
      <c r="BE671" s="179">
        <f>IF(N671="základní",J671,0)</f>
        <v>0</v>
      </c>
      <c r="BF671" s="179">
        <f>IF(N671="snížená",J671,0)</f>
        <v>0</v>
      </c>
      <c r="BG671" s="179">
        <f>IF(N671="zákl. přenesená",J671,0)</f>
        <v>0</v>
      </c>
      <c r="BH671" s="179">
        <f>IF(N671="sníž. přenesená",J671,0)</f>
        <v>0</v>
      </c>
      <c r="BI671" s="179">
        <f>IF(N671="nulová",J671,0)</f>
        <v>0</v>
      </c>
      <c r="BJ671" s="18" t="s">
        <v>80</v>
      </c>
      <c r="BK671" s="179">
        <f>ROUND(I671*H671,2)</f>
        <v>0</v>
      </c>
      <c r="BL671" s="18" t="s">
        <v>318</v>
      </c>
      <c r="BM671" s="178" t="s">
        <v>1531</v>
      </c>
    </row>
    <row r="672" spans="2:51" s="13" customFormat="1" ht="12">
      <c r="B672" s="180"/>
      <c r="D672" s="181" t="s">
        <v>228</v>
      </c>
      <c r="E672" s="182" t="s">
        <v>1</v>
      </c>
      <c r="F672" s="183" t="s">
        <v>1516</v>
      </c>
      <c r="H672" s="184">
        <v>31.51</v>
      </c>
      <c r="I672" s="185"/>
      <c r="L672" s="180"/>
      <c r="M672" s="186"/>
      <c r="N672" s="187"/>
      <c r="O672" s="187"/>
      <c r="P672" s="187"/>
      <c r="Q672" s="187"/>
      <c r="R672" s="187"/>
      <c r="S672" s="187"/>
      <c r="T672" s="188"/>
      <c r="AT672" s="182" t="s">
        <v>228</v>
      </c>
      <c r="AU672" s="182" t="s">
        <v>82</v>
      </c>
      <c r="AV672" s="13" t="s">
        <v>82</v>
      </c>
      <c r="AW672" s="13" t="s">
        <v>30</v>
      </c>
      <c r="AX672" s="13" t="s">
        <v>80</v>
      </c>
      <c r="AY672" s="182" t="s">
        <v>219</v>
      </c>
    </row>
    <row r="673" spans="1:65" s="2" customFormat="1" ht="32.45" customHeight="1">
      <c r="A673" s="33"/>
      <c r="B673" s="166"/>
      <c r="C673" s="197" t="s">
        <v>1532</v>
      </c>
      <c r="D673" s="197" t="s">
        <v>253</v>
      </c>
      <c r="E673" s="198" t="s">
        <v>1525</v>
      </c>
      <c r="F673" s="199" t="s">
        <v>1526</v>
      </c>
      <c r="G673" s="200" t="s">
        <v>237</v>
      </c>
      <c r="H673" s="201">
        <v>36.237</v>
      </c>
      <c r="I673" s="202"/>
      <c r="J673" s="203">
        <f>ROUND(I673*H673,2)</f>
        <v>0</v>
      </c>
      <c r="K673" s="199" t="s">
        <v>226</v>
      </c>
      <c r="L673" s="204"/>
      <c r="M673" s="205" t="s">
        <v>1</v>
      </c>
      <c r="N673" s="206" t="s">
        <v>38</v>
      </c>
      <c r="O673" s="59"/>
      <c r="P673" s="176">
        <f>O673*H673</f>
        <v>0</v>
      </c>
      <c r="Q673" s="176">
        <v>0.0049</v>
      </c>
      <c r="R673" s="176">
        <f>Q673*H673</f>
        <v>0.1775613</v>
      </c>
      <c r="S673" s="176">
        <v>0</v>
      </c>
      <c r="T673" s="177">
        <f>S673*H673</f>
        <v>0</v>
      </c>
      <c r="U673" s="33"/>
      <c r="V673" s="33"/>
      <c r="W673" s="33"/>
      <c r="X673" s="33"/>
      <c r="Y673" s="33"/>
      <c r="Z673" s="33"/>
      <c r="AA673" s="33"/>
      <c r="AB673" s="33"/>
      <c r="AC673" s="33"/>
      <c r="AD673" s="33"/>
      <c r="AE673" s="33"/>
      <c r="AR673" s="178" t="s">
        <v>418</v>
      </c>
      <c r="AT673" s="178" t="s">
        <v>253</v>
      </c>
      <c r="AU673" s="178" t="s">
        <v>82</v>
      </c>
      <c r="AY673" s="18" t="s">
        <v>219</v>
      </c>
      <c r="BE673" s="179">
        <f>IF(N673="základní",J673,0)</f>
        <v>0</v>
      </c>
      <c r="BF673" s="179">
        <f>IF(N673="snížená",J673,0)</f>
        <v>0</v>
      </c>
      <c r="BG673" s="179">
        <f>IF(N673="zákl. přenesená",J673,0)</f>
        <v>0</v>
      </c>
      <c r="BH673" s="179">
        <f>IF(N673="sníž. přenesená",J673,0)</f>
        <v>0</v>
      </c>
      <c r="BI673" s="179">
        <f>IF(N673="nulová",J673,0)</f>
        <v>0</v>
      </c>
      <c r="BJ673" s="18" t="s">
        <v>80</v>
      </c>
      <c r="BK673" s="179">
        <f>ROUND(I673*H673,2)</f>
        <v>0</v>
      </c>
      <c r="BL673" s="18" t="s">
        <v>318</v>
      </c>
      <c r="BM673" s="178" t="s">
        <v>1533</v>
      </c>
    </row>
    <row r="674" spans="2:51" s="13" customFormat="1" ht="12">
      <c r="B674" s="180"/>
      <c r="D674" s="181" t="s">
        <v>228</v>
      </c>
      <c r="E674" s="182" t="s">
        <v>1</v>
      </c>
      <c r="F674" s="183" t="s">
        <v>1534</v>
      </c>
      <c r="H674" s="184">
        <v>36.237</v>
      </c>
      <c r="I674" s="185"/>
      <c r="L674" s="180"/>
      <c r="M674" s="186"/>
      <c r="N674" s="187"/>
      <c r="O674" s="187"/>
      <c r="P674" s="187"/>
      <c r="Q674" s="187"/>
      <c r="R674" s="187"/>
      <c r="S674" s="187"/>
      <c r="T674" s="188"/>
      <c r="AT674" s="182" t="s">
        <v>228</v>
      </c>
      <c r="AU674" s="182" t="s">
        <v>82</v>
      </c>
      <c r="AV674" s="13" t="s">
        <v>82</v>
      </c>
      <c r="AW674" s="13" t="s">
        <v>30</v>
      </c>
      <c r="AX674" s="13" t="s">
        <v>80</v>
      </c>
      <c r="AY674" s="182" t="s">
        <v>219</v>
      </c>
    </row>
    <row r="675" spans="1:65" s="2" customFormat="1" ht="54" customHeight="1">
      <c r="A675" s="33"/>
      <c r="B675" s="166"/>
      <c r="C675" s="167" t="s">
        <v>1535</v>
      </c>
      <c r="D675" s="167" t="s">
        <v>222</v>
      </c>
      <c r="E675" s="168" t="s">
        <v>1536</v>
      </c>
      <c r="F675" s="169" t="s">
        <v>1537</v>
      </c>
      <c r="G675" s="170" t="s">
        <v>249</v>
      </c>
      <c r="H675" s="171">
        <v>3.219</v>
      </c>
      <c r="I675" s="172"/>
      <c r="J675" s="173">
        <f>ROUND(I675*H675,2)</f>
        <v>0</v>
      </c>
      <c r="K675" s="169" t="s">
        <v>226</v>
      </c>
      <c r="L675" s="34"/>
      <c r="M675" s="174" t="s">
        <v>1</v>
      </c>
      <c r="N675" s="175" t="s">
        <v>38</v>
      </c>
      <c r="O675" s="59"/>
      <c r="P675" s="176">
        <f>O675*H675</f>
        <v>0</v>
      </c>
      <c r="Q675" s="176">
        <v>0</v>
      </c>
      <c r="R675" s="176">
        <f>Q675*H675</f>
        <v>0</v>
      </c>
      <c r="S675" s="176">
        <v>0</v>
      </c>
      <c r="T675" s="177">
        <f>S675*H675</f>
        <v>0</v>
      </c>
      <c r="U675" s="33"/>
      <c r="V675" s="33"/>
      <c r="W675" s="33"/>
      <c r="X675" s="33"/>
      <c r="Y675" s="33"/>
      <c r="Z675" s="33"/>
      <c r="AA675" s="33"/>
      <c r="AB675" s="33"/>
      <c r="AC675" s="33"/>
      <c r="AD675" s="33"/>
      <c r="AE675" s="33"/>
      <c r="AR675" s="178" t="s">
        <v>318</v>
      </c>
      <c r="AT675" s="178" t="s">
        <v>222</v>
      </c>
      <c r="AU675" s="178" t="s">
        <v>82</v>
      </c>
      <c r="AY675" s="18" t="s">
        <v>219</v>
      </c>
      <c r="BE675" s="179">
        <f>IF(N675="základní",J675,0)</f>
        <v>0</v>
      </c>
      <c r="BF675" s="179">
        <f>IF(N675="snížená",J675,0)</f>
        <v>0</v>
      </c>
      <c r="BG675" s="179">
        <f>IF(N675="zákl. přenesená",J675,0)</f>
        <v>0</v>
      </c>
      <c r="BH675" s="179">
        <f>IF(N675="sníž. přenesená",J675,0)</f>
        <v>0</v>
      </c>
      <c r="BI675" s="179">
        <f>IF(N675="nulová",J675,0)</f>
        <v>0</v>
      </c>
      <c r="BJ675" s="18" t="s">
        <v>80</v>
      </c>
      <c r="BK675" s="179">
        <f>ROUND(I675*H675,2)</f>
        <v>0</v>
      </c>
      <c r="BL675" s="18" t="s">
        <v>318</v>
      </c>
      <c r="BM675" s="178" t="s">
        <v>1538</v>
      </c>
    </row>
    <row r="676" spans="2:63" s="12" customFormat="1" ht="22.9" customHeight="1">
      <c r="B676" s="153"/>
      <c r="D676" s="154" t="s">
        <v>72</v>
      </c>
      <c r="E676" s="164" t="s">
        <v>403</v>
      </c>
      <c r="F676" s="164" t="s">
        <v>404</v>
      </c>
      <c r="I676" s="156"/>
      <c r="J676" s="165">
        <f>BK676</f>
        <v>0</v>
      </c>
      <c r="L676" s="153"/>
      <c r="M676" s="158"/>
      <c r="N676" s="159"/>
      <c r="O676" s="159"/>
      <c r="P676" s="160">
        <f>SUM(P677:P727)</f>
        <v>0</v>
      </c>
      <c r="Q676" s="159"/>
      <c r="R676" s="160">
        <f>SUM(R677:R727)</f>
        <v>6.49829396</v>
      </c>
      <c r="S676" s="159"/>
      <c r="T676" s="161">
        <f>SUM(T677:T727)</f>
        <v>0</v>
      </c>
      <c r="AR676" s="154" t="s">
        <v>82</v>
      </c>
      <c r="AT676" s="162" t="s">
        <v>72</v>
      </c>
      <c r="AU676" s="162" t="s">
        <v>80</v>
      </c>
      <c r="AY676" s="154" t="s">
        <v>219</v>
      </c>
      <c r="BK676" s="163">
        <f>SUM(BK677:BK727)</f>
        <v>0</v>
      </c>
    </row>
    <row r="677" spans="1:65" s="2" customFormat="1" ht="32.45" customHeight="1">
      <c r="A677" s="33"/>
      <c r="B677" s="166"/>
      <c r="C677" s="167" t="s">
        <v>1539</v>
      </c>
      <c r="D677" s="167" t="s">
        <v>222</v>
      </c>
      <c r="E677" s="168" t="s">
        <v>411</v>
      </c>
      <c r="F677" s="169" t="s">
        <v>412</v>
      </c>
      <c r="G677" s="170" t="s">
        <v>237</v>
      </c>
      <c r="H677" s="171">
        <v>484.154</v>
      </c>
      <c r="I677" s="172"/>
      <c r="J677" s="173">
        <f>ROUND(I677*H677,2)</f>
        <v>0</v>
      </c>
      <c r="K677" s="169" t="s">
        <v>226</v>
      </c>
      <c r="L677" s="34"/>
      <c r="M677" s="174" t="s">
        <v>1</v>
      </c>
      <c r="N677" s="175" t="s">
        <v>38</v>
      </c>
      <c r="O677" s="59"/>
      <c r="P677" s="176">
        <f>O677*H677</f>
        <v>0</v>
      </c>
      <c r="Q677" s="176">
        <v>0</v>
      </c>
      <c r="R677" s="176">
        <f>Q677*H677</f>
        <v>0</v>
      </c>
      <c r="S677" s="176">
        <v>0</v>
      </c>
      <c r="T677" s="177">
        <f>S677*H677</f>
        <v>0</v>
      </c>
      <c r="U677" s="33"/>
      <c r="V677" s="33"/>
      <c r="W677" s="33"/>
      <c r="X677" s="33"/>
      <c r="Y677" s="33"/>
      <c r="Z677" s="33"/>
      <c r="AA677" s="33"/>
      <c r="AB677" s="33"/>
      <c r="AC677" s="33"/>
      <c r="AD677" s="33"/>
      <c r="AE677" s="33"/>
      <c r="AR677" s="178" t="s">
        <v>318</v>
      </c>
      <c r="AT677" s="178" t="s">
        <v>222</v>
      </c>
      <c r="AU677" s="178" t="s">
        <v>82</v>
      </c>
      <c r="AY677" s="18" t="s">
        <v>219</v>
      </c>
      <c r="BE677" s="179">
        <f>IF(N677="základní",J677,0)</f>
        <v>0</v>
      </c>
      <c r="BF677" s="179">
        <f>IF(N677="snížená",J677,0)</f>
        <v>0</v>
      </c>
      <c r="BG677" s="179">
        <f>IF(N677="zákl. přenesená",J677,0)</f>
        <v>0</v>
      </c>
      <c r="BH677" s="179">
        <f>IF(N677="sníž. přenesená",J677,0)</f>
        <v>0</v>
      </c>
      <c r="BI677" s="179">
        <f>IF(N677="nulová",J677,0)</f>
        <v>0</v>
      </c>
      <c r="BJ677" s="18" t="s">
        <v>80</v>
      </c>
      <c r="BK677" s="179">
        <f>ROUND(I677*H677,2)</f>
        <v>0</v>
      </c>
      <c r="BL677" s="18" t="s">
        <v>318</v>
      </c>
      <c r="BM677" s="178" t="s">
        <v>1540</v>
      </c>
    </row>
    <row r="678" spans="2:51" s="13" customFormat="1" ht="12">
      <c r="B678" s="180"/>
      <c r="D678" s="181" t="s">
        <v>228</v>
      </c>
      <c r="E678" s="182" t="s">
        <v>1</v>
      </c>
      <c r="F678" s="183" t="s">
        <v>1541</v>
      </c>
      <c r="H678" s="184">
        <v>90.638</v>
      </c>
      <c r="I678" s="185"/>
      <c r="L678" s="180"/>
      <c r="M678" s="186"/>
      <c r="N678" s="187"/>
      <c r="O678" s="187"/>
      <c r="P678" s="187"/>
      <c r="Q678" s="187"/>
      <c r="R678" s="187"/>
      <c r="S678" s="187"/>
      <c r="T678" s="188"/>
      <c r="AT678" s="182" t="s">
        <v>228</v>
      </c>
      <c r="AU678" s="182" t="s">
        <v>82</v>
      </c>
      <c r="AV678" s="13" t="s">
        <v>82</v>
      </c>
      <c r="AW678" s="13" t="s">
        <v>30</v>
      </c>
      <c r="AX678" s="13" t="s">
        <v>73</v>
      </c>
      <c r="AY678" s="182" t="s">
        <v>219</v>
      </c>
    </row>
    <row r="679" spans="2:51" s="13" customFormat="1" ht="22.5">
      <c r="B679" s="180"/>
      <c r="D679" s="181" t="s">
        <v>228</v>
      </c>
      <c r="E679" s="182" t="s">
        <v>1</v>
      </c>
      <c r="F679" s="183" t="s">
        <v>1542</v>
      </c>
      <c r="H679" s="184">
        <v>72.074</v>
      </c>
      <c r="I679" s="185"/>
      <c r="L679" s="180"/>
      <c r="M679" s="186"/>
      <c r="N679" s="187"/>
      <c r="O679" s="187"/>
      <c r="P679" s="187"/>
      <c r="Q679" s="187"/>
      <c r="R679" s="187"/>
      <c r="S679" s="187"/>
      <c r="T679" s="188"/>
      <c r="AT679" s="182" t="s">
        <v>228</v>
      </c>
      <c r="AU679" s="182" t="s">
        <v>82</v>
      </c>
      <c r="AV679" s="13" t="s">
        <v>82</v>
      </c>
      <c r="AW679" s="13" t="s">
        <v>30</v>
      </c>
      <c r="AX679" s="13" t="s">
        <v>73</v>
      </c>
      <c r="AY679" s="182" t="s">
        <v>219</v>
      </c>
    </row>
    <row r="680" spans="2:51" s="13" customFormat="1" ht="33.75">
      <c r="B680" s="180"/>
      <c r="D680" s="181" t="s">
        <v>228</v>
      </c>
      <c r="E680" s="182" t="s">
        <v>1</v>
      </c>
      <c r="F680" s="183" t="s">
        <v>1543</v>
      </c>
      <c r="H680" s="184">
        <v>51.837</v>
      </c>
      <c r="I680" s="185"/>
      <c r="L680" s="180"/>
      <c r="M680" s="186"/>
      <c r="N680" s="187"/>
      <c r="O680" s="187"/>
      <c r="P680" s="187"/>
      <c r="Q680" s="187"/>
      <c r="R680" s="187"/>
      <c r="S680" s="187"/>
      <c r="T680" s="188"/>
      <c r="AT680" s="182" t="s">
        <v>228</v>
      </c>
      <c r="AU680" s="182" t="s">
        <v>82</v>
      </c>
      <c r="AV680" s="13" t="s">
        <v>82</v>
      </c>
      <c r="AW680" s="13" t="s">
        <v>30</v>
      </c>
      <c r="AX680" s="13" t="s">
        <v>73</v>
      </c>
      <c r="AY680" s="182" t="s">
        <v>219</v>
      </c>
    </row>
    <row r="681" spans="2:51" s="13" customFormat="1" ht="22.5">
      <c r="B681" s="180"/>
      <c r="D681" s="181" t="s">
        <v>228</v>
      </c>
      <c r="E681" s="182" t="s">
        <v>1</v>
      </c>
      <c r="F681" s="183" t="s">
        <v>1544</v>
      </c>
      <c r="H681" s="184">
        <v>227.552</v>
      </c>
      <c r="I681" s="185"/>
      <c r="L681" s="180"/>
      <c r="M681" s="186"/>
      <c r="N681" s="187"/>
      <c r="O681" s="187"/>
      <c r="P681" s="187"/>
      <c r="Q681" s="187"/>
      <c r="R681" s="187"/>
      <c r="S681" s="187"/>
      <c r="T681" s="188"/>
      <c r="AT681" s="182" t="s">
        <v>228</v>
      </c>
      <c r="AU681" s="182" t="s">
        <v>82</v>
      </c>
      <c r="AV681" s="13" t="s">
        <v>82</v>
      </c>
      <c r="AW681" s="13" t="s">
        <v>30</v>
      </c>
      <c r="AX681" s="13" t="s">
        <v>73</v>
      </c>
      <c r="AY681" s="182" t="s">
        <v>219</v>
      </c>
    </row>
    <row r="682" spans="2:51" s="13" customFormat="1" ht="12">
      <c r="B682" s="180"/>
      <c r="D682" s="181" t="s">
        <v>228</v>
      </c>
      <c r="E682" s="182" t="s">
        <v>1</v>
      </c>
      <c r="F682" s="183" t="s">
        <v>1545</v>
      </c>
      <c r="H682" s="184">
        <v>42.053</v>
      </c>
      <c r="I682" s="185"/>
      <c r="L682" s="180"/>
      <c r="M682" s="186"/>
      <c r="N682" s="187"/>
      <c r="O682" s="187"/>
      <c r="P682" s="187"/>
      <c r="Q682" s="187"/>
      <c r="R682" s="187"/>
      <c r="S682" s="187"/>
      <c r="T682" s="188"/>
      <c r="AT682" s="182" t="s">
        <v>228</v>
      </c>
      <c r="AU682" s="182" t="s">
        <v>82</v>
      </c>
      <c r="AV682" s="13" t="s">
        <v>82</v>
      </c>
      <c r="AW682" s="13" t="s">
        <v>30</v>
      </c>
      <c r="AX682" s="13" t="s">
        <v>73</v>
      </c>
      <c r="AY682" s="182" t="s">
        <v>219</v>
      </c>
    </row>
    <row r="683" spans="2:51" s="14" customFormat="1" ht="12">
      <c r="B683" s="189"/>
      <c r="D683" s="181" t="s">
        <v>228</v>
      </c>
      <c r="E683" s="190" t="s">
        <v>1</v>
      </c>
      <c r="F683" s="191" t="s">
        <v>241</v>
      </c>
      <c r="H683" s="192">
        <v>484.154</v>
      </c>
      <c r="I683" s="193"/>
      <c r="L683" s="189"/>
      <c r="M683" s="194"/>
      <c r="N683" s="195"/>
      <c r="O683" s="195"/>
      <c r="P683" s="195"/>
      <c r="Q683" s="195"/>
      <c r="R683" s="195"/>
      <c r="S683" s="195"/>
      <c r="T683" s="196"/>
      <c r="AT683" s="190" t="s">
        <v>228</v>
      </c>
      <c r="AU683" s="190" t="s">
        <v>82</v>
      </c>
      <c r="AV683" s="14" t="s">
        <v>125</v>
      </c>
      <c r="AW683" s="14" t="s">
        <v>30</v>
      </c>
      <c r="AX683" s="14" t="s">
        <v>80</v>
      </c>
      <c r="AY683" s="190" t="s">
        <v>219</v>
      </c>
    </row>
    <row r="684" spans="1:65" s="2" customFormat="1" ht="14.45" customHeight="1">
      <c r="A684" s="33"/>
      <c r="B684" s="166"/>
      <c r="C684" s="197" t="s">
        <v>1546</v>
      </c>
      <c r="D684" s="197" t="s">
        <v>253</v>
      </c>
      <c r="E684" s="198" t="s">
        <v>416</v>
      </c>
      <c r="F684" s="199" t="s">
        <v>417</v>
      </c>
      <c r="G684" s="200" t="s">
        <v>249</v>
      </c>
      <c r="H684" s="201">
        <v>0.0968</v>
      </c>
      <c r="I684" s="202"/>
      <c r="J684" s="203">
        <f>ROUND(I684*H684,2)</f>
        <v>0</v>
      </c>
      <c r="K684" s="199" t="s">
        <v>226</v>
      </c>
      <c r="L684" s="204"/>
      <c r="M684" s="205" t="s">
        <v>1</v>
      </c>
      <c r="N684" s="206" t="s">
        <v>38</v>
      </c>
      <c r="O684" s="59"/>
      <c r="P684" s="176">
        <f>O684*H684</f>
        <v>0</v>
      </c>
      <c r="Q684" s="176">
        <v>1</v>
      </c>
      <c r="R684" s="176">
        <f>Q684*H684</f>
        <v>0.0968</v>
      </c>
      <c r="S684" s="176">
        <v>0</v>
      </c>
      <c r="T684" s="177">
        <f>S684*H684</f>
        <v>0</v>
      </c>
      <c r="U684" s="33"/>
      <c r="V684" s="33"/>
      <c r="W684" s="33"/>
      <c r="X684" s="33"/>
      <c r="Y684" s="33"/>
      <c r="Z684" s="33"/>
      <c r="AA684" s="33"/>
      <c r="AB684" s="33"/>
      <c r="AC684" s="33"/>
      <c r="AD684" s="33"/>
      <c r="AE684" s="33"/>
      <c r="AR684" s="178" t="s">
        <v>418</v>
      </c>
      <c r="AT684" s="178" t="s">
        <v>253</v>
      </c>
      <c r="AU684" s="178" t="s">
        <v>82</v>
      </c>
      <c r="AY684" s="18" t="s">
        <v>219</v>
      </c>
      <c r="BE684" s="179">
        <f>IF(N684="základní",J684,0)</f>
        <v>0</v>
      </c>
      <c r="BF684" s="179">
        <f>IF(N684="snížená",J684,0)</f>
        <v>0</v>
      </c>
      <c r="BG684" s="179">
        <f>IF(N684="zákl. přenesená",J684,0)</f>
        <v>0</v>
      </c>
      <c r="BH684" s="179">
        <f>IF(N684="sníž. přenesená",J684,0)</f>
        <v>0</v>
      </c>
      <c r="BI684" s="179">
        <f>IF(N684="nulová",J684,0)</f>
        <v>0</v>
      </c>
      <c r="BJ684" s="18" t="s">
        <v>80</v>
      </c>
      <c r="BK684" s="179">
        <f>ROUND(I684*H684,2)</f>
        <v>0</v>
      </c>
      <c r="BL684" s="18" t="s">
        <v>318</v>
      </c>
      <c r="BM684" s="178" t="s">
        <v>1547</v>
      </c>
    </row>
    <row r="685" spans="2:51" s="13" customFormat="1" ht="12">
      <c r="B685" s="180"/>
      <c r="D685" s="181" t="s">
        <v>228</v>
      </c>
      <c r="E685" s="182" t="s">
        <v>1</v>
      </c>
      <c r="F685" s="183" t="s">
        <v>4222</v>
      </c>
      <c r="H685" s="184">
        <v>0.0968</v>
      </c>
      <c r="I685" s="185"/>
      <c r="L685" s="180"/>
      <c r="M685" s="186"/>
      <c r="N685" s="187"/>
      <c r="O685" s="187"/>
      <c r="P685" s="187"/>
      <c r="Q685" s="187"/>
      <c r="R685" s="187"/>
      <c r="S685" s="187"/>
      <c r="T685" s="188"/>
      <c r="AT685" s="182" t="s">
        <v>228</v>
      </c>
      <c r="AU685" s="182" t="s">
        <v>82</v>
      </c>
      <c r="AV685" s="13" t="s">
        <v>82</v>
      </c>
      <c r="AW685" s="13" t="s">
        <v>30</v>
      </c>
      <c r="AX685" s="13" t="s">
        <v>80</v>
      </c>
      <c r="AY685" s="182" t="s">
        <v>219</v>
      </c>
    </row>
    <row r="686" spans="1:65" s="2" customFormat="1" ht="21.6" customHeight="1">
      <c r="A686" s="33"/>
      <c r="B686" s="166"/>
      <c r="C686" s="167" t="s">
        <v>1548</v>
      </c>
      <c r="D686" s="167" t="s">
        <v>222</v>
      </c>
      <c r="E686" s="168" t="s">
        <v>422</v>
      </c>
      <c r="F686" s="169" t="s">
        <v>423</v>
      </c>
      <c r="G686" s="170" t="s">
        <v>237</v>
      </c>
      <c r="H686" s="171">
        <v>825.83</v>
      </c>
      <c r="I686" s="172"/>
      <c r="J686" s="173">
        <f>ROUND(I686*H686,2)</f>
        <v>0</v>
      </c>
      <c r="K686" s="169" t="s">
        <v>226</v>
      </c>
      <c r="L686" s="34"/>
      <c r="M686" s="174" t="s">
        <v>1</v>
      </c>
      <c r="N686" s="175" t="s">
        <v>38</v>
      </c>
      <c r="O686" s="59"/>
      <c r="P686" s="176">
        <f>O686*H686</f>
        <v>0</v>
      </c>
      <c r="Q686" s="176">
        <v>0.00088</v>
      </c>
      <c r="R686" s="176">
        <f>Q686*H686</f>
        <v>0.7267304000000001</v>
      </c>
      <c r="S686" s="176">
        <v>0</v>
      </c>
      <c r="T686" s="177">
        <f>S686*H686</f>
        <v>0</v>
      </c>
      <c r="U686" s="33"/>
      <c r="V686" s="33"/>
      <c r="W686" s="33"/>
      <c r="X686" s="33"/>
      <c r="Y686" s="33"/>
      <c r="Z686" s="33"/>
      <c r="AA686" s="33"/>
      <c r="AB686" s="33"/>
      <c r="AC686" s="33"/>
      <c r="AD686" s="33"/>
      <c r="AE686" s="33"/>
      <c r="AR686" s="178" t="s">
        <v>318</v>
      </c>
      <c r="AT686" s="178" t="s">
        <v>222</v>
      </c>
      <c r="AU686" s="178" t="s">
        <v>82</v>
      </c>
      <c r="AY686" s="18" t="s">
        <v>219</v>
      </c>
      <c r="BE686" s="179">
        <f>IF(N686="základní",J686,0)</f>
        <v>0</v>
      </c>
      <c r="BF686" s="179">
        <f>IF(N686="snížená",J686,0)</f>
        <v>0</v>
      </c>
      <c r="BG686" s="179">
        <f>IF(N686="zákl. přenesená",J686,0)</f>
        <v>0</v>
      </c>
      <c r="BH686" s="179">
        <f>IF(N686="sníž. přenesená",J686,0)</f>
        <v>0</v>
      </c>
      <c r="BI686" s="179">
        <f>IF(N686="nulová",J686,0)</f>
        <v>0</v>
      </c>
      <c r="BJ686" s="18" t="s">
        <v>80</v>
      </c>
      <c r="BK686" s="179">
        <f>ROUND(I686*H686,2)</f>
        <v>0</v>
      </c>
      <c r="BL686" s="18" t="s">
        <v>318</v>
      </c>
      <c r="BM686" s="178" t="s">
        <v>1549</v>
      </c>
    </row>
    <row r="687" spans="2:51" s="13" customFormat="1" ht="12">
      <c r="B687" s="180"/>
      <c r="D687" s="181" t="s">
        <v>228</v>
      </c>
      <c r="E687" s="182" t="s">
        <v>1</v>
      </c>
      <c r="F687" s="183" t="s">
        <v>1541</v>
      </c>
      <c r="H687" s="184">
        <v>90.638</v>
      </c>
      <c r="I687" s="185"/>
      <c r="L687" s="180"/>
      <c r="M687" s="186"/>
      <c r="N687" s="187"/>
      <c r="O687" s="187"/>
      <c r="P687" s="187"/>
      <c r="Q687" s="187"/>
      <c r="R687" s="187"/>
      <c r="S687" s="187"/>
      <c r="T687" s="188"/>
      <c r="AT687" s="182" t="s">
        <v>228</v>
      </c>
      <c r="AU687" s="182" t="s">
        <v>82</v>
      </c>
      <c r="AV687" s="13" t="s">
        <v>82</v>
      </c>
      <c r="AW687" s="13" t="s">
        <v>30</v>
      </c>
      <c r="AX687" s="13" t="s">
        <v>73</v>
      </c>
      <c r="AY687" s="182" t="s">
        <v>219</v>
      </c>
    </row>
    <row r="688" spans="2:51" s="13" customFormat="1" ht="22.5">
      <c r="B688" s="180"/>
      <c r="D688" s="181" t="s">
        <v>228</v>
      </c>
      <c r="E688" s="182" t="s">
        <v>1</v>
      </c>
      <c r="F688" s="183" t="s">
        <v>1550</v>
      </c>
      <c r="H688" s="184">
        <v>144.147</v>
      </c>
      <c r="I688" s="185"/>
      <c r="L688" s="180"/>
      <c r="M688" s="186"/>
      <c r="N688" s="187"/>
      <c r="O688" s="187"/>
      <c r="P688" s="187"/>
      <c r="Q688" s="187"/>
      <c r="R688" s="187"/>
      <c r="S688" s="187"/>
      <c r="T688" s="188"/>
      <c r="AT688" s="182" t="s">
        <v>228</v>
      </c>
      <c r="AU688" s="182" t="s">
        <v>82</v>
      </c>
      <c r="AV688" s="13" t="s">
        <v>82</v>
      </c>
      <c r="AW688" s="13" t="s">
        <v>30</v>
      </c>
      <c r="AX688" s="13" t="s">
        <v>73</v>
      </c>
      <c r="AY688" s="182" t="s">
        <v>219</v>
      </c>
    </row>
    <row r="689" spans="2:51" s="13" customFormat="1" ht="33.75">
      <c r="B689" s="180"/>
      <c r="D689" s="181" t="s">
        <v>228</v>
      </c>
      <c r="E689" s="182" t="s">
        <v>1</v>
      </c>
      <c r="F689" s="183" t="s">
        <v>1543</v>
      </c>
      <c r="H689" s="184">
        <v>51.837</v>
      </c>
      <c r="I689" s="185"/>
      <c r="L689" s="180"/>
      <c r="M689" s="186"/>
      <c r="N689" s="187"/>
      <c r="O689" s="187"/>
      <c r="P689" s="187"/>
      <c r="Q689" s="187"/>
      <c r="R689" s="187"/>
      <c r="S689" s="187"/>
      <c r="T689" s="188"/>
      <c r="AT689" s="182" t="s">
        <v>228</v>
      </c>
      <c r="AU689" s="182" t="s">
        <v>82</v>
      </c>
      <c r="AV689" s="13" t="s">
        <v>82</v>
      </c>
      <c r="AW689" s="13" t="s">
        <v>30</v>
      </c>
      <c r="AX689" s="13" t="s">
        <v>73</v>
      </c>
      <c r="AY689" s="182" t="s">
        <v>219</v>
      </c>
    </row>
    <row r="690" spans="2:51" s="13" customFormat="1" ht="33.75">
      <c r="B690" s="180"/>
      <c r="D690" s="181" t="s">
        <v>228</v>
      </c>
      <c r="E690" s="182" t="s">
        <v>1</v>
      </c>
      <c r="F690" s="183" t="s">
        <v>1551</v>
      </c>
      <c r="H690" s="184">
        <v>455.103</v>
      </c>
      <c r="I690" s="185"/>
      <c r="L690" s="180"/>
      <c r="M690" s="186"/>
      <c r="N690" s="187"/>
      <c r="O690" s="187"/>
      <c r="P690" s="187"/>
      <c r="Q690" s="187"/>
      <c r="R690" s="187"/>
      <c r="S690" s="187"/>
      <c r="T690" s="188"/>
      <c r="AT690" s="182" t="s">
        <v>228</v>
      </c>
      <c r="AU690" s="182" t="s">
        <v>82</v>
      </c>
      <c r="AV690" s="13" t="s">
        <v>82</v>
      </c>
      <c r="AW690" s="13" t="s">
        <v>30</v>
      </c>
      <c r="AX690" s="13" t="s">
        <v>73</v>
      </c>
      <c r="AY690" s="182" t="s">
        <v>219</v>
      </c>
    </row>
    <row r="691" spans="2:51" s="13" customFormat="1" ht="12">
      <c r="B691" s="180"/>
      <c r="D691" s="181" t="s">
        <v>228</v>
      </c>
      <c r="E691" s="182" t="s">
        <v>1</v>
      </c>
      <c r="F691" s="183" t="s">
        <v>1552</v>
      </c>
      <c r="H691" s="184">
        <v>84.105</v>
      </c>
      <c r="I691" s="185"/>
      <c r="L691" s="180"/>
      <c r="M691" s="186"/>
      <c r="N691" s="187"/>
      <c r="O691" s="187"/>
      <c r="P691" s="187"/>
      <c r="Q691" s="187"/>
      <c r="R691" s="187"/>
      <c r="S691" s="187"/>
      <c r="T691" s="188"/>
      <c r="AT691" s="182" t="s">
        <v>228</v>
      </c>
      <c r="AU691" s="182" t="s">
        <v>82</v>
      </c>
      <c r="AV691" s="13" t="s">
        <v>82</v>
      </c>
      <c r="AW691" s="13" t="s">
        <v>30</v>
      </c>
      <c r="AX691" s="13" t="s">
        <v>73</v>
      </c>
      <c r="AY691" s="182" t="s">
        <v>219</v>
      </c>
    </row>
    <row r="692" spans="2:51" s="14" customFormat="1" ht="12">
      <c r="B692" s="189"/>
      <c r="D692" s="181" t="s">
        <v>228</v>
      </c>
      <c r="E692" s="190" t="s">
        <v>1</v>
      </c>
      <c r="F692" s="191" t="s">
        <v>241</v>
      </c>
      <c r="H692" s="192">
        <v>825.83</v>
      </c>
      <c r="I692" s="193"/>
      <c r="L692" s="189"/>
      <c r="M692" s="194"/>
      <c r="N692" s="195"/>
      <c r="O692" s="195"/>
      <c r="P692" s="195"/>
      <c r="Q692" s="195"/>
      <c r="R692" s="195"/>
      <c r="S692" s="195"/>
      <c r="T692" s="196"/>
      <c r="AT692" s="190" t="s">
        <v>228</v>
      </c>
      <c r="AU692" s="190" t="s">
        <v>82</v>
      </c>
      <c r="AV692" s="14" t="s">
        <v>125</v>
      </c>
      <c r="AW692" s="14" t="s">
        <v>30</v>
      </c>
      <c r="AX692" s="14" t="s">
        <v>80</v>
      </c>
      <c r="AY692" s="190" t="s">
        <v>219</v>
      </c>
    </row>
    <row r="693" spans="1:65" s="2" customFormat="1" ht="32.45" customHeight="1">
      <c r="A693" s="33"/>
      <c r="B693" s="166"/>
      <c r="C693" s="197" t="s">
        <v>1553</v>
      </c>
      <c r="D693" s="197" t="s">
        <v>253</v>
      </c>
      <c r="E693" s="198" t="s">
        <v>1554</v>
      </c>
      <c r="F693" s="199" t="s">
        <v>1555</v>
      </c>
      <c r="G693" s="200" t="s">
        <v>237</v>
      </c>
      <c r="H693" s="201">
        <v>392.929</v>
      </c>
      <c r="I693" s="202"/>
      <c r="J693" s="203">
        <f>ROUND(I693*H693,2)</f>
        <v>0</v>
      </c>
      <c r="K693" s="199" t="s">
        <v>226</v>
      </c>
      <c r="L693" s="204"/>
      <c r="M693" s="205" t="s">
        <v>1</v>
      </c>
      <c r="N693" s="206" t="s">
        <v>38</v>
      </c>
      <c r="O693" s="59"/>
      <c r="P693" s="176">
        <f>O693*H693</f>
        <v>0</v>
      </c>
      <c r="Q693" s="176">
        <v>0.0069</v>
      </c>
      <c r="R693" s="176">
        <f>Q693*H693</f>
        <v>2.7112100999999997</v>
      </c>
      <c r="S693" s="176">
        <v>0</v>
      </c>
      <c r="T693" s="177">
        <f>S693*H693</f>
        <v>0</v>
      </c>
      <c r="U693" s="33"/>
      <c r="V693" s="33"/>
      <c r="W693" s="33"/>
      <c r="X693" s="33"/>
      <c r="Y693" s="33"/>
      <c r="Z693" s="33"/>
      <c r="AA693" s="33"/>
      <c r="AB693" s="33"/>
      <c r="AC693" s="33"/>
      <c r="AD693" s="33"/>
      <c r="AE693" s="33"/>
      <c r="AR693" s="178" t="s">
        <v>418</v>
      </c>
      <c r="AT693" s="178" t="s">
        <v>253</v>
      </c>
      <c r="AU693" s="178" t="s">
        <v>82</v>
      </c>
      <c r="AY693" s="18" t="s">
        <v>219</v>
      </c>
      <c r="BE693" s="179">
        <f>IF(N693="základní",J693,0)</f>
        <v>0</v>
      </c>
      <c r="BF693" s="179">
        <f>IF(N693="snížená",J693,0)</f>
        <v>0</v>
      </c>
      <c r="BG693" s="179">
        <f>IF(N693="zákl. přenesená",J693,0)</f>
        <v>0</v>
      </c>
      <c r="BH693" s="179">
        <f>IF(N693="sníž. přenesená",J693,0)</f>
        <v>0</v>
      </c>
      <c r="BI693" s="179">
        <f>IF(N693="nulová",J693,0)</f>
        <v>0</v>
      </c>
      <c r="BJ693" s="18" t="s">
        <v>80</v>
      </c>
      <c r="BK693" s="179">
        <f>ROUND(I693*H693,2)</f>
        <v>0</v>
      </c>
      <c r="BL693" s="18" t="s">
        <v>318</v>
      </c>
      <c r="BM693" s="178" t="s">
        <v>1556</v>
      </c>
    </row>
    <row r="694" spans="2:51" s="13" customFormat="1" ht="12">
      <c r="B694" s="180"/>
      <c r="D694" s="181" t="s">
        <v>228</v>
      </c>
      <c r="E694" s="182" t="s">
        <v>1</v>
      </c>
      <c r="F694" s="183" t="s">
        <v>1557</v>
      </c>
      <c r="H694" s="184">
        <v>82.885</v>
      </c>
      <c r="I694" s="185"/>
      <c r="L694" s="180"/>
      <c r="M694" s="186"/>
      <c r="N694" s="187"/>
      <c r="O694" s="187"/>
      <c r="P694" s="187"/>
      <c r="Q694" s="187"/>
      <c r="R694" s="187"/>
      <c r="S694" s="187"/>
      <c r="T694" s="188"/>
      <c r="AT694" s="182" t="s">
        <v>228</v>
      </c>
      <c r="AU694" s="182" t="s">
        <v>82</v>
      </c>
      <c r="AV694" s="13" t="s">
        <v>82</v>
      </c>
      <c r="AW694" s="13" t="s">
        <v>30</v>
      </c>
      <c r="AX694" s="13" t="s">
        <v>73</v>
      </c>
      <c r="AY694" s="182" t="s">
        <v>219</v>
      </c>
    </row>
    <row r="695" spans="2:51" s="13" customFormat="1" ht="33.75">
      <c r="B695" s="180"/>
      <c r="D695" s="181" t="s">
        <v>228</v>
      </c>
      <c r="E695" s="182" t="s">
        <v>1</v>
      </c>
      <c r="F695" s="183" t="s">
        <v>1558</v>
      </c>
      <c r="H695" s="184">
        <v>261.684</v>
      </c>
      <c r="I695" s="185"/>
      <c r="L695" s="180"/>
      <c r="M695" s="186"/>
      <c r="N695" s="187"/>
      <c r="O695" s="187"/>
      <c r="P695" s="187"/>
      <c r="Q695" s="187"/>
      <c r="R695" s="187"/>
      <c r="S695" s="187"/>
      <c r="T695" s="188"/>
      <c r="AT695" s="182" t="s">
        <v>228</v>
      </c>
      <c r="AU695" s="182" t="s">
        <v>82</v>
      </c>
      <c r="AV695" s="13" t="s">
        <v>82</v>
      </c>
      <c r="AW695" s="13" t="s">
        <v>30</v>
      </c>
      <c r="AX695" s="13" t="s">
        <v>73</v>
      </c>
      <c r="AY695" s="182" t="s">
        <v>219</v>
      </c>
    </row>
    <row r="696" spans="2:51" s="13" customFormat="1" ht="12">
      <c r="B696" s="180"/>
      <c r="D696" s="181" t="s">
        <v>228</v>
      </c>
      <c r="E696" s="182" t="s">
        <v>1</v>
      </c>
      <c r="F696" s="183" t="s">
        <v>1559</v>
      </c>
      <c r="H696" s="184">
        <v>48.36</v>
      </c>
      <c r="I696" s="185"/>
      <c r="L696" s="180"/>
      <c r="M696" s="186"/>
      <c r="N696" s="187"/>
      <c r="O696" s="187"/>
      <c r="P696" s="187"/>
      <c r="Q696" s="187"/>
      <c r="R696" s="187"/>
      <c r="S696" s="187"/>
      <c r="T696" s="188"/>
      <c r="AT696" s="182" t="s">
        <v>228</v>
      </c>
      <c r="AU696" s="182" t="s">
        <v>82</v>
      </c>
      <c r="AV696" s="13" t="s">
        <v>82</v>
      </c>
      <c r="AW696" s="13" t="s">
        <v>30</v>
      </c>
      <c r="AX696" s="13" t="s">
        <v>73</v>
      </c>
      <c r="AY696" s="182" t="s">
        <v>219</v>
      </c>
    </row>
    <row r="697" spans="2:51" s="14" customFormat="1" ht="12">
      <c r="B697" s="189"/>
      <c r="D697" s="181" t="s">
        <v>228</v>
      </c>
      <c r="E697" s="190" t="s">
        <v>1</v>
      </c>
      <c r="F697" s="191" t="s">
        <v>241</v>
      </c>
      <c r="H697" s="192">
        <v>392.929</v>
      </c>
      <c r="I697" s="193"/>
      <c r="L697" s="189"/>
      <c r="M697" s="194"/>
      <c r="N697" s="195"/>
      <c r="O697" s="195"/>
      <c r="P697" s="195"/>
      <c r="Q697" s="195"/>
      <c r="R697" s="195"/>
      <c r="S697" s="195"/>
      <c r="T697" s="196"/>
      <c r="AT697" s="190" t="s">
        <v>228</v>
      </c>
      <c r="AU697" s="190" t="s">
        <v>82</v>
      </c>
      <c r="AV697" s="14" t="s">
        <v>125</v>
      </c>
      <c r="AW697" s="14" t="s">
        <v>30</v>
      </c>
      <c r="AX697" s="14" t="s">
        <v>80</v>
      </c>
      <c r="AY697" s="190" t="s">
        <v>219</v>
      </c>
    </row>
    <row r="698" spans="1:65" s="2" customFormat="1" ht="21.6" customHeight="1">
      <c r="A698" s="33"/>
      <c r="B698" s="166"/>
      <c r="C698" s="197" t="s">
        <v>1560</v>
      </c>
      <c r="D698" s="197" t="s">
        <v>253</v>
      </c>
      <c r="E698" s="198" t="s">
        <v>1561</v>
      </c>
      <c r="F698" s="199" t="s">
        <v>1562</v>
      </c>
      <c r="G698" s="200" t="s">
        <v>237</v>
      </c>
      <c r="H698" s="201">
        <v>59.612</v>
      </c>
      <c r="I698" s="202"/>
      <c r="J698" s="203">
        <f>ROUND(I698*H698,2)</f>
        <v>0</v>
      </c>
      <c r="K698" s="199" t="s">
        <v>226</v>
      </c>
      <c r="L698" s="204"/>
      <c r="M698" s="205" t="s">
        <v>1</v>
      </c>
      <c r="N698" s="206" t="s">
        <v>38</v>
      </c>
      <c r="O698" s="59"/>
      <c r="P698" s="176">
        <f>O698*H698</f>
        <v>0</v>
      </c>
      <c r="Q698" s="176">
        <v>0.004</v>
      </c>
      <c r="R698" s="176">
        <f>Q698*H698</f>
        <v>0.23844800000000002</v>
      </c>
      <c r="S698" s="176">
        <v>0</v>
      </c>
      <c r="T698" s="177">
        <f>S698*H698</f>
        <v>0</v>
      </c>
      <c r="U698" s="33"/>
      <c r="V698" s="33"/>
      <c r="W698" s="33"/>
      <c r="X698" s="33"/>
      <c r="Y698" s="33"/>
      <c r="Z698" s="33"/>
      <c r="AA698" s="33"/>
      <c r="AB698" s="33"/>
      <c r="AC698" s="33"/>
      <c r="AD698" s="33"/>
      <c r="AE698" s="33"/>
      <c r="AR698" s="178" t="s">
        <v>418</v>
      </c>
      <c r="AT698" s="178" t="s">
        <v>253</v>
      </c>
      <c r="AU698" s="178" t="s">
        <v>82</v>
      </c>
      <c r="AY698" s="18" t="s">
        <v>219</v>
      </c>
      <c r="BE698" s="179">
        <f>IF(N698="základní",J698,0)</f>
        <v>0</v>
      </c>
      <c r="BF698" s="179">
        <f>IF(N698="snížená",J698,0)</f>
        <v>0</v>
      </c>
      <c r="BG698" s="179">
        <f>IF(N698="zákl. přenesená",J698,0)</f>
        <v>0</v>
      </c>
      <c r="BH698" s="179">
        <f>IF(N698="sníž. přenesená",J698,0)</f>
        <v>0</v>
      </c>
      <c r="BI698" s="179">
        <f>IF(N698="nulová",J698,0)</f>
        <v>0</v>
      </c>
      <c r="BJ698" s="18" t="s">
        <v>80</v>
      </c>
      <c r="BK698" s="179">
        <f>ROUND(I698*H698,2)</f>
        <v>0</v>
      </c>
      <c r="BL698" s="18" t="s">
        <v>318</v>
      </c>
      <c r="BM698" s="178" t="s">
        <v>1563</v>
      </c>
    </row>
    <row r="699" spans="2:51" s="13" customFormat="1" ht="33.75">
      <c r="B699" s="180"/>
      <c r="D699" s="181" t="s">
        <v>228</v>
      </c>
      <c r="E699" s="182" t="s">
        <v>1</v>
      </c>
      <c r="F699" s="183" t="s">
        <v>1564</v>
      </c>
      <c r="H699" s="184">
        <v>59.612</v>
      </c>
      <c r="I699" s="185"/>
      <c r="L699" s="180"/>
      <c r="M699" s="186"/>
      <c r="N699" s="187"/>
      <c r="O699" s="187"/>
      <c r="P699" s="187"/>
      <c r="Q699" s="187"/>
      <c r="R699" s="187"/>
      <c r="S699" s="187"/>
      <c r="T699" s="188"/>
      <c r="AT699" s="182" t="s">
        <v>228</v>
      </c>
      <c r="AU699" s="182" t="s">
        <v>82</v>
      </c>
      <c r="AV699" s="13" t="s">
        <v>82</v>
      </c>
      <c r="AW699" s="13" t="s">
        <v>30</v>
      </c>
      <c r="AX699" s="13" t="s">
        <v>80</v>
      </c>
      <c r="AY699" s="182" t="s">
        <v>219</v>
      </c>
    </row>
    <row r="700" spans="1:65" s="2" customFormat="1" ht="14.45" customHeight="1">
      <c r="A700" s="33"/>
      <c r="B700" s="166"/>
      <c r="C700" s="197" t="s">
        <v>1565</v>
      </c>
      <c r="D700" s="197" t="s">
        <v>253</v>
      </c>
      <c r="E700" s="198" t="s">
        <v>427</v>
      </c>
      <c r="F700" s="199" t="s">
        <v>1566</v>
      </c>
      <c r="G700" s="200" t="s">
        <v>237</v>
      </c>
      <c r="H700" s="201">
        <v>497.163</v>
      </c>
      <c r="I700" s="202"/>
      <c r="J700" s="203">
        <f>ROUND(I700*H700,2)</f>
        <v>0</v>
      </c>
      <c r="K700" s="199" t="s">
        <v>226</v>
      </c>
      <c r="L700" s="204"/>
      <c r="M700" s="205" t="s">
        <v>1</v>
      </c>
      <c r="N700" s="206" t="s">
        <v>38</v>
      </c>
      <c r="O700" s="59"/>
      <c r="P700" s="176">
        <f>O700*H700</f>
        <v>0</v>
      </c>
      <c r="Q700" s="176">
        <v>0.0052</v>
      </c>
      <c r="R700" s="176">
        <f>Q700*H700</f>
        <v>2.5852475999999998</v>
      </c>
      <c r="S700" s="176">
        <v>0</v>
      </c>
      <c r="T700" s="177">
        <f>S700*H700</f>
        <v>0</v>
      </c>
      <c r="U700" s="33"/>
      <c r="V700" s="33"/>
      <c r="W700" s="33"/>
      <c r="X700" s="33"/>
      <c r="Y700" s="33"/>
      <c r="Z700" s="33"/>
      <c r="AA700" s="33"/>
      <c r="AB700" s="33"/>
      <c r="AC700" s="33"/>
      <c r="AD700" s="33"/>
      <c r="AE700" s="33"/>
      <c r="AR700" s="178" t="s">
        <v>418</v>
      </c>
      <c r="AT700" s="178" t="s">
        <v>253</v>
      </c>
      <c r="AU700" s="178" t="s">
        <v>82</v>
      </c>
      <c r="AY700" s="18" t="s">
        <v>219</v>
      </c>
      <c r="BE700" s="179">
        <f>IF(N700="základní",J700,0)</f>
        <v>0</v>
      </c>
      <c r="BF700" s="179">
        <f>IF(N700="snížená",J700,0)</f>
        <v>0</v>
      </c>
      <c r="BG700" s="179">
        <f>IF(N700="zákl. přenesená",J700,0)</f>
        <v>0</v>
      </c>
      <c r="BH700" s="179">
        <f>IF(N700="sníž. přenesená",J700,0)</f>
        <v>0</v>
      </c>
      <c r="BI700" s="179">
        <f>IF(N700="nulová",J700,0)</f>
        <v>0</v>
      </c>
      <c r="BJ700" s="18" t="s">
        <v>80</v>
      </c>
      <c r="BK700" s="179">
        <f>ROUND(I700*H700,2)</f>
        <v>0</v>
      </c>
      <c r="BL700" s="18" t="s">
        <v>318</v>
      </c>
      <c r="BM700" s="178" t="s">
        <v>1567</v>
      </c>
    </row>
    <row r="701" spans="2:51" s="15" customFormat="1" ht="12">
      <c r="B701" s="207"/>
      <c r="D701" s="181" t="s">
        <v>228</v>
      </c>
      <c r="E701" s="208" t="s">
        <v>1</v>
      </c>
      <c r="F701" s="209" t="s">
        <v>1568</v>
      </c>
      <c r="H701" s="208" t="s">
        <v>1</v>
      </c>
      <c r="I701" s="210"/>
      <c r="L701" s="207"/>
      <c r="M701" s="211"/>
      <c r="N701" s="212"/>
      <c r="O701" s="212"/>
      <c r="P701" s="212"/>
      <c r="Q701" s="212"/>
      <c r="R701" s="212"/>
      <c r="S701" s="212"/>
      <c r="T701" s="213"/>
      <c r="AT701" s="208" t="s">
        <v>228</v>
      </c>
      <c r="AU701" s="208" t="s">
        <v>82</v>
      </c>
      <c r="AV701" s="15" t="s">
        <v>80</v>
      </c>
      <c r="AW701" s="15" t="s">
        <v>30</v>
      </c>
      <c r="AX701" s="15" t="s">
        <v>73</v>
      </c>
      <c r="AY701" s="208" t="s">
        <v>219</v>
      </c>
    </row>
    <row r="702" spans="2:51" s="13" customFormat="1" ht="12">
      <c r="B702" s="180"/>
      <c r="D702" s="181" t="s">
        <v>228</v>
      </c>
      <c r="E702" s="182" t="s">
        <v>1</v>
      </c>
      <c r="F702" s="183" t="s">
        <v>1569</v>
      </c>
      <c r="H702" s="184">
        <v>104.234</v>
      </c>
      <c r="I702" s="185"/>
      <c r="L702" s="180"/>
      <c r="M702" s="186"/>
      <c r="N702" s="187"/>
      <c r="O702" s="187"/>
      <c r="P702" s="187"/>
      <c r="Q702" s="187"/>
      <c r="R702" s="187"/>
      <c r="S702" s="187"/>
      <c r="T702" s="188"/>
      <c r="AT702" s="182" t="s">
        <v>228</v>
      </c>
      <c r="AU702" s="182" t="s">
        <v>82</v>
      </c>
      <c r="AV702" s="13" t="s">
        <v>82</v>
      </c>
      <c r="AW702" s="13" t="s">
        <v>30</v>
      </c>
      <c r="AX702" s="13" t="s">
        <v>73</v>
      </c>
      <c r="AY702" s="182" t="s">
        <v>219</v>
      </c>
    </row>
    <row r="703" spans="2:51" s="13" customFormat="1" ht="12">
      <c r="B703" s="180"/>
      <c r="D703" s="181" t="s">
        <v>228</v>
      </c>
      <c r="E703" s="182" t="s">
        <v>1</v>
      </c>
      <c r="F703" s="183" t="s">
        <v>1557</v>
      </c>
      <c r="H703" s="184">
        <v>82.885</v>
      </c>
      <c r="I703" s="185"/>
      <c r="L703" s="180"/>
      <c r="M703" s="186"/>
      <c r="N703" s="187"/>
      <c r="O703" s="187"/>
      <c r="P703" s="187"/>
      <c r="Q703" s="187"/>
      <c r="R703" s="187"/>
      <c r="S703" s="187"/>
      <c r="T703" s="188"/>
      <c r="AT703" s="182" t="s">
        <v>228</v>
      </c>
      <c r="AU703" s="182" t="s">
        <v>82</v>
      </c>
      <c r="AV703" s="13" t="s">
        <v>82</v>
      </c>
      <c r="AW703" s="13" t="s">
        <v>30</v>
      </c>
      <c r="AX703" s="13" t="s">
        <v>73</v>
      </c>
      <c r="AY703" s="182" t="s">
        <v>219</v>
      </c>
    </row>
    <row r="704" spans="2:51" s="13" customFormat="1" ht="33.75">
      <c r="B704" s="180"/>
      <c r="D704" s="181" t="s">
        <v>228</v>
      </c>
      <c r="E704" s="182" t="s">
        <v>1</v>
      </c>
      <c r="F704" s="183" t="s">
        <v>1558</v>
      </c>
      <c r="H704" s="184">
        <v>261.684</v>
      </c>
      <c r="I704" s="185"/>
      <c r="L704" s="180"/>
      <c r="M704" s="186"/>
      <c r="N704" s="187"/>
      <c r="O704" s="187"/>
      <c r="P704" s="187"/>
      <c r="Q704" s="187"/>
      <c r="R704" s="187"/>
      <c r="S704" s="187"/>
      <c r="T704" s="188"/>
      <c r="AT704" s="182" t="s">
        <v>228</v>
      </c>
      <c r="AU704" s="182" t="s">
        <v>82</v>
      </c>
      <c r="AV704" s="13" t="s">
        <v>82</v>
      </c>
      <c r="AW704" s="13" t="s">
        <v>30</v>
      </c>
      <c r="AX704" s="13" t="s">
        <v>73</v>
      </c>
      <c r="AY704" s="182" t="s">
        <v>219</v>
      </c>
    </row>
    <row r="705" spans="2:51" s="13" customFormat="1" ht="12">
      <c r="B705" s="180"/>
      <c r="D705" s="181" t="s">
        <v>228</v>
      </c>
      <c r="E705" s="182" t="s">
        <v>1</v>
      </c>
      <c r="F705" s="183" t="s">
        <v>1559</v>
      </c>
      <c r="H705" s="184">
        <v>48.36</v>
      </c>
      <c r="I705" s="185"/>
      <c r="L705" s="180"/>
      <c r="M705" s="186"/>
      <c r="N705" s="187"/>
      <c r="O705" s="187"/>
      <c r="P705" s="187"/>
      <c r="Q705" s="187"/>
      <c r="R705" s="187"/>
      <c r="S705" s="187"/>
      <c r="T705" s="188"/>
      <c r="AT705" s="182" t="s">
        <v>228</v>
      </c>
      <c r="AU705" s="182" t="s">
        <v>82</v>
      </c>
      <c r="AV705" s="13" t="s">
        <v>82</v>
      </c>
      <c r="AW705" s="13" t="s">
        <v>30</v>
      </c>
      <c r="AX705" s="13" t="s">
        <v>73</v>
      </c>
      <c r="AY705" s="182" t="s">
        <v>219</v>
      </c>
    </row>
    <row r="706" spans="2:51" s="14" customFormat="1" ht="12">
      <c r="B706" s="189"/>
      <c r="D706" s="181" t="s">
        <v>228</v>
      </c>
      <c r="E706" s="190" t="s">
        <v>1</v>
      </c>
      <c r="F706" s="191" t="s">
        <v>241</v>
      </c>
      <c r="H706" s="192">
        <v>497.163</v>
      </c>
      <c r="I706" s="193"/>
      <c r="L706" s="189"/>
      <c r="M706" s="194"/>
      <c r="N706" s="195"/>
      <c r="O706" s="195"/>
      <c r="P706" s="195"/>
      <c r="Q706" s="195"/>
      <c r="R706" s="195"/>
      <c r="S706" s="195"/>
      <c r="T706" s="196"/>
      <c r="AT706" s="190" t="s">
        <v>228</v>
      </c>
      <c r="AU706" s="190" t="s">
        <v>82</v>
      </c>
      <c r="AV706" s="14" t="s">
        <v>125</v>
      </c>
      <c r="AW706" s="14" t="s">
        <v>30</v>
      </c>
      <c r="AX706" s="14" t="s">
        <v>80</v>
      </c>
      <c r="AY706" s="190" t="s">
        <v>219</v>
      </c>
    </row>
    <row r="707" spans="1:65" s="2" customFormat="1" ht="64.9" customHeight="1">
      <c r="A707" s="33"/>
      <c r="B707" s="166"/>
      <c r="C707" s="167" t="s">
        <v>1570</v>
      </c>
      <c r="D707" s="167" t="s">
        <v>222</v>
      </c>
      <c r="E707" s="168" t="s">
        <v>1571</v>
      </c>
      <c r="F707" s="169" t="s">
        <v>1572</v>
      </c>
      <c r="G707" s="170" t="s">
        <v>237</v>
      </c>
      <c r="H707" s="171">
        <v>74.4</v>
      </c>
      <c r="I707" s="172"/>
      <c r="J707" s="173">
        <f>ROUND(I707*H707,2)</f>
        <v>0</v>
      </c>
      <c r="K707" s="169" t="s">
        <v>226</v>
      </c>
      <c r="L707" s="34"/>
      <c r="M707" s="174" t="s">
        <v>1</v>
      </c>
      <c r="N707" s="175" t="s">
        <v>38</v>
      </c>
      <c r="O707" s="59"/>
      <c r="P707" s="176">
        <f>O707*H707</f>
        <v>0</v>
      </c>
      <c r="Q707" s="176">
        <v>0.00011</v>
      </c>
      <c r="R707" s="176">
        <f>Q707*H707</f>
        <v>0.008184</v>
      </c>
      <c r="S707" s="176">
        <v>0</v>
      </c>
      <c r="T707" s="177">
        <f>S707*H707</f>
        <v>0</v>
      </c>
      <c r="U707" s="33"/>
      <c r="V707" s="33"/>
      <c r="W707" s="33"/>
      <c r="X707" s="33"/>
      <c r="Y707" s="33"/>
      <c r="Z707" s="33"/>
      <c r="AA707" s="33"/>
      <c r="AB707" s="33"/>
      <c r="AC707" s="33"/>
      <c r="AD707" s="33"/>
      <c r="AE707" s="33"/>
      <c r="AR707" s="178" t="s">
        <v>318</v>
      </c>
      <c r="AT707" s="178" t="s">
        <v>222</v>
      </c>
      <c r="AU707" s="178" t="s">
        <v>82</v>
      </c>
      <c r="AY707" s="18" t="s">
        <v>219</v>
      </c>
      <c r="BE707" s="179">
        <f>IF(N707="základní",J707,0)</f>
        <v>0</v>
      </c>
      <c r="BF707" s="179">
        <f>IF(N707="snížená",J707,0)</f>
        <v>0</v>
      </c>
      <c r="BG707" s="179">
        <f>IF(N707="zákl. přenesená",J707,0)</f>
        <v>0</v>
      </c>
      <c r="BH707" s="179">
        <f>IF(N707="sníž. přenesená",J707,0)</f>
        <v>0</v>
      </c>
      <c r="BI707" s="179">
        <f>IF(N707="nulová",J707,0)</f>
        <v>0</v>
      </c>
      <c r="BJ707" s="18" t="s">
        <v>80</v>
      </c>
      <c r="BK707" s="179">
        <f>ROUND(I707*H707,2)</f>
        <v>0</v>
      </c>
      <c r="BL707" s="18" t="s">
        <v>318</v>
      </c>
      <c r="BM707" s="178" t="s">
        <v>1573</v>
      </c>
    </row>
    <row r="708" spans="2:51" s="15" customFormat="1" ht="12">
      <c r="B708" s="207"/>
      <c r="D708" s="181" t="s">
        <v>228</v>
      </c>
      <c r="E708" s="208" t="s">
        <v>1</v>
      </c>
      <c r="F708" s="209" t="s">
        <v>1574</v>
      </c>
      <c r="H708" s="208" t="s">
        <v>1</v>
      </c>
      <c r="I708" s="210"/>
      <c r="L708" s="207"/>
      <c r="M708" s="211"/>
      <c r="N708" s="212"/>
      <c r="O708" s="212"/>
      <c r="P708" s="212"/>
      <c r="Q708" s="212"/>
      <c r="R708" s="212"/>
      <c r="S708" s="212"/>
      <c r="T708" s="213"/>
      <c r="AT708" s="208" t="s">
        <v>228</v>
      </c>
      <c r="AU708" s="208" t="s">
        <v>82</v>
      </c>
      <c r="AV708" s="15" t="s">
        <v>80</v>
      </c>
      <c r="AW708" s="15" t="s">
        <v>30</v>
      </c>
      <c r="AX708" s="15" t="s">
        <v>73</v>
      </c>
      <c r="AY708" s="208" t="s">
        <v>219</v>
      </c>
    </row>
    <row r="709" spans="2:51" s="13" customFormat="1" ht="12">
      <c r="B709" s="180"/>
      <c r="D709" s="181" t="s">
        <v>228</v>
      </c>
      <c r="E709" s="182" t="s">
        <v>1</v>
      </c>
      <c r="F709" s="183" t="s">
        <v>1575</v>
      </c>
      <c r="H709" s="184">
        <v>43.24</v>
      </c>
      <c r="I709" s="185"/>
      <c r="L709" s="180"/>
      <c r="M709" s="186"/>
      <c r="N709" s="187"/>
      <c r="O709" s="187"/>
      <c r="P709" s="187"/>
      <c r="Q709" s="187"/>
      <c r="R709" s="187"/>
      <c r="S709" s="187"/>
      <c r="T709" s="188"/>
      <c r="AT709" s="182" t="s">
        <v>228</v>
      </c>
      <c r="AU709" s="182" t="s">
        <v>82</v>
      </c>
      <c r="AV709" s="13" t="s">
        <v>82</v>
      </c>
      <c r="AW709" s="13" t="s">
        <v>30</v>
      </c>
      <c r="AX709" s="13" t="s">
        <v>73</v>
      </c>
      <c r="AY709" s="182" t="s">
        <v>219</v>
      </c>
    </row>
    <row r="710" spans="2:51" s="13" customFormat="1" ht="12">
      <c r="B710" s="180"/>
      <c r="D710" s="181" t="s">
        <v>228</v>
      </c>
      <c r="E710" s="182" t="s">
        <v>1</v>
      </c>
      <c r="F710" s="183" t="s">
        <v>1576</v>
      </c>
      <c r="H710" s="184">
        <v>31.16</v>
      </c>
      <c r="I710" s="185"/>
      <c r="L710" s="180"/>
      <c r="M710" s="186"/>
      <c r="N710" s="187"/>
      <c r="O710" s="187"/>
      <c r="P710" s="187"/>
      <c r="Q710" s="187"/>
      <c r="R710" s="187"/>
      <c r="S710" s="187"/>
      <c r="T710" s="188"/>
      <c r="AT710" s="182" t="s">
        <v>228</v>
      </c>
      <c r="AU710" s="182" t="s">
        <v>82</v>
      </c>
      <c r="AV710" s="13" t="s">
        <v>82</v>
      </c>
      <c r="AW710" s="13" t="s">
        <v>30</v>
      </c>
      <c r="AX710" s="13" t="s">
        <v>73</v>
      </c>
      <c r="AY710" s="182" t="s">
        <v>219</v>
      </c>
    </row>
    <row r="711" spans="2:51" s="16" customFormat="1" ht="12">
      <c r="B711" s="222"/>
      <c r="D711" s="181" t="s">
        <v>228</v>
      </c>
      <c r="E711" s="223" t="s">
        <v>1</v>
      </c>
      <c r="F711" s="224" t="s">
        <v>1198</v>
      </c>
      <c r="H711" s="225">
        <v>74.4</v>
      </c>
      <c r="I711" s="226"/>
      <c r="L711" s="222"/>
      <c r="M711" s="227"/>
      <c r="N711" s="228"/>
      <c r="O711" s="228"/>
      <c r="P711" s="228"/>
      <c r="Q711" s="228"/>
      <c r="R711" s="228"/>
      <c r="S711" s="228"/>
      <c r="T711" s="229"/>
      <c r="AT711" s="223" t="s">
        <v>228</v>
      </c>
      <c r="AU711" s="223" t="s">
        <v>82</v>
      </c>
      <c r="AV711" s="16" t="s">
        <v>90</v>
      </c>
      <c r="AW711" s="16" t="s">
        <v>30</v>
      </c>
      <c r="AX711" s="16" t="s">
        <v>73</v>
      </c>
      <c r="AY711" s="223" t="s">
        <v>219</v>
      </c>
    </row>
    <row r="712" spans="2:51" s="14" customFormat="1" ht="12">
      <c r="B712" s="189"/>
      <c r="D712" s="181" t="s">
        <v>228</v>
      </c>
      <c r="E712" s="190" t="s">
        <v>1</v>
      </c>
      <c r="F712" s="191" t="s">
        <v>241</v>
      </c>
      <c r="H712" s="192">
        <v>74.4</v>
      </c>
      <c r="I712" s="193"/>
      <c r="L712" s="189"/>
      <c r="M712" s="194"/>
      <c r="N712" s="195"/>
      <c r="O712" s="195"/>
      <c r="P712" s="195"/>
      <c r="Q712" s="195"/>
      <c r="R712" s="195"/>
      <c r="S712" s="195"/>
      <c r="T712" s="196"/>
      <c r="AT712" s="190" t="s">
        <v>228</v>
      </c>
      <c r="AU712" s="190" t="s">
        <v>82</v>
      </c>
      <c r="AV712" s="14" t="s">
        <v>125</v>
      </c>
      <c r="AW712" s="14" t="s">
        <v>30</v>
      </c>
      <c r="AX712" s="14" t="s">
        <v>80</v>
      </c>
      <c r="AY712" s="190" t="s">
        <v>219</v>
      </c>
    </row>
    <row r="713" spans="1:65" s="2" customFormat="1" ht="64.9" customHeight="1">
      <c r="A713" s="33"/>
      <c r="B713" s="166"/>
      <c r="C713" s="167" t="s">
        <v>1577</v>
      </c>
      <c r="D713" s="167" t="s">
        <v>222</v>
      </c>
      <c r="E713" s="168" t="s">
        <v>1578</v>
      </c>
      <c r="F713" s="169" t="s">
        <v>1579</v>
      </c>
      <c r="G713" s="170" t="s">
        <v>237</v>
      </c>
      <c r="H713" s="171">
        <v>47.398</v>
      </c>
      <c r="I713" s="172"/>
      <c r="J713" s="173">
        <f>ROUND(I713*H713,2)</f>
        <v>0</v>
      </c>
      <c r="K713" s="169" t="s">
        <v>226</v>
      </c>
      <c r="L713" s="34"/>
      <c r="M713" s="174" t="s">
        <v>1</v>
      </c>
      <c r="N713" s="175" t="s">
        <v>38</v>
      </c>
      <c r="O713" s="59"/>
      <c r="P713" s="176">
        <f>O713*H713</f>
        <v>0</v>
      </c>
      <c r="Q713" s="176">
        <v>0.00022</v>
      </c>
      <c r="R713" s="176">
        <f>Q713*H713</f>
        <v>0.01042756</v>
      </c>
      <c r="S713" s="176">
        <v>0</v>
      </c>
      <c r="T713" s="177">
        <f>S713*H713</f>
        <v>0</v>
      </c>
      <c r="U713" s="33"/>
      <c r="V713" s="33"/>
      <c r="W713" s="33"/>
      <c r="X713" s="33"/>
      <c r="Y713" s="33"/>
      <c r="Z713" s="33"/>
      <c r="AA713" s="33"/>
      <c r="AB713" s="33"/>
      <c r="AC713" s="33"/>
      <c r="AD713" s="33"/>
      <c r="AE713" s="33"/>
      <c r="AR713" s="178" t="s">
        <v>318</v>
      </c>
      <c r="AT713" s="178" t="s">
        <v>222</v>
      </c>
      <c r="AU713" s="178" t="s">
        <v>82</v>
      </c>
      <c r="AY713" s="18" t="s">
        <v>219</v>
      </c>
      <c r="BE713" s="179">
        <f>IF(N713="základní",J713,0)</f>
        <v>0</v>
      </c>
      <c r="BF713" s="179">
        <f>IF(N713="snížená",J713,0)</f>
        <v>0</v>
      </c>
      <c r="BG713" s="179">
        <f>IF(N713="zákl. přenesená",J713,0)</f>
        <v>0</v>
      </c>
      <c r="BH713" s="179">
        <f>IF(N713="sníž. přenesená",J713,0)</f>
        <v>0</v>
      </c>
      <c r="BI713" s="179">
        <f>IF(N713="nulová",J713,0)</f>
        <v>0</v>
      </c>
      <c r="BJ713" s="18" t="s">
        <v>80</v>
      </c>
      <c r="BK713" s="179">
        <f>ROUND(I713*H713,2)</f>
        <v>0</v>
      </c>
      <c r="BL713" s="18" t="s">
        <v>318</v>
      </c>
      <c r="BM713" s="178" t="s">
        <v>1580</v>
      </c>
    </row>
    <row r="714" spans="2:51" s="13" customFormat="1" ht="12">
      <c r="B714" s="180"/>
      <c r="D714" s="181" t="s">
        <v>228</v>
      </c>
      <c r="E714" s="182" t="s">
        <v>1</v>
      </c>
      <c r="F714" s="183" t="s">
        <v>1581</v>
      </c>
      <c r="H714" s="184">
        <v>47.398</v>
      </c>
      <c r="I714" s="185"/>
      <c r="L714" s="180"/>
      <c r="M714" s="186"/>
      <c r="N714" s="187"/>
      <c r="O714" s="187"/>
      <c r="P714" s="187"/>
      <c r="Q714" s="187"/>
      <c r="R714" s="187"/>
      <c r="S714" s="187"/>
      <c r="T714" s="188"/>
      <c r="AT714" s="182" t="s">
        <v>228</v>
      </c>
      <c r="AU714" s="182" t="s">
        <v>82</v>
      </c>
      <c r="AV714" s="13" t="s">
        <v>82</v>
      </c>
      <c r="AW714" s="13" t="s">
        <v>30</v>
      </c>
      <c r="AX714" s="13" t="s">
        <v>73</v>
      </c>
      <c r="AY714" s="182" t="s">
        <v>219</v>
      </c>
    </row>
    <row r="715" spans="2:51" s="14" customFormat="1" ht="12">
      <c r="B715" s="189"/>
      <c r="D715" s="181" t="s">
        <v>228</v>
      </c>
      <c r="E715" s="190" t="s">
        <v>1</v>
      </c>
      <c r="F715" s="191" t="s">
        <v>241</v>
      </c>
      <c r="H715" s="192">
        <v>47.398</v>
      </c>
      <c r="I715" s="193"/>
      <c r="L715" s="189"/>
      <c r="M715" s="194"/>
      <c r="N715" s="195"/>
      <c r="O715" s="195"/>
      <c r="P715" s="195"/>
      <c r="Q715" s="195"/>
      <c r="R715" s="195"/>
      <c r="S715" s="195"/>
      <c r="T715" s="196"/>
      <c r="AT715" s="190" t="s">
        <v>228</v>
      </c>
      <c r="AU715" s="190" t="s">
        <v>82</v>
      </c>
      <c r="AV715" s="14" t="s">
        <v>125</v>
      </c>
      <c r="AW715" s="14" t="s">
        <v>30</v>
      </c>
      <c r="AX715" s="14" t="s">
        <v>80</v>
      </c>
      <c r="AY715" s="190" t="s">
        <v>219</v>
      </c>
    </row>
    <row r="716" spans="1:65" s="2" customFormat="1" ht="75.6" customHeight="1">
      <c r="A716" s="33"/>
      <c r="B716" s="166"/>
      <c r="C716" s="167" t="s">
        <v>1582</v>
      </c>
      <c r="D716" s="167" t="s">
        <v>222</v>
      </c>
      <c r="E716" s="168" t="s">
        <v>1583</v>
      </c>
      <c r="F716" s="169" t="s">
        <v>1584</v>
      </c>
      <c r="G716" s="170" t="s">
        <v>237</v>
      </c>
      <c r="H716" s="171">
        <v>20.31</v>
      </c>
      <c r="I716" s="172"/>
      <c r="J716" s="173">
        <f>ROUND(I716*H716,2)</f>
        <v>0</v>
      </c>
      <c r="K716" s="169" t="s">
        <v>226</v>
      </c>
      <c r="L716" s="34"/>
      <c r="M716" s="174" t="s">
        <v>1</v>
      </c>
      <c r="N716" s="175" t="s">
        <v>38</v>
      </c>
      <c r="O716" s="59"/>
      <c r="P716" s="176">
        <f>O716*H716</f>
        <v>0</v>
      </c>
      <c r="Q716" s="176">
        <v>0.00013</v>
      </c>
      <c r="R716" s="176">
        <f>Q716*H716</f>
        <v>0.0026402999999999995</v>
      </c>
      <c r="S716" s="176">
        <v>0</v>
      </c>
      <c r="T716" s="177">
        <f>S716*H716</f>
        <v>0</v>
      </c>
      <c r="U716" s="33"/>
      <c r="V716" s="33"/>
      <c r="W716" s="33"/>
      <c r="X716" s="33"/>
      <c r="Y716" s="33"/>
      <c r="Z716" s="33"/>
      <c r="AA716" s="33"/>
      <c r="AB716" s="33"/>
      <c r="AC716" s="33"/>
      <c r="AD716" s="33"/>
      <c r="AE716" s="33"/>
      <c r="AR716" s="178" t="s">
        <v>318</v>
      </c>
      <c r="AT716" s="178" t="s">
        <v>222</v>
      </c>
      <c r="AU716" s="178" t="s">
        <v>82</v>
      </c>
      <c r="AY716" s="18" t="s">
        <v>219</v>
      </c>
      <c r="BE716" s="179">
        <f>IF(N716="základní",J716,0)</f>
        <v>0</v>
      </c>
      <c r="BF716" s="179">
        <f>IF(N716="snížená",J716,0)</f>
        <v>0</v>
      </c>
      <c r="BG716" s="179">
        <f>IF(N716="zákl. přenesená",J716,0)</f>
        <v>0</v>
      </c>
      <c r="BH716" s="179">
        <f>IF(N716="sníž. přenesená",J716,0)</f>
        <v>0</v>
      </c>
      <c r="BI716" s="179">
        <f>IF(N716="nulová",J716,0)</f>
        <v>0</v>
      </c>
      <c r="BJ716" s="18" t="s">
        <v>80</v>
      </c>
      <c r="BK716" s="179">
        <f>ROUND(I716*H716,2)</f>
        <v>0</v>
      </c>
      <c r="BL716" s="18" t="s">
        <v>318</v>
      </c>
      <c r="BM716" s="178" t="s">
        <v>1585</v>
      </c>
    </row>
    <row r="717" spans="2:51" s="13" customFormat="1" ht="22.5">
      <c r="B717" s="180"/>
      <c r="D717" s="181" t="s">
        <v>228</v>
      </c>
      <c r="E717" s="182" t="s">
        <v>1</v>
      </c>
      <c r="F717" s="183" t="s">
        <v>1586</v>
      </c>
      <c r="H717" s="184">
        <v>20.31</v>
      </c>
      <c r="I717" s="185"/>
      <c r="L717" s="180"/>
      <c r="M717" s="186"/>
      <c r="N717" s="187"/>
      <c r="O717" s="187"/>
      <c r="P717" s="187"/>
      <c r="Q717" s="187"/>
      <c r="R717" s="187"/>
      <c r="S717" s="187"/>
      <c r="T717" s="188"/>
      <c r="AT717" s="182" t="s">
        <v>228</v>
      </c>
      <c r="AU717" s="182" t="s">
        <v>82</v>
      </c>
      <c r="AV717" s="13" t="s">
        <v>82</v>
      </c>
      <c r="AW717" s="13" t="s">
        <v>30</v>
      </c>
      <c r="AX717" s="13" t="s">
        <v>73</v>
      </c>
      <c r="AY717" s="182" t="s">
        <v>219</v>
      </c>
    </row>
    <row r="718" spans="2:51" s="14" customFormat="1" ht="12">
      <c r="B718" s="189"/>
      <c r="D718" s="181" t="s">
        <v>228</v>
      </c>
      <c r="E718" s="190" t="s">
        <v>1</v>
      </c>
      <c r="F718" s="191" t="s">
        <v>241</v>
      </c>
      <c r="H718" s="192">
        <v>20.31</v>
      </c>
      <c r="I718" s="193"/>
      <c r="L718" s="189"/>
      <c r="M718" s="194"/>
      <c r="N718" s="195"/>
      <c r="O718" s="195"/>
      <c r="P718" s="195"/>
      <c r="Q718" s="195"/>
      <c r="R718" s="195"/>
      <c r="S718" s="195"/>
      <c r="T718" s="196"/>
      <c r="AT718" s="190" t="s">
        <v>228</v>
      </c>
      <c r="AU718" s="190" t="s">
        <v>82</v>
      </c>
      <c r="AV718" s="14" t="s">
        <v>125</v>
      </c>
      <c r="AW718" s="14" t="s">
        <v>30</v>
      </c>
      <c r="AX718" s="14" t="s">
        <v>80</v>
      </c>
      <c r="AY718" s="190" t="s">
        <v>219</v>
      </c>
    </row>
    <row r="719" spans="1:65" s="2" customFormat="1" ht="64.9" customHeight="1">
      <c r="A719" s="33"/>
      <c r="B719" s="166"/>
      <c r="C719" s="167" t="s">
        <v>1587</v>
      </c>
      <c r="D719" s="167" t="s">
        <v>222</v>
      </c>
      <c r="E719" s="168" t="s">
        <v>1588</v>
      </c>
      <c r="F719" s="169" t="s">
        <v>1589</v>
      </c>
      <c r="G719" s="170" t="s">
        <v>237</v>
      </c>
      <c r="H719" s="171">
        <v>31.527</v>
      </c>
      <c r="I719" s="172"/>
      <c r="J719" s="173">
        <f>ROUND(I719*H719,2)</f>
        <v>0</v>
      </c>
      <c r="K719" s="169" t="s">
        <v>226</v>
      </c>
      <c r="L719" s="34"/>
      <c r="M719" s="174" t="s">
        <v>1</v>
      </c>
      <c r="N719" s="175" t="s">
        <v>38</v>
      </c>
      <c r="O719" s="59"/>
      <c r="P719" s="176">
        <f>O719*H719</f>
        <v>0</v>
      </c>
      <c r="Q719" s="176">
        <v>0.00025</v>
      </c>
      <c r="R719" s="176">
        <f>Q719*H719</f>
        <v>0.00788175</v>
      </c>
      <c r="S719" s="176">
        <v>0</v>
      </c>
      <c r="T719" s="177">
        <f>S719*H719</f>
        <v>0</v>
      </c>
      <c r="U719" s="33"/>
      <c r="V719" s="33"/>
      <c r="W719" s="33"/>
      <c r="X719" s="33"/>
      <c r="Y719" s="33"/>
      <c r="Z719" s="33"/>
      <c r="AA719" s="33"/>
      <c r="AB719" s="33"/>
      <c r="AC719" s="33"/>
      <c r="AD719" s="33"/>
      <c r="AE719" s="33"/>
      <c r="AR719" s="178" t="s">
        <v>318</v>
      </c>
      <c r="AT719" s="178" t="s">
        <v>222</v>
      </c>
      <c r="AU719" s="178" t="s">
        <v>82</v>
      </c>
      <c r="AY719" s="18" t="s">
        <v>219</v>
      </c>
      <c r="BE719" s="179">
        <f>IF(N719="základní",J719,0)</f>
        <v>0</v>
      </c>
      <c r="BF719" s="179">
        <f>IF(N719="snížená",J719,0)</f>
        <v>0</v>
      </c>
      <c r="BG719" s="179">
        <f>IF(N719="zákl. přenesená",J719,0)</f>
        <v>0</v>
      </c>
      <c r="BH719" s="179">
        <f>IF(N719="sníž. přenesená",J719,0)</f>
        <v>0</v>
      </c>
      <c r="BI719" s="179">
        <f>IF(N719="nulová",J719,0)</f>
        <v>0</v>
      </c>
      <c r="BJ719" s="18" t="s">
        <v>80</v>
      </c>
      <c r="BK719" s="179">
        <f>ROUND(I719*H719,2)</f>
        <v>0</v>
      </c>
      <c r="BL719" s="18" t="s">
        <v>318</v>
      </c>
      <c r="BM719" s="178" t="s">
        <v>1590</v>
      </c>
    </row>
    <row r="720" spans="2:51" s="13" customFormat="1" ht="12">
      <c r="B720" s="180"/>
      <c r="D720" s="181" t="s">
        <v>228</v>
      </c>
      <c r="E720" s="182" t="s">
        <v>1</v>
      </c>
      <c r="F720" s="183" t="s">
        <v>1591</v>
      </c>
      <c r="H720" s="184">
        <v>31.527</v>
      </c>
      <c r="I720" s="185"/>
      <c r="L720" s="180"/>
      <c r="M720" s="186"/>
      <c r="N720" s="187"/>
      <c r="O720" s="187"/>
      <c r="P720" s="187"/>
      <c r="Q720" s="187"/>
      <c r="R720" s="187"/>
      <c r="S720" s="187"/>
      <c r="T720" s="188"/>
      <c r="AT720" s="182" t="s">
        <v>228</v>
      </c>
      <c r="AU720" s="182" t="s">
        <v>82</v>
      </c>
      <c r="AV720" s="13" t="s">
        <v>82</v>
      </c>
      <c r="AW720" s="13" t="s">
        <v>30</v>
      </c>
      <c r="AX720" s="13" t="s">
        <v>80</v>
      </c>
      <c r="AY720" s="182" t="s">
        <v>219</v>
      </c>
    </row>
    <row r="721" spans="1:65" s="2" customFormat="1" ht="21.6" customHeight="1">
      <c r="A721" s="33"/>
      <c r="B721" s="166"/>
      <c r="C721" s="197" t="s">
        <v>1592</v>
      </c>
      <c r="D721" s="197" t="s">
        <v>253</v>
      </c>
      <c r="E721" s="198" t="s">
        <v>1593</v>
      </c>
      <c r="F721" s="199" t="s">
        <v>1594</v>
      </c>
      <c r="G721" s="200" t="s">
        <v>237</v>
      </c>
      <c r="H721" s="201">
        <v>138.51</v>
      </c>
      <c r="I721" s="202"/>
      <c r="J721" s="203">
        <f>ROUND(I721*H721,2)</f>
        <v>0</v>
      </c>
      <c r="K721" s="199" t="s">
        <v>226</v>
      </c>
      <c r="L721" s="204"/>
      <c r="M721" s="205" t="s">
        <v>1</v>
      </c>
      <c r="N721" s="206" t="s">
        <v>38</v>
      </c>
      <c r="O721" s="59"/>
      <c r="P721" s="176">
        <f>O721*H721</f>
        <v>0</v>
      </c>
      <c r="Q721" s="176">
        <v>0.0005</v>
      </c>
      <c r="R721" s="176">
        <f>Q721*H721</f>
        <v>0.069255</v>
      </c>
      <c r="S721" s="176">
        <v>0</v>
      </c>
      <c r="T721" s="177">
        <f>S721*H721</f>
        <v>0</v>
      </c>
      <c r="U721" s="33"/>
      <c r="V721" s="33"/>
      <c r="W721" s="33"/>
      <c r="X721" s="33"/>
      <c r="Y721" s="33"/>
      <c r="Z721" s="33"/>
      <c r="AA721" s="33"/>
      <c r="AB721" s="33"/>
      <c r="AC721" s="33"/>
      <c r="AD721" s="33"/>
      <c r="AE721" s="33"/>
      <c r="AR721" s="178" t="s">
        <v>418</v>
      </c>
      <c r="AT721" s="178" t="s">
        <v>253</v>
      </c>
      <c r="AU721" s="178" t="s">
        <v>82</v>
      </c>
      <c r="AY721" s="18" t="s">
        <v>219</v>
      </c>
      <c r="BE721" s="179">
        <f>IF(N721="základní",J721,0)</f>
        <v>0</v>
      </c>
      <c r="BF721" s="179">
        <f>IF(N721="snížená",J721,0)</f>
        <v>0</v>
      </c>
      <c r="BG721" s="179">
        <f>IF(N721="zákl. přenesená",J721,0)</f>
        <v>0</v>
      </c>
      <c r="BH721" s="179">
        <f>IF(N721="sníž. přenesená",J721,0)</f>
        <v>0</v>
      </c>
      <c r="BI721" s="179">
        <f>IF(N721="nulová",J721,0)</f>
        <v>0</v>
      </c>
      <c r="BJ721" s="18" t="s">
        <v>80</v>
      </c>
      <c r="BK721" s="179">
        <f>ROUND(I721*H721,2)</f>
        <v>0</v>
      </c>
      <c r="BL721" s="18" t="s">
        <v>318</v>
      </c>
      <c r="BM721" s="178" t="s">
        <v>1595</v>
      </c>
    </row>
    <row r="722" spans="2:51" s="13" customFormat="1" ht="22.5">
      <c r="B722" s="180"/>
      <c r="D722" s="181" t="s">
        <v>228</v>
      </c>
      <c r="E722" s="182" t="s">
        <v>1</v>
      </c>
      <c r="F722" s="183" t="s">
        <v>1596</v>
      </c>
      <c r="H722" s="184">
        <v>138.51</v>
      </c>
      <c r="I722" s="185"/>
      <c r="L722" s="180"/>
      <c r="M722" s="186"/>
      <c r="N722" s="187"/>
      <c r="O722" s="187"/>
      <c r="P722" s="187"/>
      <c r="Q722" s="187"/>
      <c r="R722" s="187"/>
      <c r="S722" s="187"/>
      <c r="T722" s="188"/>
      <c r="AT722" s="182" t="s">
        <v>228</v>
      </c>
      <c r="AU722" s="182" t="s">
        <v>82</v>
      </c>
      <c r="AV722" s="13" t="s">
        <v>82</v>
      </c>
      <c r="AW722" s="13" t="s">
        <v>30</v>
      </c>
      <c r="AX722" s="13" t="s">
        <v>73</v>
      </c>
      <c r="AY722" s="182" t="s">
        <v>219</v>
      </c>
    </row>
    <row r="723" spans="2:51" s="14" customFormat="1" ht="12">
      <c r="B723" s="189"/>
      <c r="D723" s="181" t="s">
        <v>228</v>
      </c>
      <c r="E723" s="190" t="s">
        <v>1</v>
      </c>
      <c r="F723" s="191" t="s">
        <v>241</v>
      </c>
      <c r="H723" s="192">
        <v>138.51</v>
      </c>
      <c r="I723" s="193"/>
      <c r="L723" s="189"/>
      <c r="M723" s="194"/>
      <c r="N723" s="195"/>
      <c r="O723" s="195"/>
      <c r="P723" s="195"/>
      <c r="Q723" s="195"/>
      <c r="R723" s="195"/>
      <c r="S723" s="195"/>
      <c r="T723" s="196"/>
      <c r="AT723" s="190" t="s">
        <v>228</v>
      </c>
      <c r="AU723" s="190" t="s">
        <v>82</v>
      </c>
      <c r="AV723" s="14" t="s">
        <v>125</v>
      </c>
      <c r="AW723" s="14" t="s">
        <v>30</v>
      </c>
      <c r="AX723" s="14" t="s">
        <v>80</v>
      </c>
      <c r="AY723" s="190" t="s">
        <v>219</v>
      </c>
    </row>
    <row r="724" spans="1:65" s="2" customFormat="1" ht="21.6" customHeight="1">
      <c r="A724" s="33"/>
      <c r="B724" s="166"/>
      <c r="C724" s="197" t="s">
        <v>1597</v>
      </c>
      <c r="D724" s="197" t="s">
        <v>253</v>
      </c>
      <c r="E724" s="198" t="s">
        <v>1598</v>
      </c>
      <c r="F724" s="199" t="s">
        <v>1599</v>
      </c>
      <c r="G724" s="200" t="s">
        <v>237</v>
      </c>
      <c r="H724" s="201">
        <v>57.02</v>
      </c>
      <c r="I724" s="202"/>
      <c r="J724" s="203">
        <f>ROUND(I724*H724,2)</f>
        <v>0</v>
      </c>
      <c r="K724" s="199" t="s">
        <v>1</v>
      </c>
      <c r="L724" s="204"/>
      <c r="M724" s="205" t="s">
        <v>1</v>
      </c>
      <c r="N724" s="206" t="s">
        <v>38</v>
      </c>
      <c r="O724" s="59"/>
      <c r="P724" s="176">
        <f>O724*H724</f>
        <v>0</v>
      </c>
      <c r="Q724" s="176">
        <v>0.0005</v>
      </c>
      <c r="R724" s="176">
        <f>Q724*H724</f>
        <v>0.02851</v>
      </c>
      <c r="S724" s="176">
        <v>0</v>
      </c>
      <c r="T724" s="177">
        <f>S724*H724</f>
        <v>0</v>
      </c>
      <c r="U724" s="33"/>
      <c r="V724" s="33"/>
      <c r="W724" s="33"/>
      <c r="X724" s="33"/>
      <c r="Y724" s="33"/>
      <c r="Z724" s="33"/>
      <c r="AA724" s="33"/>
      <c r="AB724" s="33"/>
      <c r="AC724" s="33"/>
      <c r="AD724" s="33"/>
      <c r="AE724" s="33"/>
      <c r="AR724" s="178" t="s">
        <v>418</v>
      </c>
      <c r="AT724" s="178" t="s">
        <v>253</v>
      </c>
      <c r="AU724" s="178" t="s">
        <v>82</v>
      </c>
      <c r="AY724" s="18" t="s">
        <v>219</v>
      </c>
      <c r="BE724" s="179">
        <f>IF(N724="základní",J724,0)</f>
        <v>0</v>
      </c>
      <c r="BF724" s="179">
        <f>IF(N724="snížená",J724,0)</f>
        <v>0</v>
      </c>
      <c r="BG724" s="179">
        <f>IF(N724="zákl. přenesená",J724,0)</f>
        <v>0</v>
      </c>
      <c r="BH724" s="179">
        <f>IF(N724="sníž. přenesená",J724,0)</f>
        <v>0</v>
      </c>
      <c r="BI724" s="179">
        <f>IF(N724="nulová",J724,0)</f>
        <v>0</v>
      </c>
      <c r="BJ724" s="18" t="s">
        <v>80</v>
      </c>
      <c r="BK724" s="179">
        <f>ROUND(I724*H724,2)</f>
        <v>0</v>
      </c>
      <c r="BL724" s="18" t="s">
        <v>318</v>
      </c>
      <c r="BM724" s="178" t="s">
        <v>1600</v>
      </c>
    </row>
    <row r="725" spans="2:51" s="13" customFormat="1" ht="33.75">
      <c r="B725" s="180"/>
      <c r="D725" s="181" t="s">
        <v>228</v>
      </c>
      <c r="E725" s="182" t="s">
        <v>1</v>
      </c>
      <c r="F725" s="183" t="s">
        <v>1601</v>
      </c>
      <c r="H725" s="184">
        <v>57.02</v>
      </c>
      <c r="I725" s="185"/>
      <c r="L725" s="180"/>
      <c r="M725" s="186"/>
      <c r="N725" s="187"/>
      <c r="O725" s="187"/>
      <c r="P725" s="187"/>
      <c r="Q725" s="187"/>
      <c r="R725" s="187"/>
      <c r="S725" s="187"/>
      <c r="T725" s="188"/>
      <c r="AT725" s="182" t="s">
        <v>228</v>
      </c>
      <c r="AU725" s="182" t="s">
        <v>82</v>
      </c>
      <c r="AV725" s="13" t="s">
        <v>82</v>
      </c>
      <c r="AW725" s="13" t="s">
        <v>30</v>
      </c>
      <c r="AX725" s="13" t="s">
        <v>80</v>
      </c>
      <c r="AY725" s="182" t="s">
        <v>219</v>
      </c>
    </row>
    <row r="726" spans="1:65" s="2" customFormat="1" ht="64.9" customHeight="1">
      <c r="A726" s="234"/>
      <c r="B726" s="166"/>
      <c r="C726" s="167" t="s">
        <v>4223</v>
      </c>
      <c r="D726" s="167" t="s">
        <v>222</v>
      </c>
      <c r="E726" s="168" t="s">
        <v>4224</v>
      </c>
      <c r="F726" s="169" t="s">
        <v>4232</v>
      </c>
      <c r="G726" s="170" t="s">
        <v>237</v>
      </c>
      <c r="H726" s="171">
        <v>51.837</v>
      </c>
      <c r="I726" s="172"/>
      <c r="J726" s="173">
        <f>ROUND(I726*H726,2)</f>
        <v>0</v>
      </c>
      <c r="K726" s="169"/>
      <c r="L726" s="34"/>
      <c r="M726" s="174" t="s">
        <v>1</v>
      </c>
      <c r="N726" s="175" t="s">
        <v>38</v>
      </c>
      <c r="O726" s="59"/>
      <c r="P726" s="176">
        <f>O726*H726</f>
        <v>0</v>
      </c>
      <c r="Q726" s="176">
        <v>0.00025</v>
      </c>
      <c r="R726" s="176">
        <f>Q726*H726</f>
        <v>0.01295925</v>
      </c>
      <c r="S726" s="176">
        <v>0</v>
      </c>
      <c r="T726" s="177">
        <f>S726*H726</f>
        <v>0</v>
      </c>
      <c r="U726" s="234"/>
      <c r="V726" s="234"/>
      <c r="W726" s="234"/>
      <c r="X726" s="234"/>
      <c r="Y726" s="234"/>
      <c r="Z726" s="234"/>
      <c r="AA726" s="234"/>
      <c r="AB726" s="234"/>
      <c r="AC726" s="234"/>
      <c r="AD726" s="234"/>
      <c r="AE726" s="234"/>
      <c r="AR726" s="178" t="s">
        <v>318</v>
      </c>
      <c r="AT726" s="178" t="s">
        <v>222</v>
      </c>
      <c r="AU726" s="178" t="s">
        <v>82</v>
      </c>
      <c r="AY726" s="18" t="s">
        <v>219</v>
      </c>
      <c r="BE726" s="179">
        <f>IF(N726="základní",J726,0)</f>
        <v>0</v>
      </c>
      <c r="BF726" s="179">
        <f>IF(N726="snížená",J726,0)</f>
        <v>0</v>
      </c>
      <c r="BG726" s="179">
        <f>IF(N726="zákl. přenesená",J726,0)</f>
        <v>0</v>
      </c>
      <c r="BH726" s="179">
        <f>IF(N726="sníž. přenesená",J726,0)</f>
        <v>0</v>
      </c>
      <c r="BI726" s="179">
        <f>IF(N726="nulová",J726,0)</f>
        <v>0</v>
      </c>
      <c r="BJ726" s="18" t="s">
        <v>80</v>
      </c>
      <c r="BK726" s="179">
        <f>ROUND(I726*H726,2)</f>
        <v>0</v>
      </c>
      <c r="BL726" s="18" t="s">
        <v>318</v>
      </c>
      <c r="BM726" s="178" t="s">
        <v>1590</v>
      </c>
    </row>
    <row r="727" spans="1:65" s="2" customFormat="1" ht="43.15" customHeight="1">
      <c r="A727" s="33"/>
      <c r="B727" s="166"/>
      <c r="C727" s="167" t="s">
        <v>1602</v>
      </c>
      <c r="D727" s="167" t="s">
        <v>222</v>
      </c>
      <c r="E727" s="168" t="s">
        <v>437</v>
      </c>
      <c r="F727" s="169" t="s">
        <v>438</v>
      </c>
      <c r="G727" s="170" t="s">
        <v>249</v>
      </c>
      <c r="H727" s="171">
        <v>7.357</v>
      </c>
      <c r="I727" s="172"/>
      <c r="J727" s="173">
        <f>ROUND(I727*H727,2)</f>
        <v>0</v>
      </c>
      <c r="K727" s="169" t="s">
        <v>226</v>
      </c>
      <c r="L727" s="34"/>
      <c r="M727" s="174" t="s">
        <v>1</v>
      </c>
      <c r="N727" s="175" t="s">
        <v>38</v>
      </c>
      <c r="O727" s="59"/>
      <c r="P727" s="176">
        <f>O727*H727</f>
        <v>0</v>
      </c>
      <c r="Q727" s="176">
        <v>0</v>
      </c>
      <c r="R727" s="176">
        <f>Q727*H727</f>
        <v>0</v>
      </c>
      <c r="S727" s="176">
        <v>0</v>
      </c>
      <c r="T727" s="177">
        <f>S727*H727</f>
        <v>0</v>
      </c>
      <c r="U727" s="33"/>
      <c r="V727" s="33"/>
      <c r="W727" s="33"/>
      <c r="X727" s="33"/>
      <c r="Y727" s="33"/>
      <c r="Z727" s="33"/>
      <c r="AA727" s="33"/>
      <c r="AB727" s="33"/>
      <c r="AC727" s="33"/>
      <c r="AD727" s="33"/>
      <c r="AE727" s="33"/>
      <c r="AR727" s="178" t="s">
        <v>318</v>
      </c>
      <c r="AT727" s="178" t="s">
        <v>222</v>
      </c>
      <c r="AU727" s="178" t="s">
        <v>82</v>
      </c>
      <c r="AY727" s="18" t="s">
        <v>219</v>
      </c>
      <c r="BE727" s="179">
        <f>IF(N727="základní",J727,0)</f>
        <v>0</v>
      </c>
      <c r="BF727" s="179">
        <f>IF(N727="snížená",J727,0)</f>
        <v>0</v>
      </c>
      <c r="BG727" s="179">
        <f>IF(N727="zákl. přenesená",J727,0)</f>
        <v>0</v>
      </c>
      <c r="BH727" s="179">
        <f>IF(N727="sníž. přenesená",J727,0)</f>
        <v>0</v>
      </c>
      <c r="BI727" s="179">
        <f>IF(N727="nulová",J727,0)</f>
        <v>0</v>
      </c>
      <c r="BJ727" s="18" t="s">
        <v>80</v>
      </c>
      <c r="BK727" s="179">
        <f>ROUND(I727*H727,2)</f>
        <v>0</v>
      </c>
      <c r="BL727" s="18" t="s">
        <v>318</v>
      </c>
      <c r="BM727" s="178" t="s">
        <v>1603</v>
      </c>
    </row>
    <row r="728" spans="2:63" s="12" customFormat="1" ht="22.9" customHeight="1">
      <c r="B728" s="153"/>
      <c r="D728" s="154" t="s">
        <v>72</v>
      </c>
      <c r="E728" s="164" t="s">
        <v>440</v>
      </c>
      <c r="F728" s="164" t="s">
        <v>441</v>
      </c>
      <c r="I728" s="156"/>
      <c r="J728" s="165">
        <f>BK728</f>
        <v>0</v>
      </c>
      <c r="L728" s="153"/>
      <c r="M728" s="158"/>
      <c r="N728" s="159"/>
      <c r="O728" s="159"/>
      <c r="P728" s="160">
        <f>SUM(P729:P796)</f>
        <v>0</v>
      </c>
      <c r="Q728" s="159"/>
      <c r="R728" s="160">
        <f>SUM(R729:R796)</f>
        <v>5.033389239999999</v>
      </c>
      <c r="S728" s="159"/>
      <c r="T728" s="161">
        <f>SUM(T729:T796)</f>
        <v>0</v>
      </c>
      <c r="AR728" s="154" t="s">
        <v>82</v>
      </c>
      <c r="AT728" s="162" t="s">
        <v>72</v>
      </c>
      <c r="AU728" s="162" t="s">
        <v>80</v>
      </c>
      <c r="AY728" s="154" t="s">
        <v>219</v>
      </c>
      <c r="BK728" s="163">
        <f>SUM(BK729:BK796)</f>
        <v>0</v>
      </c>
    </row>
    <row r="729" spans="1:65" s="2" customFormat="1" ht="32.45" customHeight="1">
      <c r="A729" s="33"/>
      <c r="B729" s="166"/>
      <c r="C729" s="167" t="s">
        <v>1604</v>
      </c>
      <c r="D729" s="167" t="s">
        <v>222</v>
      </c>
      <c r="E729" s="168" t="s">
        <v>1605</v>
      </c>
      <c r="F729" s="169" t="s">
        <v>1606</v>
      </c>
      <c r="G729" s="170" t="s">
        <v>237</v>
      </c>
      <c r="H729" s="171">
        <v>249.93</v>
      </c>
      <c r="I729" s="172"/>
      <c r="J729" s="173">
        <f>ROUND(I729*H729,2)</f>
        <v>0</v>
      </c>
      <c r="K729" s="169" t="s">
        <v>226</v>
      </c>
      <c r="L729" s="34"/>
      <c r="M729" s="174" t="s">
        <v>1</v>
      </c>
      <c r="N729" s="175" t="s">
        <v>38</v>
      </c>
      <c r="O729" s="59"/>
      <c r="P729" s="176">
        <f>O729*H729</f>
        <v>0</v>
      </c>
      <c r="Q729" s="176">
        <v>0</v>
      </c>
      <c r="R729" s="176">
        <f>Q729*H729</f>
        <v>0</v>
      </c>
      <c r="S729" s="176">
        <v>0</v>
      </c>
      <c r="T729" s="177">
        <f>S729*H729</f>
        <v>0</v>
      </c>
      <c r="U729" s="33"/>
      <c r="V729" s="33"/>
      <c r="W729" s="33"/>
      <c r="X729" s="33"/>
      <c r="Y729" s="33"/>
      <c r="Z729" s="33"/>
      <c r="AA729" s="33"/>
      <c r="AB729" s="33"/>
      <c r="AC729" s="33"/>
      <c r="AD729" s="33"/>
      <c r="AE729" s="33"/>
      <c r="AR729" s="178" t="s">
        <v>318</v>
      </c>
      <c r="AT729" s="178" t="s">
        <v>222</v>
      </c>
      <c r="AU729" s="178" t="s">
        <v>82</v>
      </c>
      <c r="AY729" s="18" t="s">
        <v>219</v>
      </c>
      <c r="BE729" s="179">
        <f>IF(N729="základní",J729,0)</f>
        <v>0</v>
      </c>
      <c r="BF729" s="179">
        <f>IF(N729="snížená",J729,0)</f>
        <v>0</v>
      </c>
      <c r="BG729" s="179">
        <f>IF(N729="zákl. přenesená",J729,0)</f>
        <v>0</v>
      </c>
      <c r="BH729" s="179">
        <f>IF(N729="sníž. přenesená",J729,0)</f>
        <v>0</v>
      </c>
      <c r="BI729" s="179">
        <f>IF(N729="nulová",J729,0)</f>
        <v>0</v>
      </c>
      <c r="BJ729" s="18" t="s">
        <v>80</v>
      </c>
      <c r="BK729" s="179">
        <f>ROUND(I729*H729,2)</f>
        <v>0</v>
      </c>
      <c r="BL729" s="18" t="s">
        <v>318</v>
      </c>
      <c r="BM729" s="178" t="s">
        <v>1607</v>
      </c>
    </row>
    <row r="730" spans="2:51" s="13" customFormat="1" ht="12">
      <c r="B730" s="180"/>
      <c r="D730" s="181" t="s">
        <v>228</v>
      </c>
      <c r="E730" s="182" t="s">
        <v>1</v>
      </c>
      <c r="F730" s="183" t="s">
        <v>1608</v>
      </c>
      <c r="H730" s="184">
        <v>249.93</v>
      </c>
      <c r="I730" s="185"/>
      <c r="L730" s="180"/>
      <c r="M730" s="186"/>
      <c r="N730" s="187"/>
      <c r="O730" s="187"/>
      <c r="P730" s="187"/>
      <c r="Q730" s="187"/>
      <c r="R730" s="187"/>
      <c r="S730" s="187"/>
      <c r="T730" s="188"/>
      <c r="AT730" s="182" t="s">
        <v>228</v>
      </c>
      <c r="AU730" s="182" t="s">
        <v>82</v>
      </c>
      <c r="AV730" s="13" t="s">
        <v>82</v>
      </c>
      <c r="AW730" s="13" t="s">
        <v>30</v>
      </c>
      <c r="AX730" s="13" t="s">
        <v>73</v>
      </c>
      <c r="AY730" s="182" t="s">
        <v>219</v>
      </c>
    </row>
    <row r="731" spans="2:51" s="14" customFormat="1" ht="12">
      <c r="B731" s="189"/>
      <c r="D731" s="181" t="s">
        <v>228</v>
      </c>
      <c r="E731" s="190" t="s">
        <v>1</v>
      </c>
      <c r="F731" s="191" t="s">
        <v>241</v>
      </c>
      <c r="H731" s="192">
        <v>249.93</v>
      </c>
      <c r="I731" s="193"/>
      <c r="L731" s="189"/>
      <c r="M731" s="194"/>
      <c r="N731" s="195"/>
      <c r="O731" s="195"/>
      <c r="P731" s="195"/>
      <c r="Q731" s="195"/>
      <c r="R731" s="195"/>
      <c r="S731" s="195"/>
      <c r="T731" s="196"/>
      <c r="AT731" s="190" t="s">
        <v>228</v>
      </c>
      <c r="AU731" s="190" t="s">
        <v>82</v>
      </c>
      <c r="AV731" s="14" t="s">
        <v>125</v>
      </c>
      <c r="AW731" s="14" t="s">
        <v>30</v>
      </c>
      <c r="AX731" s="14" t="s">
        <v>80</v>
      </c>
      <c r="AY731" s="190" t="s">
        <v>219</v>
      </c>
    </row>
    <row r="732" spans="1:65" s="2" customFormat="1" ht="14.45" customHeight="1">
      <c r="A732" s="33"/>
      <c r="B732" s="166"/>
      <c r="C732" s="197" t="s">
        <v>1609</v>
      </c>
      <c r="D732" s="197" t="s">
        <v>253</v>
      </c>
      <c r="E732" s="198" t="s">
        <v>1610</v>
      </c>
      <c r="F732" s="199" t="s">
        <v>1611</v>
      </c>
      <c r="G732" s="200" t="s">
        <v>237</v>
      </c>
      <c r="H732" s="201">
        <v>125.055</v>
      </c>
      <c r="I732" s="202"/>
      <c r="J732" s="203">
        <f>ROUND(I732*H732,2)</f>
        <v>0</v>
      </c>
      <c r="K732" s="199" t="s">
        <v>226</v>
      </c>
      <c r="L732" s="204"/>
      <c r="M732" s="205" t="s">
        <v>1</v>
      </c>
      <c r="N732" s="206" t="s">
        <v>38</v>
      </c>
      <c r="O732" s="59"/>
      <c r="P732" s="176">
        <f>O732*H732</f>
        <v>0</v>
      </c>
      <c r="Q732" s="176">
        <v>0.003</v>
      </c>
      <c r="R732" s="176">
        <f>Q732*H732</f>
        <v>0.375165</v>
      </c>
      <c r="S732" s="176">
        <v>0</v>
      </c>
      <c r="T732" s="177">
        <f>S732*H732</f>
        <v>0</v>
      </c>
      <c r="U732" s="33"/>
      <c r="V732" s="33"/>
      <c r="W732" s="33"/>
      <c r="X732" s="33"/>
      <c r="Y732" s="33"/>
      <c r="Z732" s="33"/>
      <c r="AA732" s="33"/>
      <c r="AB732" s="33"/>
      <c r="AC732" s="33"/>
      <c r="AD732" s="33"/>
      <c r="AE732" s="33"/>
      <c r="AR732" s="178" t="s">
        <v>418</v>
      </c>
      <c r="AT732" s="178" t="s">
        <v>253</v>
      </c>
      <c r="AU732" s="178" t="s">
        <v>82</v>
      </c>
      <c r="AY732" s="18" t="s">
        <v>219</v>
      </c>
      <c r="BE732" s="179">
        <f>IF(N732="základní",J732,0)</f>
        <v>0</v>
      </c>
      <c r="BF732" s="179">
        <f>IF(N732="snížená",J732,0)</f>
        <v>0</v>
      </c>
      <c r="BG732" s="179">
        <f>IF(N732="zákl. přenesená",J732,0)</f>
        <v>0</v>
      </c>
      <c r="BH732" s="179">
        <f>IF(N732="sníž. přenesená",J732,0)</f>
        <v>0</v>
      </c>
      <c r="BI732" s="179">
        <f>IF(N732="nulová",J732,0)</f>
        <v>0</v>
      </c>
      <c r="BJ732" s="18" t="s">
        <v>80</v>
      </c>
      <c r="BK732" s="179">
        <f>ROUND(I732*H732,2)</f>
        <v>0</v>
      </c>
      <c r="BL732" s="18" t="s">
        <v>318</v>
      </c>
      <c r="BM732" s="178" t="s">
        <v>1612</v>
      </c>
    </row>
    <row r="733" spans="2:51" s="13" customFormat="1" ht="12">
      <c r="B733" s="180"/>
      <c r="D733" s="181" t="s">
        <v>228</v>
      </c>
      <c r="E733" s="182" t="s">
        <v>1</v>
      </c>
      <c r="F733" s="183" t="s">
        <v>1613</v>
      </c>
      <c r="H733" s="184">
        <v>125.055</v>
      </c>
      <c r="I733" s="185"/>
      <c r="L733" s="180"/>
      <c r="M733" s="186"/>
      <c r="N733" s="187"/>
      <c r="O733" s="187"/>
      <c r="P733" s="187"/>
      <c r="Q733" s="187"/>
      <c r="R733" s="187"/>
      <c r="S733" s="187"/>
      <c r="T733" s="188"/>
      <c r="AT733" s="182" t="s">
        <v>228</v>
      </c>
      <c r="AU733" s="182" t="s">
        <v>82</v>
      </c>
      <c r="AV733" s="13" t="s">
        <v>82</v>
      </c>
      <c r="AW733" s="13" t="s">
        <v>30</v>
      </c>
      <c r="AX733" s="13" t="s">
        <v>80</v>
      </c>
      <c r="AY733" s="182" t="s">
        <v>219</v>
      </c>
    </row>
    <row r="734" spans="1:65" s="2" customFormat="1" ht="14.45" customHeight="1">
      <c r="A734" s="33"/>
      <c r="B734" s="166"/>
      <c r="C734" s="197" t="s">
        <v>1614</v>
      </c>
      <c r="D734" s="197" t="s">
        <v>253</v>
      </c>
      <c r="E734" s="198" t="s">
        <v>1615</v>
      </c>
      <c r="F734" s="199" t="s">
        <v>1616</v>
      </c>
      <c r="G734" s="200" t="s">
        <v>237</v>
      </c>
      <c r="H734" s="201">
        <v>98.385</v>
      </c>
      <c r="I734" s="202"/>
      <c r="J734" s="203">
        <f>ROUND(I734*H734,2)</f>
        <v>0</v>
      </c>
      <c r="K734" s="199" t="s">
        <v>226</v>
      </c>
      <c r="L734" s="204"/>
      <c r="M734" s="205" t="s">
        <v>1</v>
      </c>
      <c r="N734" s="206" t="s">
        <v>38</v>
      </c>
      <c r="O734" s="59"/>
      <c r="P734" s="176">
        <f>O734*H734</f>
        <v>0</v>
      </c>
      <c r="Q734" s="176">
        <v>0.00031</v>
      </c>
      <c r="R734" s="176">
        <f>Q734*H734</f>
        <v>0.03049935</v>
      </c>
      <c r="S734" s="176">
        <v>0</v>
      </c>
      <c r="T734" s="177">
        <f>S734*H734</f>
        <v>0</v>
      </c>
      <c r="U734" s="33"/>
      <c r="V734" s="33"/>
      <c r="W734" s="33"/>
      <c r="X734" s="33"/>
      <c r="Y734" s="33"/>
      <c r="Z734" s="33"/>
      <c r="AA734" s="33"/>
      <c r="AB734" s="33"/>
      <c r="AC734" s="33"/>
      <c r="AD734" s="33"/>
      <c r="AE734" s="33"/>
      <c r="AR734" s="178" t="s">
        <v>418</v>
      </c>
      <c r="AT734" s="178" t="s">
        <v>253</v>
      </c>
      <c r="AU734" s="178" t="s">
        <v>82</v>
      </c>
      <c r="AY734" s="18" t="s">
        <v>219</v>
      </c>
      <c r="BE734" s="179">
        <f>IF(N734="základní",J734,0)</f>
        <v>0</v>
      </c>
      <c r="BF734" s="179">
        <f>IF(N734="snížená",J734,0)</f>
        <v>0</v>
      </c>
      <c r="BG734" s="179">
        <f>IF(N734="zákl. přenesená",J734,0)</f>
        <v>0</v>
      </c>
      <c r="BH734" s="179">
        <f>IF(N734="sníž. přenesená",J734,0)</f>
        <v>0</v>
      </c>
      <c r="BI734" s="179">
        <f>IF(N734="nulová",J734,0)</f>
        <v>0</v>
      </c>
      <c r="BJ734" s="18" t="s">
        <v>80</v>
      </c>
      <c r="BK734" s="179">
        <f>ROUND(I734*H734,2)</f>
        <v>0</v>
      </c>
      <c r="BL734" s="18" t="s">
        <v>318</v>
      </c>
      <c r="BM734" s="178" t="s">
        <v>1617</v>
      </c>
    </row>
    <row r="735" spans="2:51" s="13" customFormat="1" ht="12">
      <c r="B735" s="180"/>
      <c r="D735" s="181" t="s">
        <v>228</v>
      </c>
      <c r="E735" s="182" t="s">
        <v>1</v>
      </c>
      <c r="F735" s="183" t="s">
        <v>1618</v>
      </c>
      <c r="H735" s="184">
        <v>13.02</v>
      </c>
      <c r="I735" s="185"/>
      <c r="L735" s="180"/>
      <c r="M735" s="186"/>
      <c r="N735" s="187"/>
      <c r="O735" s="187"/>
      <c r="P735" s="187"/>
      <c r="Q735" s="187"/>
      <c r="R735" s="187"/>
      <c r="S735" s="187"/>
      <c r="T735" s="188"/>
      <c r="AT735" s="182" t="s">
        <v>228</v>
      </c>
      <c r="AU735" s="182" t="s">
        <v>82</v>
      </c>
      <c r="AV735" s="13" t="s">
        <v>82</v>
      </c>
      <c r="AW735" s="13" t="s">
        <v>30</v>
      </c>
      <c r="AX735" s="13" t="s">
        <v>73</v>
      </c>
      <c r="AY735" s="182" t="s">
        <v>219</v>
      </c>
    </row>
    <row r="736" spans="2:51" s="13" customFormat="1" ht="12">
      <c r="B736" s="180"/>
      <c r="D736" s="181" t="s">
        <v>228</v>
      </c>
      <c r="E736" s="182" t="s">
        <v>1</v>
      </c>
      <c r="F736" s="183" t="s">
        <v>1619</v>
      </c>
      <c r="H736" s="184">
        <v>85.365</v>
      </c>
      <c r="I736" s="185"/>
      <c r="L736" s="180"/>
      <c r="M736" s="186"/>
      <c r="N736" s="187"/>
      <c r="O736" s="187"/>
      <c r="P736" s="187"/>
      <c r="Q736" s="187"/>
      <c r="R736" s="187"/>
      <c r="S736" s="187"/>
      <c r="T736" s="188"/>
      <c r="AT736" s="182" t="s">
        <v>228</v>
      </c>
      <c r="AU736" s="182" t="s">
        <v>82</v>
      </c>
      <c r="AV736" s="13" t="s">
        <v>82</v>
      </c>
      <c r="AW736" s="13" t="s">
        <v>30</v>
      </c>
      <c r="AX736" s="13" t="s">
        <v>73</v>
      </c>
      <c r="AY736" s="182" t="s">
        <v>219</v>
      </c>
    </row>
    <row r="737" spans="2:51" s="14" customFormat="1" ht="12">
      <c r="B737" s="189"/>
      <c r="D737" s="181" t="s">
        <v>228</v>
      </c>
      <c r="E737" s="190" t="s">
        <v>1</v>
      </c>
      <c r="F737" s="191" t="s">
        <v>241</v>
      </c>
      <c r="H737" s="192">
        <v>98.385</v>
      </c>
      <c r="I737" s="193"/>
      <c r="L737" s="189"/>
      <c r="M737" s="194"/>
      <c r="N737" s="195"/>
      <c r="O737" s="195"/>
      <c r="P737" s="195"/>
      <c r="Q737" s="195"/>
      <c r="R737" s="195"/>
      <c r="S737" s="195"/>
      <c r="T737" s="196"/>
      <c r="AT737" s="190" t="s">
        <v>228</v>
      </c>
      <c r="AU737" s="190" t="s">
        <v>82</v>
      </c>
      <c r="AV737" s="14" t="s">
        <v>125</v>
      </c>
      <c r="AW737" s="14" t="s">
        <v>30</v>
      </c>
      <c r="AX737" s="14" t="s">
        <v>80</v>
      </c>
      <c r="AY737" s="190" t="s">
        <v>219</v>
      </c>
    </row>
    <row r="738" spans="1:65" s="2" customFormat="1" ht="14.45" customHeight="1">
      <c r="A738" s="33"/>
      <c r="B738" s="166"/>
      <c r="C738" s="197" t="s">
        <v>1620</v>
      </c>
      <c r="D738" s="197" t="s">
        <v>253</v>
      </c>
      <c r="E738" s="198" t="s">
        <v>1621</v>
      </c>
      <c r="F738" s="199" t="s">
        <v>1622</v>
      </c>
      <c r="G738" s="200" t="s">
        <v>237</v>
      </c>
      <c r="H738" s="201">
        <v>28.455</v>
      </c>
      <c r="I738" s="202"/>
      <c r="J738" s="203">
        <f>ROUND(I738*H738,2)</f>
        <v>0</v>
      </c>
      <c r="K738" s="199" t="s">
        <v>226</v>
      </c>
      <c r="L738" s="204"/>
      <c r="M738" s="205" t="s">
        <v>1</v>
      </c>
      <c r="N738" s="206" t="s">
        <v>38</v>
      </c>
      <c r="O738" s="59"/>
      <c r="P738" s="176">
        <f>O738*H738</f>
        <v>0</v>
      </c>
      <c r="Q738" s="176">
        <v>0.00061</v>
      </c>
      <c r="R738" s="176">
        <f>Q738*H738</f>
        <v>0.01735755</v>
      </c>
      <c r="S738" s="176">
        <v>0</v>
      </c>
      <c r="T738" s="177">
        <f>S738*H738</f>
        <v>0</v>
      </c>
      <c r="U738" s="33"/>
      <c r="V738" s="33"/>
      <c r="W738" s="33"/>
      <c r="X738" s="33"/>
      <c r="Y738" s="33"/>
      <c r="Z738" s="33"/>
      <c r="AA738" s="33"/>
      <c r="AB738" s="33"/>
      <c r="AC738" s="33"/>
      <c r="AD738" s="33"/>
      <c r="AE738" s="33"/>
      <c r="AR738" s="178" t="s">
        <v>418</v>
      </c>
      <c r="AT738" s="178" t="s">
        <v>253</v>
      </c>
      <c r="AU738" s="178" t="s">
        <v>82</v>
      </c>
      <c r="AY738" s="18" t="s">
        <v>219</v>
      </c>
      <c r="BE738" s="179">
        <f>IF(N738="základní",J738,0)</f>
        <v>0</v>
      </c>
      <c r="BF738" s="179">
        <f>IF(N738="snížená",J738,0)</f>
        <v>0</v>
      </c>
      <c r="BG738" s="179">
        <f>IF(N738="zákl. přenesená",J738,0)</f>
        <v>0</v>
      </c>
      <c r="BH738" s="179">
        <f>IF(N738="sníž. přenesená",J738,0)</f>
        <v>0</v>
      </c>
      <c r="BI738" s="179">
        <f>IF(N738="nulová",J738,0)</f>
        <v>0</v>
      </c>
      <c r="BJ738" s="18" t="s">
        <v>80</v>
      </c>
      <c r="BK738" s="179">
        <f>ROUND(I738*H738,2)</f>
        <v>0</v>
      </c>
      <c r="BL738" s="18" t="s">
        <v>318</v>
      </c>
      <c r="BM738" s="178" t="s">
        <v>1623</v>
      </c>
    </row>
    <row r="739" spans="2:51" s="13" customFormat="1" ht="12">
      <c r="B739" s="180"/>
      <c r="D739" s="181" t="s">
        <v>228</v>
      </c>
      <c r="E739" s="182" t="s">
        <v>1</v>
      </c>
      <c r="F739" s="183" t="s">
        <v>1624</v>
      </c>
      <c r="H739" s="184">
        <v>28.455</v>
      </c>
      <c r="I739" s="185"/>
      <c r="L739" s="180"/>
      <c r="M739" s="186"/>
      <c r="N739" s="187"/>
      <c r="O739" s="187"/>
      <c r="P739" s="187"/>
      <c r="Q739" s="187"/>
      <c r="R739" s="187"/>
      <c r="S739" s="187"/>
      <c r="T739" s="188"/>
      <c r="AT739" s="182" t="s">
        <v>228</v>
      </c>
      <c r="AU739" s="182" t="s">
        <v>82</v>
      </c>
      <c r="AV739" s="13" t="s">
        <v>82</v>
      </c>
      <c r="AW739" s="13" t="s">
        <v>30</v>
      </c>
      <c r="AX739" s="13" t="s">
        <v>80</v>
      </c>
      <c r="AY739" s="182" t="s">
        <v>219</v>
      </c>
    </row>
    <row r="740" spans="1:65" s="2" customFormat="1" ht="14.45" customHeight="1">
      <c r="A740" s="33"/>
      <c r="B740" s="166"/>
      <c r="C740" s="197" t="s">
        <v>1625</v>
      </c>
      <c r="D740" s="197" t="s">
        <v>253</v>
      </c>
      <c r="E740" s="198" t="s">
        <v>1626</v>
      </c>
      <c r="F740" s="199" t="s">
        <v>1627</v>
      </c>
      <c r="G740" s="200" t="s">
        <v>237</v>
      </c>
      <c r="H740" s="201">
        <v>8.642</v>
      </c>
      <c r="I740" s="202"/>
      <c r="J740" s="203">
        <f>ROUND(I740*H740,2)</f>
        <v>0</v>
      </c>
      <c r="K740" s="199" t="s">
        <v>1</v>
      </c>
      <c r="L740" s="204"/>
      <c r="M740" s="205" t="s">
        <v>1</v>
      </c>
      <c r="N740" s="206" t="s">
        <v>38</v>
      </c>
      <c r="O740" s="59"/>
      <c r="P740" s="176">
        <f>O740*H740</f>
        <v>0</v>
      </c>
      <c r="Q740" s="176">
        <v>0.00061</v>
      </c>
      <c r="R740" s="176">
        <f>Q740*H740</f>
        <v>0.005271619999999999</v>
      </c>
      <c r="S740" s="176">
        <v>0</v>
      </c>
      <c r="T740" s="177">
        <f>S740*H740</f>
        <v>0</v>
      </c>
      <c r="U740" s="33"/>
      <c r="V740" s="33"/>
      <c r="W740" s="33"/>
      <c r="X740" s="33"/>
      <c r="Y740" s="33"/>
      <c r="Z740" s="33"/>
      <c r="AA740" s="33"/>
      <c r="AB740" s="33"/>
      <c r="AC740" s="33"/>
      <c r="AD740" s="33"/>
      <c r="AE740" s="33"/>
      <c r="AR740" s="178" t="s">
        <v>418</v>
      </c>
      <c r="AT740" s="178" t="s">
        <v>253</v>
      </c>
      <c r="AU740" s="178" t="s">
        <v>82</v>
      </c>
      <c r="AY740" s="18" t="s">
        <v>219</v>
      </c>
      <c r="BE740" s="179">
        <f>IF(N740="základní",J740,0)</f>
        <v>0</v>
      </c>
      <c r="BF740" s="179">
        <f>IF(N740="snížená",J740,0)</f>
        <v>0</v>
      </c>
      <c r="BG740" s="179">
        <f>IF(N740="zákl. přenesená",J740,0)</f>
        <v>0</v>
      </c>
      <c r="BH740" s="179">
        <f>IF(N740="sníž. přenesená",J740,0)</f>
        <v>0</v>
      </c>
      <c r="BI740" s="179">
        <f>IF(N740="nulová",J740,0)</f>
        <v>0</v>
      </c>
      <c r="BJ740" s="18" t="s">
        <v>80</v>
      </c>
      <c r="BK740" s="179">
        <f>ROUND(I740*H740,2)</f>
        <v>0</v>
      </c>
      <c r="BL740" s="18" t="s">
        <v>318</v>
      </c>
      <c r="BM740" s="178" t="s">
        <v>1628</v>
      </c>
    </row>
    <row r="741" spans="2:51" s="13" customFormat="1" ht="12">
      <c r="B741" s="180"/>
      <c r="D741" s="181" t="s">
        <v>228</v>
      </c>
      <c r="E741" s="182" t="s">
        <v>1</v>
      </c>
      <c r="F741" s="183" t="s">
        <v>1629</v>
      </c>
      <c r="H741" s="184">
        <v>8.642</v>
      </c>
      <c r="I741" s="185"/>
      <c r="L741" s="180"/>
      <c r="M741" s="186"/>
      <c r="N741" s="187"/>
      <c r="O741" s="187"/>
      <c r="P741" s="187"/>
      <c r="Q741" s="187"/>
      <c r="R741" s="187"/>
      <c r="S741" s="187"/>
      <c r="T741" s="188"/>
      <c r="AT741" s="182" t="s">
        <v>228</v>
      </c>
      <c r="AU741" s="182" t="s">
        <v>82</v>
      </c>
      <c r="AV741" s="13" t="s">
        <v>82</v>
      </c>
      <c r="AW741" s="13" t="s">
        <v>30</v>
      </c>
      <c r="AX741" s="13" t="s">
        <v>80</v>
      </c>
      <c r="AY741" s="182" t="s">
        <v>219</v>
      </c>
    </row>
    <row r="742" spans="1:65" s="2" customFormat="1" ht="21.6" customHeight="1">
      <c r="A742" s="33"/>
      <c r="B742" s="166"/>
      <c r="C742" s="197" t="s">
        <v>1630</v>
      </c>
      <c r="D742" s="197" t="s">
        <v>253</v>
      </c>
      <c r="E742" s="198" t="s">
        <v>1631</v>
      </c>
      <c r="F742" s="199" t="s">
        <v>1632</v>
      </c>
      <c r="G742" s="200" t="s">
        <v>237</v>
      </c>
      <c r="H742" s="201">
        <v>8.642</v>
      </c>
      <c r="I742" s="202"/>
      <c r="J742" s="203">
        <f>ROUND(I742*H742,2)</f>
        <v>0</v>
      </c>
      <c r="K742" s="199" t="s">
        <v>226</v>
      </c>
      <c r="L742" s="204"/>
      <c r="M742" s="205" t="s">
        <v>1</v>
      </c>
      <c r="N742" s="206" t="s">
        <v>38</v>
      </c>
      <c r="O742" s="59"/>
      <c r="P742" s="176">
        <f>O742*H742</f>
        <v>0</v>
      </c>
      <c r="Q742" s="176">
        <v>0.0015</v>
      </c>
      <c r="R742" s="176">
        <f>Q742*H742</f>
        <v>0.012962999999999999</v>
      </c>
      <c r="S742" s="176">
        <v>0</v>
      </c>
      <c r="T742" s="177">
        <f>S742*H742</f>
        <v>0</v>
      </c>
      <c r="U742" s="33"/>
      <c r="V742" s="33"/>
      <c r="W742" s="33"/>
      <c r="X742" s="33"/>
      <c r="Y742" s="33"/>
      <c r="Z742" s="33"/>
      <c r="AA742" s="33"/>
      <c r="AB742" s="33"/>
      <c r="AC742" s="33"/>
      <c r="AD742" s="33"/>
      <c r="AE742" s="33"/>
      <c r="AR742" s="178" t="s">
        <v>418</v>
      </c>
      <c r="AT742" s="178" t="s">
        <v>253</v>
      </c>
      <c r="AU742" s="178" t="s">
        <v>82</v>
      </c>
      <c r="AY742" s="18" t="s">
        <v>219</v>
      </c>
      <c r="BE742" s="179">
        <f>IF(N742="základní",J742,0)</f>
        <v>0</v>
      </c>
      <c r="BF742" s="179">
        <f>IF(N742="snížená",J742,0)</f>
        <v>0</v>
      </c>
      <c r="BG742" s="179">
        <f>IF(N742="zákl. přenesená",J742,0)</f>
        <v>0</v>
      </c>
      <c r="BH742" s="179">
        <f>IF(N742="sníž. přenesená",J742,0)</f>
        <v>0</v>
      </c>
      <c r="BI742" s="179">
        <f>IF(N742="nulová",J742,0)</f>
        <v>0</v>
      </c>
      <c r="BJ742" s="18" t="s">
        <v>80</v>
      </c>
      <c r="BK742" s="179">
        <f>ROUND(I742*H742,2)</f>
        <v>0</v>
      </c>
      <c r="BL742" s="18" t="s">
        <v>318</v>
      </c>
      <c r="BM742" s="178" t="s">
        <v>1633</v>
      </c>
    </row>
    <row r="743" spans="2:51" s="13" customFormat="1" ht="12">
      <c r="B743" s="180"/>
      <c r="D743" s="181" t="s">
        <v>228</v>
      </c>
      <c r="E743" s="182" t="s">
        <v>1</v>
      </c>
      <c r="F743" s="183" t="s">
        <v>1629</v>
      </c>
      <c r="H743" s="184">
        <v>8.642</v>
      </c>
      <c r="I743" s="185"/>
      <c r="L743" s="180"/>
      <c r="M743" s="186"/>
      <c r="N743" s="187"/>
      <c r="O743" s="187"/>
      <c r="P743" s="187"/>
      <c r="Q743" s="187"/>
      <c r="R743" s="187"/>
      <c r="S743" s="187"/>
      <c r="T743" s="188"/>
      <c r="AT743" s="182" t="s">
        <v>228</v>
      </c>
      <c r="AU743" s="182" t="s">
        <v>82</v>
      </c>
      <c r="AV743" s="13" t="s">
        <v>82</v>
      </c>
      <c r="AW743" s="13" t="s">
        <v>30</v>
      </c>
      <c r="AX743" s="13" t="s">
        <v>80</v>
      </c>
      <c r="AY743" s="182" t="s">
        <v>219</v>
      </c>
    </row>
    <row r="744" spans="1:65" s="2" customFormat="1" ht="21.6" customHeight="1">
      <c r="A744" s="33"/>
      <c r="B744" s="166"/>
      <c r="C744" s="197" t="s">
        <v>1634</v>
      </c>
      <c r="D744" s="197" t="s">
        <v>253</v>
      </c>
      <c r="E744" s="198" t="s">
        <v>1635</v>
      </c>
      <c r="F744" s="199" t="s">
        <v>1636</v>
      </c>
      <c r="G744" s="200" t="s">
        <v>237</v>
      </c>
      <c r="H744" s="201">
        <v>128.73</v>
      </c>
      <c r="I744" s="202"/>
      <c r="J744" s="203">
        <f>ROUND(I744*H744,2)</f>
        <v>0</v>
      </c>
      <c r="K744" s="199" t="s">
        <v>1</v>
      </c>
      <c r="L744" s="204"/>
      <c r="M744" s="205" t="s">
        <v>1</v>
      </c>
      <c r="N744" s="206" t="s">
        <v>38</v>
      </c>
      <c r="O744" s="59"/>
      <c r="P744" s="176">
        <f>O744*H744</f>
        <v>0</v>
      </c>
      <c r="Q744" s="176">
        <v>0.00075</v>
      </c>
      <c r="R744" s="176">
        <f>Q744*H744</f>
        <v>0.0965475</v>
      </c>
      <c r="S744" s="176">
        <v>0</v>
      </c>
      <c r="T744" s="177">
        <f>S744*H744</f>
        <v>0</v>
      </c>
      <c r="U744" s="33"/>
      <c r="V744" s="33"/>
      <c r="W744" s="33"/>
      <c r="X744" s="33"/>
      <c r="Y744" s="33"/>
      <c r="Z744" s="33"/>
      <c r="AA744" s="33"/>
      <c r="AB744" s="33"/>
      <c r="AC744" s="33"/>
      <c r="AD744" s="33"/>
      <c r="AE744" s="33"/>
      <c r="AR744" s="178" t="s">
        <v>418</v>
      </c>
      <c r="AT744" s="178" t="s">
        <v>253</v>
      </c>
      <c r="AU744" s="178" t="s">
        <v>82</v>
      </c>
      <c r="AY744" s="18" t="s">
        <v>219</v>
      </c>
      <c r="BE744" s="179">
        <f>IF(N744="základní",J744,0)</f>
        <v>0</v>
      </c>
      <c r="BF744" s="179">
        <f>IF(N744="snížená",J744,0)</f>
        <v>0</v>
      </c>
      <c r="BG744" s="179">
        <f>IF(N744="zákl. přenesená",J744,0)</f>
        <v>0</v>
      </c>
      <c r="BH744" s="179">
        <f>IF(N744="sníž. přenesená",J744,0)</f>
        <v>0</v>
      </c>
      <c r="BI744" s="179">
        <f>IF(N744="nulová",J744,0)</f>
        <v>0</v>
      </c>
      <c r="BJ744" s="18" t="s">
        <v>80</v>
      </c>
      <c r="BK744" s="179">
        <f>ROUND(I744*H744,2)</f>
        <v>0</v>
      </c>
      <c r="BL744" s="18" t="s">
        <v>318</v>
      </c>
      <c r="BM744" s="178" t="s">
        <v>1637</v>
      </c>
    </row>
    <row r="745" spans="2:51" s="13" customFormat="1" ht="12">
      <c r="B745" s="180"/>
      <c r="D745" s="181" t="s">
        <v>228</v>
      </c>
      <c r="E745" s="182" t="s">
        <v>1</v>
      </c>
      <c r="F745" s="183" t="s">
        <v>1638</v>
      </c>
      <c r="H745" s="184">
        <v>100.275</v>
      </c>
      <c r="I745" s="185"/>
      <c r="L745" s="180"/>
      <c r="M745" s="186"/>
      <c r="N745" s="187"/>
      <c r="O745" s="187"/>
      <c r="P745" s="187"/>
      <c r="Q745" s="187"/>
      <c r="R745" s="187"/>
      <c r="S745" s="187"/>
      <c r="T745" s="188"/>
      <c r="AT745" s="182" t="s">
        <v>228</v>
      </c>
      <c r="AU745" s="182" t="s">
        <v>82</v>
      </c>
      <c r="AV745" s="13" t="s">
        <v>82</v>
      </c>
      <c r="AW745" s="13" t="s">
        <v>30</v>
      </c>
      <c r="AX745" s="13" t="s">
        <v>73</v>
      </c>
      <c r="AY745" s="182" t="s">
        <v>219</v>
      </c>
    </row>
    <row r="746" spans="2:51" s="13" customFormat="1" ht="12">
      <c r="B746" s="180"/>
      <c r="D746" s="181" t="s">
        <v>228</v>
      </c>
      <c r="E746" s="182" t="s">
        <v>1</v>
      </c>
      <c r="F746" s="183" t="s">
        <v>1624</v>
      </c>
      <c r="H746" s="184">
        <v>28.455</v>
      </c>
      <c r="I746" s="185"/>
      <c r="L746" s="180"/>
      <c r="M746" s="186"/>
      <c r="N746" s="187"/>
      <c r="O746" s="187"/>
      <c r="P746" s="187"/>
      <c r="Q746" s="187"/>
      <c r="R746" s="187"/>
      <c r="S746" s="187"/>
      <c r="T746" s="188"/>
      <c r="AT746" s="182" t="s">
        <v>228</v>
      </c>
      <c r="AU746" s="182" t="s">
        <v>82</v>
      </c>
      <c r="AV746" s="13" t="s">
        <v>82</v>
      </c>
      <c r="AW746" s="13" t="s">
        <v>30</v>
      </c>
      <c r="AX746" s="13" t="s">
        <v>73</v>
      </c>
      <c r="AY746" s="182" t="s">
        <v>219</v>
      </c>
    </row>
    <row r="747" spans="2:51" s="14" customFormat="1" ht="12">
      <c r="B747" s="189"/>
      <c r="D747" s="181" t="s">
        <v>228</v>
      </c>
      <c r="E747" s="190" t="s">
        <v>1</v>
      </c>
      <c r="F747" s="191" t="s">
        <v>241</v>
      </c>
      <c r="H747" s="192">
        <v>128.73</v>
      </c>
      <c r="I747" s="193"/>
      <c r="L747" s="189"/>
      <c r="M747" s="194"/>
      <c r="N747" s="195"/>
      <c r="O747" s="195"/>
      <c r="P747" s="195"/>
      <c r="Q747" s="195"/>
      <c r="R747" s="195"/>
      <c r="S747" s="195"/>
      <c r="T747" s="196"/>
      <c r="AT747" s="190" t="s">
        <v>228</v>
      </c>
      <c r="AU747" s="190" t="s">
        <v>82</v>
      </c>
      <c r="AV747" s="14" t="s">
        <v>125</v>
      </c>
      <c r="AW747" s="14" t="s">
        <v>30</v>
      </c>
      <c r="AX747" s="14" t="s">
        <v>80</v>
      </c>
      <c r="AY747" s="190" t="s">
        <v>219</v>
      </c>
    </row>
    <row r="748" spans="1:65" s="2" customFormat="1" ht="21.6" customHeight="1">
      <c r="A748" s="33"/>
      <c r="B748" s="166"/>
      <c r="C748" s="197" t="s">
        <v>822</v>
      </c>
      <c r="D748" s="197" t="s">
        <v>253</v>
      </c>
      <c r="E748" s="198" t="s">
        <v>1635</v>
      </c>
      <c r="F748" s="199" t="s">
        <v>1636</v>
      </c>
      <c r="G748" s="200" t="s">
        <v>237</v>
      </c>
      <c r="H748" s="201">
        <v>125.055</v>
      </c>
      <c r="I748" s="202"/>
      <c r="J748" s="203">
        <f>ROUND(I748*H748,2)</f>
        <v>0</v>
      </c>
      <c r="K748" s="199" t="s">
        <v>1</v>
      </c>
      <c r="L748" s="204"/>
      <c r="M748" s="205" t="s">
        <v>1</v>
      </c>
      <c r="N748" s="206" t="s">
        <v>38</v>
      </c>
      <c r="O748" s="59"/>
      <c r="P748" s="176">
        <f>O748*H748</f>
        <v>0</v>
      </c>
      <c r="Q748" s="176">
        <v>0.0015</v>
      </c>
      <c r="R748" s="176">
        <f>Q748*H748</f>
        <v>0.1875825</v>
      </c>
      <c r="S748" s="176">
        <v>0</v>
      </c>
      <c r="T748" s="177">
        <f>S748*H748</f>
        <v>0</v>
      </c>
      <c r="U748" s="33"/>
      <c r="V748" s="33"/>
      <c r="W748" s="33"/>
      <c r="X748" s="33"/>
      <c r="Y748" s="33"/>
      <c r="Z748" s="33"/>
      <c r="AA748" s="33"/>
      <c r="AB748" s="33"/>
      <c r="AC748" s="33"/>
      <c r="AD748" s="33"/>
      <c r="AE748" s="33"/>
      <c r="AR748" s="178" t="s">
        <v>418</v>
      </c>
      <c r="AT748" s="178" t="s">
        <v>253</v>
      </c>
      <c r="AU748" s="178" t="s">
        <v>82</v>
      </c>
      <c r="AY748" s="18" t="s">
        <v>219</v>
      </c>
      <c r="BE748" s="179">
        <f>IF(N748="základní",J748,0)</f>
        <v>0</v>
      </c>
      <c r="BF748" s="179">
        <f>IF(N748="snížená",J748,0)</f>
        <v>0</v>
      </c>
      <c r="BG748" s="179">
        <f>IF(N748="zákl. přenesená",J748,0)</f>
        <v>0</v>
      </c>
      <c r="BH748" s="179">
        <f>IF(N748="sníž. přenesená",J748,0)</f>
        <v>0</v>
      </c>
      <c r="BI748" s="179">
        <f>IF(N748="nulová",J748,0)</f>
        <v>0</v>
      </c>
      <c r="BJ748" s="18" t="s">
        <v>80</v>
      </c>
      <c r="BK748" s="179">
        <f>ROUND(I748*H748,2)</f>
        <v>0</v>
      </c>
      <c r="BL748" s="18" t="s">
        <v>318</v>
      </c>
      <c r="BM748" s="178" t="s">
        <v>1639</v>
      </c>
    </row>
    <row r="749" spans="2:51" s="13" customFormat="1" ht="12">
      <c r="B749" s="180"/>
      <c r="D749" s="181" t="s">
        <v>228</v>
      </c>
      <c r="E749" s="182" t="s">
        <v>1</v>
      </c>
      <c r="F749" s="183" t="s">
        <v>1640</v>
      </c>
      <c r="H749" s="184">
        <v>125.055</v>
      </c>
      <c r="I749" s="185"/>
      <c r="L749" s="180"/>
      <c r="M749" s="186"/>
      <c r="N749" s="187"/>
      <c r="O749" s="187"/>
      <c r="P749" s="187"/>
      <c r="Q749" s="187"/>
      <c r="R749" s="187"/>
      <c r="S749" s="187"/>
      <c r="T749" s="188"/>
      <c r="AT749" s="182" t="s">
        <v>228</v>
      </c>
      <c r="AU749" s="182" t="s">
        <v>82</v>
      </c>
      <c r="AV749" s="13" t="s">
        <v>82</v>
      </c>
      <c r="AW749" s="13" t="s">
        <v>30</v>
      </c>
      <c r="AX749" s="13" t="s">
        <v>73</v>
      </c>
      <c r="AY749" s="182" t="s">
        <v>219</v>
      </c>
    </row>
    <row r="750" spans="2:51" s="14" customFormat="1" ht="12">
      <c r="B750" s="189"/>
      <c r="D750" s="181" t="s">
        <v>228</v>
      </c>
      <c r="E750" s="190" t="s">
        <v>1</v>
      </c>
      <c r="F750" s="191" t="s">
        <v>241</v>
      </c>
      <c r="H750" s="192">
        <v>125.055</v>
      </c>
      <c r="I750" s="193"/>
      <c r="L750" s="189"/>
      <c r="M750" s="194"/>
      <c r="N750" s="195"/>
      <c r="O750" s="195"/>
      <c r="P750" s="195"/>
      <c r="Q750" s="195"/>
      <c r="R750" s="195"/>
      <c r="S750" s="195"/>
      <c r="T750" s="196"/>
      <c r="AT750" s="190" t="s">
        <v>228</v>
      </c>
      <c r="AU750" s="190" t="s">
        <v>82</v>
      </c>
      <c r="AV750" s="14" t="s">
        <v>125</v>
      </c>
      <c r="AW750" s="14" t="s">
        <v>30</v>
      </c>
      <c r="AX750" s="14" t="s">
        <v>80</v>
      </c>
      <c r="AY750" s="190" t="s">
        <v>219</v>
      </c>
    </row>
    <row r="751" spans="1:65" s="2" customFormat="1" ht="21.6" customHeight="1">
      <c r="A751" s="33"/>
      <c r="B751" s="166"/>
      <c r="C751" s="167" t="s">
        <v>1641</v>
      </c>
      <c r="D751" s="167" t="s">
        <v>222</v>
      </c>
      <c r="E751" s="168" t="s">
        <v>1642</v>
      </c>
      <c r="F751" s="169" t="s">
        <v>1643</v>
      </c>
      <c r="G751" s="170" t="s">
        <v>361</v>
      </c>
      <c r="H751" s="171">
        <v>335.07</v>
      </c>
      <c r="I751" s="172"/>
      <c r="J751" s="173">
        <f>ROUND(I751*H751,2)</f>
        <v>0</v>
      </c>
      <c r="K751" s="169" t="s">
        <v>226</v>
      </c>
      <c r="L751" s="34"/>
      <c r="M751" s="174" t="s">
        <v>1</v>
      </c>
      <c r="N751" s="175" t="s">
        <v>38</v>
      </c>
      <c r="O751" s="59"/>
      <c r="P751" s="176">
        <f>O751*H751</f>
        <v>0</v>
      </c>
      <c r="Q751" s="176">
        <v>0</v>
      </c>
      <c r="R751" s="176">
        <f>Q751*H751</f>
        <v>0</v>
      </c>
      <c r="S751" s="176">
        <v>0</v>
      </c>
      <c r="T751" s="177">
        <f>S751*H751</f>
        <v>0</v>
      </c>
      <c r="U751" s="33"/>
      <c r="V751" s="33"/>
      <c r="W751" s="33"/>
      <c r="X751" s="33"/>
      <c r="Y751" s="33"/>
      <c r="Z751" s="33"/>
      <c r="AA751" s="33"/>
      <c r="AB751" s="33"/>
      <c r="AC751" s="33"/>
      <c r="AD751" s="33"/>
      <c r="AE751" s="33"/>
      <c r="AR751" s="178" t="s">
        <v>318</v>
      </c>
      <c r="AT751" s="178" t="s">
        <v>222</v>
      </c>
      <c r="AU751" s="178" t="s">
        <v>82</v>
      </c>
      <c r="AY751" s="18" t="s">
        <v>219</v>
      </c>
      <c r="BE751" s="179">
        <f>IF(N751="základní",J751,0)</f>
        <v>0</v>
      </c>
      <c r="BF751" s="179">
        <f>IF(N751="snížená",J751,0)</f>
        <v>0</v>
      </c>
      <c r="BG751" s="179">
        <f>IF(N751="zákl. přenesená",J751,0)</f>
        <v>0</v>
      </c>
      <c r="BH751" s="179">
        <f>IF(N751="sníž. přenesená",J751,0)</f>
        <v>0</v>
      </c>
      <c r="BI751" s="179">
        <f>IF(N751="nulová",J751,0)</f>
        <v>0</v>
      </c>
      <c r="BJ751" s="18" t="s">
        <v>80</v>
      </c>
      <c r="BK751" s="179">
        <f>ROUND(I751*H751,2)</f>
        <v>0</v>
      </c>
      <c r="BL751" s="18" t="s">
        <v>318</v>
      </c>
      <c r="BM751" s="178" t="s">
        <v>1644</v>
      </c>
    </row>
    <row r="752" spans="2:51" s="13" customFormat="1" ht="12">
      <c r="B752" s="180"/>
      <c r="D752" s="181" t="s">
        <v>228</v>
      </c>
      <c r="E752" s="182" t="s">
        <v>1</v>
      </c>
      <c r="F752" s="183" t="s">
        <v>1645</v>
      </c>
      <c r="H752" s="184">
        <v>335.07</v>
      </c>
      <c r="I752" s="185"/>
      <c r="L752" s="180"/>
      <c r="M752" s="186"/>
      <c r="N752" s="187"/>
      <c r="O752" s="187"/>
      <c r="P752" s="187"/>
      <c r="Q752" s="187"/>
      <c r="R752" s="187"/>
      <c r="S752" s="187"/>
      <c r="T752" s="188"/>
      <c r="AT752" s="182" t="s">
        <v>228</v>
      </c>
      <c r="AU752" s="182" t="s">
        <v>82</v>
      </c>
      <c r="AV752" s="13" t="s">
        <v>82</v>
      </c>
      <c r="AW752" s="13" t="s">
        <v>30</v>
      </c>
      <c r="AX752" s="13" t="s">
        <v>80</v>
      </c>
      <c r="AY752" s="182" t="s">
        <v>219</v>
      </c>
    </row>
    <row r="753" spans="1:65" s="2" customFormat="1" ht="21.6" customHeight="1">
      <c r="A753" s="33"/>
      <c r="B753" s="166"/>
      <c r="C753" s="197" t="s">
        <v>1646</v>
      </c>
      <c r="D753" s="197" t="s">
        <v>253</v>
      </c>
      <c r="E753" s="198" t="s">
        <v>1647</v>
      </c>
      <c r="F753" s="199" t="s">
        <v>1648</v>
      </c>
      <c r="G753" s="200" t="s">
        <v>361</v>
      </c>
      <c r="H753" s="201">
        <v>368.577</v>
      </c>
      <c r="I753" s="202"/>
      <c r="J753" s="203">
        <f>ROUND(I753*H753,2)</f>
        <v>0</v>
      </c>
      <c r="K753" s="199" t="s">
        <v>226</v>
      </c>
      <c r="L753" s="204"/>
      <c r="M753" s="205" t="s">
        <v>1</v>
      </c>
      <c r="N753" s="206" t="s">
        <v>38</v>
      </c>
      <c r="O753" s="59"/>
      <c r="P753" s="176">
        <f>O753*H753</f>
        <v>0</v>
      </c>
      <c r="Q753" s="176">
        <v>2E-05</v>
      </c>
      <c r="R753" s="176">
        <f>Q753*H753</f>
        <v>0.00737154</v>
      </c>
      <c r="S753" s="176">
        <v>0</v>
      </c>
      <c r="T753" s="177">
        <f>S753*H753</f>
        <v>0</v>
      </c>
      <c r="U753" s="33"/>
      <c r="V753" s="33"/>
      <c r="W753" s="33"/>
      <c r="X753" s="33"/>
      <c r="Y753" s="33"/>
      <c r="Z753" s="33"/>
      <c r="AA753" s="33"/>
      <c r="AB753" s="33"/>
      <c r="AC753" s="33"/>
      <c r="AD753" s="33"/>
      <c r="AE753" s="33"/>
      <c r="AR753" s="178" t="s">
        <v>418</v>
      </c>
      <c r="AT753" s="178" t="s">
        <v>253</v>
      </c>
      <c r="AU753" s="178" t="s">
        <v>82</v>
      </c>
      <c r="AY753" s="18" t="s">
        <v>219</v>
      </c>
      <c r="BE753" s="179">
        <f>IF(N753="základní",J753,0)</f>
        <v>0</v>
      </c>
      <c r="BF753" s="179">
        <f>IF(N753="snížená",J753,0)</f>
        <v>0</v>
      </c>
      <c r="BG753" s="179">
        <f>IF(N753="zákl. přenesená",J753,0)</f>
        <v>0</v>
      </c>
      <c r="BH753" s="179">
        <f>IF(N753="sníž. přenesená",J753,0)</f>
        <v>0</v>
      </c>
      <c r="BI753" s="179">
        <f>IF(N753="nulová",J753,0)</f>
        <v>0</v>
      </c>
      <c r="BJ753" s="18" t="s">
        <v>80</v>
      </c>
      <c r="BK753" s="179">
        <f>ROUND(I753*H753,2)</f>
        <v>0</v>
      </c>
      <c r="BL753" s="18" t="s">
        <v>318</v>
      </c>
      <c r="BM753" s="178" t="s">
        <v>1649</v>
      </c>
    </row>
    <row r="754" spans="2:51" s="13" customFormat="1" ht="12">
      <c r="B754" s="180"/>
      <c r="D754" s="181" t="s">
        <v>228</v>
      </c>
      <c r="E754" s="182" t="s">
        <v>1</v>
      </c>
      <c r="F754" s="183" t="s">
        <v>1650</v>
      </c>
      <c r="H754" s="184">
        <v>368.577</v>
      </c>
      <c r="I754" s="185"/>
      <c r="L754" s="180"/>
      <c r="M754" s="186"/>
      <c r="N754" s="187"/>
      <c r="O754" s="187"/>
      <c r="P754" s="187"/>
      <c r="Q754" s="187"/>
      <c r="R754" s="187"/>
      <c r="S754" s="187"/>
      <c r="T754" s="188"/>
      <c r="AT754" s="182" t="s">
        <v>228</v>
      </c>
      <c r="AU754" s="182" t="s">
        <v>82</v>
      </c>
      <c r="AV754" s="13" t="s">
        <v>82</v>
      </c>
      <c r="AW754" s="13" t="s">
        <v>30</v>
      </c>
      <c r="AX754" s="13" t="s">
        <v>80</v>
      </c>
      <c r="AY754" s="182" t="s">
        <v>219</v>
      </c>
    </row>
    <row r="755" spans="1:65" s="2" customFormat="1" ht="32.45" customHeight="1">
      <c r="A755" s="33"/>
      <c r="B755" s="166"/>
      <c r="C755" s="167" t="s">
        <v>1651</v>
      </c>
      <c r="D755" s="167" t="s">
        <v>222</v>
      </c>
      <c r="E755" s="168" t="s">
        <v>1652</v>
      </c>
      <c r="F755" s="169" t="s">
        <v>1653</v>
      </c>
      <c r="G755" s="170" t="s">
        <v>237</v>
      </c>
      <c r="H755" s="171">
        <v>166.034</v>
      </c>
      <c r="I755" s="172"/>
      <c r="J755" s="173">
        <f>ROUND(I755*H755,2)</f>
        <v>0</v>
      </c>
      <c r="K755" s="169" t="s">
        <v>226</v>
      </c>
      <c r="L755" s="34"/>
      <c r="M755" s="174" t="s">
        <v>1</v>
      </c>
      <c r="N755" s="175" t="s">
        <v>38</v>
      </c>
      <c r="O755" s="59"/>
      <c r="P755" s="176">
        <f>O755*H755</f>
        <v>0</v>
      </c>
      <c r="Q755" s="176">
        <v>0.006</v>
      </c>
      <c r="R755" s="176">
        <f>Q755*H755</f>
        <v>0.996204</v>
      </c>
      <c r="S755" s="176">
        <v>0</v>
      </c>
      <c r="T755" s="177">
        <f>S755*H755</f>
        <v>0</v>
      </c>
      <c r="U755" s="33"/>
      <c r="V755" s="33"/>
      <c r="W755" s="33"/>
      <c r="X755" s="33"/>
      <c r="Y755" s="33"/>
      <c r="Z755" s="33"/>
      <c r="AA755" s="33"/>
      <c r="AB755" s="33"/>
      <c r="AC755" s="33"/>
      <c r="AD755" s="33"/>
      <c r="AE755" s="33"/>
      <c r="AR755" s="178" t="s">
        <v>318</v>
      </c>
      <c r="AT755" s="178" t="s">
        <v>222</v>
      </c>
      <c r="AU755" s="178" t="s">
        <v>82</v>
      </c>
      <c r="AY755" s="18" t="s">
        <v>219</v>
      </c>
      <c r="BE755" s="179">
        <f>IF(N755="základní",J755,0)</f>
        <v>0</v>
      </c>
      <c r="BF755" s="179">
        <f>IF(N755="snížená",J755,0)</f>
        <v>0</v>
      </c>
      <c r="BG755" s="179">
        <f>IF(N755="zákl. přenesená",J755,0)</f>
        <v>0</v>
      </c>
      <c r="BH755" s="179">
        <f>IF(N755="sníž. přenesená",J755,0)</f>
        <v>0</v>
      </c>
      <c r="BI755" s="179">
        <f>IF(N755="nulová",J755,0)</f>
        <v>0</v>
      </c>
      <c r="BJ755" s="18" t="s">
        <v>80</v>
      </c>
      <c r="BK755" s="179">
        <f>ROUND(I755*H755,2)</f>
        <v>0</v>
      </c>
      <c r="BL755" s="18" t="s">
        <v>318</v>
      </c>
      <c r="BM755" s="178" t="s">
        <v>1654</v>
      </c>
    </row>
    <row r="756" spans="2:51" s="15" customFormat="1" ht="12">
      <c r="B756" s="207"/>
      <c r="D756" s="181" t="s">
        <v>228</v>
      </c>
      <c r="E756" s="208" t="s">
        <v>1</v>
      </c>
      <c r="F756" s="209" t="s">
        <v>1655</v>
      </c>
      <c r="H756" s="208" t="s">
        <v>1</v>
      </c>
      <c r="I756" s="210"/>
      <c r="L756" s="207"/>
      <c r="M756" s="211"/>
      <c r="N756" s="212"/>
      <c r="O756" s="212"/>
      <c r="P756" s="212"/>
      <c r="Q756" s="212"/>
      <c r="R756" s="212"/>
      <c r="S756" s="212"/>
      <c r="T756" s="213"/>
      <c r="AT756" s="208" t="s">
        <v>228</v>
      </c>
      <c r="AU756" s="208" t="s">
        <v>82</v>
      </c>
      <c r="AV756" s="15" t="s">
        <v>80</v>
      </c>
      <c r="AW756" s="15" t="s">
        <v>30</v>
      </c>
      <c r="AX756" s="15" t="s">
        <v>73</v>
      </c>
      <c r="AY756" s="208" t="s">
        <v>219</v>
      </c>
    </row>
    <row r="757" spans="2:51" s="13" customFormat="1" ht="22.5">
      <c r="B757" s="180"/>
      <c r="D757" s="181" t="s">
        <v>228</v>
      </c>
      <c r="E757" s="182" t="s">
        <v>1</v>
      </c>
      <c r="F757" s="183" t="s">
        <v>1656</v>
      </c>
      <c r="H757" s="184">
        <v>50.225</v>
      </c>
      <c r="I757" s="185"/>
      <c r="L757" s="180"/>
      <c r="M757" s="186"/>
      <c r="N757" s="187"/>
      <c r="O757" s="187"/>
      <c r="P757" s="187"/>
      <c r="Q757" s="187"/>
      <c r="R757" s="187"/>
      <c r="S757" s="187"/>
      <c r="T757" s="188"/>
      <c r="AT757" s="182" t="s">
        <v>228</v>
      </c>
      <c r="AU757" s="182" t="s">
        <v>82</v>
      </c>
      <c r="AV757" s="13" t="s">
        <v>82</v>
      </c>
      <c r="AW757" s="13" t="s">
        <v>30</v>
      </c>
      <c r="AX757" s="13" t="s">
        <v>73</v>
      </c>
      <c r="AY757" s="182" t="s">
        <v>219</v>
      </c>
    </row>
    <row r="758" spans="2:51" s="13" customFormat="1" ht="12">
      <c r="B758" s="180"/>
      <c r="D758" s="181" t="s">
        <v>228</v>
      </c>
      <c r="E758" s="182" t="s">
        <v>1</v>
      </c>
      <c r="F758" s="183" t="s">
        <v>1657</v>
      </c>
      <c r="H758" s="184">
        <v>24.06</v>
      </c>
      <c r="I758" s="185"/>
      <c r="L758" s="180"/>
      <c r="M758" s="186"/>
      <c r="N758" s="187"/>
      <c r="O758" s="187"/>
      <c r="P758" s="187"/>
      <c r="Q758" s="187"/>
      <c r="R758" s="187"/>
      <c r="S758" s="187"/>
      <c r="T758" s="188"/>
      <c r="AT758" s="182" t="s">
        <v>228</v>
      </c>
      <c r="AU758" s="182" t="s">
        <v>82</v>
      </c>
      <c r="AV758" s="13" t="s">
        <v>82</v>
      </c>
      <c r="AW758" s="13" t="s">
        <v>30</v>
      </c>
      <c r="AX758" s="13" t="s">
        <v>73</v>
      </c>
      <c r="AY758" s="182" t="s">
        <v>219</v>
      </c>
    </row>
    <row r="759" spans="2:51" s="16" customFormat="1" ht="12">
      <c r="B759" s="222"/>
      <c r="D759" s="181" t="s">
        <v>228</v>
      </c>
      <c r="E759" s="223" t="s">
        <v>1</v>
      </c>
      <c r="F759" s="224" t="s">
        <v>1198</v>
      </c>
      <c r="H759" s="225">
        <v>74.285</v>
      </c>
      <c r="I759" s="226"/>
      <c r="L759" s="222"/>
      <c r="M759" s="227"/>
      <c r="N759" s="228"/>
      <c r="O759" s="228"/>
      <c r="P759" s="228"/>
      <c r="Q759" s="228"/>
      <c r="R759" s="228"/>
      <c r="S759" s="228"/>
      <c r="T759" s="229"/>
      <c r="AT759" s="223" t="s">
        <v>228</v>
      </c>
      <c r="AU759" s="223" t="s">
        <v>82</v>
      </c>
      <c r="AV759" s="16" t="s">
        <v>90</v>
      </c>
      <c r="AW759" s="16" t="s">
        <v>30</v>
      </c>
      <c r="AX759" s="16" t="s">
        <v>73</v>
      </c>
      <c r="AY759" s="223" t="s">
        <v>219</v>
      </c>
    </row>
    <row r="760" spans="2:51" s="13" customFormat="1" ht="12">
      <c r="B760" s="180"/>
      <c r="D760" s="181" t="s">
        <v>228</v>
      </c>
      <c r="E760" s="182" t="s">
        <v>1</v>
      </c>
      <c r="F760" s="183" t="s">
        <v>1658</v>
      </c>
      <c r="H760" s="184">
        <v>2.648</v>
      </c>
      <c r="I760" s="185"/>
      <c r="L760" s="180"/>
      <c r="M760" s="186"/>
      <c r="N760" s="187"/>
      <c r="O760" s="187"/>
      <c r="P760" s="187"/>
      <c r="Q760" s="187"/>
      <c r="R760" s="187"/>
      <c r="S760" s="187"/>
      <c r="T760" s="188"/>
      <c r="AT760" s="182" t="s">
        <v>228</v>
      </c>
      <c r="AU760" s="182" t="s">
        <v>82</v>
      </c>
      <c r="AV760" s="13" t="s">
        <v>82</v>
      </c>
      <c r="AW760" s="13" t="s">
        <v>30</v>
      </c>
      <c r="AX760" s="13" t="s">
        <v>73</v>
      </c>
      <c r="AY760" s="182" t="s">
        <v>219</v>
      </c>
    </row>
    <row r="761" spans="2:51" s="16" customFormat="1" ht="12">
      <c r="B761" s="222"/>
      <c r="D761" s="181" t="s">
        <v>228</v>
      </c>
      <c r="E761" s="223" t="s">
        <v>1</v>
      </c>
      <c r="F761" s="224" t="s">
        <v>1198</v>
      </c>
      <c r="H761" s="225">
        <v>2.648</v>
      </c>
      <c r="I761" s="226"/>
      <c r="L761" s="222"/>
      <c r="M761" s="227"/>
      <c r="N761" s="228"/>
      <c r="O761" s="228"/>
      <c r="P761" s="228"/>
      <c r="Q761" s="228"/>
      <c r="R761" s="228"/>
      <c r="S761" s="228"/>
      <c r="T761" s="229"/>
      <c r="AT761" s="223" t="s">
        <v>228</v>
      </c>
      <c r="AU761" s="223" t="s">
        <v>82</v>
      </c>
      <c r="AV761" s="16" t="s">
        <v>90</v>
      </c>
      <c r="AW761" s="16" t="s">
        <v>30</v>
      </c>
      <c r="AX761" s="16" t="s">
        <v>73</v>
      </c>
      <c r="AY761" s="223" t="s">
        <v>219</v>
      </c>
    </row>
    <row r="762" spans="2:51" s="15" customFormat="1" ht="12">
      <c r="B762" s="207"/>
      <c r="D762" s="181" t="s">
        <v>228</v>
      </c>
      <c r="E762" s="208" t="s">
        <v>1</v>
      </c>
      <c r="F762" s="209" t="s">
        <v>1659</v>
      </c>
      <c r="H762" s="208" t="s">
        <v>1</v>
      </c>
      <c r="I762" s="210"/>
      <c r="L762" s="207"/>
      <c r="M762" s="211"/>
      <c r="N762" s="212"/>
      <c r="O762" s="212"/>
      <c r="P762" s="212"/>
      <c r="Q762" s="212"/>
      <c r="R762" s="212"/>
      <c r="S762" s="212"/>
      <c r="T762" s="213"/>
      <c r="AT762" s="208" t="s">
        <v>228</v>
      </c>
      <c r="AU762" s="208" t="s">
        <v>82</v>
      </c>
      <c r="AV762" s="15" t="s">
        <v>80</v>
      </c>
      <c r="AW762" s="15" t="s">
        <v>30</v>
      </c>
      <c r="AX762" s="15" t="s">
        <v>73</v>
      </c>
      <c r="AY762" s="208" t="s">
        <v>219</v>
      </c>
    </row>
    <row r="763" spans="2:51" s="13" customFormat="1" ht="33.75">
      <c r="B763" s="180"/>
      <c r="D763" s="181" t="s">
        <v>228</v>
      </c>
      <c r="E763" s="182" t="s">
        <v>1</v>
      </c>
      <c r="F763" s="183" t="s">
        <v>1660</v>
      </c>
      <c r="H763" s="184">
        <v>44.203</v>
      </c>
      <c r="I763" s="185"/>
      <c r="L763" s="180"/>
      <c r="M763" s="186"/>
      <c r="N763" s="187"/>
      <c r="O763" s="187"/>
      <c r="P763" s="187"/>
      <c r="Q763" s="187"/>
      <c r="R763" s="187"/>
      <c r="S763" s="187"/>
      <c r="T763" s="188"/>
      <c r="AT763" s="182" t="s">
        <v>228</v>
      </c>
      <c r="AU763" s="182" t="s">
        <v>82</v>
      </c>
      <c r="AV763" s="13" t="s">
        <v>82</v>
      </c>
      <c r="AW763" s="13" t="s">
        <v>30</v>
      </c>
      <c r="AX763" s="13" t="s">
        <v>73</v>
      </c>
      <c r="AY763" s="182" t="s">
        <v>219</v>
      </c>
    </row>
    <row r="764" spans="2:51" s="13" customFormat="1" ht="12">
      <c r="B764" s="180"/>
      <c r="D764" s="181" t="s">
        <v>228</v>
      </c>
      <c r="E764" s="182" t="s">
        <v>1</v>
      </c>
      <c r="F764" s="183" t="s">
        <v>1661</v>
      </c>
      <c r="H764" s="184">
        <v>44.898</v>
      </c>
      <c r="I764" s="185"/>
      <c r="L764" s="180"/>
      <c r="M764" s="186"/>
      <c r="N764" s="187"/>
      <c r="O764" s="187"/>
      <c r="P764" s="187"/>
      <c r="Q764" s="187"/>
      <c r="R764" s="187"/>
      <c r="S764" s="187"/>
      <c r="T764" s="188"/>
      <c r="AT764" s="182" t="s">
        <v>228</v>
      </c>
      <c r="AU764" s="182" t="s">
        <v>82</v>
      </c>
      <c r="AV764" s="13" t="s">
        <v>82</v>
      </c>
      <c r="AW764" s="13" t="s">
        <v>30</v>
      </c>
      <c r="AX764" s="13" t="s">
        <v>73</v>
      </c>
      <c r="AY764" s="182" t="s">
        <v>219</v>
      </c>
    </row>
    <row r="765" spans="2:51" s="16" customFormat="1" ht="12">
      <c r="B765" s="222"/>
      <c r="D765" s="181" t="s">
        <v>228</v>
      </c>
      <c r="E765" s="223" t="s">
        <v>1</v>
      </c>
      <c r="F765" s="224" t="s">
        <v>1198</v>
      </c>
      <c r="H765" s="225">
        <v>89.101</v>
      </c>
      <c r="I765" s="226"/>
      <c r="L765" s="222"/>
      <c r="M765" s="227"/>
      <c r="N765" s="228"/>
      <c r="O765" s="228"/>
      <c r="P765" s="228"/>
      <c r="Q765" s="228"/>
      <c r="R765" s="228"/>
      <c r="S765" s="228"/>
      <c r="T765" s="229"/>
      <c r="AT765" s="223" t="s">
        <v>228</v>
      </c>
      <c r="AU765" s="223" t="s">
        <v>82</v>
      </c>
      <c r="AV765" s="16" t="s">
        <v>90</v>
      </c>
      <c r="AW765" s="16" t="s">
        <v>30</v>
      </c>
      <c r="AX765" s="16" t="s">
        <v>73</v>
      </c>
      <c r="AY765" s="223" t="s">
        <v>219</v>
      </c>
    </row>
    <row r="766" spans="2:51" s="14" customFormat="1" ht="12">
      <c r="B766" s="189"/>
      <c r="D766" s="181" t="s">
        <v>228</v>
      </c>
      <c r="E766" s="190" t="s">
        <v>1</v>
      </c>
      <c r="F766" s="191" t="s">
        <v>241</v>
      </c>
      <c r="H766" s="192">
        <v>166.034</v>
      </c>
      <c r="I766" s="193"/>
      <c r="L766" s="189"/>
      <c r="M766" s="194"/>
      <c r="N766" s="195"/>
      <c r="O766" s="195"/>
      <c r="P766" s="195"/>
      <c r="Q766" s="195"/>
      <c r="R766" s="195"/>
      <c r="S766" s="195"/>
      <c r="T766" s="196"/>
      <c r="AT766" s="190" t="s">
        <v>228</v>
      </c>
      <c r="AU766" s="190" t="s">
        <v>82</v>
      </c>
      <c r="AV766" s="14" t="s">
        <v>125</v>
      </c>
      <c r="AW766" s="14" t="s">
        <v>30</v>
      </c>
      <c r="AX766" s="14" t="s">
        <v>80</v>
      </c>
      <c r="AY766" s="190" t="s">
        <v>219</v>
      </c>
    </row>
    <row r="767" spans="1:65" s="2" customFormat="1" ht="21.6" customHeight="1">
      <c r="A767" s="33"/>
      <c r="B767" s="166"/>
      <c r="C767" s="197" t="s">
        <v>1662</v>
      </c>
      <c r="D767" s="197" t="s">
        <v>253</v>
      </c>
      <c r="E767" s="198" t="s">
        <v>1663</v>
      </c>
      <c r="F767" s="199" t="s">
        <v>1664</v>
      </c>
      <c r="G767" s="200" t="s">
        <v>232</v>
      </c>
      <c r="H767" s="201">
        <v>14.033</v>
      </c>
      <c r="I767" s="202"/>
      <c r="J767" s="203">
        <f>ROUND(I767*H767,2)</f>
        <v>0</v>
      </c>
      <c r="K767" s="199" t="s">
        <v>226</v>
      </c>
      <c r="L767" s="204"/>
      <c r="M767" s="205" t="s">
        <v>1</v>
      </c>
      <c r="N767" s="206" t="s">
        <v>38</v>
      </c>
      <c r="O767" s="59"/>
      <c r="P767" s="176">
        <f>O767*H767</f>
        <v>0</v>
      </c>
      <c r="Q767" s="176">
        <v>0.03</v>
      </c>
      <c r="R767" s="176">
        <f>Q767*H767</f>
        <v>0.42099</v>
      </c>
      <c r="S767" s="176">
        <v>0</v>
      </c>
      <c r="T767" s="177">
        <f>S767*H767</f>
        <v>0</v>
      </c>
      <c r="U767" s="33"/>
      <c r="V767" s="33"/>
      <c r="W767" s="33"/>
      <c r="X767" s="33"/>
      <c r="Y767" s="33"/>
      <c r="Z767" s="33"/>
      <c r="AA767" s="33"/>
      <c r="AB767" s="33"/>
      <c r="AC767" s="33"/>
      <c r="AD767" s="33"/>
      <c r="AE767" s="33"/>
      <c r="AR767" s="178" t="s">
        <v>418</v>
      </c>
      <c r="AT767" s="178" t="s">
        <v>253</v>
      </c>
      <c r="AU767" s="178" t="s">
        <v>82</v>
      </c>
      <c r="AY767" s="18" t="s">
        <v>219</v>
      </c>
      <c r="BE767" s="179">
        <f>IF(N767="základní",J767,0)</f>
        <v>0</v>
      </c>
      <c r="BF767" s="179">
        <f>IF(N767="snížená",J767,0)</f>
        <v>0</v>
      </c>
      <c r="BG767" s="179">
        <f>IF(N767="zákl. přenesená",J767,0)</f>
        <v>0</v>
      </c>
      <c r="BH767" s="179">
        <f>IF(N767="sníž. přenesená",J767,0)</f>
        <v>0</v>
      </c>
      <c r="BI767" s="179">
        <f>IF(N767="nulová",J767,0)</f>
        <v>0</v>
      </c>
      <c r="BJ767" s="18" t="s">
        <v>80</v>
      </c>
      <c r="BK767" s="179">
        <f>ROUND(I767*H767,2)</f>
        <v>0</v>
      </c>
      <c r="BL767" s="18" t="s">
        <v>318</v>
      </c>
      <c r="BM767" s="178" t="s">
        <v>1665</v>
      </c>
    </row>
    <row r="768" spans="2:51" s="13" customFormat="1" ht="12">
      <c r="B768" s="180"/>
      <c r="D768" s="181" t="s">
        <v>228</v>
      </c>
      <c r="E768" s="182" t="s">
        <v>1</v>
      </c>
      <c r="F768" s="183" t="s">
        <v>1666</v>
      </c>
      <c r="H768" s="184">
        <v>14.033</v>
      </c>
      <c r="I768" s="185"/>
      <c r="L768" s="180"/>
      <c r="M768" s="186"/>
      <c r="N768" s="187"/>
      <c r="O768" s="187"/>
      <c r="P768" s="187"/>
      <c r="Q768" s="187"/>
      <c r="R768" s="187"/>
      <c r="S768" s="187"/>
      <c r="T768" s="188"/>
      <c r="AT768" s="182" t="s">
        <v>228</v>
      </c>
      <c r="AU768" s="182" t="s">
        <v>82</v>
      </c>
      <c r="AV768" s="13" t="s">
        <v>82</v>
      </c>
      <c r="AW768" s="13" t="s">
        <v>30</v>
      </c>
      <c r="AX768" s="13" t="s">
        <v>80</v>
      </c>
      <c r="AY768" s="182" t="s">
        <v>219</v>
      </c>
    </row>
    <row r="769" spans="1:65" s="2" customFormat="1" ht="14.45" customHeight="1">
      <c r="A769" s="33"/>
      <c r="B769" s="166"/>
      <c r="C769" s="197" t="s">
        <v>1667</v>
      </c>
      <c r="D769" s="197" t="s">
        <v>253</v>
      </c>
      <c r="E769" s="198" t="s">
        <v>1668</v>
      </c>
      <c r="F769" s="199" t="s">
        <v>1669</v>
      </c>
      <c r="G769" s="200" t="s">
        <v>237</v>
      </c>
      <c r="H769" s="201">
        <v>77.999</v>
      </c>
      <c r="I769" s="202"/>
      <c r="J769" s="203">
        <f>ROUND(I769*H769,2)</f>
        <v>0</v>
      </c>
      <c r="K769" s="199" t="s">
        <v>226</v>
      </c>
      <c r="L769" s="204"/>
      <c r="M769" s="205" t="s">
        <v>1</v>
      </c>
      <c r="N769" s="206" t="s">
        <v>38</v>
      </c>
      <c r="O769" s="59"/>
      <c r="P769" s="176">
        <f>O769*H769</f>
        <v>0</v>
      </c>
      <c r="Q769" s="176">
        <v>0.00184</v>
      </c>
      <c r="R769" s="176">
        <f>Q769*H769</f>
        <v>0.14351816</v>
      </c>
      <c r="S769" s="176">
        <v>0</v>
      </c>
      <c r="T769" s="177">
        <f>S769*H769</f>
        <v>0</v>
      </c>
      <c r="U769" s="33"/>
      <c r="V769" s="33"/>
      <c r="W769" s="33"/>
      <c r="X769" s="33"/>
      <c r="Y769" s="33"/>
      <c r="Z769" s="33"/>
      <c r="AA769" s="33"/>
      <c r="AB769" s="33"/>
      <c r="AC769" s="33"/>
      <c r="AD769" s="33"/>
      <c r="AE769" s="33"/>
      <c r="AR769" s="178" t="s">
        <v>418</v>
      </c>
      <c r="AT769" s="178" t="s">
        <v>253</v>
      </c>
      <c r="AU769" s="178" t="s">
        <v>82</v>
      </c>
      <c r="AY769" s="18" t="s">
        <v>219</v>
      </c>
      <c r="BE769" s="179">
        <f>IF(N769="základní",J769,0)</f>
        <v>0</v>
      </c>
      <c r="BF769" s="179">
        <f>IF(N769="snížená",J769,0)</f>
        <v>0</v>
      </c>
      <c r="BG769" s="179">
        <f>IF(N769="zákl. přenesená",J769,0)</f>
        <v>0</v>
      </c>
      <c r="BH769" s="179">
        <f>IF(N769="sníž. přenesená",J769,0)</f>
        <v>0</v>
      </c>
      <c r="BI769" s="179">
        <f>IF(N769="nulová",J769,0)</f>
        <v>0</v>
      </c>
      <c r="BJ769" s="18" t="s">
        <v>80</v>
      </c>
      <c r="BK769" s="179">
        <f>ROUND(I769*H769,2)</f>
        <v>0</v>
      </c>
      <c r="BL769" s="18" t="s">
        <v>318</v>
      </c>
      <c r="BM769" s="178" t="s">
        <v>1670</v>
      </c>
    </row>
    <row r="770" spans="2:51" s="13" customFormat="1" ht="12">
      <c r="B770" s="180"/>
      <c r="D770" s="181" t="s">
        <v>228</v>
      </c>
      <c r="E770" s="182" t="s">
        <v>1</v>
      </c>
      <c r="F770" s="183" t="s">
        <v>1671</v>
      </c>
      <c r="H770" s="184">
        <v>77.999</v>
      </c>
      <c r="I770" s="185"/>
      <c r="L770" s="180"/>
      <c r="M770" s="186"/>
      <c r="N770" s="187"/>
      <c r="O770" s="187"/>
      <c r="P770" s="187"/>
      <c r="Q770" s="187"/>
      <c r="R770" s="187"/>
      <c r="S770" s="187"/>
      <c r="T770" s="188"/>
      <c r="AT770" s="182" t="s">
        <v>228</v>
      </c>
      <c r="AU770" s="182" t="s">
        <v>82</v>
      </c>
      <c r="AV770" s="13" t="s">
        <v>82</v>
      </c>
      <c r="AW770" s="13" t="s">
        <v>30</v>
      </c>
      <c r="AX770" s="13" t="s">
        <v>80</v>
      </c>
      <c r="AY770" s="182" t="s">
        <v>219</v>
      </c>
    </row>
    <row r="771" spans="1:65" s="2" customFormat="1" ht="14.45" customHeight="1">
      <c r="A771" s="33"/>
      <c r="B771" s="166"/>
      <c r="C771" s="197" t="s">
        <v>1672</v>
      </c>
      <c r="D771" s="197" t="s">
        <v>253</v>
      </c>
      <c r="E771" s="198" t="s">
        <v>1673</v>
      </c>
      <c r="F771" s="199" t="s">
        <v>1674</v>
      </c>
      <c r="G771" s="200" t="s">
        <v>237</v>
      </c>
      <c r="H771" s="201">
        <v>2.781</v>
      </c>
      <c r="I771" s="202"/>
      <c r="J771" s="203">
        <f>ROUND(I771*H771,2)</f>
        <v>0</v>
      </c>
      <c r="K771" s="199" t="s">
        <v>226</v>
      </c>
      <c r="L771" s="204"/>
      <c r="M771" s="205" t="s">
        <v>1</v>
      </c>
      <c r="N771" s="206" t="s">
        <v>38</v>
      </c>
      <c r="O771" s="59"/>
      <c r="P771" s="176">
        <f>O771*H771</f>
        <v>0</v>
      </c>
      <c r="Q771" s="176">
        <v>0.0023</v>
      </c>
      <c r="R771" s="176">
        <f>Q771*H771</f>
        <v>0.006396300000000001</v>
      </c>
      <c r="S771" s="176">
        <v>0</v>
      </c>
      <c r="T771" s="177">
        <f>S771*H771</f>
        <v>0</v>
      </c>
      <c r="U771" s="33"/>
      <c r="V771" s="33"/>
      <c r="W771" s="33"/>
      <c r="X771" s="33"/>
      <c r="Y771" s="33"/>
      <c r="Z771" s="33"/>
      <c r="AA771" s="33"/>
      <c r="AB771" s="33"/>
      <c r="AC771" s="33"/>
      <c r="AD771" s="33"/>
      <c r="AE771" s="33"/>
      <c r="AR771" s="178" t="s">
        <v>418</v>
      </c>
      <c r="AT771" s="178" t="s">
        <v>253</v>
      </c>
      <c r="AU771" s="178" t="s">
        <v>82</v>
      </c>
      <c r="AY771" s="18" t="s">
        <v>219</v>
      </c>
      <c r="BE771" s="179">
        <f>IF(N771="základní",J771,0)</f>
        <v>0</v>
      </c>
      <c r="BF771" s="179">
        <f>IF(N771="snížená",J771,0)</f>
        <v>0</v>
      </c>
      <c r="BG771" s="179">
        <f>IF(N771="zákl. přenesená",J771,0)</f>
        <v>0</v>
      </c>
      <c r="BH771" s="179">
        <f>IF(N771="sníž. přenesená",J771,0)</f>
        <v>0</v>
      </c>
      <c r="BI771" s="179">
        <f>IF(N771="nulová",J771,0)</f>
        <v>0</v>
      </c>
      <c r="BJ771" s="18" t="s">
        <v>80</v>
      </c>
      <c r="BK771" s="179">
        <f>ROUND(I771*H771,2)</f>
        <v>0</v>
      </c>
      <c r="BL771" s="18" t="s">
        <v>318</v>
      </c>
      <c r="BM771" s="178" t="s">
        <v>1675</v>
      </c>
    </row>
    <row r="772" spans="2:51" s="13" customFormat="1" ht="12">
      <c r="B772" s="180"/>
      <c r="D772" s="181" t="s">
        <v>228</v>
      </c>
      <c r="E772" s="182" t="s">
        <v>1</v>
      </c>
      <c r="F772" s="183" t="s">
        <v>1676</v>
      </c>
      <c r="H772" s="184">
        <v>2.781</v>
      </c>
      <c r="I772" s="185"/>
      <c r="L772" s="180"/>
      <c r="M772" s="186"/>
      <c r="N772" s="187"/>
      <c r="O772" s="187"/>
      <c r="P772" s="187"/>
      <c r="Q772" s="187"/>
      <c r="R772" s="187"/>
      <c r="S772" s="187"/>
      <c r="T772" s="188"/>
      <c r="AT772" s="182" t="s">
        <v>228</v>
      </c>
      <c r="AU772" s="182" t="s">
        <v>82</v>
      </c>
      <c r="AV772" s="13" t="s">
        <v>82</v>
      </c>
      <c r="AW772" s="13" t="s">
        <v>30</v>
      </c>
      <c r="AX772" s="13" t="s">
        <v>80</v>
      </c>
      <c r="AY772" s="182" t="s">
        <v>219</v>
      </c>
    </row>
    <row r="773" spans="1:65" s="2" customFormat="1" ht="43.15" customHeight="1">
      <c r="A773" s="33"/>
      <c r="B773" s="166"/>
      <c r="C773" s="167" t="s">
        <v>1677</v>
      </c>
      <c r="D773" s="167" t="s">
        <v>222</v>
      </c>
      <c r="E773" s="168" t="s">
        <v>447</v>
      </c>
      <c r="F773" s="169" t="s">
        <v>448</v>
      </c>
      <c r="G773" s="170" t="s">
        <v>237</v>
      </c>
      <c r="H773" s="171">
        <v>441.267</v>
      </c>
      <c r="I773" s="172"/>
      <c r="J773" s="173">
        <f>ROUND(I773*H773,2)</f>
        <v>0</v>
      </c>
      <c r="K773" s="169" t="s">
        <v>226</v>
      </c>
      <c r="L773" s="34"/>
      <c r="M773" s="174" t="s">
        <v>1</v>
      </c>
      <c r="N773" s="175" t="s">
        <v>38</v>
      </c>
      <c r="O773" s="59"/>
      <c r="P773" s="176">
        <f>O773*H773</f>
        <v>0</v>
      </c>
      <c r="Q773" s="176">
        <v>0.00116</v>
      </c>
      <c r="R773" s="176">
        <f>Q773*H773</f>
        <v>0.51186972</v>
      </c>
      <c r="S773" s="176">
        <v>0</v>
      </c>
      <c r="T773" s="177">
        <f>S773*H773</f>
        <v>0</v>
      </c>
      <c r="U773" s="33"/>
      <c r="V773" s="33"/>
      <c r="W773" s="33"/>
      <c r="X773" s="33"/>
      <c r="Y773" s="33"/>
      <c r="Z773" s="33"/>
      <c r="AA773" s="33"/>
      <c r="AB773" s="33"/>
      <c r="AC773" s="33"/>
      <c r="AD773" s="33"/>
      <c r="AE773" s="33"/>
      <c r="AR773" s="178" t="s">
        <v>318</v>
      </c>
      <c r="AT773" s="178" t="s">
        <v>222</v>
      </c>
      <c r="AU773" s="178" t="s">
        <v>82</v>
      </c>
      <c r="AY773" s="18" t="s">
        <v>219</v>
      </c>
      <c r="BE773" s="179">
        <f>IF(N773="základní",J773,0)</f>
        <v>0</v>
      </c>
      <c r="BF773" s="179">
        <f>IF(N773="snížená",J773,0)</f>
        <v>0</v>
      </c>
      <c r="BG773" s="179">
        <f>IF(N773="zákl. přenesená",J773,0)</f>
        <v>0</v>
      </c>
      <c r="BH773" s="179">
        <f>IF(N773="sníž. přenesená",J773,0)</f>
        <v>0</v>
      </c>
      <c r="BI773" s="179">
        <f>IF(N773="nulová",J773,0)</f>
        <v>0</v>
      </c>
      <c r="BJ773" s="18" t="s">
        <v>80</v>
      </c>
      <c r="BK773" s="179">
        <f>ROUND(I773*H773,2)</f>
        <v>0</v>
      </c>
      <c r="BL773" s="18" t="s">
        <v>318</v>
      </c>
      <c r="BM773" s="178" t="s">
        <v>1678</v>
      </c>
    </row>
    <row r="774" spans="2:51" s="13" customFormat="1" ht="12">
      <c r="B774" s="180"/>
      <c r="D774" s="181" t="s">
        <v>228</v>
      </c>
      <c r="E774" s="182" t="s">
        <v>1</v>
      </c>
      <c r="F774" s="183" t="s">
        <v>1344</v>
      </c>
      <c r="H774" s="184">
        <v>79.7</v>
      </c>
      <c r="I774" s="185"/>
      <c r="L774" s="180"/>
      <c r="M774" s="186"/>
      <c r="N774" s="187"/>
      <c r="O774" s="187"/>
      <c r="P774" s="187"/>
      <c r="Q774" s="187"/>
      <c r="R774" s="187"/>
      <c r="S774" s="187"/>
      <c r="T774" s="188"/>
      <c r="AT774" s="182" t="s">
        <v>228</v>
      </c>
      <c r="AU774" s="182" t="s">
        <v>82</v>
      </c>
      <c r="AV774" s="13" t="s">
        <v>82</v>
      </c>
      <c r="AW774" s="13" t="s">
        <v>30</v>
      </c>
      <c r="AX774" s="13" t="s">
        <v>73</v>
      </c>
      <c r="AY774" s="182" t="s">
        <v>219</v>
      </c>
    </row>
    <row r="775" spans="2:51" s="13" customFormat="1" ht="12">
      <c r="B775" s="180"/>
      <c r="D775" s="181" t="s">
        <v>228</v>
      </c>
      <c r="E775" s="182" t="s">
        <v>1</v>
      </c>
      <c r="F775" s="183" t="s">
        <v>1679</v>
      </c>
      <c r="H775" s="184">
        <v>61.724</v>
      </c>
      <c r="I775" s="185"/>
      <c r="L775" s="180"/>
      <c r="M775" s="186"/>
      <c r="N775" s="187"/>
      <c r="O775" s="187"/>
      <c r="P775" s="187"/>
      <c r="Q775" s="187"/>
      <c r="R775" s="187"/>
      <c r="S775" s="187"/>
      <c r="T775" s="188"/>
      <c r="AT775" s="182" t="s">
        <v>228</v>
      </c>
      <c r="AU775" s="182" t="s">
        <v>82</v>
      </c>
      <c r="AV775" s="13" t="s">
        <v>82</v>
      </c>
      <c r="AW775" s="13" t="s">
        <v>30</v>
      </c>
      <c r="AX775" s="13" t="s">
        <v>73</v>
      </c>
      <c r="AY775" s="182" t="s">
        <v>219</v>
      </c>
    </row>
    <row r="776" spans="2:51" s="13" customFormat="1" ht="12">
      <c r="B776" s="180"/>
      <c r="D776" s="181" t="s">
        <v>228</v>
      </c>
      <c r="E776" s="182" t="s">
        <v>1</v>
      </c>
      <c r="F776" s="183" t="s">
        <v>1680</v>
      </c>
      <c r="H776" s="184">
        <v>40.275</v>
      </c>
      <c r="I776" s="185"/>
      <c r="L776" s="180"/>
      <c r="M776" s="186"/>
      <c r="N776" s="187"/>
      <c r="O776" s="187"/>
      <c r="P776" s="187"/>
      <c r="Q776" s="187"/>
      <c r="R776" s="187"/>
      <c r="S776" s="187"/>
      <c r="T776" s="188"/>
      <c r="AT776" s="182" t="s">
        <v>228</v>
      </c>
      <c r="AU776" s="182" t="s">
        <v>82</v>
      </c>
      <c r="AV776" s="13" t="s">
        <v>82</v>
      </c>
      <c r="AW776" s="13" t="s">
        <v>30</v>
      </c>
      <c r="AX776" s="13" t="s">
        <v>73</v>
      </c>
      <c r="AY776" s="182" t="s">
        <v>219</v>
      </c>
    </row>
    <row r="777" spans="2:51" s="15" customFormat="1" ht="12">
      <c r="B777" s="207"/>
      <c r="D777" s="181" t="s">
        <v>228</v>
      </c>
      <c r="E777" s="208" t="s">
        <v>1</v>
      </c>
      <c r="F777" s="209" t="s">
        <v>1681</v>
      </c>
      <c r="H777" s="208" t="s">
        <v>1</v>
      </c>
      <c r="I777" s="210"/>
      <c r="L777" s="207"/>
      <c r="M777" s="211"/>
      <c r="N777" s="212"/>
      <c r="O777" s="212"/>
      <c r="P777" s="212"/>
      <c r="Q777" s="212"/>
      <c r="R777" s="212"/>
      <c r="S777" s="212"/>
      <c r="T777" s="213"/>
      <c r="AT777" s="208" t="s">
        <v>228</v>
      </c>
      <c r="AU777" s="208" t="s">
        <v>82</v>
      </c>
      <c r="AV777" s="15" t="s">
        <v>80</v>
      </c>
      <c r="AW777" s="15" t="s">
        <v>30</v>
      </c>
      <c r="AX777" s="15" t="s">
        <v>73</v>
      </c>
      <c r="AY777" s="208" t="s">
        <v>219</v>
      </c>
    </row>
    <row r="778" spans="2:51" s="13" customFormat="1" ht="12">
      <c r="B778" s="180"/>
      <c r="D778" s="181" t="s">
        <v>228</v>
      </c>
      <c r="E778" s="182" t="s">
        <v>1</v>
      </c>
      <c r="F778" s="183" t="s">
        <v>1682</v>
      </c>
      <c r="H778" s="184">
        <v>211.315</v>
      </c>
      <c r="I778" s="185"/>
      <c r="L778" s="180"/>
      <c r="M778" s="186"/>
      <c r="N778" s="187"/>
      <c r="O778" s="187"/>
      <c r="P778" s="187"/>
      <c r="Q778" s="187"/>
      <c r="R778" s="187"/>
      <c r="S778" s="187"/>
      <c r="T778" s="188"/>
      <c r="AT778" s="182" t="s">
        <v>228</v>
      </c>
      <c r="AU778" s="182" t="s">
        <v>82</v>
      </c>
      <c r="AV778" s="13" t="s">
        <v>82</v>
      </c>
      <c r="AW778" s="13" t="s">
        <v>30</v>
      </c>
      <c r="AX778" s="13" t="s">
        <v>73</v>
      </c>
      <c r="AY778" s="182" t="s">
        <v>219</v>
      </c>
    </row>
    <row r="779" spans="2:51" s="13" customFormat="1" ht="12">
      <c r="B779" s="180"/>
      <c r="D779" s="181" t="s">
        <v>228</v>
      </c>
      <c r="E779" s="182" t="s">
        <v>1</v>
      </c>
      <c r="F779" s="183" t="s">
        <v>1683</v>
      </c>
      <c r="H779" s="184">
        <v>8.128</v>
      </c>
      <c r="I779" s="185"/>
      <c r="L779" s="180"/>
      <c r="M779" s="186"/>
      <c r="N779" s="187"/>
      <c r="O779" s="187"/>
      <c r="P779" s="187"/>
      <c r="Q779" s="187"/>
      <c r="R779" s="187"/>
      <c r="S779" s="187"/>
      <c r="T779" s="188"/>
      <c r="AT779" s="182" t="s">
        <v>228</v>
      </c>
      <c r="AU779" s="182" t="s">
        <v>82</v>
      </c>
      <c r="AV779" s="13" t="s">
        <v>82</v>
      </c>
      <c r="AW779" s="13" t="s">
        <v>30</v>
      </c>
      <c r="AX779" s="13" t="s">
        <v>73</v>
      </c>
      <c r="AY779" s="182" t="s">
        <v>219</v>
      </c>
    </row>
    <row r="780" spans="2:51" s="13" customFormat="1" ht="12">
      <c r="B780" s="180"/>
      <c r="D780" s="181" t="s">
        <v>228</v>
      </c>
      <c r="E780" s="182" t="s">
        <v>1</v>
      </c>
      <c r="F780" s="183" t="s">
        <v>1684</v>
      </c>
      <c r="H780" s="184">
        <v>40.125</v>
      </c>
      <c r="I780" s="185"/>
      <c r="L780" s="180"/>
      <c r="M780" s="186"/>
      <c r="N780" s="187"/>
      <c r="O780" s="187"/>
      <c r="P780" s="187"/>
      <c r="Q780" s="187"/>
      <c r="R780" s="187"/>
      <c r="S780" s="187"/>
      <c r="T780" s="188"/>
      <c r="AT780" s="182" t="s">
        <v>228</v>
      </c>
      <c r="AU780" s="182" t="s">
        <v>82</v>
      </c>
      <c r="AV780" s="13" t="s">
        <v>82</v>
      </c>
      <c r="AW780" s="13" t="s">
        <v>30</v>
      </c>
      <c r="AX780" s="13" t="s">
        <v>73</v>
      </c>
      <c r="AY780" s="182" t="s">
        <v>219</v>
      </c>
    </row>
    <row r="781" spans="2:51" s="14" customFormat="1" ht="12">
      <c r="B781" s="189"/>
      <c r="D781" s="181" t="s">
        <v>228</v>
      </c>
      <c r="E781" s="190" t="s">
        <v>1</v>
      </c>
      <c r="F781" s="191" t="s">
        <v>241</v>
      </c>
      <c r="H781" s="192">
        <v>441.267</v>
      </c>
      <c r="I781" s="193"/>
      <c r="L781" s="189"/>
      <c r="M781" s="194"/>
      <c r="N781" s="195"/>
      <c r="O781" s="195"/>
      <c r="P781" s="195"/>
      <c r="Q781" s="195"/>
      <c r="R781" s="195"/>
      <c r="S781" s="195"/>
      <c r="T781" s="196"/>
      <c r="AT781" s="190" t="s">
        <v>228</v>
      </c>
      <c r="AU781" s="190" t="s">
        <v>82</v>
      </c>
      <c r="AV781" s="14" t="s">
        <v>125</v>
      </c>
      <c r="AW781" s="14" t="s">
        <v>30</v>
      </c>
      <c r="AX781" s="14" t="s">
        <v>80</v>
      </c>
      <c r="AY781" s="190" t="s">
        <v>219</v>
      </c>
    </row>
    <row r="782" spans="1:65" s="2" customFormat="1" ht="21.6" customHeight="1">
      <c r="A782" s="33"/>
      <c r="B782" s="166"/>
      <c r="C782" s="197" t="s">
        <v>1685</v>
      </c>
      <c r="D782" s="197" t="s">
        <v>253</v>
      </c>
      <c r="E782" s="198" t="s">
        <v>4226</v>
      </c>
      <c r="F782" s="199" t="s">
        <v>4225</v>
      </c>
      <c r="G782" s="200" t="s">
        <v>237</v>
      </c>
      <c r="H782" s="201">
        <v>412.665</v>
      </c>
      <c r="I782" s="202"/>
      <c r="J782" s="203">
        <f>ROUND(I782*H782,2)</f>
        <v>0</v>
      </c>
      <c r="K782" s="199" t="s">
        <v>1</v>
      </c>
      <c r="L782" s="204"/>
      <c r="M782" s="205" t="s">
        <v>1</v>
      </c>
      <c r="N782" s="206" t="s">
        <v>38</v>
      </c>
      <c r="O782" s="59"/>
      <c r="P782" s="176">
        <f>O782*H782</f>
        <v>0</v>
      </c>
      <c r="Q782" s="176">
        <v>0.0048</v>
      </c>
      <c r="R782" s="176">
        <f>Q782*H782</f>
        <v>1.9807919999999999</v>
      </c>
      <c r="S782" s="176">
        <v>0</v>
      </c>
      <c r="T782" s="177">
        <f>S782*H782</f>
        <v>0</v>
      </c>
      <c r="U782" s="33"/>
      <c r="V782" s="33"/>
      <c r="W782" s="33"/>
      <c r="X782" s="33"/>
      <c r="Y782" s="33"/>
      <c r="Z782" s="33"/>
      <c r="AA782" s="33"/>
      <c r="AB782" s="33"/>
      <c r="AC782" s="33"/>
      <c r="AD782" s="33"/>
      <c r="AE782" s="33"/>
      <c r="AR782" s="178" t="s">
        <v>418</v>
      </c>
      <c r="AT782" s="178" t="s">
        <v>253</v>
      </c>
      <c r="AU782" s="178" t="s">
        <v>82</v>
      </c>
      <c r="AY782" s="18" t="s">
        <v>219</v>
      </c>
      <c r="BE782" s="179">
        <f>IF(N782="základní",J782,0)</f>
        <v>0</v>
      </c>
      <c r="BF782" s="179">
        <f>IF(N782="snížená",J782,0)</f>
        <v>0</v>
      </c>
      <c r="BG782" s="179">
        <f>IF(N782="zákl. přenesená",J782,0)</f>
        <v>0</v>
      </c>
      <c r="BH782" s="179">
        <f>IF(N782="sníž. přenesená",J782,0)</f>
        <v>0</v>
      </c>
      <c r="BI782" s="179">
        <f>IF(N782="nulová",J782,0)</f>
        <v>0</v>
      </c>
      <c r="BJ782" s="18" t="s">
        <v>80</v>
      </c>
      <c r="BK782" s="179">
        <f>ROUND(I782*H782,2)</f>
        <v>0</v>
      </c>
      <c r="BL782" s="18" t="s">
        <v>318</v>
      </c>
      <c r="BM782" s="178" t="s">
        <v>1686</v>
      </c>
    </row>
    <row r="783" spans="2:51" s="13" customFormat="1" ht="12">
      <c r="B783" s="180"/>
      <c r="D783" s="181" t="s">
        <v>228</v>
      </c>
      <c r="E783" s="182" t="s">
        <v>1</v>
      </c>
      <c r="F783" s="183" t="s">
        <v>1687</v>
      </c>
      <c r="H783" s="184">
        <v>83.685</v>
      </c>
      <c r="I783" s="185"/>
      <c r="L783" s="180"/>
      <c r="M783" s="186"/>
      <c r="N783" s="187"/>
      <c r="O783" s="187"/>
      <c r="P783" s="187"/>
      <c r="Q783" s="187"/>
      <c r="R783" s="187"/>
      <c r="S783" s="187"/>
      <c r="T783" s="188"/>
      <c r="AT783" s="182" t="s">
        <v>228</v>
      </c>
      <c r="AU783" s="182" t="s">
        <v>82</v>
      </c>
      <c r="AV783" s="13" t="s">
        <v>82</v>
      </c>
      <c r="AW783" s="13" t="s">
        <v>30</v>
      </c>
      <c r="AX783" s="13" t="s">
        <v>73</v>
      </c>
      <c r="AY783" s="182" t="s">
        <v>219</v>
      </c>
    </row>
    <row r="784" spans="2:51" s="13" customFormat="1" ht="12">
      <c r="B784" s="180"/>
      <c r="D784" s="181" t="s">
        <v>228</v>
      </c>
      <c r="E784" s="182" t="s">
        <v>1</v>
      </c>
      <c r="F784" s="183" t="s">
        <v>1688</v>
      </c>
      <c r="H784" s="184">
        <v>64.81</v>
      </c>
      <c r="I784" s="185"/>
      <c r="L784" s="180"/>
      <c r="M784" s="186"/>
      <c r="N784" s="187"/>
      <c r="O784" s="187"/>
      <c r="P784" s="187"/>
      <c r="Q784" s="187"/>
      <c r="R784" s="187"/>
      <c r="S784" s="187"/>
      <c r="T784" s="188"/>
      <c r="AT784" s="182" t="s">
        <v>228</v>
      </c>
      <c r="AU784" s="182" t="s">
        <v>82</v>
      </c>
      <c r="AV784" s="13" t="s">
        <v>82</v>
      </c>
      <c r="AW784" s="13" t="s">
        <v>30</v>
      </c>
      <c r="AX784" s="13" t="s">
        <v>73</v>
      </c>
      <c r="AY784" s="182" t="s">
        <v>219</v>
      </c>
    </row>
    <row r="785" spans="2:51" s="13" customFormat="1" ht="12">
      <c r="B785" s="180"/>
      <c r="D785" s="181" t="s">
        <v>228</v>
      </c>
      <c r="E785" s="182" t="s">
        <v>1</v>
      </c>
      <c r="F785" s="183" t="s">
        <v>1689</v>
      </c>
      <c r="H785" s="184">
        <v>42.289</v>
      </c>
      <c r="I785" s="185"/>
      <c r="L785" s="180"/>
      <c r="M785" s="186"/>
      <c r="N785" s="187"/>
      <c r="O785" s="187"/>
      <c r="P785" s="187"/>
      <c r="Q785" s="187"/>
      <c r="R785" s="187"/>
      <c r="S785" s="187"/>
      <c r="T785" s="188"/>
      <c r="AT785" s="182" t="s">
        <v>228</v>
      </c>
      <c r="AU785" s="182" t="s">
        <v>82</v>
      </c>
      <c r="AV785" s="13" t="s">
        <v>82</v>
      </c>
      <c r="AW785" s="13" t="s">
        <v>30</v>
      </c>
      <c r="AX785" s="13" t="s">
        <v>73</v>
      </c>
      <c r="AY785" s="182" t="s">
        <v>219</v>
      </c>
    </row>
    <row r="786" spans="2:51" s="13" customFormat="1" ht="12">
      <c r="B786" s="180"/>
      <c r="D786" s="181" t="s">
        <v>228</v>
      </c>
      <c r="E786" s="182" t="s">
        <v>1</v>
      </c>
      <c r="F786" s="183" t="s">
        <v>1690</v>
      </c>
      <c r="H786" s="184">
        <v>221.881</v>
      </c>
      <c r="I786" s="185"/>
      <c r="L786" s="180"/>
      <c r="M786" s="186"/>
      <c r="N786" s="187"/>
      <c r="O786" s="187"/>
      <c r="P786" s="187"/>
      <c r="Q786" s="187"/>
      <c r="R786" s="187"/>
      <c r="S786" s="187"/>
      <c r="T786" s="188"/>
      <c r="AT786" s="182" t="s">
        <v>228</v>
      </c>
      <c r="AU786" s="182" t="s">
        <v>82</v>
      </c>
      <c r="AV786" s="13" t="s">
        <v>82</v>
      </c>
      <c r="AW786" s="13" t="s">
        <v>30</v>
      </c>
      <c r="AX786" s="13" t="s">
        <v>73</v>
      </c>
      <c r="AY786" s="182" t="s">
        <v>219</v>
      </c>
    </row>
    <row r="787" spans="2:51" s="14" customFormat="1" ht="12">
      <c r="B787" s="189"/>
      <c r="D787" s="181" t="s">
        <v>228</v>
      </c>
      <c r="E787" s="190" t="s">
        <v>1</v>
      </c>
      <c r="F787" s="191" t="s">
        <v>241</v>
      </c>
      <c r="H787" s="192">
        <v>412.665</v>
      </c>
      <c r="I787" s="193"/>
      <c r="L787" s="189"/>
      <c r="M787" s="194"/>
      <c r="N787" s="195"/>
      <c r="O787" s="195"/>
      <c r="P787" s="195"/>
      <c r="Q787" s="195"/>
      <c r="R787" s="195"/>
      <c r="S787" s="195"/>
      <c r="T787" s="196"/>
      <c r="AT787" s="190" t="s">
        <v>228</v>
      </c>
      <c r="AU787" s="190" t="s">
        <v>82</v>
      </c>
      <c r="AV787" s="14" t="s">
        <v>125</v>
      </c>
      <c r="AW787" s="14" t="s">
        <v>30</v>
      </c>
      <c r="AX787" s="14" t="s">
        <v>80</v>
      </c>
      <c r="AY787" s="190" t="s">
        <v>219</v>
      </c>
    </row>
    <row r="788" spans="1:65" s="2" customFormat="1" ht="14.45" customHeight="1">
      <c r="A788" s="33"/>
      <c r="B788" s="166"/>
      <c r="C788" s="197" t="s">
        <v>1691</v>
      </c>
      <c r="D788" s="197" t="s">
        <v>253</v>
      </c>
      <c r="E788" s="198" t="s">
        <v>1692</v>
      </c>
      <c r="F788" s="199" t="s">
        <v>1693</v>
      </c>
      <c r="G788" s="200" t="s">
        <v>232</v>
      </c>
      <c r="H788" s="201">
        <v>7.443</v>
      </c>
      <c r="I788" s="202"/>
      <c r="J788" s="203">
        <f>ROUND(I788*H788,2)</f>
        <v>0</v>
      </c>
      <c r="K788" s="199" t="s">
        <v>1</v>
      </c>
      <c r="L788" s="204"/>
      <c r="M788" s="205" t="s">
        <v>1</v>
      </c>
      <c r="N788" s="206" t="s">
        <v>38</v>
      </c>
      <c r="O788" s="59"/>
      <c r="P788" s="176">
        <f>O788*H788</f>
        <v>0</v>
      </c>
      <c r="Q788" s="176">
        <v>0.025</v>
      </c>
      <c r="R788" s="176">
        <f>Q788*H788</f>
        <v>0.186075</v>
      </c>
      <c r="S788" s="176">
        <v>0</v>
      </c>
      <c r="T788" s="177">
        <f>S788*H788</f>
        <v>0</v>
      </c>
      <c r="U788" s="33"/>
      <c r="V788" s="33"/>
      <c r="W788" s="33"/>
      <c r="X788" s="33"/>
      <c r="Y788" s="33"/>
      <c r="Z788" s="33"/>
      <c r="AA788" s="33"/>
      <c r="AB788" s="33"/>
      <c r="AC788" s="33"/>
      <c r="AD788" s="33"/>
      <c r="AE788" s="33"/>
      <c r="AR788" s="178" t="s">
        <v>418</v>
      </c>
      <c r="AT788" s="178" t="s">
        <v>253</v>
      </c>
      <c r="AU788" s="178" t="s">
        <v>82</v>
      </c>
      <c r="AY788" s="18" t="s">
        <v>219</v>
      </c>
      <c r="BE788" s="179">
        <f>IF(N788="základní",J788,0)</f>
        <v>0</v>
      </c>
      <c r="BF788" s="179">
        <f>IF(N788="snížená",J788,0)</f>
        <v>0</v>
      </c>
      <c r="BG788" s="179">
        <f>IF(N788="zákl. přenesená",J788,0)</f>
        <v>0</v>
      </c>
      <c r="BH788" s="179">
        <f>IF(N788="sníž. přenesená",J788,0)</f>
        <v>0</v>
      </c>
      <c r="BI788" s="179">
        <f>IF(N788="nulová",J788,0)</f>
        <v>0</v>
      </c>
      <c r="BJ788" s="18" t="s">
        <v>80</v>
      </c>
      <c r="BK788" s="179">
        <f>ROUND(I788*H788,2)</f>
        <v>0</v>
      </c>
      <c r="BL788" s="18" t="s">
        <v>318</v>
      </c>
      <c r="BM788" s="178" t="s">
        <v>1694</v>
      </c>
    </row>
    <row r="789" spans="2:51" s="13" customFormat="1" ht="22.5">
      <c r="B789" s="180"/>
      <c r="D789" s="181" t="s">
        <v>228</v>
      </c>
      <c r="E789" s="182" t="s">
        <v>1</v>
      </c>
      <c r="F789" s="183" t="s">
        <v>1695</v>
      </c>
      <c r="H789" s="184">
        <v>0.597</v>
      </c>
      <c r="I789" s="185"/>
      <c r="L789" s="180"/>
      <c r="M789" s="186"/>
      <c r="N789" s="187"/>
      <c r="O789" s="187"/>
      <c r="P789" s="187"/>
      <c r="Q789" s="187"/>
      <c r="R789" s="187"/>
      <c r="S789" s="187"/>
      <c r="T789" s="188"/>
      <c r="AT789" s="182" t="s">
        <v>228</v>
      </c>
      <c r="AU789" s="182" t="s">
        <v>82</v>
      </c>
      <c r="AV789" s="13" t="s">
        <v>82</v>
      </c>
      <c r="AW789" s="13" t="s">
        <v>30</v>
      </c>
      <c r="AX789" s="13" t="s">
        <v>73</v>
      </c>
      <c r="AY789" s="182" t="s">
        <v>219</v>
      </c>
    </row>
    <row r="790" spans="2:51" s="13" customFormat="1" ht="12">
      <c r="B790" s="180"/>
      <c r="D790" s="181" t="s">
        <v>228</v>
      </c>
      <c r="E790" s="182" t="s">
        <v>1</v>
      </c>
      <c r="F790" s="183" t="s">
        <v>1696</v>
      </c>
      <c r="H790" s="184">
        <v>6.846</v>
      </c>
      <c r="I790" s="185"/>
      <c r="L790" s="180"/>
      <c r="M790" s="186"/>
      <c r="N790" s="187"/>
      <c r="O790" s="187"/>
      <c r="P790" s="187"/>
      <c r="Q790" s="187"/>
      <c r="R790" s="187"/>
      <c r="S790" s="187"/>
      <c r="T790" s="188"/>
      <c r="AT790" s="182" t="s">
        <v>228</v>
      </c>
      <c r="AU790" s="182" t="s">
        <v>82</v>
      </c>
      <c r="AV790" s="13" t="s">
        <v>82</v>
      </c>
      <c r="AW790" s="13" t="s">
        <v>30</v>
      </c>
      <c r="AX790" s="13" t="s">
        <v>73</v>
      </c>
      <c r="AY790" s="182" t="s">
        <v>219</v>
      </c>
    </row>
    <row r="791" spans="2:51" s="14" customFormat="1" ht="12">
      <c r="B791" s="189"/>
      <c r="D791" s="181" t="s">
        <v>228</v>
      </c>
      <c r="E791" s="190" t="s">
        <v>1</v>
      </c>
      <c r="F791" s="191" t="s">
        <v>241</v>
      </c>
      <c r="H791" s="192">
        <v>7.443</v>
      </c>
      <c r="I791" s="193"/>
      <c r="L791" s="189"/>
      <c r="M791" s="194"/>
      <c r="N791" s="195"/>
      <c r="O791" s="195"/>
      <c r="P791" s="195"/>
      <c r="Q791" s="195"/>
      <c r="R791" s="195"/>
      <c r="S791" s="195"/>
      <c r="T791" s="196"/>
      <c r="AT791" s="190" t="s">
        <v>228</v>
      </c>
      <c r="AU791" s="190" t="s">
        <v>82</v>
      </c>
      <c r="AV791" s="14" t="s">
        <v>125</v>
      </c>
      <c r="AW791" s="14" t="s">
        <v>30</v>
      </c>
      <c r="AX791" s="14" t="s">
        <v>80</v>
      </c>
      <c r="AY791" s="190" t="s">
        <v>219</v>
      </c>
    </row>
    <row r="792" spans="1:65" s="2" customFormat="1" ht="43.15" customHeight="1">
      <c r="A792" s="33"/>
      <c r="B792" s="166"/>
      <c r="C792" s="167" t="s">
        <v>1697</v>
      </c>
      <c r="D792" s="167" t="s">
        <v>222</v>
      </c>
      <c r="E792" s="168" t="s">
        <v>1698</v>
      </c>
      <c r="F792" s="169" t="s">
        <v>1699</v>
      </c>
      <c r="G792" s="170" t="s">
        <v>237</v>
      </c>
      <c r="H792" s="171">
        <v>119.1</v>
      </c>
      <c r="I792" s="172"/>
      <c r="J792" s="173">
        <f>ROUND(I792*H792,2)</f>
        <v>0</v>
      </c>
      <c r="K792" s="169" t="s">
        <v>226</v>
      </c>
      <c r="L792" s="34"/>
      <c r="M792" s="174" t="s">
        <v>1</v>
      </c>
      <c r="N792" s="175" t="s">
        <v>38</v>
      </c>
      <c r="O792" s="59"/>
      <c r="P792" s="176">
        <f>O792*H792</f>
        <v>0</v>
      </c>
      <c r="Q792" s="176">
        <v>0</v>
      </c>
      <c r="R792" s="176">
        <f>Q792*H792</f>
        <v>0</v>
      </c>
      <c r="S792" s="176">
        <v>0</v>
      </c>
      <c r="T792" s="177">
        <f>S792*H792</f>
        <v>0</v>
      </c>
      <c r="U792" s="33"/>
      <c r="V792" s="33"/>
      <c r="W792" s="33"/>
      <c r="X792" s="33"/>
      <c r="Y792" s="33"/>
      <c r="Z792" s="33"/>
      <c r="AA792" s="33"/>
      <c r="AB792" s="33"/>
      <c r="AC792" s="33"/>
      <c r="AD792" s="33"/>
      <c r="AE792" s="33"/>
      <c r="AR792" s="178" t="s">
        <v>318</v>
      </c>
      <c r="AT792" s="178" t="s">
        <v>222</v>
      </c>
      <c r="AU792" s="178" t="s">
        <v>82</v>
      </c>
      <c r="AY792" s="18" t="s">
        <v>219</v>
      </c>
      <c r="BE792" s="179">
        <f>IF(N792="základní",J792,0)</f>
        <v>0</v>
      </c>
      <c r="BF792" s="179">
        <f>IF(N792="snížená",J792,0)</f>
        <v>0</v>
      </c>
      <c r="BG792" s="179">
        <f>IF(N792="zákl. přenesená",J792,0)</f>
        <v>0</v>
      </c>
      <c r="BH792" s="179">
        <f>IF(N792="sníž. přenesená",J792,0)</f>
        <v>0</v>
      </c>
      <c r="BI792" s="179">
        <f>IF(N792="nulová",J792,0)</f>
        <v>0</v>
      </c>
      <c r="BJ792" s="18" t="s">
        <v>80</v>
      </c>
      <c r="BK792" s="179">
        <f>ROUND(I792*H792,2)</f>
        <v>0</v>
      </c>
      <c r="BL792" s="18" t="s">
        <v>318</v>
      </c>
      <c r="BM792" s="178" t="s">
        <v>1700</v>
      </c>
    </row>
    <row r="793" spans="2:51" s="13" customFormat="1" ht="12">
      <c r="B793" s="180"/>
      <c r="D793" s="181" t="s">
        <v>228</v>
      </c>
      <c r="E793" s="182" t="s">
        <v>1</v>
      </c>
      <c r="F793" s="183" t="s">
        <v>1701</v>
      </c>
      <c r="H793" s="184">
        <v>119.1</v>
      </c>
      <c r="I793" s="185"/>
      <c r="L793" s="180"/>
      <c r="M793" s="186"/>
      <c r="N793" s="187"/>
      <c r="O793" s="187"/>
      <c r="P793" s="187"/>
      <c r="Q793" s="187"/>
      <c r="R793" s="187"/>
      <c r="S793" s="187"/>
      <c r="T793" s="188"/>
      <c r="AT793" s="182" t="s">
        <v>228</v>
      </c>
      <c r="AU793" s="182" t="s">
        <v>82</v>
      </c>
      <c r="AV793" s="13" t="s">
        <v>82</v>
      </c>
      <c r="AW793" s="13" t="s">
        <v>30</v>
      </c>
      <c r="AX793" s="13" t="s">
        <v>80</v>
      </c>
      <c r="AY793" s="182" t="s">
        <v>219</v>
      </c>
    </row>
    <row r="794" spans="1:65" s="2" customFormat="1" ht="21.6" customHeight="1">
      <c r="A794" s="33"/>
      <c r="B794" s="166"/>
      <c r="C794" s="197" t="s">
        <v>1702</v>
      </c>
      <c r="D794" s="197" t="s">
        <v>253</v>
      </c>
      <c r="E794" s="198" t="s">
        <v>1703</v>
      </c>
      <c r="F794" s="199" t="s">
        <v>4231</v>
      </c>
      <c r="G794" s="200" t="s">
        <v>237</v>
      </c>
      <c r="H794" s="201">
        <v>136.965</v>
      </c>
      <c r="I794" s="202"/>
      <c r="J794" s="203">
        <f>ROUND(I794*H794,2)</f>
        <v>0</v>
      </c>
      <c r="K794" s="199" t="s">
        <v>226</v>
      </c>
      <c r="L794" s="204"/>
      <c r="M794" s="205" t="s">
        <v>1</v>
      </c>
      <c r="N794" s="206" t="s">
        <v>38</v>
      </c>
      <c r="O794" s="59"/>
      <c r="P794" s="176">
        <f>O794*H794</f>
        <v>0</v>
      </c>
      <c r="Q794" s="176">
        <v>0.0004</v>
      </c>
      <c r="R794" s="176">
        <f>Q794*H794</f>
        <v>0.054786</v>
      </c>
      <c r="S794" s="176">
        <v>0</v>
      </c>
      <c r="T794" s="177">
        <f>S794*H794</f>
        <v>0</v>
      </c>
      <c r="U794" s="33"/>
      <c r="V794" s="33"/>
      <c r="W794" s="33"/>
      <c r="X794" s="33"/>
      <c r="Y794" s="33"/>
      <c r="Z794" s="33"/>
      <c r="AA794" s="33"/>
      <c r="AB794" s="33"/>
      <c r="AC794" s="33"/>
      <c r="AD794" s="33"/>
      <c r="AE794" s="33"/>
      <c r="AR794" s="178" t="s">
        <v>418</v>
      </c>
      <c r="AT794" s="178" t="s">
        <v>253</v>
      </c>
      <c r="AU794" s="178" t="s">
        <v>82</v>
      </c>
      <c r="AY794" s="18" t="s">
        <v>219</v>
      </c>
      <c r="BE794" s="179">
        <f>IF(N794="základní",J794,0)</f>
        <v>0</v>
      </c>
      <c r="BF794" s="179">
        <f>IF(N794="snížená",J794,0)</f>
        <v>0</v>
      </c>
      <c r="BG794" s="179">
        <f>IF(N794="zákl. přenesená",J794,0)</f>
        <v>0</v>
      </c>
      <c r="BH794" s="179">
        <f>IF(N794="sníž. přenesená",J794,0)</f>
        <v>0</v>
      </c>
      <c r="BI794" s="179">
        <f>IF(N794="nulová",J794,0)</f>
        <v>0</v>
      </c>
      <c r="BJ794" s="18" t="s">
        <v>80</v>
      </c>
      <c r="BK794" s="179">
        <f>ROUND(I794*H794,2)</f>
        <v>0</v>
      </c>
      <c r="BL794" s="18" t="s">
        <v>318</v>
      </c>
      <c r="BM794" s="178" t="s">
        <v>1704</v>
      </c>
    </row>
    <row r="795" spans="2:51" s="13" customFormat="1" ht="12">
      <c r="B795" s="180"/>
      <c r="D795" s="181" t="s">
        <v>228</v>
      </c>
      <c r="E795" s="182" t="s">
        <v>1</v>
      </c>
      <c r="F795" s="183" t="s">
        <v>1705</v>
      </c>
      <c r="H795" s="184">
        <v>136.965</v>
      </c>
      <c r="I795" s="185"/>
      <c r="L795" s="180"/>
      <c r="M795" s="186"/>
      <c r="N795" s="187"/>
      <c r="O795" s="187"/>
      <c r="P795" s="187"/>
      <c r="Q795" s="187"/>
      <c r="R795" s="187"/>
      <c r="S795" s="187"/>
      <c r="T795" s="188"/>
      <c r="AT795" s="182" t="s">
        <v>228</v>
      </c>
      <c r="AU795" s="182" t="s">
        <v>82</v>
      </c>
      <c r="AV795" s="13" t="s">
        <v>82</v>
      </c>
      <c r="AW795" s="13" t="s">
        <v>30</v>
      </c>
      <c r="AX795" s="13" t="s">
        <v>80</v>
      </c>
      <c r="AY795" s="182" t="s">
        <v>219</v>
      </c>
    </row>
    <row r="796" spans="1:65" s="2" customFormat="1" ht="43.15" customHeight="1">
      <c r="A796" s="33"/>
      <c r="B796" s="166"/>
      <c r="C796" s="167" t="s">
        <v>1706</v>
      </c>
      <c r="D796" s="167" t="s">
        <v>222</v>
      </c>
      <c r="E796" s="168" t="s">
        <v>456</v>
      </c>
      <c r="F796" s="169" t="s">
        <v>457</v>
      </c>
      <c r="G796" s="170" t="s">
        <v>249</v>
      </c>
      <c r="H796" s="171">
        <v>5.033</v>
      </c>
      <c r="I796" s="172"/>
      <c r="J796" s="173">
        <f>ROUND(I796*H796,2)</f>
        <v>0</v>
      </c>
      <c r="K796" s="169" t="s">
        <v>226</v>
      </c>
      <c r="L796" s="34"/>
      <c r="M796" s="174" t="s">
        <v>1</v>
      </c>
      <c r="N796" s="175" t="s">
        <v>38</v>
      </c>
      <c r="O796" s="59"/>
      <c r="P796" s="176">
        <f>O796*H796</f>
        <v>0</v>
      </c>
      <c r="Q796" s="176">
        <v>0</v>
      </c>
      <c r="R796" s="176">
        <f>Q796*H796</f>
        <v>0</v>
      </c>
      <c r="S796" s="176">
        <v>0</v>
      </c>
      <c r="T796" s="177">
        <f>S796*H796</f>
        <v>0</v>
      </c>
      <c r="U796" s="33"/>
      <c r="V796" s="33"/>
      <c r="W796" s="33"/>
      <c r="X796" s="33"/>
      <c r="Y796" s="33"/>
      <c r="Z796" s="33"/>
      <c r="AA796" s="33"/>
      <c r="AB796" s="33"/>
      <c r="AC796" s="33"/>
      <c r="AD796" s="33"/>
      <c r="AE796" s="33"/>
      <c r="AR796" s="178" t="s">
        <v>318</v>
      </c>
      <c r="AT796" s="178" t="s">
        <v>222</v>
      </c>
      <c r="AU796" s="178" t="s">
        <v>82</v>
      </c>
      <c r="AY796" s="18" t="s">
        <v>219</v>
      </c>
      <c r="BE796" s="179">
        <f>IF(N796="základní",J796,0)</f>
        <v>0</v>
      </c>
      <c r="BF796" s="179">
        <f>IF(N796="snížená",J796,0)</f>
        <v>0</v>
      </c>
      <c r="BG796" s="179">
        <f>IF(N796="zákl. přenesená",J796,0)</f>
        <v>0</v>
      </c>
      <c r="BH796" s="179">
        <f>IF(N796="sníž. přenesená",J796,0)</f>
        <v>0</v>
      </c>
      <c r="BI796" s="179">
        <f>IF(N796="nulová",J796,0)</f>
        <v>0</v>
      </c>
      <c r="BJ796" s="18" t="s">
        <v>80</v>
      </c>
      <c r="BK796" s="179">
        <f>ROUND(I796*H796,2)</f>
        <v>0</v>
      </c>
      <c r="BL796" s="18" t="s">
        <v>318</v>
      </c>
      <c r="BM796" s="178" t="s">
        <v>1707</v>
      </c>
    </row>
    <row r="797" spans="2:63" s="12" customFormat="1" ht="22.9" customHeight="1">
      <c r="B797" s="153"/>
      <c r="D797" s="154" t="s">
        <v>72</v>
      </c>
      <c r="E797" s="164" t="s">
        <v>459</v>
      </c>
      <c r="F797" s="164" t="s">
        <v>460</v>
      </c>
      <c r="I797" s="156"/>
      <c r="J797" s="165">
        <f>BK797</f>
        <v>0</v>
      </c>
      <c r="L797" s="153"/>
      <c r="M797" s="158"/>
      <c r="N797" s="159"/>
      <c r="O797" s="159"/>
      <c r="P797" s="160">
        <f>SUM(P798:P800)</f>
        <v>0</v>
      </c>
      <c r="Q797" s="159"/>
      <c r="R797" s="160">
        <f>SUM(R798:R800)</f>
        <v>0.44891000000000003</v>
      </c>
      <c r="S797" s="159"/>
      <c r="T797" s="161">
        <f>SUM(T798:T800)</f>
        <v>0</v>
      </c>
      <c r="AR797" s="154" t="s">
        <v>82</v>
      </c>
      <c r="AT797" s="162" t="s">
        <v>72</v>
      </c>
      <c r="AU797" s="162" t="s">
        <v>80</v>
      </c>
      <c r="AY797" s="154" t="s">
        <v>219</v>
      </c>
      <c r="BK797" s="163">
        <f>SUM(BK798:BK800)</f>
        <v>0</v>
      </c>
    </row>
    <row r="798" spans="1:65" s="2" customFormat="1" ht="54" customHeight="1">
      <c r="A798" s="33"/>
      <c r="B798" s="166"/>
      <c r="C798" s="167" t="s">
        <v>1708</v>
      </c>
      <c r="D798" s="167" t="s">
        <v>222</v>
      </c>
      <c r="E798" s="168" t="s">
        <v>1709</v>
      </c>
      <c r="F798" s="169" t="s">
        <v>1710</v>
      </c>
      <c r="G798" s="170" t="s">
        <v>237</v>
      </c>
      <c r="H798" s="171">
        <v>26.5</v>
      </c>
      <c r="I798" s="172"/>
      <c r="J798" s="173">
        <f>ROUND(I798*H798,2)</f>
        <v>0</v>
      </c>
      <c r="K798" s="169" t="s">
        <v>226</v>
      </c>
      <c r="L798" s="34"/>
      <c r="M798" s="174" t="s">
        <v>1</v>
      </c>
      <c r="N798" s="175" t="s">
        <v>38</v>
      </c>
      <c r="O798" s="59"/>
      <c r="P798" s="176">
        <f>O798*H798</f>
        <v>0</v>
      </c>
      <c r="Q798" s="176">
        <v>0.01694</v>
      </c>
      <c r="R798" s="176">
        <f>Q798*H798</f>
        <v>0.44891000000000003</v>
      </c>
      <c r="S798" s="176">
        <v>0</v>
      </c>
      <c r="T798" s="177">
        <f>S798*H798</f>
        <v>0</v>
      </c>
      <c r="U798" s="33"/>
      <c r="V798" s="33"/>
      <c r="W798" s="33"/>
      <c r="X798" s="33"/>
      <c r="Y798" s="33"/>
      <c r="Z798" s="33"/>
      <c r="AA798" s="33"/>
      <c r="AB798" s="33"/>
      <c r="AC798" s="33"/>
      <c r="AD798" s="33"/>
      <c r="AE798" s="33"/>
      <c r="AR798" s="178" t="s">
        <v>318</v>
      </c>
      <c r="AT798" s="178" t="s">
        <v>222</v>
      </c>
      <c r="AU798" s="178" t="s">
        <v>82</v>
      </c>
      <c r="AY798" s="18" t="s">
        <v>219</v>
      </c>
      <c r="BE798" s="179">
        <f>IF(N798="základní",J798,0)</f>
        <v>0</v>
      </c>
      <c r="BF798" s="179">
        <f>IF(N798="snížená",J798,0)</f>
        <v>0</v>
      </c>
      <c r="BG798" s="179">
        <f>IF(N798="zákl. přenesená",J798,0)</f>
        <v>0</v>
      </c>
      <c r="BH798" s="179">
        <f>IF(N798="sníž. přenesená",J798,0)</f>
        <v>0</v>
      </c>
      <c r="BI798" s="179">
        <f>IF(N798="nulová",J798,0)</f>
        <v>0</v>
      </c>
      <c r="BJ798" s="18" t="s">
        <v>80</v>
      </c>
      <c r="BK798" s="179">
        <f>ROUND(I798*H798,2)</f>
        <v>0</v>
      </c>
      <c r="BL798" s="18" t="s">
        <v>318</v>
      </c>
      <c r="BM798" s="178" t="s">
        <v>1711</v>
      </c>
    </row>
    <row r="799" spans="2:51" s="13" customFormat="1" ht="12">
      <c r="B799" s="180"/>
      <c r="D799" s="181" t="s">
        <v>228</v>
      </c>
      <c r="E799" s="182" t="s">
        <v>1</v>
      </c>
      <c r="F799" s="183" t="s">
        <v>1712</v>
      </c>
      <c r="H799" s="184">
        <v>26.5</v>
      </c>
      <c r="I799" s="185"/>
      <c r="L799" s="180"/>
      <c r="M799" s="186"/>
      <c r="N799" s="187"/>
      <c r="O799" s="187"/>
      <c r="P799" s="187"/>
      <c r="Q799" s="187"/>
      <c r="R799" s="187"/>
      <c r="S799" s="187"/>
      <c r="T799" s="188"/>
      <c r="AT799" s="182" t="s">
        <v>228</v>
      </c>
      <c r="AU799" s="182" t="s">
        <v>82</v>
      </c>
      <c r="AV799" s="13" t="s">
        <v>82</v>
      </c>
      <c r="AW799" s="13" t="s">
        <v>30</v>
      </c>
      <c r="AX799" s="13" t="s">
        <v>80</v>
      </c>
      <c r="AY799" s="182" t="s">
        <v>219</v>
      </c>
    </row>
    <row r="800" spans="1:65" s="2" customFormat="1" ht="64.9" customHeight="1">
      <c r="A800" s="33"/>
      <c r="B800" s="166"/>
      <c r="C800" s="167" t="s">
        <v>1713</v>
      </c>
      <c r="D800" s="167" t="s">
        <v>222</v>
      </c>
      <c r="E800" s="168" t="s">
        <v>1714</v>
      </c>
      <c r="F800" s="169" t="s">
        <v>1715</v>
      </c>
      <c r="G800" s="170" t="s">
        <v>249</v>
      </c>
      <c r="H800" s="171">
        <v>0.449</v>
      </c>
      <c r="I800" s="172"/>
      <c r="J800" s="173">
        <f>ROUND(I800*H800,2)</f>
        <v>0</v>
      </c>
      <c r="K800" s="169" t="s">
        <v>226</v>
      </c>
      <c r="L800" s="34"/>
      <c r="M800" s="174" t="s">
        <v>1</v>
      </c>
      <c r="N800" s="175" t="s">
        <v>38</v>
      </c>
      <c r="O800" s="59"/>
      <c r="P800" s="176">
        <f>O800*H800</f>
        <v>0</v>
      </c>
      <c r="Q800" s="176">
        <v>0</v>
      </c>
      <c r="R800" s="176">
        <f>Q800*H800</f>
        <v>0</v>
      </c>
      <c r="S800" s="176">
        <v>0</v>
      </c>
      <c r="T800" s="177">
        <f>S800*H800</f>
        <v>0</v>
      </c>
      <c r="U800" s="33"/>
      <c r="V800" s="33"/>
      <c r="W800" s="33"/>
      <c r="X800" s="33"/>
      <c r="Y800" s="33"/>
      <c r="Z800" s="33"/>
      <c r="AA800" s="33"/>
      <c r="AB800" s="33"/>
      <c r="AC800" s="33"/>
      <c r="AD800" s="33"/>
      <c r="AE800" s="33"/>
      <c r="AR800" s="178" t="s">
        <v>318</v>
      </c>
      <c r="AT800" s="178" t="s">
        <v>222</v>
      </c>
      <c r="AU800" s="178" t="s">
        <v>82</v>
      </c>
      <c r="AY800" s="18" t="s">
        <v>219</v>
      </c>
      <c r="BE800" s="179">
        <f>IF(N800="základní",J800,0)</f>
        <v>0</v>
      </c>
      <c r="BF800" s="179">
        <f>IF(N800="snížená",J800,0)</f>
        <v>0</v>
      </c>
      <c r="BG800" s="179">
        <f>IF(N800="zákl. přenesená",J800,0)</f>
        <v>0</v>
      </c>
      <c r="BH800" s="179">
        <f>IF(N800="sníž. přenesená",J800,0)</f>
        <v>0</v>
      </c>
      <c r="BI800" s="179">
        <f>IF(N800="nulová",J800,0)</f>
        <v>0</v>
      </c>
      <c r="BJ800" s="18" t="s">
        <v>80</v>
      </c>
      <c r="BK800" s="179">
        <f>ROUND(I800*H800,2)</f>
        <v>0</v>
      </c>
      <c r="BL800" s="18" t="s">
        <v>318</v>
      </c>
      <c r="BM800" s="178" t="s">
        <v>1716</v>
      </c>
    </row>
    <row r="801" spans="2:63" s="12" customFormat="1" ht="22.9" customHeight="1">
      <c r="B801" s="153"/>
      <c r="D801" s="154" t="s">
        <v>72</v>
      </c>
      <c r="E801" s="164" t="s">
        <v>1717</v>
      </c>
      <c r="F801" s="164" t="s">
        <v>1718</v>
      </c>
      <c r="I801" s="156"/>
      <c r="J801" s="165">
        <f>BK801</f>
        <v>0</v>
      </c>
      <c r="L801" s="153"/>
      <c r="M801" s="158"/>
      <c r="N801" s="159"/>
      <c r="O801" s="159"/>
      <c r="P801" s="160">
        <f>SUM(P802:P832)</f>
        <v>0</v>
      </c>
      <c r="Q801" s="159"/>
      <c r="R801" s="160">
        <f>SUM(R802:R832)</f>
        <v>1.2697972199999998</v>
      </c>
      <c r="S801" s="159"/>
      <c r="T801" s="161">
        <f>SUM(T802:T832)</f>
        <v>0</v>
      </c>
      <c r="AR801" s="154" t="s">
        <v>82</v>
      </c>
      <c r="AT801" s="162" t="s">
        <v>72</v>
      </c>
      <c r="AU801" s="162" t="s">
        <v>80</v>
      </c>
      <c r="AY801" s="154" t="s">
        <v>219</v>
      </c>
      <c r="BK801" s="163">
        <f>SUM(BK802:BK832)</f>
        <v>0</v>
      </c>
    </row>
    <row r="802" spans="1:65" s="2" customFormat="1" ht="32.45" customHeight="1">
      <c r="A802" s="33"/>
      <c r="B802" s="166"/>
      <c r="C802" s="167" t="s">
        <v>1719</v>
      </c>
      <c r="D802" s="167" t="s">
        <v>222</v>
      </c>
      <c r="E802" s="168" t="s">
        <v>1720</v>
      </c>
      <c r="F802" s="169" t="s">
        <v>1721</v>
      </c>
      <c r="G802" s="170" t="s">
        <v>237</v>
      </c>
      <c r="H802" s="171">
        <v>5.5</v>
      </c>
      <c r="I802" s="172"/>
      <c r="J802" s="173">
        <f>ROUND(I802*H802,2)</f>
        <v>0</v>
      </c>
      <c r="K802" s="169" t="s">
        <v>1</v>
      </c>
      <c r="L802" s="34"/>
      <c r="M802" s="174" t="s">
        <v>1</v>
      </c>
      <c r="N802" s="175" t="s">
        <v>38</v>
      </c>
      <c r="O802" s="59"/>
      <c r="P802" s="176">
        <f>O802*H802</f>
        <v>0</v>
      </c>
      <c r="Q802" s="176">
        <v>0</v>
      </c>
      <c r="R802" s="176">
        <f>Q802*H802</f>
        <v>0</v>
      </c>
      <c r="S802" s="176">
        <v>0</v>
      </c>
      <c r="T802" s="177">
        <f>S802*H802</f>
        <v>0</v>
      </c>
      <c r="U802" s="33"/>
      <c r="V802" s="33"/>
      <c r="W802" s="33"/>
      <c r="X802" s="33"/>
      <c r="Y802" s="33"/>
      <c r="Z802" s="33"/>
      <c r="AA802" s="33"/>
      <c r="AB802" s="33"/>
      <c r="AC802" s="33"/>
      <c r="AD802" s="33"/>
      <c r="AE802" s="33"/>
      <c r="AR802" s="178" t="s">
        <v>318</v>
      </c>
      <c r="AT802" s="178" t="s">
        <v>222</v>
      </c>
      <c r="AU802" s="178" t="s">
        <v>82</v>
      </c>
      <c r="AY802" s="18" t="s">
        <v>219</v>
      </c>
      <c r="BE802" s="179">
        <f>IF(N802="základní",J802,0)</f>
        <v>0</v>
      </c>
      <c r="BF802" s="179">
        <f>IF(N802="snížená",J802,0)</f>
        <v>0</v>
      </c>
      <c r="BG802" s="179">
        <f>IF(N802="zákl. přenesená",J802,0)</f>
        <v>0</v>
      </c>
      <c r="BH802" s="179">
        <f>IF(N802="sníž. přenesená",J802,0)</f>
        <v>0</v>
      </c>
      <c r="BI802" s="179">
        <f>IF(N802="nulová",J802,0)</f>
        <v>0</v>
      </c>
      <c r="BJ802" s="18" t="s">
        <v>80</v>
      </c>
      <c r="BK802" s="179">
        <f>ROUND(I802*H802,2)</f>
        <v>0</v>
      </c>
      <c r="BL802" s="18" t="s">
        <v>318</v>
      </c>
      <c r="BM802" s="178" t="s">
        <v>1722</v>
      </c>
    </row>
    <row r="803" spans="1:65" s="2" customFormat="1" ht="21.6" customHeight="1">
      <c r="A803" s="33"/>
      <c r="B803" s="166"/>
      <c r="C803" s="167" t="s">
        <v>1723</v>
      </c>
      <c r="D803" s="167" t="s">
        <v>222</v>
      </c>
      <c r="E803" s="168" t="s">
        <v>1724</v>
      </c>
      <c r="F803" s="169" t="s">
        <v>1725</v>
      </c>
      <c r="G803" s="170" t="s">
        <v>361</v>
      </c>
      <c r="H803" s="171">
        <v>13.2</v>
      </c>
      <c r="I803" s="172"/>
      <c r="J803" s="173">
        <f>ROUND(I803*H803,2)</f>
        <v>0</v>
      </c>
      <c r="K803" s="169" t="s">
        <v>1</v>
      </c>
      <c r="L803" s="34"/>
      <c r="M803" s="174" t="s">
        <v>1</v>
      </c>
      <c r="N803" s="175" t="s">
        <v>38</v>
      </c>
      <c r="O803" s="59"/>
      <c r="P803" s="176">
        <f>O803*H803</f>
        <v>0</v>
      </c>
      <c r="Q803" s="176">
        <v>0</v>
      </c>
      <c r="R803" s="176">
        <f>Q803*H803</f>
        <v>0</v>
      </c>
      <c r="S803" s="176">
        <v>0</v>
      </c>
      <c r="T803" s="177">
        <f>S803*H803</f>
        <v>0</v>
      </c>
      <c r="U803" s="33"/>
      <c r="V803" s="33"/>
      <c r="W803" s="33"/>
      <c r="X803" s="33"/>
      <c r="Y803" s="33"/>
      <c r="Z803" s="33"/>
      <c r="AA803" s="33"/>
      <c r="AB803" s="33"/>
      <c r="AC803" s="33"/>
      <c r="AD803" s="33"/>
      <c r="AE803" s="33"/>
      <c r="AR803" s="178" t="s">
        <v>318</v>
      </c>
      <c r="AT803" s="178" t="s">
        <v>222</v>
      </c>
      <c r="AU803" s="178" t="s">
        <v>82</v>
      </c>
      <c r="AY803" s="18" t="s">
        <v>219</v>
      </c>
      <c r="BE803" s="179">
        <f>IF(N803="základní",J803,0)</f>
        <v>0</v>
      </c>
      <c r="BF803" s="179">
        <f>IF(N803="snížená",J803,0)</f>
        <v>0</v>
      </c>
      <c r="BG803" s="179">
        <f>IF(N803="zákl. přenesená",J803,0)</f>
        <v>0</v>
      </c>
      <c r="BH803" s="179">
        <f>IF(N803="sníž. přenesená",J803,0)</f>
        <v>0</v>
      </c>
      <c r="BI803" s="179">
        <f>IF(N803="nulová",J803,0)</f>
        <v>0</v>
      </c>
      <c r="BJ803" s="18" t="s">
        <v>80</v>
      </c>
      <c r="BK803" s="179">
        <f>ROUND(I803*H803,2)</f>
        <v>0</v>
      </c>
      <c r="BL803" s="18" t="s">
        <v>318</v>
      </c>
      <c r="BM803" s="178" t="s">
        <v>1726</v>
      </c>
    </row>
    <row r="804" spans="1:65" s="2" customFormat="1" ht="21.6" customHeight="1">
      <c r="A804" s="33"/>
      <c r="B804" s="166"/>
      <c r="C804" s="167" t="s">
        <v>1727</v>
      </c>
      <c r="D804" s="167" t="s">
        <v>222</v>
      </c>
      <c r="E804" s="168" t="s">
        <v>1728</v>
      </c>
      <c r="F804" s="169" t="s">
        <v>1729</v>
      </c>
      <c r="G804" s="170" t="s">
        <v>361</v>
      </c>
      <c r="H804" s="171">
        <v>185</v>
      </c>
      <c r="I804" s="172"/>
      <c r="J804" s="173">
        <f>ROUND(I804*H804,2)</f>
        <v>0</v>
      </c>
      <c r="K804" s="169" t="s">
        <v>1</v>
      </c>
      <c r="L804" s="34"/>
      <c r="M804" s="174" t="s">
        <v>1</v>
      </c>
      <c r="N804" s="175" t="s">
        <v>38</v>
      </c>
      <c r="O804" s="59"/>
      <c r="P804" s="176">
        <f>O804*H804</f>
        <v>0</v>
      </c>
      <c r="Q804" s="176">
        <v>0</v>
      </c>
      <c r="R804" s="176">
        <f>Q804*H804</f>
        <v>0</v>
      </c>
      <c r="S804" s="176">
        <v>0</v>
      </c>
      <c r="T804" s="177">
        <f>S804*H804</f>
        <v>0</v>
      </c>
      <c r="U804" s="33"/>
      <c r="V804" s="33"/>
      <c r="W804" s="33"/>
      <c r="X804" s="33"/>
      <c r="Y804" s="33"/>
      <c r="Z804" s="33"/>
      <c r="AA804" s="33"/>
      <c r="AB804" s="33"/>
      <c r="AC804" s="33"/>
      <c r="AD804" s="33"/>
      <c r="AE804" s="33"/>
      <c r="AR804" s="178" t="s">
        <v>318</v>
      </c>
      <c r="AT804" s="178" t="s">
        <v>222</v>
      </c>
      <c r="AU804" s="178" t="s">
        <v>82</v>
      </c>
      <c r="AY804" s="18" t="s">
        <v>219</v>
      </c>
      <c r="BE804" s="179">
        <f>IF(N804="základní",J804,0)</f>
        <v>0</v>
      </c>
      <c r="BF804" s="179">
        <f>IF(N804="snížená",J804,0)</f>
        <v>0</v>
      </c>
      <c r="BG804" s="179">
        <f>IF(N804="zákl. přenesená",J804,0)</f>
        <v>0</v>
      </c>
      <c r="BH804" s="179">
        <f>IF(N804="sníž. přenesená",J804,0)</f>
        <v>0</v>
      </c>
      <c r="BI804" s="179">
        <f>IF(N804="nulová",J804,0)</f>
        <v>0</v>
      </c>
      <c r="BJ804" s="18" t="s">
        <v>80</v>
      </c>
      <c r="BK804" s="179">
        <f>ROUND(I804*H804,2)</f>
        <v>0</v>
      </c>
      <c r="BL804" s="18" t="s">
        <v>318</v>
      </c>
      <c r="BM804" s="178" t="s">
        <v>1730</v>
      </c>
    </row>
    <row r="805" spans="1:65" s="2" customFormat="1" ht="32.45" customHeight="1">
      <c r="A805" s="33"/>
      <c r="B805" s="166"/>
      <c r="C805" s="167" t="s">
        <v>1731</v>
      </c>
      <c r="D805" s="167" t="s">
        <v>222</v>
      </c>
      <c r="E805" s="168" t="s">
        <v>1732</v>
      </c>
      <c r="F805" s="169" t="s">
        <v>1733</v>
      </c>
      <c r="G805" s="170" t="s">
        <v>361</v>
      </c>
      <c r="H805" s="171">
        <v>20.4</v>
      </c>
      <c r="I805" s="172"/>
      <c r="J805" s="173">
        <f>ROUND(I805*H805,2)</f>
        <v>0</v>
      </c>
      <c r="K805" s="169" t="s">
        <v>226</v>
      </c>
      <c r="L805" s="34"/>
      <c r="M805" s="174" t="s">
        <v>1</v>
      </c>
      <c r="N805" s="175" t="s">
        <v>38</v>
      </c>
      <c r="O805" s="59"/>
      <c r="P805" s="176">
        <f>O805*H805</f>
        <v>0</v>
      </c>
      <c r="Q805" s="176">
        <v>0.00351</v>
      </c>
      <c r="R805" s="176">
        <f>Q805*H805</f>
        <v>0.071604</v>
      </c>
      <c r="S805" s="176">
        <v>0</v>
      </c>
      <c r="T805" s="177">
        <f>S805*H805</f>
        <v>0</v>
      </c>
      <c r="U805" s="33"/>
      <c r="V805" s="33"/>
      <c r="W805" s="33"/>
      <c r="X805" s="33"/>
      <c r="Y805" s="33"/>
      <c r="Z805" s="33"/>
      <c r="AA805" s="33"/>
      <c r="AB805" s="33"/>
      <c r="AC805" s="33"/>
      <c r="AD805" s="33"/>
      <c r="AE805" s="33"/>
      <c r="AR805" s="178" t="s">
        <v>318</v>
      </c>
      <c r="AT805" s="178" t="s">
        <v>222</v>
      </c>
      <c r="AU805" s="178" t="s">
        <v>82</v>
      </c>
      <c r="AY805" s="18" t="s">
        <v>219</v>
      </c>
      <c r="BE805" s="179">
        <f>IF(N805="základní",J805,0)</f>
        <v>0</v>
      </c>
      <c r="BF805" s="179">
        <f>IF(N805="snížená",J805,0)</f>
        <v>0</v>
      </c>
      <c r="BG805" s="179">
        <f>IF(N805="zákl. přenesená",J805,0)</f>
        <v>0</v>
      </c>
      <c r="BH805" s="179">
        <f>IF(N805="sníž. přenesená",J805,0)</f>
        <v>0</v>
      </c>
      <c r="BI805" s="179">
        <f>IF(N805="nulová",J805,0)</f>
        <v>0</v>
      </c>
      <c r="BJ805" s="18" t="s">
        <v>80</v>
      </c>
      <c r="BK805" s="179">
        <f>ROUND(I805*H805,2)</f>
        <v>0</v>
      </c>
      <c r="BL805" s="18" t="s">
        <v>318</v>
      </c>
      <c r="BM805" s="178" t="s">
        <v>1734</v>
      </c>
    </row>
    <row r="806" spans="2:51" s="13" customFormat="1" ht="12">
      <c r="B806" s="180"/>
      <c r="D806" s="181" t="s">
        <v>228</v>
      </c>
      <c r="E806" s="182" t="s">
        <v>1</v>
      </c>
      <c r="F806" s="183" t="s">
        <v>1735</v>
      </c>
      <c r="H806" s="184">
        <v>20.4</v>
      </c>
      <c r="I806" s="185"/>
      <c r="L806" s="180"/>
      <c r="M806" s="186"/>
      <c r="N806" s="187"/>
      <c r="O806" s="187"/>
      <c r="P806" s="187"/>
      <c r="Q806" s="187"/>
      <c r="R806" s="187"/>
      <c r="S806" s="187"/>
      <c r="T806" s="188"/>
      <c r="AT806" s="182" t="s">
        <v>228</v>
      </c>
      <c r="AU806" s="182" t="s">
        <v>82</v>
      </c>
      <c r="AV806" s="13" t="s">
        <v>82</v>
      </c>
      <c r="AW806" s="13" t="s">
        <v>30</v>
      </c>
      <c r="AX806" s="13" t="s">
        <v>80</v>
      </c>
      <c r="AY806" s="182" t="s">
        <v>219</v>
      </c>
    </row>
    <row r="807" spans="1:65" s="2" customFormat="1" ht="32.45" customHeight="1">
      <c r="A807" s="33"/>
      <c r="B807" s="166"/>
      <c r="C807" s="167" t="s">
        <v>1736</v>
      </c>
      <c r="D807" s="167" t="s">
        <v>222</v>
      </c>
      <c r="E807" s="168" t="s">
        <v>4227</v>
      </c>
      <c r="F807" s="235" t="s">
        <v>4228</v>
      </c>
      <c r="G807" s="170" t="s">
        <v>361</v>
      </c>
      <c r="H807" s="171">
        <v>28</v>
      </c>
      <c r="I807" s="172"/>
      <c r="J807" s="173">
        <f>ROUND(I807*H807,2)</f>
        <v>0</v>
      </c>
      <c r="K807" s="169" t="s">
        <v>226</v>
      </c>
      <c r="L807" s="34"/>
      <c r="M807" s="174" t="s">
        <v>1</v>
      </c>
      <c r="N807" s="175" t="s">
        <v>38</v>
      </c>
      <c r="O807" s="59"/>
      <c r="P807" s="176">
        <f>O807*H807</f>
        <v>0</v>
      </c>
      <c r="Q807" s="176">
        <v>0.00712</v>
      </c>
      <c r="R807" s="176">
        <f>Q807*H807</f>
        <v>0.19935999999999998</v>
      </c>
      <c r="S807" s="176">
        <v>0</v>
      </c>
      <c r="T807" s="177">
        <f>S807*H807</f>
        <v>0</v>
      </c>
      <c r="U807" s="33"/>
      <c r="V807" s="33"/>
      <c r="W807" s="33"/>
      <c r="X807" s="33"/>
      <c r="Y807" s="33"/>
      <c r="Z807" s="33"/>
      <c r="AA807" s="33"/>
      <c r="AB807" s="33"/>
      <c r="AC807" s="33"/>
      <c r="AD807" s="33"/>
      <c r="AE807" s="33"/>
      <c r="AR807" s="178" t="s">
        <v>318</v>
      </c>
      <c r="AT807" s="178" t="s">
        <v>222</v>
      </c>
      <c r="AU807" s="178" t="s">
        <v>82</v>
      </c>
      <c r="AY807" s="18" t="s">
        <v>219</v>
      </c>
      <c r="BE807" s="179">
        <f>IF(N807="základní",J807,0)</f>
        <v>0</v>
      </c>
      <c r="BF807" s="179">
        <f>IF(N807="snížená",J807,0)</f>
        <v>0</v>
      </c>
      <c r="BG807" s="179">
        <f>IF(N807="zákl. přenesená",J807,0)</f>
        <v>0</v>
      </c>
      <c r="BH807" s="179">
        <f>IF(N807="sníž. přenesená",J807,0)</f>
        <v>0</v>
      </c>
      <c r="BI807" s="179">
        <f>IF(N807="nulová",J807,0)</f>
        <v>0</v>
      </c>
      <c r="BJ807" s="18" t="s">
        <v>80</v>
      </c>
      <c r="BK807" s="179">
        <f>ROUND(I807*H807,2)</f>
        <v>0</v>
      </c>
      <c r="BL807" s="18" t="s">
        <v>318</v>
      </c>
      <c r="BM807" s="178" t="s">
        <v>1737</v>
      </c>
    </row>
    <row r="808" spans="2:51" s="13" customFormat="1" ht="12">
      <c r="B808" s="180"/>
      <c r="D808" s="181" t="s">
        <v>228</v>
      </c>
      <c r="E808" s="182" t="s">
        <v>1</v>
      </c>
      <c r="F808" s="183" t="s">
        <v>1738</v>
      </c>
      <c r="H808" s="184">
        <v>22.3</v>
      </c>
      <c r="I808" s="185"/>
      <c r="L808" s="180"/>
      <c r="M808" s="186"/>
      <c r="N808" s="187"/>
      <c r="O808" s="187"/>
      <c r="P808" s="187"/>
      <c r="Q808" s="187"/>
      <c r="R808" s="187"/>
      <c r="S808" s="187"/>
      <c r="T808" s="188"/>
      <c r="AT808" s="182" t="s">
        <v>228</v>
      </c>
      <c r="AU808" s="182" t="s">
        <v>82</v>
      </c>
      <c r="AV808" s="13" t="s">
        <v>82</v>
      </c>
      <c r="AW808" s="13" t="s">
        <v>30</v>
      </c>
      <c r="AX808" s="13" t="s">
        <v>73</v>
      </c>
      <c r="AY808" s="182" t="s">
        <v>219</v>
      </c>
    </row>
    <row r="809" spans="2:51" s="13" customFormat="1" ht="12">
      <c r="B809" s="180"/>
      <c r="D809" s="181" t="s">
        <v>228</v>
      </c>
      <c r="E809" s="182" t="s">
        <v>1</v>
      </c>
      <c r="F809" s="183" t="s">
        <v>1739</v>
      </c>
      <c r="H809" s="184">
        <v>5.7</v>
      </c>
      <c r="I809" s="185"/>
      <c r="L809" s="180"/>
      <c r="M809" s="186"/>
      <c r="N809" s="187"/>
      <c r="O809" s="187"/>
      <c r="P809" s="187"/>
      <c r="Q809" s="187"/>
      <c r="R809" s="187"/>
      <c r="S809" s="187"/>
      <c r="T809" s="188"/>
      <c r="AT809" s="182" t="s">
        <v>228</v>
      </c>
      <c r="AU809" s="182" t="s">
        <v>82</v>
      </c>
      <c r="AV809" s="13" t="s">
        <v>82</v>
      </c>
      <c r="AW809" s="13" t="s">
        <v>30</v>
      </c>
      <c r="AX809" s="13" t="s">
        <v>73</v>
      </c>
      <c r="AY809" s="182" t="s">
        <v>219</v>
      </c>
    </row>
    <row r="810" spans="2:51" s="14" customFormat="1" ht="12">
      <c r="B810" s="189"/>
      <c r="D810" s="181" t="s">
        <v>228</v>
      </c>
      <c r="E810" s="190" t="s">
        <v>1</v>
      </c>
      <c r="F810" s="191" t="s">
        <v>241</v>
      </c>
      <c r="H810" s="192">
        <v>28</v>
      </c>
      <c r="I810" s="193"/>
      <c r="L810" s="189"/>
      <c r="M810" s="194"/>
      <c r="N810" s="195"/>
      <c r="O810" s="195"/>
      <c r="P810" s="195"/>
      <c r="Q810" s="195"/>
      <c r="R810" s="195"/>
      <c r="S810" s="195"/>
      <c r="T810" s="196"/>
      <c r="AT810" s="190" t="s">
        <v>228</v>
      </c>
      <c r="AU810" s="190" t="s">
        <v>82</v>
      </c>
      <c r="AV810" s="14" t="s">
        <v>125</v>
      </c>
      <c r="AW810" s="14" t="s">
        <v>30</v>
      </c>
      <c r="AX810" s="14" t="s">
        <v>80</v>
      </c>
      <c r="AY810" s="190" t="s">
        <v>219</v>
      </c>
    </row>
    <row r="811" spans="1:65" s="2" customFormat="1" ht="32.45" customHeight="1">
      <c r="A811" s="33"/>
      <c r="B811" s="166"/>
      <c r="C811" s="167" t="s">
        <v>1740</v>
      </c>
      <c r="D811" s="167" t="s">
        <v>222</v>
      </c>
      <c r="E811" s="168" t="s">
        <v>4229</v>
      </c>
      <c r="F811" s="235" t="s">
        <v>4230</v>
      </c>
      <c r="G811" s="170" t="s">
        <v>237</v>
      </c>
      <c r="H811" s="171">
        <v>72.122</v>
      </c>
      <c r="I811" s="172"/>
      <c r="J811" s="173">
        <f>ROUND(I811*H811,2)</f>
        <v>0</v>
      </c>
      <c r="K811" s="169" t="s">
        <v>226</v>
      </c>
      <c r="L811" s="34"/>
      <c r="M811" s="174" t="s">
        <v>1</v>
      </c>
      <c r="N811" s="175" t="s">
        <v>38</v>
      </c>
      <c r="O811" s="59"/>
      <c r="P811" s="176">
        <f>O811*H811</f>
        <v>0</v>
      </c>
      <c r="Q811" s="176">
        <v>0.00976</v>
      </c>
      <c r="R811" s="176">
        <f>Q811*H811</f>
        <v>0.70391072</v>
      </c>
      <c r="S811" s="176">
        <v>0</v>
      </c>
      <c r="T811" s="177">
        <f>S811*H811</f>
        <v>0</v>
      </c>
      <c r="U811" s="33"/>
      <c r="V811" s="33"/>
      <c r="W811" s="33"/>
      <c r="X811" s="33"/>
      <c r="Y811" s="33"/>
      <c r="Z811" s="33"/>
      <c r="AA811" s="33"/>
      <c r="AB811" s="33"/>
      <c r="AC811" s="33"/>
      <c r="AD811" s="33"/>
      <c r="AE811" s="33"/>
      <c r="AR811" s="178" t="s">
        <v>318</v>
      </c>
      <c r="AT811" s="178" t="s">
        <v>222</v>
      </c>
      <c r="AU811" s="178" t="s">
        <v>82</v>
      </c>
      <c r="AY811" s="18" t="s">
        <v>219</v>
      </c>
      <c r="BE811" s="179">
        <f>IF(N811="základní",J811,0)</f>
        <v>0</v>
      </c>
      <c r="BF811" s="179">
        <f>IF(N811="snížená",J811,0)</f>
        <v>0</v>
      </c>
      <c r="BG811" s="179">
        <f>IF(N811="zákl. přenesená",J811,0)</f>
        <v>0</v>
      </c>
      <c r="BH811" s="179">
        <f>IF(N811="sníž. přenesená",J811,0)</f>
        <v>0</v>
      </c>
      <c r="BI811" s="179">
        <f>IF(N811="nulová",J811,0)</f>
        <v>0</v>
      </c>
      <c r="BJ811" s="18" t="s">
        <v>80</v>
      </c>
      <c r="BK811" s="179">
        <f>ROUND(I811*H811,2)</f>
        <v>0</v>
      </c>
      <c r="BL811" s="18" t="s">
        <v>318</v>
      </c>
      <c r="BM811" s="178" t="s">
        <v>1741</v>
      </c>
    </row>
    <row r="812" spans="2:51" s="13" customFormat="1" ht="12">
      <c r="B812" s="180"/>
      <c r="D812" s="181" t="s">
        <v>228</v>
      </c>
      <c r="E812" s="182" t="s">
        <v>1</v>
      </c>
      <c r="F812" s="183" t="s">
        <v>1742</v>
      </c>
      <c r="H812" s="184">
        <v>32.636</v>
      </c>
      <c r="I812" s="185"/>
      <c r="L812" s="180"/>
      <c r="M812" s="186"/>
      <c r="N812" s="187"/>
      <c r="O812" s="187"/>
      <c r="P812" s="187"/>
      <c r="Q812" s="187"/>
      <c r="R812" s="187"/>
      <c r="S812" s="187"/>
      <c r="T812" s="188"/>
      <c r="AT812" s="182" t="s">
        <v>228</v>
      </c>
      <c r="AU812" s="182" t="s">
        <v>82</v>
      </c>
      <c r="AV812" s="13" t="s">
        <v>82</v>
      </c>
      <c r="AW812" s="13" t="s">
        <v>30</v>
      </c>
      <c r="AX812" s="13" t="s">
        <v>73</v>
      </c>
      <c r="AY812" s="182" t="s">
        <v>219</v>
      </c>
    </row>
    <row r="813" spans="2:51" s="13" customFormat="1" ht="12">
      <c r="B813" s="180"/>
      <c r="D813" s="181" t="s">
        <v>228</v>
      </c>
      <c r="E813" s="182" t="s">
        <v>1</v>
      </c>
      <c r="F813" s="183" t="s">
        <v>1743</v>
      </c>
      <c r="H813" s="184">
        <v>30.286</v>
      </c>
      <c r="I813" s="185"/>
      <c r="L813" s="180"/>
      <c r="M813" s="186"/>
      <c r="N813" s="187"/>
      <c r="O813" s="187"/>
      <c r="P813" s="187"/>
      <c r="Q813" s="187"/>
      <c r="R813" s="187"/>
      <c r="S813" s="187"/>
      <c r="T813" s="188"/>
      <c r="AT813" s="182" t="s">
        <v>228</v>
      </c>
      <c r="AU813" s="182" t="s">
        <v>82</v>
      </c>
      <c r="AV813" s="13" t="s">
        <v>82</v>
      </c>
      <c r="AW813" s="13" t="s">
        <v>30</v>
      </c>
      <c r="AX813" s="13" t="s">
        <v>73</v>
      </c>
      <c r="AY813" s="182" t="s">
        <v>219</v>
      </c>
    </row>
    <row r="814" spans="2:51" s="13" customFormat="1" ht="12">
      <c r="B814" s="180"/>
      <c r="D814" s="181" t="s">
        <v>228</v>
      </c>
      <c r="E814" s="182" t="s">
        <v>1</v>
      </c>
      <c r="F814" s="183" t="s">
        <v>1744</v>
      </c>
      <c r="H814" s="184">
        <v>9.2</v>
      </c>
      <c r="I814" s="185"/>
      <c r="L814" s="180"/>
      <c r="M814" s="186"/>
      <c r="N814" s="187"/>
      <c r="O814" s="187"/>
      <c r="P814" s="187"/>
      <c r="Q814" s="187"/>
      <c r="R814" s="187"/>
      <c r="S814" s="187"/>
      <c r="T814" s="188"/>
      <c r="AT814" s="182" t="s">
        <v>228</v>
      </c>
      <c r="AU814" s="182" t="s">
        <v>82</v>
      </c>
      <c r="AV814" s="13" t="s">
        <v>82</v>
      </c>
      <c r="AW814" s="13" t="s">
        <v>30</v>
      </c>
      <c r="AX814" s="13" t="s">
        <v>73</v>
      </c>
      <c r="AY814" s="182" t="s">
        <v>219</v>
      </c>
    </row>
    <row r="815" spans="2:51" s="14" customFormat="1" ht="12">
      <c r="B815" s="189"/>
      <c r="D815" s="181" t="s">
        <v>228</v>
      </c>
      <c r="E815" s="190" t="s">
        <v>1</v>
      </c>
      <c r="F815" s="191" t="s">
        <v>241</v>
      </c>
      <c r="H815" s="192">
        <v>72.122</v>
      </c>
      <c r="I815" s="193"/>
      <c r="L815" s="189"/>
      <c r="M815" s="194"/>
      <c r="N815" s="195"/>
      <c r="O815" s="195"/>
      <c r="P815" s="195"/>
      <c r="Q815" s="195"/>
      <c r="R815" s="195"/>
      <c r="S815" s="195"/>
      <c r="T815" s="196"/>
      <c r="AT815" s="190" t="s">
        <v>228</v>
      </c>
      <c r="AU815" s="190" t="s">
        <v>82</v>
      </c>
      <c r="AV815" s="14" t="s">
        <v>125</v>
      </c>
      <c r="AW815" s="14" t="s">
        <v>30</v>
      </c>
      <c r="AX815" s="14" t="s">
        <v>80</v>
      </c>
      <c r="AY815" s="190" t="s">
        <v>219</v>
      </c>
    </row>
    <row r="816" spans="1:65" s="2" customFormat="1" ht="32.45" customHeight="1">
      <c r="A816" s="33"/>
      <c r="B816" s="166"/>
      <c r="C816" s="167" t="s">
        <v>1745</v>
      </c>
      <c r="D816" s="167" t="s">
        <v>222</v>
      </c>
      <c r="E816" s="168" t="s">
        <v>1746</v>
      </c>
      <c r="F816" s="169" t="s">
        <v>1747</v>
      </c>
      <c r="G816" s="170" t="s">
        <v>361</v>
      </c>
      <c r="H816" s="171">
        <v>3</v>
      </c>
      <c r="I816" s="172"/>
      <c r="J816" s="173">
        <f>ROUND(I816*H816,2)</f>
        <v>0</v>
      </c>
      <c r="K816" s="169" t="s">
        <v>226</v>
      </c>
      <c r="L816" s="34"/>
      <c r="M816" s="174" t="s">
        <v>1</v>
      </c>
      <c r="N816" s="175" t="s">
        <v>38</v>
      </c>
      <c r="O816" s="59"/>
      <c r="P816" s="176">
        <f>O816*H816</f>
        <v>0</v>
      </c>
      <c r="Q816" s="176">
        <v>0.00269</v>
      </c>
      <c r="R816" s="176">
        <f>Q816*H816</f>
        <v>0.00807</v>
      </c>
      <c r="S816" s="176">
        <v>0</v>
      </c>
      <c r="T816" s="177">
        <f>S816*H816</f>
        <v>0</v>
      </c>
      <c r="U816" s="33"/>
      <c r="V816" s="33"/>
      <c r="W816" s="33"/>
      <c r="X816" s="33"/>
      <c r="Y816" s="33"/>
      <c r="Z816" s="33"/>
      <c r="AA816" s="33"/>
      <c r="AB816" s="33"/>
      <c r="AC816" s="33"/>
      <c r="AD816" s="33"/>
      <c r="AE816" s="33"/>
      <c r="AR816" s="178" t="s">
        <v>318</v>
      </c>
      <c r="AT816" s="178" t="s">
        <v>222</v>
      </c>
      <c r="AU816" s="178" t="s">
        <v>82</v>
      </c>
      <c r="AY816" s="18" t="s">
        <v>219</v>
      </c>
      <c r="BE816" s="179">
        <f>IF(N816="základní",J816,0)</f>
        <v>0</v>
      </c>
      <c r="BF816" s="179">
        <f>IF(N816="snížená",J816,0)</f>
        <v>0</v>
      </c>
      <c r="BG816" s="179">
        <f>IF(N816="zákl. přenesená",J816,0)</f>
        <v>0</v>
      </c>
      <c r="BH816" s="179">
        <f>IF(N816="sníž. přenesená",J816,0)</f>
        <v>0</v>
      </c>
      <c r="BI816" s="179">
        <f>IF(N816="nulová",J816,0)</f>
        <v>0</v>
      </c>
      <c r="BJ816" s="18" t="s">
        <v>80</v>
      </c>
      <c r="BK816" s="179">
        <f>ROUND(I816*H816,2)</f>
        <v>0</v>
      </c>
      <c r="BL816" s="18" t="s">
        <v>318</v>
      </c>
      <c r="BM816" s="178" t="s">
        <v>1748</v>
      </c>
    </row>
    <row r="817" spans="2:51" s="13" customFormat="1" ht="12">
      <c r="B817" s="180"/>
      <c r="D817" s="181" t="s">
        <v>228</v>
      </c>
      <c r="E817" s="182" t="s">
        <v>1</v>
      </c>
      <c r="F817" s="183" t="s">
        <v>1749</v>
      </c>
      <c r="H817" s="184">
        <v>3</v>
      </c>
      <c r="I817" s="185"/>
      <c r="L817" s="180"/>
      <c r="M817" s="186"/>
      <c r="N817" s="187"/>
      <c r="O817" s="187"/>
      <c r="P817" s="187"/>
      <c r="Q817" s="187"/>
      <c r="R817" s="187"/>
      <c r="S817" s="187"/>
      <c r="T817" s="188"/>
      <c r="AT817" s="182" t="s">
        <v>228</v>
      </c>
      <c r="AU817" s="182" t="s">
        <v>82</v>
      </c>
      <c r="AV817" s="13" t="s">
        <v>82</v>
      </c>
      <c r="AW817" s="13" t="s">
        <v>30</v>
      </c>
      <c r="AX817" s="13" t="s">
        <v>80</v>
      </c>
      <c r="AY817" s="182" t="s">
        <v>219</v>
      </c>
    </row>
    <row r="818" spans="1:65" s="2" customFormat="1" ht="32.45" customHeight="1">
      <c r="A818" s="33"/>
      <c r="B818" s="166"/>
      <c r="C818" s="167" t="s">
        <v>1750</v>
      </c>
      <c r="D818" s="167" t="s">
        <v>222</v>
      </c>
      <c r="E818" s="168" t="s">
        <v>1751</v>
      </c>
      <c r="F818" s="169" t="s">
        <v>1752</v>
      </c>
      <c r="G818" s="170" t="s">
        <v>361</v>
      </c>
      <c r="H818" s="171">
        <v>37.3</v>
      </c>
      <c r="I818" s="172"/>
      <c r="J818" s="173">
        <f>ROUND(I818*H818,2)</f>
        <v>0</v>
      </c>
      <c r="K818" s="169" t="s">
        <v>226</v>
      </c>
      <c r="L818" s="34"/>
      <c r="M818" s="174" t="s">
        <v>1</v>
      </c>
      <c r="N818" s="175" t="s">
        <v>38</v>
      </c>
      <c r="O818" s="59"/>
      <c r="P818" s="176">
        <f>O818*H818</f>
        <v>0</v>
      </c>
      <c r="Q818" s="176">
        <v>0.00358</v>
      </c>
      <c r="R818" s="176">
        <f>Q818*H818</f>
        <v>0.13353399999999999</v>
      </c>
      <c r="S818" s="176">
        <v>0</v>
      </c>
      <c r="T818" s="177">
        <f>S818*H818</f>
        <v>0</v>
      </c>
      <c r="U818" s="33"/>
      <c r="V818" s="33"/>
      <c r="W818" s="33"/>
      <c r="X818" s="33"/>
      <c r="Y818" s="33"/>
      <c r="Z818" s="33"/>
      <c r="AA818" s="33"/>
      <c r="AB818" s="33"/>
      <c r="AC818" s="33"/>
      <c r="AD818" s="33"/>
      <c r="AE818" s="33"/>
      <c r="AR818" s="178" t="s">
        <v>318</v>
      </c>
      <c r="AT818" s="178" t="s">
        <v>222</v>
      </c>
      <c r="AU818" s="178" t="s">
        <v>82</v>
      </c>
      <c r="AY818" s="18" t="s">
        <v>219</v>
      </c>
      <c r="BE818" s="179">
        <f>IF(N818="základní",J818,0)</f>
        <v>0</v>
      </c>
      <c r="BF818" s="179">
        <f>IF(N818="snížená",J818,0)</f>
        <v>0</v>
      </c>
      <c r="BG818" s="179">
        <f>IF(N818="zákl. přenesená",J818,0)</f>
        <v>0</v>
      </c>
      <c r="BH818" s="179">
        <f>IF(N818="sníž. přenesená",J818,0)</f>
        <v>0</v>
      </c>
      <c r="BI818" s="179">
        <f>IF(N818="nulová",J818,0)</f>
        <v>0</v>
      </c>
      <c r="BJ818" s="18" t="s">
        <v>80</v>
      </c>
      <c r="BK818" s="179">
        <f>ROUND(I818*H818,2)</f>
        <v>0</v>
      </c>
      <c r="BL818" s="18" t="s">
        <v>318</v>
      </c>
      <c r="BM818" s="178" t="s">
        <v>1753</v>
      </c>
    </row>
    <row r="819" spans="2:51" s="13" customFormat="1" ht="12">
      <c r="B819" s="180"/>
      <c r="D819" s="181" t="s">
        <v>228</v>
      </c>
      <c r="E819" s="182" t="s">
        <v>1</v>
      </c>
      <c r="F819" s="183" t="s">
        <v>1754</v>
      </c>
      <c r="H819" s="184">
        <v>8.5</v>
      </c>
      <c r="I819" s="185"/>
      <c r="L819" s="180"/>
      <c r="M819" s="186"/>
      <c r="N819" s="187"/>
      <c r="O819" s="187"/>
      <c r="P819" s="187"/>
      <c r="Q819" s="187"/>
      <c r="R819" s="187"/>
      <c r="S819" s="187"/>
      <c r="T819" s="188"/>
      <c r="AT819" s="182" t="s">
        <v>228</v>
      </c>
      <c r="AU819" s="182" t="s">
        <v>82</v>
      </c>
      <c r="AV819" s="13" t="s">
        <v>82</v>
      </c>
      <c r="AW819" s="13" t="s">
        <v>30</v>
      </c>
      <c r="AX819" s="13" t="s">
        <v>73</v>
      </c>
      <c r="AY819" s="182" t="s">
        <v>219</v>
      </c>
    </row>
    <row r="820" spans="2:51" s="13" customFormat="1" ht="12">
      <c r="B820" s="180"/>
      <c r="D820" s="181" t="s">
        <v>228</v>
      </c>
      <c r="E820" s="182" t="s">
        <v>1</v>
      </c>
      <c r="F820" s="183" t="s">
        <v>1755</v>
      </c>
      <c r="H820" s="184">
        <v>28.8</v>
      </c>
      <c r="I820" s="185"/>
      <c r="L820" s="180"/>
      <c r="M820" s="186"/>
      <c r="N820" s="187"/>
      <c r="O820" s="187"/>
      <c r="P820" s="187"/>
      <c r="Q820" s="187"/>
      <c r="R820" s="187"/>
      <c r="S820" s="187"/>
      <c r="T820" s="188"/>
      <c r="AT820" s="182" t="s">
        <v>228</v>
      </c>
      <c r="AU820" s="182" t="s">
        <v>82</v>
      </c>
      <c r="AV820" s="13" t="s">
        <v>82</v>
      </c>
      <c r="AW820" s="13" t="s">
        <v>30</v>
      </c>
      <c r="AX820" s="13" t="s">
        <v>73</v>
      </c>
      <c r="AY820" s="182" t="s">
        <v>219</v>
      </c>
    </row>
    <row r="821" spans="2:51" s="14" customFormat="1" ht="12">
      <c r="B821" s="189"/>
      <c r="D821" s="181" t="s">
        <v>228</v>
      </c>
      <c r="E821" s="190" t="s">
        <v>1</v>
      </c>
      <c r="F821" s="191" t="s">
        <v>241</v>
      </c>
      <c r="H821" s="192">
        <v>37.3</v>
      </c>
      <c r="I821" s="193"/>
      <c r="L821" s="189"/>
      <c r="M821" s="194"/>
      <c r="N821" s="195"/>
      <c r="O821" s="195"/>
      <c r="P821" s="195"/>
      <c r="Q821" s="195"/>
      <c r="R821" s="195"/>
      <c r="S821" s="195"/>
      <c r="T821" s="196"/>
      <c r="AT821" s="190" t="s">
        <v>228</v>
      </c>
      <c r="AU821" s="190" t="s">
        <v>82</v>
      </c>
      <c r="AV821" s="14" t="s">
        <v>125</v>
      </c>
      <c r="AW821" s="14" t="s">
        <v>30</v>
      </c>
      <c r="AX821" s="14" t="s">
        <v>80</v>
      </c>
      <c r="AY821" s="190" t="s">
        <v>219</v>
      </c>
    </row>
    <row r="822" spans="1:65" s="2" customFormat="1" ht="43.15" customHeight="1">
      <c r="A822" s="33"/>
      <c r="B822" s="166"/>
      <c r="C822" s="167" t="s">
        <v>1756</v>
      </c>
      <c r="D822" s="167" t="s">
        <v>222</v>
      </c>
      <c r="E822" s="168" t="s">
        <v>1757</v>
      </c>
      <c r="F822" s="169" t="s">
        <v>1758</v>
      </c>
      <c r="G822" s="170" t="s">
        <v>361</v>
      </c>
      <c r="H822" s="171">
        <v>25.4</v>
      </c>
      <c r="I822" s="172"/>
      <c r="J822" s="173">
        <f>ROUND(I822*H822,2)</f>
        <v>0</v>
      </c>
      <c r="K822" s="169" t="s">
        <v>226</v>
      </c>
      <c r="L822" s="34"/>
      <c r="M822" s="174" t="s">
        <v>1</v>
      </c>
      <c r="N822" s="175" t="s">
        <v>38</v>
      </c>
      <c r="O822" s="59"/>
      <c r="P822" s="176">
        <f>O822*H822</f>
        <v>0</v>
      </c>
      <c r="Q822" s="176">
        <v>0.0022</v>
      </c>
      <c r="R822" s="176">
        <f>Q822*H822</f>
        <v>0.05588</v>
      </c>
      <c r="S822" s="176">
        <v>0</v>
      </c>
      <c r="T822" s="177">
        <f>S822*H822</f>
        <v>0</v>
      </c>
      <c r="U822" s="33"/>
      <c r="V822" s="33"/>
      <c r="W822" s="33"/>
      <c r="X822" s="33"/>
      <c r="Y822" s="33"/>
      <c r="Z822" s="33"/>
      <c r="AA822" s="33"/>
      <c r="AB822" s="33"/>
      <c r="AC822" s="33"/>
      <c r="AD822" s="33"/>
      <c r="AE822" s="33"/>
      <c r="AR822" s="178" t="s">
        <v>318</v>
      </c>
      <c r="AT822" s="178" t="s">
        <v>222</v>
      </c>
      <c r="AU822" s="178" t="s">
        <v>82</v>
      </c>
      <c r="AY822" s="18" t="s">
        <v>219</v>
      </c>
      <c r="BE822" s="179">
        <f>IF(N822="základní",J822,0)</f>
        <v>0</v>
      </c>
      <c r="BF822" s="179">
        <f>IF(N822="snížená",J822,0)</f>
        <v>0</v>
      </c>
      <c r="BG822" s="179">
        <f>IF(N822="zákl. přenesená",J822,0)</f>
        <v>0</v>
      </c>
      <c r="BH822" s="179">
        <f>IF(N822="sníž. přenesená",J822,0)</f>
        <v>0</v>
      </c>
      <c r="BI822" s="179">
        <f>IF(N822="nulová",J822,0)</f>
        <v>0</v>
      </c>
      <c r="BJ822" s="18" t="s">
        <v>80</v>
      </c>
      <c r="BK822" s="179">
        <f>ROUND(I822*H822,2)</f>
        <v>0</v>
      </c>
      <c r="BL822" s="18" t="s">
        <v>318</v>
      </c>
      <c r="BM822" s="178" t="s">
        <v>1759</v>
      </c>
    </row>
    <row r="823" spans="2:51" s="13" customFormat="1" ht="12">
      <c r="B823" s="180"/>
      <c r="D823" s="181" t="s">
        <v>228</v>
      </c>
      <c r="E823" s="182" t="s">
        <v>1</v>
      </c>
      <c r="F823" s="183" t="s">
        <v>1760</v>
      </c>
      <c r="H823" s="184">
        <v>25.4</v>
      </c>
      <c r="I823" s="185"/>
      <c r="L823" s="180"/>
      <c r="M823" s="186"/>
      <c r="N823" s="187"/>
      <c r="O823" s="187"/>
      <c r="P823" s="187"/>
      <c r="Q823" s="187"/>
      <c r="R823" s="187"/>
      <c r="S823" s="187"/>
      <c r="T823" s="188"/>
      <c r="AT823" s="182" t="s">
        <v>228</v>
      </c>
      <c r="AU823" s="182" t="s">
        <v>82</v>
      </c>
      <c r="AV823" s="13" t="s">
        <v>82</v>
      </c>
      <c r="AW823" s="13" t="s">
        <v>30</v>
      </c>
      <c r="AX823" s="13" t="s">
        <v>80</v>
      </c>
      <c r="AY823" s="182" t="s">
        <v>219</v>
      </c>
    </row>
    <row r="824" spans="1:65" s="2" customFormat="1" ht="43.15" customHeight="1">
      <c r="A824" s="33"/>
      <c r="B824" s="166"/>
      <c r="C824" s="167" t="s">
        <v>1761</v>
      </c>
      <c r="D824" s="167" t="s">
        <v>222</v>
      </c>
      <c r="E824" s="168" t="s">
        <v>1762</v>
      </c>
      <c r="F824" s="169" t="s">
        <v>1763</v>
      </c>
      <c r="G824" s="170" t="s">
        <v>361</v>
      </c>
      <c r="H824" s="171">
        <v>22.5</v>
      </c>
      <c r="I824" s="172"/>
      <c r="J824" s="173">
        <f>ROUND(I824*H824,2)</f>
        <v>0</v>
      </c>
      <c r="K824" s="169" t="s">
        <v>226</v>
      </c>
      <c r="L824" s="34"/>
      <c r="M824" s="174" t="s">
        <v>1</v>
      </c>
      <c r="N824" s="175" t="s">
        <v>38</v>
      </c>
      <c r="O824" s="59"/>
      <c r="P824" s="176">
        <f>O824*H824</f>
        <v>0</v>
      </c>
      <c r="Q824" s="176">
        <v>0.0035</v>
      </c>
      <c r="R824" s="176">
        <f>Q824*H824</f>
        <v>0.07875</v>
      </c>
      <c r="S824" s="176">
        <v>0</v>
      </c>
      <c r="T824" s="177">
        <f>S824*H824</f>
        <v>0</v>
      </c>
      <c r="U824" s="33"/>
      <c r="V824" s="33"/>
      <c r="W824" s="33"/>
      <c r="X824" s="33"/>
      <c r="Y824" s="33"/>
      <c r="Z824" s="33"/>
      <c r="AA824" s="33"/>
      <c r="AB824" s="33"/>
      <c r="AC824" s="33"/>
      <c r="AD824" s="33"/>
      <c r="AE824" s="33"/>
      <c r="AR824" s="178" t="s">
        <v>318</v>
      </c>
      <c r="AT824" s="178" t="s">
        <v>222</v>
      </c>
      <c r="AU824" s="178" t="s">
        <v>82</v>
      </c>
      <c r="AY824" s="18" t="s">
        <v>219</v>
      </c>
      <c r="BE824" s="179">
        <f>IF(N824="základní",J824,0)</f>
        <v>0</v>
      </c>
      <c r="BF824" s="179">
        <f>IF(N824="snížená",J824,0)</f>
        <v>0</v>
      </c>
      <c r="BG824" s="179">
        <f>IF(N824="zákl. přenesená",J824,0)</f>
        <v>0</v>
      </c>
      <c r="BH824" s="179">
        <f>IF(N824="sníž. přenesená",J824,0)</f>
        <v>0</v>
      </c>
      <c r="BI824" s="179">
        <f>IF(N824="nulová",J824,0)</f>
        <v>0</v>
      </c>
      <c r="BJ824" s="18" t="s">
        <v>80</v>
      </c>
      <c r="BK824" s="179">
        <f>ROUND(I824*H824,2)</f>
        <v>0</v>
      </c>
      <c r="BL824" s="18" t="s">
        <v>318</v>
      </c>
      <c r="BM824" s="178" t="s">
        <v>1764</v>
      </c>
    </row>
    <row r="825" spans="2:51" s="13" customFormat="1" ht="12">
      <c r="B825" s="180"/>
      <c r="D825" s="181" t="s">
        <v>228</v>
      </c>
      <c r="E825" s="182" t="s">
        <v>1</v>
      </c>
      <c r="F825" s="183" t="s">
        <v>1765</v>
      </c>
      <c r="H825" s="184">
        <v>22.5</v>
      </c>
      <c r="I825" s="185"/>
      <c r="L825" s="180"/>
      <c r="M825" s="186"/>
      <c r="N825" s="187"/>
      <c r="O825" s="187"/>
      <c r="P825" s="187"/>
      <c r="Q825" s="187"/>
      <c r="R825" s="187"/>
      <c r="S825" s="187"/>
      <c r="T825" s="188"/>
      <c r="AT825" s="182" t="s">
        <v>228</v>
      </c>
      <c r="AU825" s="182" t="s">
        <v>82</v>
      </c>
      <c r="AV825" s="13" t="s">
        <v>82</v>
      </c>
      <c r="AW825" s="13" t="s">
        <v>30</v>
      </c>
      <c r="AX825" s="13" t="s">
        <v>80</v>
      </c>
      <c r="AY825" s="182" t="s">
        <v>219</v>
      </c>
    </row>
    <row r="826" spans="1:65" s="2" customFormat="1" ht="32.45" customHeight="1">
      <c r="A826" s="33"/>
      <c r="B826" s="166"/>
      <c r="C826" s="167" t="s">
        <v>1766</v>
      </c>
      <c r="D826" s="167" t="s">
        <v>222</v>
      </c>
      <c r="E826" s="168" t="s">
        <v>1767</v>
      </c>
      <c r="F826" s="169" t="s">
        <v>1768</v>
      </c>
      <c r="G826" s="170" t="s">
        <v>361</v>
      </c>
      <c r="H826" s="171">
        <v>7.15</v>
      </c>
      <c r="I826" s="172"/>
      <c r="J826" s="173">
        <f>ROUND(I826*H826,2)</f>
        <v>0</v>
      </c>
      <c r="K826" s="169" t="s">
        <v>226</v>
      </c>
      <c r="L826" s="34"/>
      <c r="M826" s="174" t="s">
        <v>1</v>
      </c>
      <c r="N826" s="175" t="s">
        <v>38</v>
      </c>
      <c r="O826" s="59"/>
      <c r="P826" s="176">
        <f>O826*H826</f>
        <v>0</v>
      </c>
      <c r="Q826" s="176">
        <v>0.00163</v>
      </c>
      <c r="R826" s="176">
        <f>Q826*H826</f>
        <v>0.0116545</v>
      </c>
      <c r="S826" s="176">
        <v>0</v>
      </c>
      <c r="T826" s="177">
        <f>S826*H826</f>
        <v>0</v>
      </c>
      <c r="U826" s="33"/>
      <c r="V826" s="33"/>
      <c r="W826" s="33"/>
      <c r="X826" s="33"/>
      <c r="Y826" s="33"/>
      <c r="Z826" s="33"/>
      <c r="AA826" s="33"/>
      <c r="AB826" s="33"/>
      <c r="AC826" s="33"/>
      <c r="AD826" s="33"/>
      <c r="AE826" s="33"/>
      <c r="AR826" s="178" t="s">
        <v>318</v>
      </c>
      <c r="AT826" s="178" t="s">
        <v>222</v>
      </c>
      <c r="AU826" s="178" t="s">
        <v>82</v>
      </c>
      <c r="AY826" s="18" t="s">
        <v>219</v>
      </c>
      <c r="BE826" s="179">
        <f>IF(N826="základní",J826,0)</f>
        <v>0</v>
      </c>
      <c r="BF826" s="179">
        <f>IF(N826="snížená",J826,0)</f>
        <v>0</v>
      </c>
      <c r="BG826" s="179">
        <f>IF(N826="zákl. přenesená",J826,0)</f>
        <v>0</v>
      </c>
      <c r="BH826" s="179">
        <f>IF(N826="sníž. přenesená",J826,0)</f>
        <v>0</v>
      </c>
      <c r="BI826" s="179">
        <f>IF(N826="nulová",J826,0)</f>
        <v>0</v>
      </c>
      <c r="BJ826" s="18" t="s">
        <v>80</v>
      </c>
      <c r="BK826" s="179">
        <f>ROUND(I826*H826,2)</f>
        <v>0</v>
      </c>
      <c r="BL826" s="18" t="s">
        <v>318</v>
      </c>
      <c r="BM826" s="178" t="s">
        <v>1769</v>
      </c>
    </row>
    <row r="827" spans="2:51" s="13" customFormat="1" ht="12">
      <c r="B827" s="180"/>
      <c r="D827" s="181" t="s">
        <v>228</v>
      </c>
      <c r="E827" s="182" t="s">
        <v>1</v>
      </c>
      <c r="F827" s="183" t="s">
        <v>1770</v>
      </c>
      <c r="H827" s="184">
        <v>7.15</v>
      </c>
      <c r="I827" s="185"/>
      <c r="L827" s="180"/>
      <c r="M827" s="186"/>
      <c r="N827" s="187"/>
      <c r="O827" s="187"/>
      <c r="P827" s="187"/>
      <c r="Q827" s="187"/>
      <c r="R827" s="187"/>
      <c r="S827" s="187"/>
      <c r="T827" s="188"/>
      <c r="AT827" s="182" t="s">
        <v>228</v>
      </c>
      <c r="AU827" s="182" t="s">
        <v>82</v>
      </c>
      <c r="AV827" s="13" t="s">
        <v>82</v>
      </c>
      <c r="AW827" s="13" t="s">
        <v>30</v>
      </c>
      <c r="AX827" s="13" t="s">
        <v>80</v>
      </c>
      <c r="AY827" s="182" t="s">
        <v>219</v>
      </c>
    </row>
    <row r="828" spans="1:65" s="2" customFormat="1" ht="32.45" customHeight="1">
      <c r="A828" s="33"/>
      <c r="B828" s="166"/>
      <c r="C828" s="167" t="s">
        <v>1771</v>
      </c>
      <c r="D828" s="167" t="s">
        <v>222</v>
      </c>
      <c r="E828" s="168" t="s">
        <v>1772</v>
      </c>
      <c r="F828" s="169" t="s">
        <v>1773</v>
      </c>
      <c r="G828" s="170" t="s">
        <v>225</v>
      </c>
      <c r="H828" s="171">
        <v>1</v>
      </c>
      <c r="I828" s="172"/>
      <c r="J828" s="173">
        <f>ROUND(I828*H828,2)</f>
        <v>0</v>
      </c>
      <c r="K828" s="169" t="s">
        <v>226</v>
      </c>
      <c r="L828" s="34"/>
      <c r="M828" s="174" t="s">
        <v>1</v>
      </c>
      <c r="N828" s="175" t="s">
        <v>38</v>
      </c>
      <c r="O828" s="59"/>
      <c r="P828" s="176">
        <f>O828*H828</f>
        <v>0</v>
      </c>
      <c r="Q828" s="176">
        <v>0.00025</v>
      </c>
      <c r="R828" s="176">
        <f>Q828*H828</f>
        <v>0.00025</v>
      </c>
      <c r="S828" s="176">
        <v>0</v>
      </c>
      <c r="T828" s="177">
        <f>S828*H828</f>
        <v>0</v>
      </c>
      <c r="U828" s="33"/>
      <c r="V828" s="33"/>
      <c r="W828" s="33"/>
      <c r="X828" s="33"/>
      <c r="Y828" s="33"/>
      <c r="Z828" s="33"/>
      <c r="AA828" s="33"/>
      <c r="AB828" s="33"/>
      <c r="AC828" s="33"/>
      <c r="AD828" s="33"/>
      <c r="AE828" s="33"/>
      <c r="AR828" s="178" t="s">
        <v>318</v>
      </c>
      <c r="AT828" s="178" t="s">
        <v>222</v>
      </c>
      <c r="AU828" s="178" t="s">
        <v>82</v>
      </c>
      <c r="AY828" s="18" t="s">
        <v>219</v>
      </c>
      <c r="BE828" s="179">
        <f>IF(N828="základní",J828,0)</f>
        <v>0</v>
      </c>
      <c r="BF828" s="179">
        <f>IF(N828="snížená",J828,0)</f>
        <v>0</v>
      </c>
      <c r="BG828" s="179">
        <f>IF(N828="zákl. přenesená",J828,0)</f>
        <v>0</v>
      </c>
      <c r="BH828" s="179">
        <f>IF(N828="sníž. přenesená",J828,0)</f>
        <v>0</v>
      </c>
      <c r="BI828" s="179">
        <f>IF(N828="nulová",J828,0)</f>
        <v>0</v>
      </c>
      <c r="BJ828" s="18" t="s">
        <v>80</v>
      </c>
      <c r="BK828" s="179">
        <f>ROUND(I828*H828,2)</f>
        <v>0</v>
      </c>
      <c r="BL828" s="18" t="s">
        <v>318</v>
      </c>
      <c r="BM828" s="178" t="s">
        <v>1774</v>
      </c>
    </row>
    <row r="829" spans="2:51" s="13" customFormat="1" ht="12">
      <c r="B829" s="180"/>
      <c r="D829" s="181" t="s">
        <v>228</v>
      </c>
      <c r="E829" s="182" t="s">
        <v>1</v>
      </c>
      <c r="F829" s="183" t="s">
        <v>1775</v>
      </c>
      <c r="H829" s="184">
        <v>1</v>
      </c>
      <c r="I829" s="185"/>
      <c r="L829" s="180"/>
      <c r="M829" s="186"/>
      <c r="N829" s="187"/>
      <c r="O829" s="187"/>
      <c r="P829" s="187"/>
      <c r="Q829" s="187"/>
      <c r="R829" s="187"/>
      <c r="S829" s="187"/>
      <c r="T829" s="188"/>
      <c r="AT829" s="182" t="s">
        <v>228</v>
      </c>
      <c r="AU829" s="182" t="s">
        <v>82</v>
      </c>
      <c r="AV829" s="13" t="s">
        <v>82</v>
      </c>
      <c r="AW829" s="13" t="s">
        <v>30</v>
      </c>
      <c r="AX829" s="13" t="s">
        <v>80</v>
      </c>
      <c r="AY829" s="182" t="s">
        <v>219</v>
      </c>
    </row>
    <row r="830" spans="1:65" s="2" customFormat="1" ht="32.45" customHeight="1">
      <c r="A830" s="33"/>
      <c r="B830" s="166"/>
      <c r="C830" s="167" t="s">
        <v>1776</v>
      </c>
      <c r="D830" s="167" t="s">
        <v>222</v>
      </c>
      <c r="E830" s="168" t="s">
        <v>1777</v>
      </c>
      <c r="F830" s="169" t="s">
        <v>1778</v>
      </c>
      <c r="G830" s="170" t="s">
        <v>361</v>
      </c>
      <c r="H830" s="171">
        <v>3.2</v>
      </c>
      <c r="I830" s="172"/>
      <c r="J830" s="173">
        <f>ROUND(I830*H830,2)</f>
        <v>0</v>
      </c>
      <c r="K830" s="169" t="s">
        <v>226</v>
      </c>
      <c r="L830" s="34"/>
      <c r="M830" s="174" t="s">
        <v>1</v>
      </c>
      <c r="N830" s="175" t="s">
        <v>38</v>
      </c>
      <c r="O830" s="59"/>
      <c r="P830" s="176">
        <f>O830*H830</f>
        <v>0</v>
      </c>
      <c r="Q830" s="176">
        <v>0.00212</v>
      </c>
      <c r="R830" s="176">
        <f>Q830*H830</f>
        <v>0.006784</v>
      </c>
      <c r="S830" s="176">
        <v>0</v>
      </c>
      <c r="T830" s="177">
        <f>S830*H830</f>
        <v>0</v>
      </c>
      <c r="U830" s="33"/>
      <c r="V830" s="33"/>
      <c r="W830" s="33"/>
      <c r="X830" s="33"/>
      <c r="Y830" s="33"/>
      <c r="Z830" s="33"/>
      <c r="AA830" s="33"/>
      <c r="AB830" s="33"/>
      <c r="AC830" s="33"/>
      <c r="AD830" s="33"/>
      <c r="AE830" s="33"/>
      <c r="AR830" s="178" t="s">
        <v>318</v>
      </c>
      <c r="AT830" s="178" t="s">
        <v>222</v>
      </c>
      <c r="AU830" s="178" t="s">
        <v>82</v>
      </c>
      <c r="AY830" s="18" t="s">
        <v>219</v>
      </c>
      <c r="BE830" s="179">
        <f>IF(N830="základní",J830,0)</f>
        <v>0</v>
      </c>
      <c r="BF830" s="179">
        <f>IF(N830="snížená",J830,0)</f>
        <v>0</v>
      </c>
      <c r="BG830" s="179">
        <f>IF(N830="zákl. přenesená",J830,0)</f>
        <v>0</v>
      </c>
      <c r="BH830" s="179">
        <f>IF(N830="sníž. přenesená",J830,0)</f>
        <v>0</v>
      </c>
      <c r="BI830" s="179">
        <f>IF(N830="nulová",J830,0)</f>
        <v>0</v>
      </c>
      <c r="BJ830" s="18" t="s">
        <v>80</v>
      </c>
      <c r="BK830" s="179">
        <f>ROUND(I830*H830,2)</f>
        <v>0</v>
      </c>
      <c r="BL830" s="18" t="s">
        <v>318</v>
      </c>
      <c r="BM830" s="178" t="s">
        <v>1779</v>
      </c>
    </row>
    <row r="831" spans="2:51" s="13" customFormat="1" ht="12">
      <c r="B831" s="180"/>
      <c r="D831" s="181" t="s">
        <v>228</v>
      </c>
      <c r="E831" s="182" t="s">
        <v>1</v>
      </c>
      <c r="F831" s="183" t="s">
        <v>1780</v>
      </c>
      <c r="H831" s="184">
        <v>3.2</v>
      </c>
      <c r="I831" s="185"/>
      <c r="L831" s="180"/>
      <c r="M831" s="186"/>
      <c r="N831" s="187"/>
      <c r="O831" s="187"/>
      <c r="P831" s="187"/>
      <c r="Q831" s="187"/>
      <c r="R831" s="187"/>
      <c r="S831" s="187"/>
      <c r="T831" s="188"/>
      <c r="AT831" s="182" t="s">
        <v>228</v>
      </c>
      <c r="AU831" s="182" t="s">
        <v>82</v>
      </c>
      <c r="AV831" s="13" t="s">
        <v>82</v>
      </c>
      <c r="AW831" s="13" t="s">
        <v>30</v>
      </c>
      <c r="AX831" s="13" t="s">
        <v>80</v>
      </c>
      <c r="AY831" s="182" t="s">
        <v>219</v>
      </c>
    </row>
    <row r="832" spans="1:65" s="2" customFormat="1" ht="43.15" customHeight="1">
      <c r="A832" s="33"/>
      <c r="B832" s="166"/>
      <c r="C832" s="167" t="s">
        <v>1781</v>
      </c>
      <c r="D832" s="167" t="s">
        <v>222</v>
      </c>
      <c r="E832" s="168" t="s">
        <v>1782</v>
      </c>
      <c r="F832" s="169" t="s">
        <v>1783</v>
      </c>
      <c r="G832" s="170" t="s">
        <v>249</v>
      </c>
      <c r="H832" s="171">
        <v>1.27</v>
      </c>
      <c r="I832" s="172"/>
      <c r="J832" s="173">
        <f>ROUND(I832*H832,2)</f>
        <v>0</v>
      </c>
      <c r="K832" s="169" t="s">
        <v>226</v>
      </c>
      <c r="L832" s="34"/>
      <c r="M832" s="174" t="s">
        <v>1</v>
      </c>
      <c r="N832" s="175" t="s">
        <v>38</v>
      </c>
      <c r="O832" s="59"/>
      <c r="P832" s="176">
        <f>O832*H832</f>
        <v>0</v>
      </c>
      <c r="Q832" s="176">
        <v>0</v>
      </c>
      <c r="R832" s="176">
        <f>Q832*H832</f>
        <v>0</v>
      </c>
      <c r="S832" s="176">
        <v>0</v>
      </c>
      <c r="T832" s="177">
        <f>S832*H832</f>
        <v>0</v>
      </c>
      <c r="U832" s="33"/>
      <c r="V832" s="33"/>
      <c r="W832" s="33"/>
      <c r="X832" s="33"/>
      <c r="Y832" s="33"/>
      <c r="Z832" s="33"/>
      <c r="AA832" s="33"/>
      <c r="AB832" s="33"/>
      <c r="AC832" s="33"/>
      <c r="AD832" s="33"/>
      <c r="AE832" s="33"/>
      <c r="AR832" s="178" t="s">
        <v>318</v>
      </c>
      <c r="AT832" s="178" t="s">
        <v>222</v>
      </c>
      <c r="AU832" s="178" t="s">
        <v>82</v>
      </c>
      <c r="AY832" s="18" t="s">
        <v>219</v>
      </c>
      <c r="BE832" s="179">
        <f>IF(N832="základní",J832,0)</f>
        <v>0</v>
      </c>
      <c r="BF832" s="179">
        <f>IF(N832="snížená",J832,0)</f>
        <v>0</v>
      </c>
      <c r="BG832" s="179">
        <f>IF(N832="zákl. přenesená",J832,0)</f>
        <v>0</v>
      </c>
      <c r="BH832" s="179">
        <f>IF(N832="sníž. přenesená",J832,0)</f>
        <v>0</v>
      </c>
      <c r="BI832" s="179">
        <f>IF(N832="nulová",J832,0)</f>
        <v>0</v>
      </c>
      <c r="BJ832" s="18" t="s">
        <v>80</v>
      </c>
      <c r="BK832" s="179">
        <f>ROUND(I832*H832,2)</f>
        <v>0</v>
      </c>
      <c r="BL832" s="18" t="s">
        <v>318</v>
      </c>
      <c r="BM832" s="178" t="s">
        <v>1784</v>
      </c>
    </row>
    <row r="833" spans="2:63" s="12" customFormat="1" ht="22.9" customHeight="1">
      <c r="B833" s="153"/>
      <c r="D833" s="154" t="s">
        <v>72</v>
      </c>
      <c r="E833" s="164" t="s">
        <v>479</v>
      </c>
      <c r="F833" s="164" t="s">
        <v>480</v>
      </c>
      <c r="I833" s="156"/>
      <c r="J833" s="165">
        <f>BK833</f>
        <v>0</v>
      </c>
      <c r="L833" s="153"/>
      <c r="M833" s="158"/>
      <c r="N833" s="159"/>
      <c r="O833" s="159"/>
      <c r="P833" s="160">
        <f>SUM(P834:P840)</f>
        <v>0</v>
      </c>
      <c r="Q833" s="159"/>
      <c r="R833" s="160">
        <f>SUM(R834:R840)</f>
        <v>0</v>
      </c>
      <c r="S833" s="159"/>
      <c r="T833" s="161">
        <f>SUM(T834:T840)</f>
        <v>0</v>
      </c>
      <c r="AR833" s="154" t="s">
        <v>82</v>
      </c>
      <c r="AT833" s="162" t="s">
        <v>72</v>
      </c>
      <c r="AU833" s="162" t="s">
        <v>80</v>
      </c>
      <c r="AY833" s="154" t="s">
        <v>219</v>
      </c>
      <c r="BK833" s="163">
        <f>SUM(BK834:BK840)</f>
        <v>0</v>
      </c>
    </row>
    <row r="834" spans="1:65" s="2" customFormat="1" ht="54" customHeight="1">
      <c r="A834" s="33"/>
      <c r="B834" s="166"/>
      <c r="C834" s="167" t="s">
        <v>1785</v>
      </c>
      <c r="D834" s="167" t="s">
        <v>222</v>
      </c>
      <c r="E834" s="168" t="s">
        <v>1786</v>
      </c>
      <c r="F834" s="169" t="s">
        <v>1787</v>
      </c>
      <c r="G834" s="170" t="s">
        <v>225</v>
      </c>
      <c r="H834" s="171">
        <v>1</v>
      </c>
      <c r="I834" s="172"/>
      <c r="J834" s="173">
        <f aca="true" t="shared" si="20" ref="J834:J840">ROUND(I834*H834,2)</f>
        <v>0</v>
      </c>
      <c r="K834" s="169" t="s">
        <v>1</v>
      </c>
      <c r="L834" s="34"/>
      <c r="M834" s="174" t="s">
        <v>1</v>
      </c>
      <c r="N834" s="175" t="s">
        <v>38</v>
      </c>
      <c r="O834" s="59"/>
      <c r="P834" s="176">
        <f aca="true" t="shared" si="21" ref="P834:P840">O834*H834</f>
        <v>0</v>
      </c>
      <c r="Q834" s="176">
        <v>0</v>
      </c>
      <c r="R834" s="176">
        <f aca="true" t="shared" si="22" ref="R834:R840">Q834*H834</f>
        <v>0</v>
      </c>
      <c r="S834" s="176">
        <v>0</v>
      </c>
      <c r="T834" s="177">
        <f aca="true" t="shared" si="23" ref="T834:T840">S834*H834</f>
        <v>0</v>
      </c>
      <c r="U834" s="33"/>
      <c r="V834" s="33"/>
      <c r="W834" s="33"/>
      <c r="X834" s="33"/>
      <c r="Y834" s="33"/>
      <c r="Z834" s="33"/>
      <c r="AA834" s="33"/>
      <c r="AB834" s="33"/>
      <c r="AC834" s="33"/>
      <c r="AD834" s="33"/>
      <c r="AE834" s="33"/>
      <c r="AR834" s="178" t="s">
        <v>318</v>
      </c>
      <c r="AT834" s="178" t="s">
        <v>222</v>
      </c>
      <c r="AU834" s="178" t="s">
        <v>82</v>
      </c>
      <c r="AY834" s="18" t="s">
        <v>219</v>
      </c>
      <c r="BE834" s="179">
        <f aca="true" t="shared" si="24" ref="BE834:BE840">IF(N834="základní",J834,0)</f>
        <v>0</v>
      </c>
      <c r="BF834" s="179">
        <f aca="true" t="shared" si="25" ref="BF834:BF840">IF(N834="snížená",J834,0)</f>
        <v>0</v>
      </c>
      <c r="BG834" s="179">
        <f aca="true" t="shared" si="26" ref="BG834:BG840">IF(N834="zákl. přenesená",J834,0)</f>
        <v>0</v>
      </c>
      <c r="BH834" s="179">
        <f aca="true" t="shared" si="27" ref="BH834:BH840">IF(N834="sníž. přenesená",J834,0)</f>
        <v>0</v>
      </c>
      <c r="BI834" s="179">
        <f aca="true" t="shared" si="28" ref="BI834:BI840">IF(N834="nulová",J834,0)</f>
        <v>0</v>
      </c>
      <c r="BJ834" s="18" t="s">
        <v>80</v>
      </c>
      <c r="BK834" s="179">
        <f aca="true" t="shared" si="29" ref="BK834:BK840">ROUND(I834*H834,2)</f>
        <v>0</v>
      </c>
      <c r="BL834" s="18" t="s">
        <v>318</v>
      </c>
      <c r="BM834" s="178" t="s">
        <v>1788</v>
      </c>
    </row>
    <row r="835" spans="1:65" s="2" customFormat="1" ht="32.45" customHeight="1">
      <c r="A835" s="33"/>
      <c r="B835" s="166"/>
      <c r="C835" s="167" t="s">
        <v>1789</v>
      </c>
      <c r="D835" s="167" t="s">
        <v>222</v>
      </c>
      <c r="E835" s="168" t="s">
        <v>1790</v>
      </c>
      <c r="F835" s="169" t="s">
        <v>1791</v>
      </c>
      <c r="G835" s="170" t="s">
        <v>225</v>
      </c>
      <c r="H835" s="171">
        <v>1</v>
      </c>
      <c r="I835" s="172"/>
      <c r="J835" s="173">
        <f t="shared" si="20"/>
        <v>0</v>
      </c>
      <c r="K835" s="169" t="s">
        <v>1</v>
      </c>
      <c r="L835" s="34"/>
      <c r="M835" s="174" t="s">
        <v>1</v>
      </c>
      <c r="N835" s="175" t="s">
        <v>38</v>
      </c>
      <c r="O835" s="59"/>
      <c r="P835" s="176">
        <f t="shared" si="21"/>
        <v>0</v>
      </c>
      <c r="Q835" s="176">
        <v>0</v>
      </c>
      <c r="R835" s="176">
        <f t="shared" si="22"/>
        <v>0</v>
      </c>
      <c r="S835" s="176">
        <v>0</v>
      </c>
      <c r="T835" s="177">
        <f t="shared" si="23"/>
        <v>0</v>
      </c>
      <c r="U835" s="33"/>
      <c r="V835" s="33"/>
      <c r="W835" s="33"/>
      <c r="X835" s="33"/>
      <c r="Y835" s="33"/>
      <c r="Z835" s="33"/>
      <c r="AA835" s="33"/>
      <c r="AB835" s="33"/>
      <c r="AC835" s="33"/>
      <c r="AD835" s="33"/>
      <c r="AE835" s="33"/>
      <c r="AR835" s="178" t="s">
        <v>318</v>
      </c>
      <c r="AT835" s="178" t="s">
        <v>222</v>
      </c>
      <c r="AU835" s="178" t="s">
        <v>82</v>
      </c>
      <c r="AY835" s="18" t="s">
        <v>219</v>
      </c>
      <c r="BE835" s="179">
        <f t="shared" si="24"/>
        <v>0</v>
      </c>
      <c r="BF835" s="179">
        <f t="shared" si="25"/>
        <v>0</v>
      </c>
      <c r="BG835" s="179">
        <f t="shared" si="26"/>
        <v>0</v>
      </c>
      <c r="BH835" s="179">
        <f t="shared" si="27"/>
        <v>0</v>
      </c>
      <c r="BI835" s="179">
        <f t="shared" si="28"/>
        <v>0</v>
      </c>
      <c r="BJ835" s="18" t="s">
        <v>80</v>
      </c>
      <c r="BK835" s="179">
        <f t="shared" si="29"/>
        <v>0</v>
      </c>
      <c r="BL835" s="18" t="s">
        <v>318</v>
      </c>
      <c r="BM835" s="178" t="s">
        <v>1792</v>
      </c>
    </row>
    <row r="836" spans="1:65" s="2" customFormat="1" ht="43.15" customHeight="1">
      <c r="A836" s="33"/>
      <c r="B836" s="166"/>
      <c r="C836" s="167" t="s">
        <v>1793</v>
      </c>
      <c r="D836" s="167" t="s">
        <v>222</v>
      </c>
      <c r="E836" s="168" t="s">
        <v>1794</v>
      </c>
      <c r="F836" s="169" t="s">
        <v>1795</v>
      </c>
      <c r="G836" s="170" t="s">
        <v>225</v>
      </c>
      <c r="H836" s="171">
        <v>1</v>
      </c>
      <c r="I836" s="172"/>
      <c r="J836" s="173">
        <f t="shared" si="20"/>
        <v>0</v>
      </c>
      <c r="K836" s="169" t="s">
        <v>1</v>
      </c>
      <c r="L836" s="34"/>
      <c r="M836" s="174" t="s">
        <v>1</v>
      </c>
      <c r="N836" s="175" t="s">
        <v>38</v>
      </c>
      <c r="O836" s="59"/>
      <c r="P836" s="176">
        <f t="shared" si="21"/>
        <v>0</v>
      </c>
      <c r="Q836" s="176">
        <v>0</v>
      </c>
      <c r="R836" s="176">
        <f t="shared" si="22"/>
        <v>0</v>
      </c>
      <c r="S836" s="176">
        <v>0</v>
      </c>
      <c r="T836" s="177">
        <f t="shared" si="23"/>
        <v>0</v>
      </c>
      <c r="U836" s="33"/>
      <c r="V836" s="33"/>
      <c r="W836" s="33"/>
      <c r="X836" s="33"/>
      <c r="Y836" s="33"/>
      <c r="Z836" s="33"/>
      <c r="AA836" s="33"/>
      <c r="AB836" s="33"/>
      <c r="AC836" s="33"/>
      <c r="AD836" s="33"/>
      <c r="AE836" s="33"/>
      <c r="AR836" s="178" t="s">
        <v>318</v>
      </c>
      <c r="AT836" s="178" t="s">
        <v>222</v>
      </c>
      <c r="AU836" s="178" t="s">
        <v>82</v>
      </c>
      <c r="AY836" s="18" t="s">
        <v>219</v>
      </c>
      <c r="BE836" s="179">
        <f t="shared" si="24"/>
        <v>0</v>
      </c>
      <c r="BF836" s="179">
        <f t="shared" si="25"/>
        <v>0</v>
      </c>
      <c r="BG836" s="179">
        <f t="shared" si="26"/>
        <v>0</v>
      </c>
      <c r="BH836" s="179">
        <f t="shared" si="27"/>
        <v>0</v>
      </c>
      <c r="BI836" s="179">
        <f t="shared" si="28"/>
        <v>0</v>
      </c>
      <c r="BJ836" s="18" t="s">
        <v>80</v>
      </c>
      <c r="BK836" s="179">
        <f t="shared" si="29"/>
        <v>0</v>
      </c>
      <c r="BL836" s="18" t="s">
        <v>318</v>
      </c>
      <c r="BM836" s="178" t="s">
        <v>1796</v>
      </c>
    </row>
    <row r="837" spans="1:65" s="2" customFormat="1" ht="32.45" customHeight="1">
      <c r="A837" s="33"/>
      <c r="B837" s="166"/>
      <c r="C837" s="167" t="s">
        <v>1797</v>
      </c>
      <c r="D837" s="167" t="s">
        <v>222</v>
      </c>
      <c r="E837" s="168" t="s">
        <v>1798</v>
      </c>
      <c r="F837" s="169" t="s">
        <v>1799</v>
      </c>
      <c r="G837" s="170" t="s">
        <v>225</v>
      </c>
      <c r="H837" s="171">
        <v>1</v>
      </c>
      <c r="I837" s="172"/>
      <c r="J837" s="173">
        <f t="shared" si="20"/>
        <v>0</v>
      </c>
      <c r="K837" s="169" t="s">
        <v>1</v>
      </c>
      <c r="L837" s="34"/>
      <c r="M837" s="174" t="s">
        <v>1</v>
      </c>
      <c r="N837" s="175" t="s">
        <v>38</v>
      </c>
      <c r="O837" s="59"/>
      <c r="P837" s="176">
        <f t="shared" si="21"/>
        <v>0</v>
      </c>
      <c r="Q837" s="176">
        <v>0</v>
      </c>
      <c r="R837" s="176">
        <f t="shared" si="22"/>
        <v>0</v>
      </c>
      <c r="S837" s="176">
        <v>0</v>
      </c>
      <c r="T837" s="177">
        <f t="shared" si="23"/>
        <v>0</v>
      </c>
      <c r="U837" s="33"/>
      <c r="V837" s="33"/>
      <c r="W837" s="33"/>
      <c r="X837" s="33"/>
      <c r="Y837" s="33"/>
      <c r="Z837" s="33"/>
      <c r="AA837" s="33"/>
      <c r="AB837" s="33"/>
      <c r="AC837" s="33"/>
      <c r="AD837" s="33"/>
      <c r="AE837" s="33"/>
      <c r="AR837" s="178" t="s">
        <v>318</v>
      </c>
      <c r="AT837" s="178" t="s">
        <v>222</v>
      </c>
      <c r="AU837" s="178" t="s">
        <v>82</v>
      </c>
      <c r="AY837" s="18" t="s">
        <v>219</v>
      </c>
      <c r="BE837" s="179">
        <f t="shared" si="24"/>
        <v>0</v>
      </c>
      <c r="BF837" s="179">
        <f t="shared" si="25"/>
        <v>0</v>
      </c>
      <c r="BG837" s="179">
        <f t="shared" si="26"/>
        <v>0</v>
      </c>
      <c r="BH837" s="179">
        <f t="shared" si="27"/>
        <v>0</v>
      </c>
      <c r="BI837" s="179">
        <f t="shared" si="28"/>
        <v>0</v>
      </c>
      <c r="BJ837" s="18" t="s">
        <v>80</v>
      </c>
      <c r="BK837" s="179">
        <f t="shared" si="29"/>
        <v>0</v>
      </c>
      <c r="BL837" s="18" t="s">
        <v>318</v>
      </c>
      <c r="BM837" s="178" t="s">
        <v>1800</v>
      </c>
    </row>
    <row r="838" spans="1:65" s="2" customFormat="1" ht="32.45" customHeight="1">
      <c r="A838" s="33"/>
      <c r="B838" s="166"/>
      <c r="C838" s="167" t="s">
        <v>1801</v>
      </c>
      <c r="D838" s="167" t="s">
        <v>222</v>
      </c>
      <c r="E838" s="168" t="s">
        <v>1802</v>
      </c>
      <c r="F838" s="169" t="s">
        <v>1803</v>
      </c>
      <c r="G838" s="170" t="s">
        <v>225</v>
      </c>
      <c r="H838" s="171">
        <v>1</v>
      </c>
      <c r="I838" s="172"/>
      <c r="J838" s="173">
        <f t="shared" si="20"/>
        <v>0</v>
      </c>
      <c r="K838" s="169" t="s">
        <v>1</v>
      </c>
      <c r="L838" s="34"/>
      <c r="M838" s="174" t="s">
        <v>1</v>
      </c>
      <c r="N838" s="175" t="s">
        <v>38</v>
      </c>
      <c r="O838" s="59"/>
      <c r="P838" s="176">
        <f t="shared" si="21"/>
        <v>0</v>
      </c>
      <c r="Q838" s="176">
        <v>0</v>
      </c>
      <c r="R838" s="176">
        <f t="shared" si="22"/>
        <v>0</v>
      </c>
      <c r="S838" s="176">
        <v>0</v>
      </c>
      <c r="T838" s="177">
        <f t="shared" si="23"/>
        <v>0</v>
      </c>
      <c r="U838" s="33"/>
      <c r="V838" s="33"/>
      <c r="W838" s="33"/>
      <c r="X838" s="33"/>
      <c r="Y838" s="33"/>
      <c r="Z838" s="33"/>
      <c r="AA838" s="33"/>
      <c r="AB838" s="33"/>
      <c r="AC838" s="33"/>
      <c r="AD838" s="33"/>
      <c r="AE838" s="33"/>
      <c r="AR838" s="178" t="s">
        <v>318</v>
      </c>
      <c r="AT838" s="178" t="s">
        <v>222</v>
      </c>
      <c r="AU838" s="178" t="s">
        <v>82</v>
      </c>
      <c r="AY838" s="18" t="s">
        <v>219</v>
      </c>
      <c r="BE838" s="179">
        <f t="shared" si="24"/>
        <v>0</v>
      </c>
      <c r="BF838" s="179">
        <f t="shared" si="25"/>
        <v>0</v>
      </c>
      <c r="BG838" s="179">
        <f t="shared" si="26"/>
        <v>0</v>
      </c>
      <c r="BH838" s="179">
        <f t="shared" si="27"/>
        <v>0</v>
      </c>
      <c r="BI838" s="179">
        <f t="shared" si="28"/>
        <v>0</v>
      </c>
      <c r="BJ838" s="18" t="s">
        <v>80</v>
      </c>
      <c r="BK838" s="179">
        <f t="shared" si="29"/>
        <v>0</v>
      </c>
      <c r="BL838" s="18" t="s">
        <v>318</v>
      </c>
      <c r="BM838" s="178" t="s">
        <v>1804</v>
      </c>
    </row>
    <row r="839" spans="1:65" s="2" customFormat="1" ht="14.45" customHeight="1">
      <c r="A839" s="33"/>
      <c r="B839" s="166"/>
      <c r="C839" s="167" t="s">
        <v>1805</v>
      </c>
      <c r="D839" s="167" t="s">
        <v>222</v>
      </c>
      <c r="E839" s="168" t="s">
        <v>1806</v>
      </c>
      <c r="F839" s="169" t="s">
        <v>1807</v>
      </c>
      <c r="G839" s="170" t="s">
        <v>225</v>
      </c>
      <c r="H839" s="171">
        <v>1</v>
      </c>
      <c r="I839" s="172"/>
      <c r="J839" s="173">
        <f t="shared" si="20"/>
        <v>0</v>
      </c>
      <c r="K839" s="169" t="s">
        <v>1</v>
      </c>
      <c r="L839" s="34"/>
      <c r="M839" s="174" t="s">
        <v>1</v>
      </c>
      <c r="N839" s="175" t="s">
        <v>38</v>
      </c>
      <c r="O839" s="59"/>
      <c r="P839" s="176">
        <f t="shared" si="21"/>
        <v>0</v>
      </c>
      <c r="Q839" s="176">
        <v>0</v>
      </c>
      <c r="R839" s="176">
        <f t="shared" si="22"/>
        <v>0</v>
      </c>
      <c r="S839" s="176">
        <v>0</v>
      </c>
      <c r="T839" s="177">
        <f t="shared" si="23"/>
        <v>0</v>
      </c>
      <c r="U839" s="33"/>
      <c r="V839" s="33"/>
      <c r="W839" s="33"/>
      <c r="X839" s="33"/>
      <c r="Y839" s="33"/>
      <c r="Z839" s="33"/>
      <c r="AA839" s="33"/>
      <c r="AB839" s="33"/>
      <c r="AC839" s="33"/>
      <c r="AD839" s="33"/>
      <c r="AE839" s="33"/>
      <c r="AR839" s="178" t="s">
        <v>318</v>
      </c>
      <c r="AT839" s="178" t="s">
        <v>222</v>
      </c>
      <c r="AU839" s="178" t="s">
        <v>82</v>
      </c>
      <c r="AY839" s="18" t="s">
        <v>219</v>
      </c>
      <c r="BE839" s="179">
        <f t="shared" si="24"/>
        <v>0</v>
      </c>
      <c r="BF839" s="179">
        <f t="shared" si="25"/>
        <v>0</v>
      </c>
      <c r="BG839" s="179">
        <f t="shared" si="26"/>
        <v>0</v>
      </c>
      <c r="BH839" s="179">
        <f t="shared" si="27"/>
        <v>0</v>
      </c>
      <c r="BI839" s="179">
        <f t="shared" si="28"/>
        <v>0</v>
      </c>
      <c r="BJ839" s="18" t="s">
        <v>80</v>
      </c>
      <c r="BK839" s="179">
        <f t="shared" si="29"/>
        <v>0</v>
      </c>
      <c r="BL839" s="18" t="s">
        <v>318</v>
      </c>
      <c r="BM839" s="178" t="s">
        <v>1808</v>
      </c>
    </row>
    <row r="840" spans="1:65" s="2" customFormat="1" ht="21.6" customHeight="1">
      <c r="A840" s="33"/>
      <c r="B840" s="166"/>
      <c r="C840" s="167" t="s">
        <v>1809</v>
      </c>
      <c r="D840" s="167" t="s">
        <v>222</v>
      </c>
      <c r="E840" s="168" t="s">
        <v>1810</v>
      </c>
      <c r="F840" s="169" t="s">
        <v>1811</v>
      </c>
      <c r="G840" s="170" t="s">
        <v>225</v>
      </c>
      <c r="H840" s="171">
        <v>1</v>
      </c>
      <c r="I840" s="172"/>
      <c r="J840" s="173">
        <f t="shared" si="20"/>
        <v>0</v>
      </c>
      <c r="K840" s="169" t="s">
        <v>1</v>
      </c>
      <c r="L840" s="34"/>
      <c r="M840" s="174" t="s">
        <v>1</v>
      </c>
      <c r="N840" s="175" t="s">
        <v>38</v>
      </c>
      <c r="O840" s="59"/>
      <c r="P840" s="176">
        <f t="shared" si="21"/>
        <v>0</v>
      </c>
      <c r="Q840" s="176">
        <v>0</v>
      </c>
      <c r="R840" s="176">
        <f t="shared" si="22"/>
        <v>0</v>
      </c>
      <c r="S840" s="176">
        <v>0</v>
      </c>
      <c r="T840" s="177">
        <f t="shared" si="23"/>
        <v>0</v>
      </c>
      <c r="U840" s="33"/>
      <c r="V840" s="33"/>
      <c r="W840" s="33"/>
      <c r="X840" s="33"/>
      <c r="Y840" s="33"/>
      <c r="Z840" s="33"/>
      <c r="AA840" s="33"/>
      <c r="AB840" s="33"/>
      <c r="AC840" s="33"/>
      <c r="AD840" s="33"/>
      <c r="AE840" s="33"/>
      <c r="AR840" s="178" t="s">
        <v>318</v>
      </c>
      <c r="AT840" s="178" t="s">
        <v>222</v>
      </c>
      <c r="AU840" s="178" t="s">
        <v>82</v>
      </c>
      <c r="AY840" s="18" t="s">
        <v>219</v>
      </c>
      <c r="BE840" s="179">
        <f t="shared" si="24"/>
        <v>0</v>
      </c>
      <c r="BF840" s="179">
        <f t="shared" si="25"/>
        <v>0</v>
      </c>
      <c r="BG840" s="179">
        <f t="shared" si="26"/>
        <v>0</v>
      </c>
      <c r="BH840" s="179">
        <f t="shared" si="27"/>
        <v>0</v>
      </c>
      <c r="BI840" s="179">
        <f t="shared" si="28"/>
        <v>0</v>
      </c>
      <c r="BJ840" s="18" t="s">
        <v>80</v>
      </c>
      <c r="BK840" s="179">
        <f t="shared" si="29"/>
        <v>0</v>
      </c>
      <c r="BL840" s="18" t="s">
        <v>318</v>
      </c>
      <c r="BM840" s="178" t="s">
        <v>1812</v>
      </c>
    </row>
    <row r="841" spans="2:63" s="12" customFormat="1" ht="22.9" customHeight="1">
      <c r="B841" s="153"/>
      <c r="D841" s="154" t="s">
        <v>72</v>
      </c>
      <c r="E841" s="164" t="s">
        <v>489</v>
      </c>
      <c r="F841" s="164" t="s">
        <v>490</v>
      </c>
      <c r="I841" s="156"/>
      <c r="J841" s="165">
        <f>BK841</f>
        <v>0</v>
      </c>
      <c r="L841" s="153"/>
      <c r="M841" s="158"/>
      <c r="N841" s="159"/>
      <c r="O841" s="159"/>
      <c r="P841" s="160">
        <f>SUM(P842:P908)</f>
        <v>0</v>
      </c>
      <c r="Q841" s="159"/>
      <c r="R841" s="160">
        <f>SUM(R842:R908)</f>
        <v>0</v>
      </c>
      <c r="S841" s="159"/>
      <c r="T841" s="161">
        <f>SUM(T842:T908)</f>
        <v>0</v>
      </c>
      <c r="AR841" s="154" t="s">
        <v>82</v>
      </c>
      <c r="AT841" s="162" t="s">
        <v>72</v>
      </c>
      <c r="AU841" s="162" t="s">
        <v>80</v>
      </c>
      <c r="AY841" s="154" t="s">
        <v>219</v>
      </c>
      <c r="BK841" s="163">
        <f>SUM(BK842:BK908)</f>
        <v>0</v>
      </c>
    </row>
    <row r="842" spans="1:65" s="2" customFormat="1" ht="43.15" customHeight="1">
      <c r="A842" s="33"/>
      <c r="B842" s="166"/>
      <c r="C842" s="167" t="s">
        <v>1813</v>
      </c>
      <c r="D842" s="167" t="s">
        <v>222</v>
      </c>
      <c r="E842" s="168" t="s">
        <v>1814</v>
      </c>
      <c r="F842" s="169" t="s">
        <v>1815</v>
      </c>
      <c r="G842" s="170" t="s">
        <v>225</v>
      </c>
      <c r="H842" s="171">
        <v>1</v>
      </c>
      <c r="I842" s="172"/>
      <c r="J842" s="173">
        <f aca="true" t="shared" si="30" ref="J842:J865">ROUND(I842*H842,2)</f>
        <v>0</v>
      </c>
      <c r="K842" s="169" t="s">
        <v>1</v>
      </c>
      <c r="L842" s="34"/>
      <c r="M842" s="174" t="s">
        <v>1</v>
      </c>
      <c r="N842" s="175" t="s">
        <v>38</v>
      </c>
      <c r="O842" s="59"/>
      <c r="P842" s="176">
        <f aca="true" t="shared" si="31" ref="P842:P865">O842*H842</f>
        <v>0</v>
      </c>
      <c r="Q842" s="176">
        <v>0</v>
      </c>
      <c r="R842" s="176">
        <f aca="true" t="shared" si="32" ref="R842:R865">Q842*H842</f>
        <v>0</v>
      </c>
      <c r="S842" s="176">
        <v>0</v>
      </c>
      <c r="T842" s="177">
        <f aca="true" t="shared" si="33" ref="T842:T865">S842*H842</f>
        <v>0</v>
      </c>
      <c r="U842" s="33"/>
      <c r="V842" s="33"/>
      <c r="W842" s="33"/>
      <c r="X842" s="33"/>
      <c r="Y842" s="33"/>
      <c r="Z842" s="33"/>
      <c r="AA842" s="33"/>
      <c r="AB842" s="33"/>
      <c r="AC842" s="33"/>
      <c r="AD842" s="33"/>
      <c r="AE842" s="33"/>
      <c r="AR842" s="178" t="s">
        <v>318</v>
      </c>
      <c r="AT842" s="178" t="s">
        <v>222</v>
      </c>
      <c r="AU842" s="178" t="s">
        <v>82</v>
      </c>
      <c r="AY842" s="18" t="s">
        <v>219</v>
      </c>
      <c r="BE842" s="179">
        <f aca="true" t="shared" si="34" ref="BE842:BE865">IF(N842="základní",J842,0)</f>
        <v>0</v>
      </c>
      <c r="BF842" s="179">
        <f aca="true" t="shared" si="35" ref="BF842:BF865">IF(N842="snížená",J842,0)</f>
        <v>0</v>
      </c>
      <c r="BG842" s="179">
        <f aca="true" t="shared" si="36" ref="BG842:BG865">IF(N842="zákl. přenesená",J842,0)</f>
        <v>0</v>
      </c>
      <c r="BH842" s="179">
        <f aca="true" t="shared" si="37" ref="BH842:BH865">IF(N842="sníž. přenesená",J842,0)</f>
        <v>0</v>
      </c>
      <c r="BI842" s="179">
        <f aca="true" t="shared" si="38" ref="BI842:BI865">IF(N842="nulová",J842,0)</f>
        <v>0</v>
      </c>
      <c r="BJ842" s="18" t="s">
        <v>80</v>
      </c>
      <c r="BK842" s="179">
        <f aca="true" t="shared" si="39" ref="BK842:BK865">ROUND(I842*H842,2)</f>
        <v>0</v>
      </c>
      <c r="BL842" s="18" t="s">
        <v>318</v>
      </c>
      <c r="BM842" s="178" t="s">
        <v>1816</v>
      </c>
    </row>
    <row r="843" spans="1:65" s="2" customFormat="1" ht="43.15" customHeight="1">
      <c r="A843" s="33"/>
      <c r="B843" s="166"/>
      <c r="C843" s="167" t="s">
        <v>1817</v>
      </c>
      <c r="D843" s="167" t="s">
        <v>222</v>
      </c>
      <c r="E843" s="168" t="s">
        <v>1818</v>
      </c>
      <c r="F843" s="169" t="s">
        <v>1819</v>
      </c>
      <c r="G843" s="170" t="s">
        <v>225</v>
      </c>
      <c r="H843" s="171">
        <v>1</v>
      </c>
      <c r="I843" s="172"/>
      <c r="J843" s="173">
        <f t="shared" si="30"/>
        <v>0</v>
      </c>
      <c r="K843" s="169" t="s">
        <v>1</v>
      </c>
      <c r="L843" s="34"/>
      <c r="M843" s="174" t="s">
        <v>1</v>
      </c>
      <c r="N843" s="175" t="s">
        <v>38</v>
      </c>
      <c r="O843" s="59"/>
      <c r="P843" s="176">
        <f t="shared" si="31"/>
        <v>0</v>
      </c>
      <c r="Q843" s="176">
        <v>0</v>
      </c>
      <c r="R843" s="176">
        <f t="shared" si="32"/>
        <v>0</v>
      </c>
      <c r="S843" s="176">
        <v>0</v>
      </c>
      <c r="T843" s="177">
        <f t="shared" si="33"/>
        <v>0</v>
      </c>
      <c r="U843" s="33"/>
      <c r="V843" s="33"/>
      <c r="W843" s="33"/>
      <c r="X843" s="33"/>
      <c r="Y843" s="33"/>
      <c r="Z843" s="33"/>
      <c r="AA843" s="33"/>
      <c r="AB843" s="33"/>
      <c r="AC843" s="33"/>
      <c r="AD843" s="33"/>
      <c r="AE843" s="33"/>
      <c r="AR843" s="178" t="s">
        <v>318</v>
      </c>
      <c r="AT843" s="178" t="s">
        <v>222</v>
      </c>
      <c r="AU843" s="178" t="s">
        <v>82</v>
      </c>
      <c r="AY843" s="18" t="s">
        <v>219</v>
      </c>
      <c r="BE843" s="179">
        <f t="shared" si="34"/>
        <v>0</v>
      </c>
      <c r="BF843" s="179">
        <f t="shared" si="35"/>
        <v>0</v>
      </c>
      <c r="BG843" s="179">
        <f t="shared" si="36"/>
        <v>0</v>
      </c>
      <c r="BH843" s="179">
        <f t="shared" si="37"/>
        <v>0</v>
      </c>
      <c r="BI843" s="179">
        <f t="shared" si="38"/>
        <v>0</v>
      </c>
      <c r="BJ843" s="18" t="s">
        <v>80</v>
      </c>
      <c r="BK843" s="179">
        <f t="shared" si="39"/>
        <v>0</v>
      </c>
      <c r="BL843" s="18" t="s">
        <v>318</v>
      </c>
      <c r="BM843" s="178" t="s">
        <v>1820</v>
      </c>
    </row>
    <row r="844" spans="1:65" s="2" customFormat="1" ht="43.15" customHeight="1">
      <c r="A844" s="33"/>
      <c r="B844" s="166"/>
      <c r="C844" s="167" t="s">
        <v>1821</v>
      </c>
      <c r="D844" s="167" t="s">
        <v>222</v>
      </c>
      <c r="E844" s="168" t="s">
        <v>1822</v>
      </c>
      <c r="F844" s="169" t="s">
        <v>1823</v>
      </c>
      <c r="G844" s="170" t="s">
        <v>225</v>
      </c>
      <c r="H844" s="171">
        <v>1</v>
      </c>
      <c r="I844" s="172"/>
      <c r="J844" s="173">
        <f t="shared" si="30"/>
        <v>0</v>
      </c>
      <c r="K844" s="169" t="s">
        <v>1</v>
      </c>
      <c r="L844" s="34"/>
      <c r="M844" s="174" t="s">
        <v>1</v>
      </c>
      <c r="N844" s="175" t="s">
        <v>38</v>
      </c>
      <c r="O844" s="59"/>
      <c r="P844" s="176">
        <f t="shared" si="31"/>
        <v>0</v>
      </c>
      <c r="Q844" s="176">
        <v>0</v>
      </c>
      <c r="R844" s="176">
        <f t="shared" si="32"/>
        <v>0</v>
      </c>
      <c r="S844" s="176">
        <v>0</v>
      </c>
      <c r="T844" s="177">
        <f t="shared" si="33"/>
        <v>0</v>
      </c>
      <c r="U844" s="33"/>
      <c r="V844" s="33"/>
      <c r="W844" s="33"/>
      <c r="X844" s="33"/>
      <c r="Y844" s="33"/>
      <c r="Z844" s="33"/>
      <c r="AA844" s="33"/>
      <c r="AB844" s="33"/>
      <c r="AC844" s="33"/>
      <c r="AD844" s="33"/>
      <c r="AE844" s="33"/>
      <c r="AR844" s="178" t="s">
        <v>318</v>
      </c>
      <c r="AT844" s="178" t="s">
        <v>222</v>
      </c>
      <c r="AU844" s="178" t="s">
        <v>82</v>
      </c>
      <c r="AY844" s="18" t="s">
        <v>219</v>
      </c>
      <c r="BE844" s="179">
        <f t="shared" si="34"/>
        <v>0</v>
      </c>
      <c r="BF844" s="179">
        <f t="shared" si="35"/>
        <v>0</v>
      </c>
      <c r="BG844" s="179">
        <f t="shared" si="36"/>
        <v>0</v>
      </c>
      <c r="BH844" s="179">
        <f t="shared" si="37"/>
        <v>0</v>
      </c>
      <c r="BI844" s="179">
        <f t="shared" si="38"/>
        <v>0</v>
      </c>
      <c r="BJ844" s="18" t="s">
        <v>80</v>
      </c>
      <c r="BK844" s="179">
        <f t="shared" si="39"/>
        <v>0</v>
      </c>
      <c r="BL844" s="18" t="s">
        <v>318</v>
      </c>
      <c r="BM844" s="178" t="s">
        <v>1824</v>
      </c>
    </row>
    <row r="845" spans="1:65" s="2" customFormat="1" ht="32.45" customHeight="1">
      <c r="A845" s="33"/>
      <c r="B845" s="166"/>
      <c r="C845" s="167" t="s">
        <v>1825</v>
      </c>
      <c r="D845" s="167" t="s">
        <v>222</v>
      </c>
      <c r="E845" s="168" t="s">
        <v>1826</v>
      </c>
      <c r="F845" s="169" t="s">
        <v>1827</v>
      </c>
      <c r="G845" s="170" t="s">
        <v>225</v>
      </c>
      <c r="H845" s="171">
        <v>1</v>
      </c>
      <c r="I845" s="172"/>
      <c r="J845" s="173">
        <f t="shared" si="30"/>
        <v>0</v>
      </c>
      <c r="K845" s="169" t="s">
        <v>1</v>
      </c>
      <c r="L845" s="34"/>
      <c r="M845" s="174" t="s">
        <v>1</v>
      </c>
      <c r="N845" s="175" t="s">
        <v>38</v>
      </c>
      <c r="O845" s="59"/>
      <c r="P845" s="176">
        <f t="shared" si="31"/>
        <v>0</v>
      </c>
      <c r="Q845" s="176">
        <v>0</v>
      </c>
      <c r="R845" s="176">
        <f t="shared" si="32"/>
        <v>0</v>
      </c>
      <c r="S845" s="176">
        <v>0</v>
      </c>
      <c r="T845" s="177">
        <f t="shared" si="33"/>
        <v>0</v>
      </c>
      <c r="U845" s="33"/>
      <c r="V845" s="33"/>
      <c r="W845" s="33"/>
      <c r="X845" s="33"/>
      <c r="Y845" s="33"/>
      <c r="Z845" s="33"/>
      <c r="AA845" s="33"/>
      <c r="AB845" s="33"/>
      <c r="AC845" s="33"/>
      <c r="AD845" s="33"/>
      <c r="AE845" s="33"/>
      <c r="AR845" s="178" t="s">
        <v>318</v>
      </c>
      <c r="AT845" s="178" t="s">
        <v>222</v>
      </c>
      <c r="AU845" s="178" t="s">
        <v>82</v>
      </c>
      <c r="AY845" s="18" t="s">
        <v>219</v>
      </c>
      <c r="BE845" s="179">
        <f t="shared" si="34"/>
        <v>0</v>
      </c>
      <c r="BF845" s="179">
        <f t="shared" si="35"/>
        <v>0</v>
      </c>
      <c r="BG845" s="179">
        <f t="shared" si="36"/>
        <v>0</v>
      </c>
      <c r="BH845" s="179">
        <f t="shared" si="37"/>
        <v>0</v>
      </c>
      <c r="BI845" s="179">
        <f t="shared" si="38"/>
        <v>0</v>
      </c>
      <c r="BJ845" s="18" t="s">
        <v>80</v>
      </c>
      <c r="BK845" s="179">
        <f t="shared" si="39"/>
        <v>0</v>
      </c>
      <c r="BL845" s="18" t="s">
        <v>318</v>
      </c>
      <c r="BM845" s="178" t="s">
        <v>1828</v>
      </c>
    </row>
    <row r="846" spans="1:65" s="2" customFormat="1" ht="32.45" customHeight="1">
      <c r="A846" s="33"/>
      <c r="B846" s="166"/>
      <c r="C846" s="167" t="s">
        <v>1829</v>
      </c>
      <c r="D846" s="167" t="s">
        <v>222</v>
      </c>
      <c r="E846" s="168" t="s">
        <v>1830</v>
      </c>
      <c r="F846" s="169" t="s">
        <v>1831</v>
      </c>
      <c r="G846" s="170" t="s">
        <v>225</v>
      </c>
      <c r="H846" s="171">
        <v>1</v>
      </c>
      <c r="I846" s="172"/>
      <c r="J846" s="173">
        <f t="shared" si="30"/>
        <v>0</v>
      </c>
      <c r="K846" s="169" t="s">
        <v>1</v>
      </c>
      <c r="L846" s="34"/>
      <c r="M846" s="174" t="s">
        <v>1</v>
      </c>
      <c r="N846" s="175" t="s">
        <v>38</v>
      </c>
      <c r="O846" s="59"/>
      <c r="P846" s="176">
        <f t="shared" si="31"/>
        <v>0</v>
      </c>
      <c r="Q846" s="176">
        <v>0</v>
      </c>
      <c r="R846" s="176">
        <f t="shared" si="32"/>
        <v>0</v>
      </c>
      <c r="S846" s="176">
        <v>0</v>
      </c>
      <c r="T846" s="177">
        <f t="shared" si="33"/>
        <v>0</v>
      </c>
      <c r="U846" s="33"/>
      <c r="V846" s="33"/>
      <c r="W846" s="33"/>
      <c r="X846" s="33"/>
      <c r="Y846" s="33"/>
      <c r="Z846" s="33"/>
      <c r="AA846" s="33"/>
      <c r="AB846" s="33"/>
      <c r="AC846" s="33"/>
      <c r="AD846" s="33"/>
      <c r="AE846" s="33"/>
      <c r="AR846" s="178" t="s">
        <v>318</v>
      </c>
      <c r="AT846" s="178" t="s">
        <v>222</v>
      </c>
      <c r="AU846" s="178" t="s">
        <v>82</v>
      </c>
      <c r="AY846" s="18" t="s">
        <v>219</v>
      </c>
      <c r="BE846" s="179">
        <f t="shared" si="34"/>
        <v>0</v>
      </c>
      <c r="BF846" s="179">
        <f t="shared" si="35"/>
        <v>0</v>
      </c>
      <c r="BG846" s="179">
        <f t="shared" si="36"/>
        <v>0</v>
      </c>
      <c r="BH846" s="179">
        <f t="shared" si="37"/>
        <v>0</v>
      </c>
      <c r="BI846" s="179">
        <f t="shared" si="38"/>
        <v>0</v>
      </c>
      <c r="BJ846" s="18" t="s">
        <v>80</v>
      </c>
      <c r="BK846" s="179">
        <f t="shared" si="39"/>
        <v>0</v>
      </c>
      <c r="BL846" s="18" t="s">
        <v>318</v>
      </c>
      <c r="BM846" s="178" t="s">
        <v>1832</v>
      </c>
    </row>
    <row r="847" spans="1:65" s="2" customFormat="1" ht="43.15" customHeight="1">
      <c r="A847" s="33"/>
      <c r="B847" s="166"/>
      <c r="C847" s="167" t="s">
        <v>1833</v>
      </c>
      <c r="D847" s="167" t="s">
        <v>222</v>
      </c>
      <c r="E847" s="168" t="s">
        <v>1834</v>
      </c>
      <c r="F847" s="169" t="s">
        <v>1835</v>
      </c>
      <c r="G847" s="170" t="s">
        <v>225</v>
      </c>
      <c r="H847" s="171">
        <v>1</v>
      </c>
      <c r="I847" s="172"/>
      <c r="J847" s="173">
        <f t="shared" si="30"/>
        <v>0</v>
      </c>
      <c r="K847" s="169" t="s">
        <v>1</v>
      </c>
      <c r="L847" s="34"/>
      <c r="M847" s="174" t="s">
        <v>1</v>
      </c>
      <c r="N847" s="175" t="s">
        <v>38</v>
      </c>
      <c r="O847" s="59"/>
      <c r="P847" s="176">
        <f t="shared" si="31"/>
        <v>0</v>
      </c>
      <c r="Q847" s="176">
        <v>0</v>
      </c>
      <c r="R847" s="176">
        <f t="shared" si="32"/>
        <v>0</v>
      </c>
      <c r="S847" s="176">
        <v>0</v>
      </c>
      <c r="T847" s="177">
        <f t="shared" si="33"/>
        <v>0</v>
      </c>
      <c r="U847" s="33"/>
      <c r="V847" s="33"/>
      <c r="W847" s="33"/>
      <c r="X847" s="33"/>
      <c r="Y847" s="33"/>
      <c r="Z847" s="33"/>
      <c r="AA847" s="33"/>
      <c r="AB847" s="33"/>
      <c r="AC847" s="33"/>
      <c r="AD847" s="33"/>
      <c r="AE847" s="33"/>
      <c r="AR847" s="178" t="s">
        <v>318</v>
      </c>
      <c r="AT847" s="178" t="s">
        <v>222</v>
      </c>
      <c r="AU847" s="178" t="s">
        <v>82</v>
      </c>
      <c r="AY847" s="18" t="s">
        <v>219</v>
      </c>
      <c r="BE847" s="179">
        <f t="shared" si="34"/>
        <v>0</v>
      </c>
      <c r="BF847" s="179">
        <f t="shared" si="35"/>
        <v>0</v>
      </c>
      <c r="BG847" s="179">
        <f t="shared" si="36"/>
        <v>0</v>
      </c>
      <c r="BH847" s="179">
        <f t="shared" si="37"/>
        <v>0</v>
      </c>
      <c r="BI847" s="179">
        <f t="shared" si="38"/>
        <v>0</v>
      </c>
      <c r="BJ847" s="18" t="s">
        <v>80</v>
      </c>
      <c r="BK847" s="179">
        <f t="shared" si="39"/>
        <v>0</v>
      </c>
      <c r="BL847" s="18" t="s">
        <v>318</v>
      </c>
      <c r="BM847" s="178" t="s">
        <v>1836</v>
      </c>
    </row>
    <row r="848" spans="1:65" s="2" customFormat="1" ht="43.15" customHeight="1">
      <c r="A848" s="33"/>
      <c r="B848" s="166"/>
      <c r="C848" s="167" t="s">
        <v>1837</v>
      </c>
      <c r="D848" s="167" t="s">
        <v>222</v>
      </c>
      <c r="E848" s="168" t="s">
        <v>1838</v>
      </c>
      <c r="F848" s="169" t="s">
        <v>1839</v>
      </c>
      <c r="G848" s="170" t="s">
        <v>225</v>
      </c>
      <c r="H848" s="171">
        <v>1</v>
      </c>
      <c r="I848" s="172"/>
      <c r="J848" s="173">
        <f t="shared" si="30"/>
        <v>0</v>
      </c>
      <c r="K848" s="169" t="s">
        <v>1</v>
      </c>
      <c r="L848" s="34"/>
      <c r="M848" s="174" t="s">
        <v>1</v>
      </c>
      <c r="N848" s="175" t="s">
        <v>38</v>
      </c>
      <c r="O848" s="59"/>
      <c r="P848" s="176">
        <f t="shared" si="31"/>
        <v>0</v>
      </c>
      <c r="Q848" s="176">
        <v>0</v>
      </c>
      <c r="R848" s="176">
        <f t="shared" si="32"/>
        <v>0</v>
      </c>
      <c r="S848" s="176">
        <v>0</v>
      </c>
      <c r="T848" s="177">
        <f t="shared" si="33"/>
        <v>0</v>
      </c>
      <c r="U848" s="33"/>
      <c r="V848" s="33"/>
      <c r="W848" s="33"/>
      <c r="X848" s="33"/>
      <c r="Y848" s="33"/>
      <c r="Z848" s="33"/>
      <c r="AA848" s="33"/>
      <c r="AB848" s="33"/>
      <c r="AC848" s="33"/>
      <c r="AD848" s="33"/>
      <c r="AE848" s="33"/>
      <c r="AR848" s="178" t="s">
        <v>318</v>
      </c>
      <c r="AT848" s="178" t="s">
        <v>222</v>
      </c>
      <c r="AU848" s="178" t="s">
        <v>82</v>
      </c>
      <c r="AY848" s="18" t="s">
        <v>219</v>
      </c>
      <c r="BE848" s="179">
        <f t="shared" si="34"/>
        <v>0</v>
      </c>
      <c r="BF848" s="179">
        <f t="shared" si="35"/>
        <v>0</v>
      </c>
      <c r="BG848" s="179">
        <f t="shared" si="36"/>
        <v>0</v>
      </c>
      <c r="BH848" s="179">
        <f t="shared" si="37"/>
        <v>0</v>
      </c>
      <c r="BI848" s="179">
        <f t="shared" si="38"/>
        <v>0</v>
      </c>
      <c r="BJ848" s="18" t="s">
        <v>80</v>
      </c>
      <c r="BK848" s="179">
        <f t="shared" si="39"/>
        <v>0</v>
      </c>
      <c r="BL848" s="18" t="s">
        <v>318</v>
      </c>
      <c r="BM848" s="178" t="s">
        <v>1840</v>
      </c>
    </row>
    <row r="849" spans="1:65" s="2" customFormat="1" ht="43.15" customHeight="1">
      <c r="A849" s="33"/>
      <c r="B849" s="166"/>
      <c r="C849" s="167" t="s">
        <v>1841</v>
      </c>
      <c r="D849" s="167" t="s">
        <v>222</v>
      </c>
      <c r="E849" s="168" t="s">
        <v>1842</v>
      </c>
      <c r="F849" s="169" t="s">
        <v>1843</v>
      </c>
      <c r="G849" s="170" t="s">
        <v>225</v>
      </c>
      <c r="H849" s="171">
        <v>1</v>
      </c>
      <c r="I849" s="172"/>
      <c r="J849" s="173">
        <f t="shared" si="30"/>
        <v>0</v>
      </c>
      <c r="K849" s="169" t="s">
        <v>1</v>
      </c>
      <c r="L849" s="34"/>
      <c r="M849" s="174" t="s">
        <v>1</v>
      </c>
      <c r="N849" s="175" t="s">
        <v>38</v>
      </c>
      <c r="O849" s="59"/>
      <c r="P849" s="176">
        <f t="shared" si="31"/>
        <v>0</v>
      </c>
      <c r="Q849" s="176">
        <v>0</v>
      </c>
      <c r="R849" s="176">
        <f t="shared" si="32"/>
        <v>0</v>
      </c>
      <c r="S849" s="176">
        <v>0</v>
      </c>
      <c r="T849" s="177">
        <f t="shared" si="33"/>
        <v>0</v>
      </c>
      <c r="U849" s="33"/>
      <c r="V849" s="33"/>
      <c r="W849" s="33"/>
      <c r="X849" s="33"/>
      <c r="Y849" s="33"/>
      <c r="Z849" s="33"/>
      <c r="AA849" s="33"/>
      <c r="AB849" s="33"/>
      <c r="AC849" s="33"/>
      <c r="AD849" s="33"/>
      <c r="AE849" s="33"/>
      <c r="AR849" s="178" t="s">
        <v>318</v>
      </c>
      <c r="AT849" s="178" t="s">
        <v>222</v>
      </c>
      <c r="AU849" s="178" t="s">
        <v>82</v>
      </c>
      <c r="AY849" s="18" t="s">
        <v>219</v>
      </c>
      <c r="BE849" s="179">
        <f t="shared" si="34"/>
        <v>0</v>
      </c>
      <c r="BF849" s="179">
        <f t="shared" si="35"/>
        <v>0</v>
      </c>
      <c r="BG849" s="179">
        <f t="shared" si="36"/>
        <v>0</v>
      </c>
      <c r="BH849" s="179">
        <f t="shared" si="37"/>
        <v>0</v>
      </c>
      <c r="BI849" s="179">
        <f t="shared" si="38"/>
        <v>0</v>
      </c>
      <c r="BJ849" s="18" t="s">
        <v>80</v>
      </c>
      <c r="BK849" s="179">
        <f t="shared" si="39"/>
        <v>0</v>
      </c>
      <c r="BL849" s="18" t="s">
        <v>318</v>
      </c>
      <c r="BM849" s="178" t="s">
        <v>1844</v>
      </c>
    </row>
    <row r="850" spans="1:65" s="2" customFormat="1" ht="32.45" customHeight="1">
      <c r="A850" s="33"/>
      <c r="B850" s="166"/>
      <c r="C850" s="167" t="s">
        <v>1845</v>
      </c>
      <c r="D850" s="167" t="s">
        <v>222</v>
      </c>
      <c r="E850" s="168" t="s">
        <v>1846</v>
      </c>
      <c r="F850" s="169" t="s">
        <v>1847</v>
      </c>
      <c r="G850" s="170" t="s">
        <v>225</v>
      </c>
      <c r="H850" s="171">
        <v>1</v>
      </c>
      <c r="I850" s="172"/>
      <c r="J850" s="173">
        <f t="shared" si="30"/>
        <v>0</v>
      </c>
      <c r="K850" s="169" t="s">
        <v>1</v>
      </c>
      <c r="L850" s="34"/>
      <c r="M850" s="174" t="s">
        <v>1</v>
      </c>
      <c r="N850" s="175" t="s">
        <v>38</v>
      </c>
      <c r="O850" s="59"/>
      <c r="P850" s="176">
        <f t="shared" si="31"/>
        <v>0</v>
      </c>
      <c r="Q850" s="176">
        <v>0</v>
      </c>
      <c r="R850" s="176">
        <f t="shared" si="32"/>
        <v>0</v>
      </c>
      <c r="S850" s="176">
        <v>0</v>
      </c>
      <c r="T850" s="177">
        <f t="shared" si="33"/>
        <v>0</v>
      </c>
      <c r="U850" s="33"/>
      <c r="V850" s="33"/>
      <c r="W850" s="33"/>
      <c r="X850" s="33"/>
      <c r="Y850" s="33"/>
      <c r="Z850" s="33"/>
      <c r="AA850" s="33"/>
      <c r="AB850" s="33"/>
      <c r="AC850" s="33"/>
      <c r="AD850" s="33"/>
      <c r="AE850" s="33"/>
      <c r="AR850" s="178" t="s">
        <v>318</v>
      </c>
      <c r="AT850" s="178" t="s">
        <v>222</v>
      </c>
      <c r="AU850" s="178" t="s">
        <v>82</v>
      </c>
      <c r="AY850" s="18" t="s">
        <v>219</v>
      </c>
      <c r="BE850" s="179">
        <f t="shared" si="34"/>
        <v>0</v>
      </c>
      <c r="BF850" s="179">
        <f t="shared" si="35"/>
        <v>0</v>
      </c>
      <c r="BG850" s="179">
        <f t="shared" si="36"/>
        <v>0</v>
      </c>
      <c r="BH850" s="179">
        <f t="shared" si="37"/>
        <v>0</v>
      </c>
      <c r="BI850" s="179">
        <f t="shared" si="38"/>
        <v>0</v>
      </c>
      <c r="BJ850" s="18" t="s">
        <v>80</v>
      </c>
      <c r="BK850" s="179">
        <f t="shared" si="39"/>
        <v>0</v>
      </c>
      <c r="BL850" s="18" t="s">
        <v>318</v>
      </c>
      <c r="BM850" s="178" t="s">
        <v>1848</v>
      </c>
    </row>
    <row r="851" spans="1:65" s="2" customFormat="1" ht="32.45" customHeight="1">
      <c r="A851" s="33"/>
      <c r="B851" s="166"/>
      <c r="C851" s="167" t="s">
        <v>1849</v>
      </c>
      <c r="D851" s="167" t="s">
        <v>222</v>
      </c>
      <c r="E851" s="168" t="s">
        <v>1850</v>
      </c>
      <c r="F851" s="169" t="s">
        <v>1851</v>
      </c>
      <c r="G851" s="170" t="s">
        <v>225</v>
      </c>
      <c r="H851" s="171">
        <v>1</v>
      </c>
      <c r="I851" s="172"/>
      <c r="J851" s="173">
        <f t="shared" si="30"/>
        <v>0</v>
      </c>
      <c r="K851" s="169" t="s">
        <v>1</v>
      </c>
      <c r="L851" s="34"/>
      <c r="M851" s="174" t="s">
        <v>1</v>
      </c>
      <c r="N851" s="175" t="s">
        <v>38</v>
      </c>
      <c r="O851" s="59"/>
      <c r="P851" s="176">
        <f t="shared" si="31"/>
        <v>0</v>
      </c>
      <c r="Q851" s="176">
        <v>0</v>
      </c>
      <c r="R851" s="176">
        <f t="shared" si="32"/>
        <v>0</v>
      </c>
      <c r="S851" s="176">
        <v>0</v>
      </c>
      <c r="T851" s="177">
        <f t="shared" si="33"/>
        <v>0</v>
      </c>
      <c r="U851" s="33"/>
      <c r="V851" s="33"/>
      <c r="W851" s="33"/>
      <c r="X851" s="33"/>
      <c r="Y851" s="33"/>
      <c r="Z851" s="33"/>
      <c r="AA851" s="33"/>
      <c r="AB851" s="33"/>
      <c r="AC851" s="33"/>
      <c r="AD851" s="33"/>
      <c r="AE851" s="33"/>
      <c r="AR851" s="178" t="s">
        <v>318</v>
      </c>
      <c r="AT851" s="178" t="s">
        <v>222</v>
      </c>
      <c r="AU851" s="178" t="s">
        <v>82</v>
      </c>
      <c r="AY851" s="18" t="s">
        <v>219</v>
      </c>
      <c r="BE851" s="179">
        <f t="shared" si="34"/>
        <v>0</v>
      </c>
      <c r="BF851" s="179">
        <f t="shared" si="35"/>
        <v>0</v>
      </c>
      <c r="BG851" s="179">
        <f t="shared" si="36"/>
        <v>0</v>
      </c>
      <c r="BH851" s="179">
        <f t="shared" si="37"/>
        <v>0</v>
      </c>
      <c r="BI851" s="179">
        <f t="shared" si="38"/>
        <v>0</v>
      </c>
      <c r="BJ851" s="18" t="s">
        <v>80</v>
      </c>
      <c r="BK851" s="179">
        <f t="shared" si="39"/>
        <v>0</v>
      </c>
      <c r="BL851" s="18" t="s">
        <v>318</v>
      </c>
      <c r="BM851" s="178" t="s">
        <v>1852</v>
      </c>
    </row>
    <row r="852" spans="1:65" s="2" customFormat="1" ht="43.15" customHeight="1">
      <c r="A852" s="33"/>
      <c r="B852" s="166"/>
      <c r="C852" s="167" t="s">
        <v>1853</v>
      </c>
      <c r="D852" s="167" t="s">
        <v>222</v>
      </c>
      <c r="E852" s="168" t="s">
        <v>1854</v>
      </c>
      <c r="F852" s="169" t="s">
        <v>1855</v>
      </c>
      <c r="G852" s="170" t="s">
        <v>225</v>
      </c>
      <c r="H852" s="171">
        <v>1</v>
      </c>
      <c r="I852" s="172"/>
      <c r="J852" s="173">
        <f t="shared" si="30"/>
        <v>0</v>
      </c>
      <c r="K852" s="169" t="s">
        <v>1</v>
      </c>
      <c r="L852" s="34"/>
      <c r="M852" s="174" t="s">
        <v>1</v>
      </c>
      <c r="N852" s="175" t="s">
        <v>38</v>
      </c>
      <c r="O852" s="59"/>
      <c r="P852" s="176">
        <f t="shared" si="31"/>
        <v>0</v>
      </c>
      <c r="Q852" s="176">
        <v>0</v>
      </c>
      <c r="R852" s="176">
        <f t="shared" si="32"/>
        <v>0</v>
      </c>
      <c r="S852" s="176">
        <v>0</v>
      </c>
      <c r="T852" s="177">
        <f t="shared" si="33"/>
        <v>0</v>
      </c>
      <c r="U852" s="33"/>
      <c r="V852" s="33"/>
      <c r="W852" s="33"/>
      <c r="X852" s="33"/>
      <c r="Y852" s="33"/>
      <c r="Z852" s="33"/>
      <c r="AA852" s="33"/>
      <c r="AB852" s="33"/>
      <c r="AC852" s="33"/>
      <c r="AD852" s="33"/>
      <c r="AE852" s="33"/>
      <c r="AR852" s="178" t="s">
        <v>318</v>
      </c>
      <c r="AT852" s="178" t="s">
        <v>222</v>
      </c>
      <c r="AU852" s="178" t="s">
        <v>82</v>
      </c>
      <c r="AY852" s="18" t="s">
        <v>219</v>
      </c>
      <c r="BE852" s="179">
        <f t="shared" si="34"/>
        <v>0</v>
      </c>
      <c r="BF852" s="179">
        <f t="shared" si="35"/>
        <v>0</v>
      </c>
      <c r="BG852" s="179">
        <f t="shared" si="36"/>
        <v>0</v>
      </c>
      <c r="BH852" s="179">
        <f t="shared" si="37"/>
        <v>0</v>
      </c>
      <c r="BI852" s="179">
        <f t="shared" si="38"/>
        <v>0</v>
      </c>
      <c r="BJ852" s="18" t="s">
        <v>80</v>
      </c>
      <c r="BK852" s="179">
        <f t="shared" si="39"/>
        <v>0</v>
      </c>
      <c r="BL852" s="18" t="s">
        <v>318</v>
      </c>
      <c r="BM852" s="178" t="s">
        <v>1856</v>
      </c>
    </row>
    <row r="853" spans="1:65" s="2" customFormat="1" ht="43.15" customHeight="1">
      <c r="A853" s="33"/>
      <c r="B853" s="166"/>
      <c r="C853" s="167" t="s">
        <v>1857</v>
      </c>
      <c r="D853" s="167" t="s">
        <v>222</v>
      </c>
      <c r="E853" s="168" t="s">
        <v>1858</v>
      </c>
      <c r="F853" s="169" t="s">
        <v>1859</v>
      </c>
      <c r="G853" s="170" t="s">
        <v>225</v>
      </c>
      <c r="H853" s="171">
        <v>1</v>
      </c>
      <c r="I853" s="172"/>
      <c r="J853" s="173">
        <f t="shared" si="30"/>
        <v>0</v>
      </c>
      <c r="K853" s="169" t="s">
        <v>1</v>
      </c>
      <c r="L853" s="34"/>
      <c r="M853" s="174" t="s">
        <v>1</v>
      </c>
      <c r="N853" s="175" t="s">
        <v>38</v>
      </c>
      <c r="O853" s="59"/>
      <c r="P853" s="176">
        <f t="shared" si="31"/>
        <v>0</v>
      </c>
      <c r="Q853" s="176">
        <v>0</v>
      </c>
      <c r="R853" s="176">
        <f t="shared" si="32"/>
        <v>0</v>
      </c>
      <c r="S853" s="176">
        <v>0</v>
      </c>
      <c r="T853" s="177">
        <f t="shared" si="33"/>
        <v>0</v>
      </c>
      <c r="U853" s="33"/>
      <c r="V853" s="33"/>
      <c r="W853" s="33"/>
      <c r="X853" s="33"/>
      <c r="Y853" s="33"/>
      <c r="Z853" s="33"/>
      <c r="AA853" s="33"/>
      <c r="AB853" s="33"/>
      <c r="AC853" s="33"/>
      <c r="AD853" s="33"/>
      <c r="AE853" s="33"/>
      <c r="AR853" s="178" t="s">
        <v>318</v>
      </c>
      <c r="AT853" s="178" t="s">
        <v>222</v>
      </c>
      <c r="AU853" s="178" t="s">
        <v>82</v>
      </c>
      <c r="AY853" s="18" t="s">
        <v>219</v>
      </c>
      <c r="BE853" s="179">
        <f t="shared" si="34"/>
        <v>0</v>
      </c>
      <c r="BF853" s="179">
        <f t="shared" si="35"/>
        <v>0</v>
      </c>
      <c r="BG853" s="179">
        <f t="shared" si="36"/>
        <v>0</v>
      </c>
      <c r="BH853" s="179">
        <f t="shared" si="37"/>
        <v>0</v>
      </c>
      <c r="BI853" s="179">
        <f t="shared" si="38"/>
        <v>0</v>
      </c>
      <c r="BJ853" s="18" t="s">
        <v>80</v>
      </c>
      <c r="BK853" s="179">
        <f t="shared" si="39"/>
        <v>0</v>
      </c>
      <c r="BL853" s="18" t="s">
        <v>318</v>
      </c>
      <c r="BM853" s="178" t="s">
        <v>1860</v>
      </c>
    </row>
    <row r="854" spans="1:65" s="2" customFormat="1" ht="32.45" customHeight="1">
      <c r="A854" s="33"/>
      <c r="B854" s="166"/>
      <c r="C854" s="167" t="s">
        <v>1861</v>
      </c>
      <c r="D854" s="167" t="s">
        <v>222</v>
      </c>
      <c r="E854" s="168" t="s">
        <v>1862</v>
      </c>
      <c r="F854" s="169" t="s">
        <v>1863</v>
      </c>
      <c r="G854" s="170" t="s">
        <v>225</v>
      </c>
      <c r="H854" s="171">
        <v>2</v>
      </c>
      <c r="I854" s="172"/>
      <c r="J854" s="173">
        <f t="shared" si="30"/>
        <v>0</v>
      </c>
      <c r="K854" s="169" t="s">
        <v>1</v>
      </c>
      <c r="L854" s="34"/>
      <c r="M854" s="174" t="s">
        <v>1</v>
      </c>
      <c r="N854" s="175" t="s">
        <v>38</v>
      </c>
      <c r="O854" s="59"/>
      <c r="P854" s="176">
        <f t="shared" si="31"/>
        <v>0</v>
      </c>
      <c r="Q854" s="176">
        <v>0</v>
      </c>
      <c r="R854" s="176">
        <f t="shared" si="32"/>
        <v>0</v>
      </c>
      <c r="S854" s="176">
        <v>0</v>
      </c>
      <c r="T854" s="177">
        <f t="shared" si="33"/>
        <v>0</v>
      </c>
      <c r="U854" s="33"/>
      <c r="V854" s="33"/>
      <c r="W854" s="33"/>
      <c r="X854" s="33"/>
      <c r="Y854" s="33"/>
      <c r="Z854" s="33"/>
      <c r="AA854" s="33"/>
      <c r="AB854" s="33"/>
      <c r="AC854" s="33"/>
      <c r="AD854" s="33"/>
      <c r="AE854" s="33"/>
      <c r="AR854" s="178" t="s">
        <v>318</v>
      </c>
      <c r="AT854" s="178" t="s">
        <v>222</v>
      </c>
      <c r="AU854" s="178" t="s">
        <v>82</v>
      </c>
      <c r="AY854" s="18" t="s">
        <v>219</v>
      </c>
      <c r="BE854" s="179">
        <f t="shared" si="34"/>
        <v>0</v>
      </c>
      <c r="BF854" s="179">
        <f t="shared" si="35"/>
        <v>0</v>
      </c>
      <c r="BG854" s="179">
        <f t="shared" si="36"/>
        <v>0</v>
      </c>
      <c r="BH854" s="179">
        <f t="shared" si="37"/>
        <v>0</v>
      </c>
      <c r="BI854" s="179">
        <f t="shared" si="38"/>
        <v>0</v>
      </c>
      <c r="BJ854" s="18" t="s">
        <v>80</v>
      </c>
      <c r="BK854" s="179">
        <f t="shared" si="39"/>
        <v>0</v>
      </c>
      <c r="BL854" s="18" t="s">
        <v>318</v>
      </c>
      <c r="BM854" s="178" t="s">
        <v>1864</v>
      </c>
    </row>
    <row r="855" spans="1:65" s="2" customFormat="1" ht="32.45" customHeight="1">
      <c r="A855" s="33"/>
      <c r="B855" s="166"/>
      <c r="C855" s="167" t="s">
        <v>1865</v>
      </c>
      <c r="D855" s="167" t="s">
        <v>222</v>
      </c>
      <c r="E855" s="168" t="s">
        <v>1866</v>
      </c>
      <c r="F855" s="169" t="s">
        <v>1867</v>
      </c>
      <c r="G855" s="170" t="s">
        <v>225</v>
      </c>
      <c r="H855" s="171">
        <v>1</v>
      </c>
      <c r="I855" s="172"/>
      <c r="J855" s="173">
        <f t="shared" si="30"/>
        <v>0</v>
      </c>
      <c r="K855" s="169" t="s">
        <v>1</v>
      </c>
      <c r="L855" s="34"/>
      <c r="M855" s="174" t="s">
        <v>1</v>
      </c>
      <c r="N855" s="175" t="s">
        <v>38</v>
      </c>
      <c r="O855" s="59"/>
      <c r="P855" s="176">
        <f t="shared" si="31"/>
        <v>0</v>
      </c>
      <c r="Q855" s="176">
        <v>0</v>
      </c>
      <c r="R855" s="176">
        <f t="shared" si="32"/>
        <v>0</v>
      </c>
      <c r="S855" s="176">
        <v>0</v>
      </c>
      <c r="T855" s="177">
        <f t="shared" si="33"/>
        <v>0</v>
      </c>
      <c r="U855" s="33"/>
      <c r="V855" s="33"/>
      <c r="W855" s="33"/>
      <c r="X855" s="33"/>
      <c r="Y855" s="33"/>
      <c r="Z855" s="33"/>
      <c r="AA855" s="33"/>
      <c r="AB855" s="33"/>
      <c r="AC855" s="33"/>
      <c r="AD855" s="33"/>
      <c r="AE855" s="33"/>
      <c r="AR855" s="178" t="s">
        <v>318</v>
      </c>
      <c r="AT855" s="178" t="s">
        <v>222</v>
      </c>
      <c r="AU855" s="178" t="s">
        <v>82</v>
      </c>
      <c r="AY855" s="18" t="s">
        <v>219</v>
      </c>
      <c r="BE855" s="179">
        <f t="shared" si="34"/>
        <v>0</v>
      </c>
      <c r="BF855" s="179">
        <f t="shared" si="35"/>
        <v>0</v>
      </c>
      <c r="BG855" s="179">
        <f t="shared" si="36"/>
        <v>0</v>
      </c>
      <c r="BH855" s="179">
        <f t="shared" si="37"/>
        <v>0</v>
      </c>
      <c r="BI855" s="179">
        <f t="shared" si="38"/>
        <v>0</v>
      </c>
      <c r="BJ855" s="18" t="s">
        <v>80</v>
      </c>
      <c r="BK855" s="179">
        <f t="shared" si="39"/>
        <v>0</v>
      </c>
      <c r="BL855" s="18" t="s">
        <v>318</v>
      </c>
      <c r="BM855" s="178" t="s">
        <v>1868</v>
      </c>
    </row>
    <row r="856" spans="1:65" s="2" customFormat="1" ht="43.15" customHeight="1">
      <c r="A856" s="33"/>
      <c r="B856" s="166"/>
      <c r="C856" s="167" t="s">
        <v>1869</v>
      </c>
      <c r="D856" s="167" t="s">
        <v>222</v>
      </c>
      <c r="E856" s="168" t="s">
        <v>1870</v>
      </c>
      <c r="F856" s="169" t="s">
        <v>1871</v>
      </c>
      <c r="G856" s="170" t="s">
        <v>225</v>
      </c>
      <c r="H856" s="171">
        <v>3</v>
      </c>
      <c r="I856" s="172"/>
      <c r="J856" s="173">
        <f t="shared" si="30"/>
        <v>0</v>
      </c>
      <c r="K856" s="169" t="s">
        <v>1</v>
      </c>
      <c r="L856" s="34"/>
      <c r="M856" s="174" t="s">
        <v>1</v>
      </c>
      <c r="N856" s="175" t="s">
        <v>38</v>
      </c>
      <c r="O856" s="59"/>
      <c r="P856" s="176">
        <f t="shared" si="31"/>
        <v>0</v>
      </c>
      <c r="Q856" s="176">
        <v>0</v>
      </c>
      <c r="R856" s="176">
        <f t="shared" si="32"/>
        <v>0</v>
      </c>
      <c r="S856" s="176">
        <v>0</v>
      </c>
      <c r="T856" s="177">
        <f t="shared" si="33"/>
        <v>0</v>
      </c>
      <c r="U856" s="33"/>
      <c r="V856" s="33"/>
      <c r="W856" s="33"/>
      <c r="X856" s="33"/>
      <c r="Y856" s="33"/>
      <c r="Z856" s="33"/>
      <c r="AA856" s="33"/>
      <c r="AB856" s="33"/>
      <c r="AC856" s="33"/>
      <c r="AD856" s="33"/>
      <c r="AE856" s="33"/>
      <c r="AR856" s="178" t="s">
        <v>318</v>
      </c>
      <c r="AT856" s="178" t="s">
        <v>222</v>
      </c>
      <c r="AU856" s="178" t="s">
        <v>82</v>
      </c>
      <c r="AY856" s="18" t="s">
        <v>219</v>
      </c>
      <c r="BE856" s="179">
        <f t="shared" si="34"/>
        <v>0</v>
      </c>
      <c r="BF856" s="179">
        <f t="shared" si="35"/>
        <v>0</v>
      </c>
      <c r="BG856" s="179">
        <f t="shared" si="36"/>
        <v>0</v>
      </c>
      <c r="BH856" s="179">
        <f t="shared" si="37"/>
        <v>0</v>
      </c>
      <c r="BI856" s="179">
        <f t="shared" si="38"/>
        <v>0</v>
      </c>
      <c r="BJ856" s="18" t="s">
        <v>80</v>
      </c>
      <c r="BK856" s="179">
        <f t="shared" si="39"/>
        <v>0</v>
      </c>
      <c r="BL856" s="18" t="s">
        <v>318</v>
      </c>
      <c r="BM856" s="178" t="s">
        <v>1872</v>
      </c>
    </row>
    <row r="857" spans="1:65" s="2" customFormat="1" ht="32.45" customHeight="1">
      <c r="A857" s="33"/>
      <c r="B857" s="166"/>
      <c r="C857" s="167" t="s">
        <v>1873</v>
      </c>
      <c r="D857" s="167" t="s">
        <v>222</v>
      </c>
      <c r="E857" s="168" t="s">
        <v>1874</v>
      </c>
      <c r="F857" s="169" t="s">
        <v>1875</v>
      </c>
      <c r="G857" s="170" t="s">
        <v>225</v>
      </c>
      <c r="H857" s="171">
        <v>1</v>
      </c>
      <c r="I857" s="172"/>
      <c r="J857" s="173">
        <f t="shared" si="30"/>
        <v>0</v>
      </c>
      <c r="K857" s="169" t="s">
        <v>1</v>
      </c>
      <c r="L857" s="34"/>
      <c r="M857" s="174" t="s">
        <v>1</v>
      </c>
      <c r="N857" s="175" t="s">
        <v>38</v>
      </c>
      <c r="O857" s="59"/>
      <c r="P857" s="176">
        <f t="shared" si="31"/>
        <v>0</v>
      </c>
      <c r="Q857" s="176">
        <v>0</v>
      </c>
      <c r="R857" s="176">
        <f t="shared" si="32"/>
        <v>0</v>
      </c>
      <c r="S857" s="176">
        <v>0</v>
      </c>
      <c r="T857" s="177">
        <f t="shared" si="33"/>
        <v>0</v>
      </c>
      <c r="U857" s="33"/>
      <c r="V857" s="33"/>
      <c r="W857" s="33"/>
      <c r="X857" s="33"/>
      <c r="Y857" s="33"/>
      <c r="Z857" s="33"/>
      <c r="AA857" s="33"/>
      <c r="AB857" s="33"/>
      <c r="AC857" s="33"/>
      <c r="AD857" s="33"/>
      <c r="AE857" s="33"/>
      <c r="AR857" s="178" t="s">
        <v>318</v>
      </c>
      <c r="AT857" s="178" t="s">
        <v>222</v>
      </c>
      <c r="AU857" s="178" t="s">
        <v>82</v>
      </c>
      <c r="AY857" s="18" t="s">
        <v>219</v>
      </c>
      <c r="BE857" s="179">
        <f t="shared" si="34"/>
        <v>0</v>
      </c>
      <c r="BF857" s="179">
        <f t="shared" si="35"/>
        <v>0</v>
      </c>
      <c r="BG857" s="179">
        <f t="shared" si="36"/>
        <v>0</v>
      </c>
      <c r="BH857" s="179">
        <f t="shared" si="37"/>
        <v>0</v>
      </c>
      <c r="BI857" s="179">
        <f t="shared" si="38"/>
        <v>0</v>
      </c>
      <c r="BJ857" s="18" t="s">
        <v>80</v>
      </c>
      <c r="BK857" s="179">
        <f t="shared" si="39"/>
        <v>0</v>
      </c>
      <c r="BL857" s="18" t="s">
        <v>318</v>
      </c>
      <c r="BM857" s="178" t="s">
        <v>1876</v>
      </c>
    </row>
    <row r="858" spans="1:65" s="2" customFormat="1" ht="32.45" customHeight="1">
      <c r="A858" s="33"/>
      <c r="B858" s="166"/>
      <c r="C858" s="167" t="s">
        <v>1877</v>
      </c>
      <c r="D858" s="167" t="s">
        <v>222</v>
      </c>
      <c r="E858" s="168" t="s">
        <v>1878</v>
      </c>
      <c r="F858" s="169" t="s">
        <v>1879</v>
      </c>
      <c r="G858" s="170" t="s">
        <v>225</v>
      </c>
      <c r="H858" s="171">
        <v>1</v>
      </c>
      <c r="I858" s="172"/>
      <c r="J858" s="173">
        <f t="shared" si="30"/>
        <v>0</v>
      </c>
      <c r="K858" s="169" t="s">
        <v>1</v>
      </c>
      <c r="L858" s="34"/>
      <c r="M858" s="174" t="s">
        <v>1</v>
      </c>
      <c r="N858" s="175" t="s">
        <v>38</v>
      </c>
      <c r="O858" s="59"/>
      <c r="P858" s="176">
        <f t="shared" si="31"/>
        <v>0</v>
      </c>
      <c r="Q858" s="176">
        <v>0</v>
      </c>
      <c r="R858" s="176">
        <f t="shared" si="32"/>
        <v>0</v>
      </c>
      <c r="S858" s="176">
        <v>0</v>
      </c>
      <c r="T858" s="177">
        <f t="shared" si="33"/>
        <v>0</v>
      </c>
      <c r="U858" s="33"/>
      <c r="V858" s="33"/>
      <c r="W858" s="33"/>
      <c r="X858" s="33"/>
      <c r="Y858" s="33"/>
      <c r="Z858" s="33"/>
      <c r="AA858" s="33"/>
      <c r="AB858" s="33"/>
      <c r="AC858" s="33"/>
      <c r="AD858" s="33"/>
      <c r="AE858" s="33"/>
      <c r="AR858" s="178" t="s">
        <v>318</v>
      </c>
      <c r="AT858" s="178" t="s">
        <v>222</v>
      </c>
      <c r="AU858" s="178" t="s">
        <v>82</v>
      </c>
      <c r="AY858" s="18" t="s">
        <v>219</v>
      </c>
      <c r="BE858" s="179">
        <f t="shared" si="34"/>
        <v>0</v>
      </c>
      <c r="BF858" s="179">
        <f t="shared" si="35"/>
        <v>0</v>
      </c>
      <c r="BG858" s="179">
        <f t="shared" si="36"/>
        <v>0</v>
      </c>
      <c r="BH858" s="179">
        <f t="shared" si="37"/>
        <v>0</v>
      </c>
      <c r="BI858" s="179">
        <f t="shared" si="38"/>
        <v>0</v>
      </c>
      <c r="BJ858" s="18" t="s">
        <v>80</v>
      </c>
      <c r="BK858" s="179">
        <f t="shared" si="39"/>
        <v>0</v>
      </c>
      <c r="BL858" s="18" t="s">
        <v>318</v>
      </c>
      <c r="BM858" s="178" t="s">
        <v>1880</v>
      </c>
    </row>
    <row r="859" spans="1:65" s="2" customFormat="1" ht="43.15" customHeight="1">
      <c r="A859" s="33"/>
      <c r="B859" s="166"/>
      <c r="C859" s="167" t="s">
        <v>1881</v>
      </c>
      <c r="D859" s="167" t="s">
        <v>222</v>
      </c>
      <c r="E859" s="168" t="s">
        <v>1882</v>
      </c>
      <c r="F859" s="169" t="s">
        <v>1883</v>
      </c>
      <c r="G859" s="170" t="s">
        <v>225</v>
      </c>
      <c r="H859" s="171">
        <v>1</v>
      </c>
      <c r="I859" s="172"/>
      <c r="J859" s="173">
        <f t="shared" si="30"/>
        <v>0</v>
      </c>
      <c r="K859" s="169" t="s">
        <v>1</v>
      </c>
      <c r="L859" s="34"/>
      <c r="M859" s="174" t="s">
        <v>1</v>
      </c>
      <c r="N859" s="175" t="s">
        <v>38</v>
      </c>
      <c r="O859" s="59"/>
      <c r="P859" s="176">
        <f t="shared" si="31"/>
        <v>0</v>
      </c>
      <c r="Q859" s="176">
        <v>0</v>
      </c>
      <c r="R859" s="176">
        <f t="shared" si="32"/>
        <v>0</v>
      </c>
      <c r="S859" s="176">
        <v>0</v>
      </c>
      <c r="T859" s="177">
        <f t="shared" si="33"/>
        <v>0</v>
      </c>
      <c r="U859" s="33"/>
      <c r="V859" s="33"/>
      <c r="W859" s="33"/>
      <c r="X859" s="33"/>
      <c r="Y859" s="33"/>
      <c r="Z859" s="33"/>
      <c r="AA859" s="33"/>
      <c r="AB859" s="33"/>
      <c r="AC859" s="33"/>
      <c r="AD859" s="33"/>
      <c r="AE859" s="33"/>
      <c r="AR859" s="178" t="s">
        <v>318</v>
      </c>
      <c r="AT859" s="178" t="s">
        <v>222</v>
      </c>
      <c r="AU859" s="178" t="s">
        <v>82</v>
      </c>
      <c r="AY859" s="18" t="s">
        <v>219</v>
      </c>
      <c r="BE859" s="179">
        <f t="shared" si="34"/>
        <v>0</v>
      </c>
      <c r="BF859" s="179">
        <f t="shared" si="35"/>
        <v>0</v>
      </c>
      <c r="BG859" s="179">
        <f t="shared" si="36"/>
        <v>0</v>
      </c>
      <c r="BH859" s="179">
        <f t="shared" si="37"/>
        <v>0</v>
      </c>
      <c r="BI859" s="179">
        <f t="shared" si="38"/>
        <v>0</v>
      </c>
      <c r="BJ859" s="18" t="s">
        <v>80</v>
      </c>
      <c r="BK859" s="179">
        <f t="shared" si="39"/>
        <v>0</v>
      </c>
      <c r="BL859" s="18" t="s">
        <v>318</v>
      </c>
      <c r="BM859" s="178" t="s">
        <v>1884</v>
      </c>
    </row>
    <row r="860" spans="1:65" s="2" customFormat="1" ht="43.15" customHeight="1">
      <c r="A860" s="33"/>
      <c r="B860" s="166"/>
      <c r="C860" s="167" t="s">
        <v>1885</v>
      </c>
      <c r="D860" s="167" t="s">
        <v>222</v>
      </c>
      <c r="E860" s="168" t="s">
        <v>1886</v>
      </c>
      <c r="F860" s="169" t="s">
        <v>1887</v>
      </c>
      <c r="G860" s="170" t="s">
        <v>225</v>
      </c>
      <c r="H860" s="171">
        <v>1</v>
      </c>
      <c r="I860" s="172"/>
      <c r="J860" s="173">
        <f t="shared" si="30"/>
        <v>0</v>
      </c>
      <c r="K860" s="169" t="s">
        <v>1</v>
      </c>
      <c r="L860" s="34"/>
      <c r="M860" s="174" t="s">
        <v>1</v>
      </c>
      <c r="N860" s="175" t="s">
        <v>38</v>
      </c>
      <c r="O860" s="59"/>
      <c r="P860" s="176">
        <f t="shared" si="31"/>
        <v>0</v>
      </c>
      <c r="Q860" s="176">
        <v>0</v>
      </c>
      <c r="R860" s="176">
        <f t="shared" si="32"/>
        <v>0</v>
      </c>
      <c r="S860" s="176">
        <v>0</v>
      </c>
      <c r="T860" s="177">
        <f t="shared" si="33"/>
        <v>0</v>
      </c>
      <c r="U860" s="33"/>
      <c r="V860" s="33"/>
      <c r="W860" s="33"/>
      <c r="X860" s="33"/>
      <c r="Y860" s="33"/>
      <c r="Z860" s="33"/>
      <c r="AA860" s="33"/>
      <c r="AB860" s="33"/>
      <c r="AC860" s="33"/>
      <c r="AD860" s="33"/>
      <c r="AE860" s="33"/>
      <c r="AR860" s="178" t="s">
        <v>318</v>
      </c>
      <c r="AT860" s="178" t="s">
        <v>222</v>
      </c>
      <c r="AU860" s="178" t="s">
        <v>82</v>
      </c>
      <c r="AY860" s="18" t="s">
        <v>219</v>
      </c>
      <c r="BE860" s="179">
        <f t="shared" si="34"/>
        <v>0</v>
      </c>
      <c r="BF860" s="179">
        <f t="shared" si="35"/>
        <v>0</v>
      </c>
      <c r="BG860" s="179">
        <f t="shared" si="36"/>
        <v>0</v>
      </c>
      <c r="BH860" s="179">
        <f t="shared" si="37"/>
        <v>0</v>
      </c>
      <c r="BI860" s="179">
        <f t="shared" si="38"/>
        <v>0</v>
      </c>
      <c r="BJ860" s="18" t="s">
        <v>80</v>
      </c>
      <c r="BK860" s="179">
        <f t="shared" si="39"/>
        <v>0</v>
      </c>
      <c r="BL860" s="18" t="s">
        <v>318</v>
      </c>
      <c r="BM860" s="178" t="s">
        <v>1888</v>
      </c>
    </row>
    <row r="861" spans="1:65" s="2" customFormat="1" ht="54" customHeight="1">
      <c r="A861" s="33"/>
      <c r="B861" s="166"/>
      <c r="C861" s="167" t="s">
        <v>1889</v>
      </c>
      <c r="D861" s="167" t="s">
        <v>222</v>
      </c>
      <c r="E861" s="168" t="s">
        <v>1890</v>
      </c>
      <c r="F861" s="169" t="s">
        <v>1891</v>
      </c>
      <c r="G861" s="170" t="s">
        <v>1</v>
      </c>
      <c r="H861" s="171">
        <v>1</v>
      </c>
      <c r="I861" s="172"/>
      <c r="J861" s="173">
        <f t="shared" si="30"/>
        <v>0</v>
      </c>
      <c r="K861" s="169" t="s">
        <v>1</v>
      </c>
      <c r="L861" s="34"/>
      <c r="M861" s="174" t="s">
        <v>1</v>
      </c>
      <c r="N861" s="175" t="s">
        <v>38</v>
      </c>
      <c r="O861" s="59"/>
      <c r="P861" s="176">
        <f t="shared" si="31"/>
        <v>0</v>
      </c>
      <c r="Q861" s="176">
        <v>0</v>
      </c>
      <c r="R861" s="176">
        <f t="shared" si="32"/>
        <v>0</v>
      </c>
      <c r="S861" s="176">
        <v>0</v>
      </c>
      <c r="T861" s="177">
        <f t="shared" si="33"/>
        <v>0</v>
      </c>
      <c r="U861" s="33"/>
      <c r="V861" s="33"/>
      <c r="W861" s="33"/>
      <c r="X861" s="33"/>
      <c r="Y861" s="33"/>
      <c r="Z861" s="33"/>
      <c r="AA861" s="33"/>
      <c r="AB861" s="33"/>
      <c r="AC861" s="33"/>
      <c r="AD861" s="33"/>
      <c r="AE861" s="33"/>
      <c r="AR861" s="178" t="s">
        <v>318</v>
      </c>
      <c r="AT861" s="178" t="s">
        <v>222</v>
      </c>
      <c r="AU861" s="178" t="s">
        <v>82</v>
      </c>
      <c r="AY861" s="18" t="s">
        <v>219</v>
      </c>
      <c r="BE861" s="179">
        <f t="shared" si="34"/>
        <v>0</v>
      </c>
      <c r="BF861" s="179">
        <f t="shared" si="35"/>
        <v>0</v>
      </c>
      <c r="BG861" s="179">
        <f t="shared" si="36"/>
        <v>0</v>
      </c>
      <c r="BH861" s="179">
        <f t="shared" si="37"/>
        <v>0</v>
      </c>
      <c r="BI861" s="179">
        <f t="shared" si="38"/>
        <v>0</v>
      </c>
      <c r="BJ861" s="18" t="s">
        <v>80</v>
      </c>
      <c r="BK861" s="179">
        <f t="shared" si="39"/>
        <v>0</v>
      </c>
      <c r="BL861" s="18" t="s">
        <v>318</v>
      </c>
      <c r="BM861" s="178" t="s">
        <v>1892</v>
      </c>
    </row>
    <row r="862" spans="1:65" s="2" customFormat="1" ht="43.15" customHeight="1">
      <c r="A862" s="33"/>
      <c r="B862" s="166"/>
      <c r="C862" s="167" t="s">
        <v>1893</v>
      </c>
      <c r="D862" s="167" t="s">
        <v>222</v>
      </c>
      <c r="E862" s="168" t="s">
        <v>1894</v>
      </c>
      <c r="F862" s="169" t="s">
        <v>1895</v>
      </c>
      <c r="G862" s="170" t="s">
        <v>225</v>
      </c>
      <c r="H862" s="171">
        <v>1</v>
      </c>
      <c r="I862" s="172"/>
      <c r="J862" s="173">
        <f t="shared" si="30"/>
        <v>0</v>
      </c>
      <c r="K862" s="169" t="s">
        <v>1</v>
      </c>
      <c r="L862" s="34"/>
      <c r="M862" s="174" t="s">
        <v>1</v>
      </c>
      <c r="N862" s="175" t="s">
        <v>38</v>
      </c>
      <c r="O862" s="59"/>
      <c r="P862" s="176">
        <f t="shared" si="31"/>
        <v>0</v>
      </c>
      <c r="Q862" s="176">
        <v>0</v>
      </c>
      <c r="R862" s="176">
        <f t="shared" si="32"/>
        <v>0</v>
      </c>
      <c r="S862" s="176">
        <v>0</v>
      </c>
      <c r="T862" s="177">
        <f t="shared" si="33"/>
        <v>0</v>
      </c>
      <c r="U862" s="33"/>
      <c r="V862" s="33"/>
      <c r="W862" s="33"/>
      <c r="X862" s="33"/>
      <c r="Y862" s="33"/>
      <c r="Z862" s="33"/>
      <c r="AA862" s="33"/>
      <c r="AB862" s="33"/>
      <c r="AC862" s="33"/>
      <c r="AD862" s="33"/>
      <c r="AE862" s="33"/>
      <c r="AR862" s="178" t="s">
        <v>318</v>
      </c>
      <c r="AT862" s="178" t="s">
        <v>222</v>
      </c>
      <c r="AU862" s="178" t="s">
        <v>82</v>
      </c>
      <c r="AY862" s="18" t="s">
        <v>219</v>
      </c>
      <c r="BE862" s="179">
        <f t="shared" si="34"/>
        <v>0</v>
      </c>
      <c r="BF862" s="179">
        <f t="shared" si="35"/>
        <v>0</v>
      </c>
      <c r="BG862" s="179">
        <f t="shared" si="36"/>
        <v>0</v>
      </c>
      <c r="BH862" s="179">
        <f t="shared" si="37"/>
        <v>0</v>
      </c>
      <c r="BI862" s="179">
        <f t="shared" si="38"/>
        <v>0</v>
      </c>
      <c r="BJ862" s="18" t="s">
        <v>80</v>
      </c>
      <c r="BK862" s="179">
        <f t="shared" si="39"/>
        <v>0</v>
      </c>
      <c r="BL862" s="18" t="s">
        <v>318</v>
      </c>
      <c r="BM862" s="178" t="s">
        <v>1896</v>
      </c>
    </row>
    <row r="863" spans="1:65" s="2" customFormat="1" ht="32.45" customHeight="1">
      <c r="A863" s="33"/>
      <c r="B863" s="166"/>
      <c r="C863" s="167" t="s">
        <v>1897</v>
      </c>
      <c r="D863" s="167" t="s">
        <v>222</v>
      </c>
      <c r="E863" s="168" t="s">
        <v>1898</v>
      </c>
      <c r="F863" s="169" t="s">
        <v>1899</v>
      </c>
      <c r="G863" s="170" t="s">
        <v>225</v>
      </c>
      <c r="H863" s="171">
        <v>1</v>
      </c>
      <c r="I863" s="172"/>
      <c r="J863" s="173">
        <f t="shared" si="30"/>
        <v>0</v>
      </c>
      <c r="K863" s="169" t="s">
        <v>1</v>
      </c>
      <c r="L863" s="34"/>
      <c r="M863" s="174" t="s">
        <v>1</v>
      </c>
      <c r="N863" s="175" t="s">
        <v>38</v>
      </c>
      <c r="O863" s="59"/>
      <c r="P863" s="176">
        <f t="shared" si="31"/>
        <v>0</v>
      </c>
      <c r="Q863" s="176">
        <v>0</v>
      </c>
      <c r="R863" s="176">
        <f t="shared" si="32"/>
        <v>0</v>
      </c>
      <c r="S863" s="176">
        <v>0</v>
      </c>
      <c r="T863" s="177">
        <f t="shared" si="33"/>
        <v>0</v>
      </c>
      <c r="U863" s="33"/>
      <c r="V863" s="33"/>
      <c r="W863" s="33"/>
      <c r="X863" s="33"/>
      <c r="Y863" s="33"/>
      <c r="Z863" s="33"/>
      <c r="AA863" s="33"/>
      <c r="AB863" s="33"/>
      <c r="AC863" s="33"/>
      <c r="AD863" s="33"/>
      <c r="AE863" s="33"/>
      <c r="AR863" s="178" t="s">
        <v>318</v>
      </c>
      <c r="AT863" s="178" t="s">
        <v>222</v>
      </c>
      <c r="AU863" s="178" t="s">
        <v>82</v>
      </c>
      <c r="AY863" s="18" t="s">
        <v>219</v>
      </c>
      <c r="BE863" s="179">
        <f t="shared" si="34"/>
        <v>0</v>
      </c>
      <c r="BF863" s="179">
        <f t="shared" si="35"/>
        <v>0</v>
      </c>
      <c r="BG863" s="179">
        <f t="shared" si="36"/>
        <v>0</v>
      </c>
      <c r="BH863" s="179">
        <f t="shared" si="37"/>
        <v>0</v>
      </c>
      <c r="BI863" s="179">
        <f t="shared" si="38"/>
        <v>0</v>
      </c>
      <c r="BJ863" s="18" t="s">
        <v>80</v>
      </c>
      <c r="BK863" s="179">
        <f t="shared" si="39"/>
        <v>0</v>
      </c>
      <c r="BL863" s="18" t="s">
        <v>318</v>
      </c>
      <c r="BM863" s="178" t="s">
        <v>1900</v>
      </c>
    </row>
    <row r="864" spans="1:65" s="2" customFormat="1" ht="32.45" customHeight="1">
      <c r="A864" s="33"/>
      <c r="B864" s="166"/>
      <c r="C864" s="167" t="s">
        <v>1901</v>
      </c>
      <c r="D864" s="167" t="s">
        <v>222</v>
      </c>
      <c r="E864" s="168" t="s">
        <v>1902</v>
      </c>
      <c r="F864" s="169" t="s">
        <v>1903</v>
      </c>
      <c r="G864" s="170" t="s">
        <v>225</v>
      </c>
      <c r="H864" s="171">
        <v>2</v>
      </c>
      <c r="I864" s="172"/>
      <c r="J864" s="173">
        <f t="shared" si="30"/>
        <v>0</v>
      </c>
      <c r="K864" s="169" t="s">
        <v>1</v>
      </c>
      <c r="L864" s="34"/>
      <c r="M864" s="174" t="s">
        <v>1</v>
      </c>
      <c r="N864" s="175" t="s">
        <v>38</v>
      </c>
      <c r="O864" s="59"/>
      <c r="P864" s="176">
        <f t="shared" si="31"/>
        <v>0</v>
      </c>
      <c r="Q864" s="176">
        <v>0</v>
      </c>
      <c r="R864" s="176">
        <f t="shared" si="32"/>
        <v>0</v>
      </c>
      <c r="S864" s="176">
        <v>0</v>
      </c>
      <c r="T864" s="177">
        <f t="shared" si="33"/>
        <v>0</v>
      </c>
      <c r="U864" s="33"/>
      <c r="V864" s="33"/>
      <c r="W864" s="33"/>
      <c r="X864" s="33"/>
      <c r="Y864" s="33"/>
      <c r="Z864" s="33"/>
      <c r="AA864" s="33"/>
      <c r="AB864" s="33"/>
      <c r="AC864" s="33"/>
      <c r="AD864" s="33"/>
      <c r="AE864" s="33"/>
      <c r="AR864" s="178" t="s">
        <v>318</v>
      </c>
      <c r="AT864" s="178" t="s">
        <v>222</v>
      </c>
      <c r="AU864" s="178" t="s">
        <v>82</v>
      </c>
      <c r="AY864" s="18" t="s">
        <v>219</v>
      </c>
      <c r="BE864" s="179">
        <f t="shared" si="34"/>
        <v>0</v>
      </c>
      <c r="BF864" s="179">
        <f t="shared" si="35"/>
        <v>0</v>
      </c>
      <c r="BG864" s="179">
        <f t="shared" si="36"/>
        <v>0</v>
      </c>
      <c r="BH864" s="179">
        <f t="shared" si="37"/>
        <v>0</v>
      </c>
      <c r="BI864" s="179">
        <f t="shared" si="38"/>
        <v>0</v>
      </c>
      <c r="BJ864" s="18" t="s">
        <v>80</v>
      </c>
      <c r="BK864" s="179">
        <f t="shared" si="39"/>
        <v>0</v>
      </c>
      <c r="BL864" s="18" t="s">
        <v>318</v>
      </c>
      <c r="BM864" s="178" t="s">
        <v>1904</v>
      </c>
    </row>
    <row r="865" spans="1:65" s="2" customFormat="1" ht="32.45" customHeight="1">
      <c r="A865" s="33"/>
      <c r="B865" s="166"/>
      <c r="C865" s="167" t="s">
        <v>1905</v>
      </c>
      <c r="D865" s="167" t="s">
        <v>222</v>
      </c>
      <c r="E865" s="168" t="s">
        <v>1906</v>
      </c>
      <c r="F865" s="169" t="s">
        <v>1907</v>
      </c>
      <c r="G865" s="170" t="s">
        <v>237</v>
      </c>
      <c r="H865" s="171">
        <v>92.082</v>
      </c>
      <c r="I865" s="172"/>
      <c r="J865" s="173">
        <f t="shared" si="30"/>
        <v>0</v>
      </c>
      <c r="K865" s="169" t="s">
        <v>1</v>
      </c>
      <c r="L865" s="34"/>
      <c r="M865" s="174" t="s">
        <v>1</v>
      </c>
      <c r="N865" s="175" t="s">
        <v>38</v>
      </c>
      <c r="O865" s="59"/>
      <c r="P865" s="176">
        <f t="shared" si="31"/>
        <v>0</v>
      </c>
      <c r="Q865" s="176">
        <v>0</v>
      </c>
      <c r="R865" s="176">
        <f t="shared" si="32"/>
        <v>0</v>
      </c>
      <c r="S865" s="176">
        <v>0</v>
      </c>
      <c r="T865" s="177">
        <f t="shared" si="33"/>
        <v>0</v>
      </c>
      <c r="U865" s="33"/>
      <c r="V865" s="33"/>
      <c r="W865" s="33"/>
      <c r="X865" s="33"/>
      <c r="Y865" s="33"/>
      <c r="Z865" s="33"/>
      <c r="AA865" s="33"/>
      <c r="AB865" s="33"/>
      <c r="AC865" s="33"/>
      <c r="AD865" s="33"/>
      <c r="AE865" s="33"/>
      <c r="AR865" s="178" t="s">
        <v>318</v>
      </c>
      <c r="AT865" s="178" t="s">
        <v>222</v>
      </c>
      <c r="AU865" s="178" t="s">
        <v>82</v>
      </c>
      <c r="AY865" s="18" t="s">
        <v>219</v>
      </c>
      <c r="BE865" s="179">
        <f t="shared" si="34"/>
        <v>0</v>
      </c>
      <c r="BF865" s="179">
        <f t="shared" si="35"/>
        <v>0</v>
      </c>
      <c r="BG865" s="179">
        <f t="shared" si="36"/>
        <v>0</v>
      </c>
      <c r="BH865" s="179">
        <f t="shared" si="37"/>
        <v>0</v>
      </c>
      <c r="BI865" s="179">
        <f t="shared" si="38"/>
        <v>0</v>
      </c>
      <c r="BJ865" s="18" t="s">
        <v>80</v>
      </c>
      <c r="BK865" s="179">
        <f t="shared" si="39"/>
        <v>0</v>
      </c>
      <c r="BL865" s="18" t="s">
        <v>318</v>
      </c>
      <c r="BM865" s="178" t="s">
        <v>1908</v>
      </c>
    </row>
    <row r="866" spans="2:51" s="13" customFormat="1" ht="12">
      <c r="B866" s="180"/>
      <c r="D866" s="181" t="s">
        <v>228</v>
      </c>
      <c r="E866" s="182" t="s">
        <v>1</v>
      </c>
      <c r="F866" s="183" t="s">
        <v>1909</v>
      </c>
      <c r="H866" s="184">
        <v>92.082</v>
      </c>
      <c r="I866" s="185"/>
      <c r="L866" s="180"/>
      <c r="M866" s="186"/>
      <c r="N866" s="187"/>
      <c r="O866" s="187"/>
      <c r="P866" s="187"/>
      <c r="Q866" s="187"/>
      <c r="R866" s="187"/>
      <c r="S866" s="187"/>
      <c r="T866" s="188"/>
      <c r="AT866" s="182" t="s">
        <v>228</v>
      </c>
      <c r="AU866" s="182" t="s">
        <v>82</v>
      </c>
      <c r="AV866" s="13" t="s">
        <v>82</v>
      </c>
      <c r="AW866" s="13" t="s">
        <v>30</v>
      </c>
      <c r="AX866" s="13" t="s">
        <v>80</v>
      </c>
      <c r="AY866" s="182" t="s">
        <v>219</v>
      </c>
    </row>
    <row r="867" spans="1:65" s="2" customFormat="1" ht="32.45" customHeight="1">
      <c r="A867" s="33"/>
      <c r="B867" s="166"/>
      <c r="C867" s="167" t="s">
        <v>1910</v>
      </c>
      <c r="D867" s="167" t="s">
        <v>222</v>
      </c>
      <c r="E867" s="168" t="s">
        <v>1911</v>
      </c>
      <c r="F867" s="169" t="s">
        <v>1912</v>
      </c>
      <c r="G867" s="170" t="s">
        <v>237</v>
      </c>
      <c r="H867" s="171">
        <v>79.619</v>
      </c>
      <c r="I867" s="172"/>
      <c r="J867" s="173">
        <f>ROUND(I867*H867,2)</f>
        <v>0</v>
      </c>
      <c r="K867" s="169" t="s">
        <v>1</v>
      </c>
      <c r="L867" s="34"/>
      <c r="M867" s="174" t="s">
        <v>1</v>
      </c>
      <c r="N867" s="175" t="s">
        <v>38</v>
      </c>
      <c r="O867" s="59"/>
      <c r="P867" s="176">
        <f>O867*H867</f>
        <v>0</v>
      </c>
      <c r="Q867" s="176">
        <v>0</v>
      </c>
      <c r="R867" s="176">
        <f>Q867*H867</f>
        <v>0</v>
      </c>
      <c r="S867" s="176">
        <v>0</v>
      </c>
      <c r="T867" s="177">
        <f>S867*H867</f>
        <v>0</v>
      </c>
      <c r="U867" s="33"/>
      <c r="V867" s="33"/>
      <c r="W867" s="33"/>
      <c r="X867" s="33"/>
      <c r="Y867" s="33"/>
      <c r="Z867" s="33"/>
      <c r="AA867" s="33"/>
      <c r="AB867" s="33"/>
      <c r="AC867" s="33"/>
      <c r="AD867" s="33"/>
      <c r="AE867" s="33"/>
      <c r="AR867" s="178" t="s">
        <v>318</v>
      </c>
      <c r="AT867" s="178" t="s">
        <v>222</v>
      </c>
      <c r="AU867" s="178" t="s">
        <v>82</v>
      </c>
      <c r="AY867" s="18" t="s">
        <v>219</v>
      </c>
      <c r="BE867" s="179">
        <f>IF(N867="základní",J867,0)</f>
        <v>0</v>
      </c>
      <c r="BF867" s="179">
        <f>IF(N867="snížená",J867,0)</f>
        <v>0</v>
      </c>
      <c r="BG867" s="179">
        <f>IF(N867="zákl. přenesená",J867,0)</f>
        <v>0</v>
      </c>
      <c r="BH867" s="179">
        <f>IF(N867="sníž. přenesená",J867,0)</f>
        <v>0</v>
      </c>
      <c r="BI867" s="179">
        <f>IF(N867="nulová",J867,0)</f>
        <v>0</v>
      </c>
      <c r="BJ867" s="18" t="s">
        <v>80</v>
      </c>
      <c r="BK867" s="179">
        <f>ROUND(I867*H867,2)</f>
        <v>0</v>
      </c>
      <c r="BL867" s="18" t="s">
        <v>318</v>
      </c>
      <c r="BM867" s="178" t="s">
        <v>1913</v>
      </c>
    </row>
    <row r="868" spans="2:51" s="13" customFormat="1" ht="12">
      <c r="B868" s="180"/>
      <c r="D868" s="181" t="s">
        <v>228</v>
      </c>
      <c r="E868" s="182" t="s">
        <v>1</v>
      </c>
      <c r="F868" s="183" t="s">
        <v>1914</v>
      </c>
      <c r="H868" s="184">
        <v>79.619</v>
      </c>
      <c r="I868" s="185"/>
      <c r="L868" s="180"/>
      <c r="M868" s="186"/>
      <c r="N868" s="187"/>
      <c r="O868" s="187"/>
      <c r="P868" s="187"/>
      <c r="Q868" s="187"/>
      <c r="R868" s="187"/>
      <c r="S868" s="187"/>
      <c r="T868" s="188"/>
      <c r="AT868" s="182" t="s">
        <v>228</v>
      </c>
      <c r="AU868" s="182" t="s">
        <v>82</v>
      </c>
      <c r="AV868" s="13" t="s">
        <v>82</v>
      </c>
      <c r="AW868" s="13" t="s">
        <v>30</v>
      </c>
      <c r="AX868" s="13" t="s">
        <v>80</v>
      </c>
      <c r="AY868" s="182" t="s">
        <v>219</v>
      </c>
    </row>
    <row r="869" spans="1:65" s="2" customFormat="1" ht="32.45" customHeight="1">
      <c r="A869" s="33"/>
      <c r="B869" s="166"/>
      <c r="C869" s="167" t="s">
        <v>748</v>
      </c>
      <c r="D869" s="167" t="s">
        <v>222</v>
      </c>
      <c r="E869" s="168" t="s">
        <v>1915</v>
      </c>
      <c r="F869" s="169" t="s">
        <v>1916</v>
      </c>
      <c r="G869" s="170" t="s">
        <v>225</v>
      </c>
      <c r="H869" s="171">
        <v>1</v>
      </c>
      <c r="I869" s="172"/>
      <c r="J869" s="173">
        <f aca="true" t="shared" si="40" ref="J869:J876">ROUND(I869*H869,2)</f>
        <v>0</v>
      </c>
      <c r="K869" s="169" t="s">
        <v>1</v>
      </c>
      <c r="L869" s="34"/>
      <c r="M869" s="174" t="s">
        <v>1</v>
      </c>
      <c r="N869" s="175" t="s">
        <v>38</v>
      </c>
      <c r="O869" s="59"/>
      <c r="P869" s="176">
        <f aca="true" t="shared" si="41" ref="P869:P876">O869*H869</f>
        <v>0</v>
      </c>
      <c r="Q869" s="176">
        <v>0</v>
      </c>
      <c r="R869" s="176">
        <f aca="true" t="shared" si="42" ref="R869:R876">Q869*H869</f>
        <v>0</v>
      </c>
      <c r="S869" s="176">
        <v>0</v>
      </c>
      <c r="T869" s="177">
        <f aca="true" t="shared" si="43" ref="T869:T876">S869*H869</f>
        <v>0</v>
      </c>
      <c r="U869" s="33"/>
      <c r="V869" s="33"/>
      <c r="W869" s="33"/>
      <c r="X869" s="33"/>
      <c r="Y869" s="33"/>
      <c r="Z869" s="33"/>
      <c r="AA869" s="33"/>
      <c r="AB869" s="33"/>
      <c r="AC869" s="33"/>
      <c r="AD869" s="33"/>
      <c r="AE869" s="33"/>
      <c r="AR869" s="178" t="s">
        <v>318</v>
      </c>
      <c r="AT869" s="178" t="s">
        <v>222</v>
      </c>
      <c r="AU869" s="178" t="s">
        <v>82</v>
      </c>
      <c r="AY869" s="18" t="s">
        <v>219</v>
      </c>
      <c r="BE869" s="179">
        <f aca="true" t="shared" si="44" ref="BE869:BE876">IF(N869="základní",J869,0)</f>
        <v>0</v>
      </c>
      <c r="BF869" s="179">
        <f aca="true" t="shared" si="45" ref="BF869:BF876">IF(N869="snížená",J869,0)</f>
        <v>0</v>
      </c>
      <c r="BG869" s="179">
        <f aca="true" t="shared" si="46" ref="BG869:BG876">IF(N869="zákl. přenesená",J869,0)</f>
        <v>0</v>
      </c>
      <c r="BH869" s="179">
        <f aca="true" t="shared" si="47" ref="BH869:BH876">IF(N869="sníž. přenesená",J869,0)</f>
        <v>0</v>
      </c>
      <c r="BI869" s="179">
        <f aca="true" t="shared" si="48" ref="BI869:BI876">IF(N869="nulová",J869,0)</f>
        <v>0</v>
      </c>
      <c r="BJ869" s="18" t="s">
        <v>80</v>
      </c>
      <c r="BK869" s="179">
        <f aca="true" t="shared" si="49" ref="BK869:BK876">ROUND(I869*H869,2)</f>
        <v>0</v>
      </c>
      <c r="BL869" s="18" t="s">
        <v>318</v>
      </c>
      <c r="BM869" s="178" t="s">
        <v>1917</v>
      </c>
    </row>
    <row r="870" spans="1:65" s="2" customFormat="1" ht="32.45" customHeight="1">
      <c r="A870" s="33"/>
      <c r="B870" s="166"/>
      <c r="C870" s="167" t="s">
        <v>1918</v>
      </c>
      <c r="D870" s="167" t="s">
        <v>222</v>
      </c>
      <c r="E870" s="168" t="s">
        <v>1919</v>
      </c>
      <c r="F870" s="169" t="s">
        <v>1920</v>
      </c>
      <c r="G870" s="170" t="s">
        <v>755</v>
      </c>
      <c r="H870" s="171">
        <v>355</v>
      </c>
      <c r="I870" s="172"/>
      <c r="J870" s="173">
        <f t="shared" si="40"/>
        <v>0</v>
      </c>
      <c r="K870" s="169" t="s">
        <v>1</v>
      </c>
      <c r="L870" s="34"/>
      <c r="M870" s="174" t="s">
        <v>1</v>
      </c>
      <c r="N870" s="175" t="s">
        <v>38</v>
      </c>
      <c r="O870" s="59"/>
      <c r="P870" s="176">
        <f t="shared" si="41"/>
        <v>0</v>
      </c>
      <c r="Q870" s="176">
        <v>0</v>
      </c>
      <c r="R870" s="176">
        <f t="shared" si="42"/>
        <v>0</v>
      </c>
      <c r="S870" s="176">
        <v>0</v>
      </c>
      <c r="T870" s="177">
        <f t="shared" si="43"/>
        <v>0</v>
      </c>
      <c r="U870" s="33"/>
      <c r="V870" s="33"/>
      <c r="W870" s="33"/>
      <c r="X870" s="33"/>
      <c r="Y870" s="33"/>
      <c r="Z870" s="33"/>
      <c r="AA870" s="33"/>
      <c r="AB870" s="33"/>
      <c r="AC870" s="33"/>
      <c r="AD870" s="33"/>
      <c r="AE870" s="33"/>
      <c r="AR870" s="178" t="s">
        <v>318</v>
      </c>
      <c r="AT870" s="178" t="s">
        <v>222</v>
      </c>
      <c r="AU870" s="178" t="s">
        <v>82</v>
      </c>
      <c r="AY870" s="18" t="s">
        <v>219</v>
      </c>
      <c r="BE870" s="179">
        <f t="shared" si="44"/>
        <v>0</v>
      </c>
      <c r="BF870" s="179">
        <f t="shared" si="45"/>
        <v>0</v>
      </c>
      <c r="BG870" s="179">
        <f t="shared" si="46"/>
        <v>0</v>
      </c>
      <c r="BH870" s="179">
        <f t="shared" si="47"/>
        <v>0</v>
      </c>
      <c r="BI870" s="179">
        <f t="shared" si="48"/>
        <v>0</v>
      </c>
      <c r="BJ870" s="18" t="s">
        <v>80</v>
      </c>
      <c r="BK870" s="179">
        <f t="shared" si="49"/>
        <v>0</v>
      </c>
      <c r="BL870" s="18" t="s">
        <v>318</v>
      </c>
      <c r="BM870" s="178" t="s">
        <v>1921</v>
      </c>
    </row>
    <row r="871" spans="1:65" s="2" customFormat="1" ht="32.45" customHeight="1">
      <c r="A871" s="33"/>
      <c r="B871" s="166"/>
      <c r="C871" s="167" t="s">
        <v>1922</v>
      </c>
      <c r="D871" s="167" t="s">
        <v>222</v>
      </c>
      <c r="E871" s="168" t="s">
        <v>1923</v>
      </c>
      <c r="F871" s="169" t="s">
        <v>1924</v>
      </c>
      <c r="G871" s="170" t="s">
        <v>361</v>
      </c>
      <c r="H871" s="171">
        <v>17.9</v>
      </c>
      <c r="I871" s="172"/>
      <c r="J871" s="173">
        <f t="shared" si="40"/>
        <v>0</v>
      </c>
      <c r="K871" s="169" t="s">
        <v>1</v>
      </c>
      <c r="L871" s="34"/>
      <c r="M871" s="174" t="s">
        <v>1</v>
      </c>
      <c r="N871" s="175" t="s">
        <v>38</v>
      </c>
      <c r="O871" s="59"/>
      <c r="P871" s="176">
        <f t="shared" si="41"/>
        <v>0</v>
      </c>
      <c r="Q871" s="176">
        <v>0</v>
      </c>
      <c r="R871" s="176">
        <f t="shared" si="42"/>
        <v>0</v>
      </c>
      <c r="S871" s="176">
        <v>0</v>
      </c>
      <c r="T871" s="177">
        <f t="shared" si="43"/>
        <v>0</v>
      </c>
      <c r="U871" s="33"/>
      <c r="V871" s="33"/>
      <c r="W871" s="33"/>
      <c r="X871" s="33"/>
      <c r="Y871" s="33"/>
      <c r="Z871" s="33"/>
      <c r="AA871" s="33"/>
      <c r="AB871" s="33"/>
      <c r="AC871" s="33"/>
      <c r="AD871" s="33"/>
      <c r="AE871" s="33"/>
      <c r="AR871" s="178" t="s">
        <v>318</v>
      </c>
      <c r="AT871" s="178" t="s">
        <v>222</v>
      </c>
      <c r="AU871" s="178" t="s">
        <v>82</v>
      </c>
      <c r="AY871" s="18" t="s">
        <v>219</v>
      </c>
      <c r="BE871" s="179">
        <f t="shared" si="44"/>
        <v>0</v>
      </c>
      <c r="BF871" s="179">
        <f t="shared" si="45"/>
        <v>0</v>
      </c>
      <c r="BG871" s="179">
        <f t="shared" si="46"/>
        <v>0</v>
      </c>
      <c r="BH871" s="179">
        <f t="shared" si="47"/>
        <v>0</v>
      </c>
      <c r="BI871" s="179">
        <f t="shared" si="48"/>
        <v>0</v>
      </c>
      <c r="BJ871" s="18" t="s">
        <v>80</v>
      </c>
      <c r="BK871" s="179">
        <f t="shared" si="49"/>
        <v>0</v>
      </c>
      <c r="BL871" s="18" t="s">
        <v>318</v>
      </c>
      <c r="BM871" s="178" t="s">
        <v>1925</v>
      </c>
    </row>
    <row r="872" spans="1:65" s="2" customFormat="1" ht="32.45" customHeight="1">
      <c r="A872" s="33"/>
      <c r="B872" s="166"/>
      <c r="C872" s="167" t="s">
        <v>1926</v>
      </c>
      <c r="D872" s="167" t="s">
        <v>222</v>
      </c>
      <c r="E872" s="168" t="s">
        <v>1927</v>
      </c>
      <c r="F872" s="169" t="s">
        <v>1928</v>
      </c>
      <c r="G872" s="170" t="s">
        <v>361</v>
      </c>
      <c r="H872" s="171">
        <v>14.4</v>
      </c>
      <c r="I872" s="172"/>
      <c r="J872" s="173">
        <f t="shared" si="40"/>
        <v>0</v>
      </c>
      <c r="K872" s="169" t="s">
        <v>1</v>
      </c>
      <c r="L872" s="34"/>
      <c r="M872" s="174" t="s">
        <v>1</v>
      </c>
      <c r="N872" s="175" t="s">
        <v>38</v>
      </c>
      <c r="O872" s="59"/>
      <c r="P872" s="176">
        <f t="shared" si="41"/>
        <v>0</v>
      </c>
      <c r="Q872" s="176">
        <v>0</v>
      </c>
      <c r="R872" s="176">
        <f t="shared" si="42"/>
        <v>0</v>
      </c>
      <c r="S872" s="176">
        <v>0</v>
      </c>
      <c r="T872" s="177">
        <f t="shared" si="43"/>
        <v>0</v>
      </c>
      <c r="U872" s="33"/>
      <c r="V872" s="33"/>
      <c r="W872" s="33"/>
      <c r="X872" s="33"/>
      <c r="Y872" s="33"/>
      <c r="Z872" s="33"/>
      <c r="AA872" s="33"/>
      <c r="AB872" s="33"/>
      <c r="AC872" s="33"/>
      <c r="AD872" s="33"/>
      <c r="AE872" s="33"/>
      <c r="AR872" s="178" t="s">
        <v>318</v>
      </c>
      <c r="AT872" s="178" t="s">
        <v>222</v>
      </c>
      <c r="AU872" s="178" t="s">
        <v>82</v>
      </c>
      <c r="AY872" s="18" t="s">
        <v>219</v>
      </c>
      <c r="BE872" s="179">
        <f t="shared" si="44"/>
        <v>0</v>
      </c>
      <c r="BF872" s="179">
        <f t="shared" si="45"/>
        <v>0</v>
      </c>
      <c r="BG872" s="179">
        <f t="shared" si="46"/>
        <v>0</v>
      </c>
      <c r="BH872" s="179">
        <f t="shared" si="47"/>
        <v>0</v>
      </c>
      <c r="BI872" s="179">
        <f t="shared" si="48"/>
        <v>0</v>
      </c>
      <c r="BJ872" s="18" t="s">
        <v>80</v>
      </c>
      <c r="BK872" s="179">
        <f t="shared" si="49"/>
        <v>0</v>
      </c>
      <c r="BL872" s="18" t="s">
        <v>318</v>
      </c>
      <c r="BM872" s="178" t="s">
        <v>1929</v>
      </c>
    </row>
    <row r="873" spans="1:65" s="2" customFormat="1" ht="21.6" customHeight="1">
      <c r="A873" s="33"/>
      <c r="B873" s="166"/>
      <c r="C873" s="167" t="s">
        <v>1930</v>
      </c>
      <c r="D873" s="167" t="s">
        <v>222</v>
      </c>
      <c r="E873" s="168" t="s">
        <v>1931</v>
      </c>
      <c r="F873" s="169" t="s">
        <v>1932</v>
      </c>
      <c r="G873" s="170" t="s">
        <v>225</v>
      </c>
      <c r="H873" s="171">
        <v>2</v>
      </c>
      <c r="I873" s="172"/>
      <c r="J873" s="173">
        <f t="shared" si="40"/>
        <v>0</v>
      </c>
      <c r="K873" s="169" t="s">
        <v>1</v>
      </c>
      <c r="L873" s="34"/>
      <c r="M873" s="174" t="s">
        <v>1</v>
      </c>
      <c r="N873" s="175" t="s">
        <v>38</v>
      </c>
      <c r="O873" s="59"/>
      <c r="P873" s="176">
        <f t="shared" si="41"/>
        <v>0</v>
      </c>
      <c r="Q873" s="176">
        <v>0</v>
      </c>
      <c r="R873" s="176">
        <f t="shared" si="42"/>
        <v>0</v>
      </c>
      <c r="S873" s="176">
        <v>0</v>
      </c>
      <c r="T873" s="177">
        <f t="shared" si="43"/>
        <v>0</v>
      </c>
      <c r="U873" s="33"/>
      <c r="V873" s="33"/>
      <c r="W873" s="33"/>
      <c r="X873" s="33"/>
      <c r="Y873" s="33"/>
      <c r="Z873" s="33"/>
      <c r="AA873" s="33"/>
      <c r="AB873" s="33"/>
      <c r="AC873" s="33"/>
      <c r="AD873" s="33"/>
      <c r="AE873" s="33"/>
      <c r="AR873" s="178" t="s">
        <v>318</v>
      </c>
      <c r="AT873" s="178" t="s">
        <v>222</v>
      </c>
      <c r="AU873" s="178" t="s">
        <v>82</v>
      </c>
      <c r="AY873" s="18" t="s">
        <v>219</v>
      </c>
      <c r="BE873" s="179">
        <f t="shared" si="44"/>
        <v>0</v>
      </c>
      <c r="BF873" s="179">
        <f t="shared" si="45"/>
        <v>0</v>
      </c>
      <c r="BG873" s="179">
        <f t="shared" si="46"/>
        <v>0</v>
      </c>
      <c r="BH873" s="179">
        <f t="shared" si="47"/>
        <v>0</v>
      </c>
      <c r="BI873" s="179">
        <f t="shared" si="48"/>
        <v>0</v>
      </c>
      <c r="BJ873" s="18" t="s">
        <v>80</v>
      </c>
      <c r="BK873" s="179">
        <f t="shared" si="49"/>
        <v>0</v>
      </c>
      <c r="BL873" s="18" t="s">
        <v>318</v>
      </c>
      <c r="BM873" s="178" t="s">
        <v>1933</v>
      </c>
    </row>
    <row r="874" spans="1:65" s="2" customFormat="1" ht="43.15" customHeight="1">
      <c r="A874" s="33"/>
      <c r="B874" s="166"/>
      <c r="C874" s="167" t="s">
        <v>1934</v>
      </c>
      <c r="D874" s="167" t="s">
        <v>222</v>
      </c>
      <c r="E874" s="168" t="s">
        <v>1935</v>
      </c>
      <c r="F874" s="169" t="s">
        <v>1936</v>
      </c>
      <c r="G874" s="170" t="s">
        <v>225</v>
      </c>
      <c r="H874" s="171">
        <v>1</v>
      </c>
      <c r="I874" s="172"/>
      <c r="J874" s="173">
        <f t="shared" si="40"/>
        <v>0</v>
      </c>
      <c r="K874" s="169" t="s">
        <v>1</v>
      </c>
      <c r="L874" s="34"/>
      <c r="M874" s="174" t="s">
        <v>1</v>
      </c>
      <c r="N874" s="175" t="s">
        <v>38</v>
      </c>
      <c r="O874" s="59"/>
      <c r="P874" s="176">
        <f t="shared" si="41"/>
        <v>0</v>
      </c>
      <c r="Q874" s="176">
        <v>0</v>
      </c>
      <c r="R874" s="176">
        <f t="shared" si="42"/>
        <v>0</v>
      </c>
      <c r="S874" s="176">
        <v>0</v>
      </c>
      <c r="T874" s="177">
        <f t="shared" si="43"/>
        <v>0</v>
      </c>
      <c r="U874" s="33"/>
      <c r="V874" s="33"/>
      <c r="W874" s="33"/>
      <c r="X874" s="33"/>
      <c r="Y874" s="33"/>
      <c r="Z874" s="33"/>
      <c r="AA874" s="33"/>
      <c r="AB874" s="33"/>
      <c r="AC874" s="33"/>
      <c r="AD874" s="33"/>
      <c r="AE874" s="33"/>
      <c r="AR874" s="178" t="s">
        <v>318</v>
      </c>
      <c r="AT874" s="178" t="s">
        <v>222</v>
      </c>
      <c r="AU874" s="178" t="s">
        <v>82</v>
      </c>
      <c r="AY874" s="18" t="s">
        <v>219</v>
      </c>
      <c r="BE874" s="179">
        <f t="shared" si="44"/>
        <v>0</v>
      </c>
      <c r="BF874" s="179">
        <f t="shared" si="45"/>
        <v>0</v>
      </c>
      <c r="BG874" s="179">
        <f t="shared" si="46"/>
        <v>0</v>
      </c>
      <c r="BH874" s="179">
        <f t="shared" si="47"/>
        <v>0</v>
      </c>
      <c r="BI874" s="179">
        <f t="shared" si="48"/>
        <v>0</v>
      </c>
      <c r="BJ874" s="18" t="s">
        <v>80</v>
      </c>
      <c r="BK874" s="179">
        <f t="shared" si="49"/>
        <v>0</v>
      </c>
      <c r="BL874" s="18" t="s">
        <v>318</v>
      </c>
      <c r="BM874" s="178" t="s">
        <v>1937</v>
      </c>
    </row>
    <row r="875" spans="1:65" s="2" customFormat="1" ht="32.45" customHeight="1">
      <c r="A875" s="33"/>
      <c r="B875" s="166"/>
      <c r="C875" s="167" t="s">
        <v>1938</v>
      </c>
      <c r="D875" s="167" t="s">
        <v>222</v>
      </c>
      <c r="E875" s="168" t="s">
        <v>1939</v>
      </c>
      <c r="F875" s="169" t="s">
        <v>1940</v>
      </c>
      <c r="G875" s="170" t="s">
        <v>755</v>
      </c>
      <c r="H875" s="171">
        <v>100</v>
      </c>
      <c r="I875" s="172"/>
      <c r="J875" s="173">
        <f t="shared" si="40"/>
        <v>0</v>
      </c>
      <c r="K875" s="169" t="s">
        <v>1</v>
      </c>
      <c r="L875" s="34"/>
      <c r="M875" s="174" t="s">
        <v>1</v>
      </c>
      <c r="N875" s="175" t="s">
        <v>38</v>
      </c>
      <c r="O875" s="59"/>
      <c r="P875" s="176">
        <f t="shared" si="41"/>
        <v>0</v>
      </c>
      <c r="Q875" s="176">
        <v>0</v>
      </c>
      <c r="R875" s="176">
        <f t="shared" si="42"/>
        <v>0</v>
      </c>
      <c r="S875" s="176">
        <v>0</v>
      </c>
      <c r="T875" s="177">
        <f t="shared" si="43"/>
        <v>0</v>
      </c>
      <c r="U875" s="33"/>
      <c r="V875" s="33"/>
      <c r="W875" s="33"/>
      <c r="X875" s="33"/>
      <c r="Y875" s="33"/>
      <c r="Z875" s="33"/>
      <c r="AA875" s="33"/>
      <c r="AB875" s="33"/>
      <c r="AC875" s="33"/>
      <c r="AD875" s="33"/>
      <c r="AE875" s="33"/>
      <c r="AR875" s="178" t="s">
        <v>318</v>
      </c>
      <c r="AT875" s="178" t="s">
        <v>222</v>
      </c>
      <c r="AU875" s="178" t="s">
        <v>82</v>
      </c>
      <c r="AY875" s="18" t="s">
        <v>219</v>
      </c>
      <c r="BE875" s="179">
        <f t="shared" si="44"/>
        <v>0</v>
      </c>
      <c r="BF875" s="179">
        <f t="shared" si="45"/>
        <v>0</v>
      </c>
      <c r="BG875" s="179">
        <f t="shared" si="46"/>
        <v>0</v>
      </c>
      <c r="BH875" s="179">
        <f t="shared" si="47"/>
        <v>0</v>
      </c>
      <c r="BI875" s="179">
        <f t="shared" si="48"/>
        <v>0</v>
      </c>
      <c r="BJ875" s="18" t="s">
        <v>80</v>
      </c>
      <c r="BK875" s="179">
        <f t="shared" si="49"/>
        <v>0</v>
      </c>
      <c r="BL875" s="18" t="s">
        <v>318</v>
      </c>
      <c r="BM875" s="178" t="s">
        <v>1941</v>
      </c>
    </row>
    <row r="876" spans="1:65" s="2" customFormat="1" ht="43.15" customHeight="1">
      <c r="A876" s="33"/>
      <c r="B876" s="166"/>
      <c r="C876" s="167" t="s">
        <v>1942</v>
      </c>
      <c r="D876" s="167" t="s">
        <v>222</v>
      </c>
      <c r="E876" s="168" t="s">
        <v>1943</v>
      </c>
      <c r="F876" s="169" t="s">
        <v>1944</v>
      </c>
      <c r="G876" s="170" t="s">
        <v>237</v>
      </c>
      <c r="H876" s="171">
        <v>24.69</v>
      </c>
      <c r="I876" s="172"/>
      <c r="J876" s="173">
        <f t="shared" si="40"/>
        <v>0</v>
      </c>
      <c r="K876" s="169" t="s">
        <v>1</v>
      </c>
      <c r="L876" s="34"/>
      <c r="M876" s="174" t="s">
        <v>1</v>
      </c>
      <c r="N876" s="175" t="s">
        <v>38</v>
      </c>
      <c r="O876" s="59"/>
      <c r="P876" s="176">
        <f t="shared" si="41"/>
        <v>0</v>
      </c>
      <c r="Q876" s="176">
        <v>0</v>
      </c>
      <c r="R876" s="176">
        <f t="shared" si="42"/>
        <v>0</v>
      </c>
      <c r="S876" s="176">
        <v>0</v>
      </c>
      <c r="T876" s="177">
        <f t="shared" si="43"/>
        <v>0</v>
      </c>
      <c r="U876" s="33"/>
      <c r="V876" s="33"/>
      <c r="W876" s="33"/>
      <c r="X876" s="33"/>
      <c r="Y876" s="33"/>
      <c r="Z876" s="33"/>
      <c r="AA876" s="33"/>
      <c r="AB876" s="33"/>
      <c r="AC876" s="33"/>
      <c r="AD876" s="33"/>
      <c r="AE876" s="33"/>
      <c r="AR876" s="178" t="s">
        <v>318</v>
      </c>
      <c r="AT876" s="178" t="s">
        <v>222</v>
      </c>
      <c r="AU876" s="178" t="s">
        <v>82</v>
      </c>
      <c r="AY876" s="18" t="s">
        <v>219</v>
      </c>
      <c r="BE876" s="179">
        <f t="shared" si="44"/>
        <v>0</v>
      </c>
      <c r="BF876" s="179">
        <f t="shared" si="45"/>
        <v>0</v>
      </c>
      <c r="BG876" s="179">
        <f t="shared" si="46"/>
        <v>0</v>
      </c>
      <c r="BH876" s="179">
        <f t="shared" si="47"/>
        <v>0</v>
      </c>
      <c r="BI876" s="179">
        <f t="shared" si="48"/>
        <v>0</v>
      </c>
      <c r="BJ876" s="18" t="s">
        <v>80</v>
      </c>
      <c r="BK876" s="179">
        <f t="shared" si="49"/>
        <v>0</v>
      </c>
      <c r="BL876" s="18" t="s">
        <v>318</v>
      </c>
      <c r="BM876" s="178" t="s">
        <v>1945</v>
      </c>
    </row>
    <row r="877" spans="2:51" s="13" customFormat="1" ht="12">
      <c r="B877" s="180"/>
      <c r="D877" s="181" t="s">
        <v>228</v>
      </c>
      <c r="E877" s="182" t="s">
        <v>1</v>
      </c>
      <c r="F877" s="183" t="s">
        <v>1946</v>
      </c>
      <c r="H877" s="184">
        <v>21</v>
      </c>
      <c r="I877" s="185"/>
      <c r="L877" s="180"/>
      <c r="M877" s="186"/>
      <c r="N877" s="187"/>
      <c r="O877" s="187"/>
      <c r="P877" s="187"/>
      <c r="Q877" s="187"/>
      <c r="R877" s="187"/>
      <c r="S877" s="187"/>
      <c r="T877" s="188"/>
      <c r="AT877" s="182" t="s">
        <v>228</v>
      </c>
      <c r="AU877" s="182" t="s">
        <v>82</v>
      </c>
      <c r="AV877" s="13" t="s">
        <v>82</v>
      </c>
      <c r="AW877" s="13" t="s">
        <v>30</v>
      </c>
      <c r="AX877" s="13" t="s">
        <v>73</v>
      </c>
      <c r="AY877" s="182" t="s">
        <v>219</v>
      </c>
    </row>
    <row r="878" spans="2:51" s="13" customFormat="1" ht="12">
      <c r="B878" s="180"/>
      <c r="D878" s="181" t="s">
        <v>228</v>
      </c>
      <c r="E878" s="182" t="s">
        <v>1</v>
      </c>
      <c r="F878" s="183" t="s">
        <v>1947</v>
      </c>
      <c r="H878" s="184">
        <v>3.69</v>
      </c>
      <c r="I878" s="185"/>
      <c r="L878" s="180"/>
      <c r="M878" s="186"/>
      <c r="N878" s="187"/>
      <c r="O878" s="187"/>
      <c r="P878" s="187"/>
      <c r="Q878" s="187"/>
      <c r="R878" s="187"/>
      <c r="S878" s="187"/>
      <c r="T878" s="188"/>
      <c r="AT878" s="182" t="s">
        <v>228</v>
      </c>
      <c r="AU878" s="182" t="s">
        <v>82</v>
      </c>
      <c r="AV878" s="13" t="s">
        <v>82</v>
      </c>
      <c r="AW878" s="13" t="s">
        <v>30</v>
      </c>
      <c r="AX878" s="13" t="s">
        <v>73</v>
      </c>
      <c r="AY878" s="182" t="s">
        <v>219</v>
      </c>
    </row>
    <row r="879" spans="2:51" s="14" customFormat="1" ht="12">
      <c r="B879" s="189"/>
      <c r="D879" s="181" t="s">
        <v>228</v>
      </c>
      <c r="E879" s="190" t="s">
        <v>1</v>
      </c>
      <c r="F879" s="191" t="s">
        <v>241</v>
      </c>
      <c r="H879" s="192">
        <v>24.69</v>
      </c>
      <c r="I879" s="193"/>
      <c r="L879" s="189"/>
      <c r="M879" s="194"/>
      <c r="N879" s="195"/>
      <c r="O879" s="195"/>
      <c r="P879" s="195"/>
      <c r="Q879" s="195"/>
      <c r="R879" s="195"/>
      <c r="S879" s="195"/>
      <c r="T879" s="196"/>
      <c r="AT879" s="190" t="s">
        <v>228</v>
      </c>
      <c r="AU879" s="190" t="s">
        <v>82</v>
      </c>
      <c r="AV879" s="14" t="s">
        <v>125</v>
      </c>
      <c r="AW879" s="14" t="s">
        <v>30</v>
      </c>
      <c r="AX879" s="14" t="s">
        <v>80</v>
      </c>
      <c r="AY879" s="190" t="s">
        <v>219</v>
      </c>
    </row>
    <row r="880" spans="1:65" s="2" customFormat="1" ht="32.45" customHeight="1">
      <c r="A880" s="33"/>
      <c r="B880" s="166"/>
      <c r="C880" s="167" t="s">
        <v>1948</v>
      </c>
      <c r="D880" s="167" t="s">
        <v>222</v>
      </c>
      <c r="E880" s="168" t="s">
        <v>1949</v>
      </c>
      <c r="F880" s="169" t="s">
        <v>1950</v>
      </c>
      <c r="G880" s="170" t="s">
        <v>225</v>
      </c>
      <c r="H880" s="171">
        <v>1</v>
      </c>
      <c r="I880" s="172"/>
      <c r="J880" s="173">
        <f aca="true" t="shared" si="50" ref="J880:J908">ROUND(I880*H880,2)</f>
        <v>0</v>
      </c>
      <c r="K880" s="169" t="s">
        <v>1</v>
      </c>
      <c r="L880" s="34"/>
      <c r="M880" s="174" t="s">
        <v>1</v>
      </c>
      <c r="N880" s="175" t="s">
        <v>38</v>
      </c>
      <c r="O880" s="59"/>
      <c r="P880" s="176">
        <f aca="true" t="shared" si="51" ref="P880:P908">O880*H880</f>
        <v>0</v>
      </c>
      <c r="Q880" s="176">
        <v>0</v>
      </c>
      <c r="R880" s="176">
        <f aca="true" t="shared" si="52" ref="R880:R908">Q880*H880</f>
        <v>0</v>
      </c>
      <c r="S880" s="176">
        <v>0</v>
      </c>
      <c r="T880" s="177">
        <f aca="true" t="shared" si="53" ref="T880:T908">S880*H880</f>
        <v>0</v>
      </c>
      <c r="U880" s="33"/>
      <c r="V880" s="33"/>
      <c r="W880" s="33"/>
      <c r="X880" s="33"/>
      <c r="Y880" s="33"/>
      <c r="Z880" s="33"/>
      <c r="AA880" s="33"/>
      <c r="AB880" s="33"/>
      <c r="AC880" s="33"/>
      <c r="AD880" s="33"/>
      <c r="AE880" s="33"/>
      <c r="AR880" s="178" t="s">
        <v>318</v>
      </c>
      <c r="AT880" s="178" t="s">
        <v>222</v>
      </c>
      <c r="AU880" s="178" t="s">
        <v>82</v>
      </c>
      <c r="AY880" s="18" t="s">
        <v>219</v>
      </c>
      <c r="BE880" s="179">
        <f aca="true" t="shared" si="54" ref="BE880:BE908">IF(N880="základní",J880,0)</f>
        <v>0</v>
      </c>
      <c r="BF880" s="179">
        <f aca="true" t="shared" si="55" ref="BF880:BF908">IF(N880="snížená",J880,0)</f>
        <v>0</v>
      </c>
      <c r="BG880" s="179">
        <f aca="true" t="shared" si="56" ref="BG880:BG908">IF(N880="zákl. přenesená",J880,0)</f>
        <v>0</v>
      </c>
      <c r="BH880" s="179">
        <f aca="true" t="shared" si="57" ref="BH880:BH908">IF(N880="sníž. přenesená",J880,0)</f>
        <v>0</v>
      </c>
      <c r="BI880" s="179">
        <f aca="true" t="shared" si="58" ref="BI880:BI908">IF(N880="nulová",J880,0)</f>
        <v>0</v>
      </c>
      <c r="BJ880" s="18" t="s">
        <v>80</v>
      </c>
      <c r="BK880" s="179">
        <f aca="true" t="shared" si="59" ref="BK880:BK908">ROUND(I880*H880,2)</f>
        <v>0</v>
      </c>
      <c r="BL880" s="18" t="s">
        <v>318</v>
      </c>
      <c r="BM880" s="178" t="s">
        <v>1951</v>
      </c>
    </row>
    <row r="881" spans="1:65" s="2" customFormat="1" ht="32.45" customHeight="1">
      <c r="A881" s="33"/>
      <c r="B881" s="166"/>
      <c r="C881" s="167" t="s">
        <v>1952</v>
      </c>
      <c r="D881" s="167" t="s">
        <v>222</v>
      </c>
      <c r="E881" s="168" t="s">
        <v>1953</v>
      </c>
      <c r="F881" s="169" t="s">
        <v>1954</v>
      </c>
      <c r="G881" s="170" t="s">
        <v>225</v>
      </c>
      <c r="H881" s="171">
        <v>1</v>
      </c>
      <c r="I881" s="172"/>
      <c r="J881" s="173">
        <f t="shared" si="50"/>
        <v>0</v>
      </c>
      <c r="K881" s="169" t="s">
        <v>1</v>
      </c>
      <c r="L881" s="34"/>
      <c r="M881" s="174" t="s">
        <v>1</v>
      </c>
      <c r="N881" s="175" t="s">
        <v>38</v>
      </c>
      <c r="O881" s="59"/>
      <c r="P881" s="176">
        <f t="shared" si="51"/>
        <v>0</v>
      </c>
      <c r="Q881" s="176">
        <v>0</v>
      </c>
      <c r="R881" s="176">
        <f t="shared" si="52"/>
        <v>0</v>
      </c>
      <c r="S881" s="176">
        <v>0</v>
      </c>
      <c r="T881" s="177">
        <f t="shared" si="53"/>
        <v>0</v>
      </c>
      <c r="U881" s="33"/>
      <c r="V881" s="33"/>
      <c r="W881" s="33"/>
      <c r="X881" s="33"/>
      <c r="Y881" s="33"/>
      <c r="Z881" s="33"/>
      <c r="AA881" s="33"/>
      <c r="AB881" s="33"/>
      <c r="AC881" s="33"/>
      <c r="AD881" s="33"/>
      <c r="AE881" s="33"/>
      <c r="AR881" s="178" t="s">
        <v>318</v>
      </c>
      <c r="AT881" s="178" t="s">
        <v>222</v>
      </c>
      <c r="AU881" s="178" t="s">
        <v>82</v>
      </c>
      <c r="AY881" s="18" t="s">
        <v>219</v>
      </c>
      <c r="BE881" s="179">
        <f t="shared" si="54"/>
        <v>0</v>
      </c>
      <c r="BF881" s="179">
        <f t="shared" si="55"/>
        <v>0</v>
      </c>
      <c r="BG881" s="179">
        <f t="shared" si="56"/>
        <v>0</v>
      </c>
      <c r="BH881" s="179">
        <f t="shared" si="57"/>
        <v>0</v>
      </c>
      <c r="BI881" s="179">
        <f t="shared" si="58"/>
        <v>0</v>
      </c>
      <c r="BJ881" s="18" t="s">
        <v>80</v>
      </c>
      <c r="BK881" s="179">
        <f t="shared" si="59"/>
        <v>0</v>
      </c>
      <c r="BL881" s="18" t="s">
        <v>318</v>
      </c>
      <c r="BM881" s="178" t="s">
        <v>1955</v>
      </c>
    </row>
    <row r="882" spans="1:65" s="2" customFormat="1" ht="32.45" customHeight="1">
      <c r="A882" s="33"/>
      <c r="B882" s="166"/>
      <c r="C882" s="167" t="s">
        <v>1956</v>
      </c>
      <c r="D882" s="167" t="s">
        <v>222</v>
      </c>
      <c r="E882" s="168" t="s">
        <v>1957</v>
      </c>
      <c r="F882" s="169" t="s">
        <v>1958</v>
      </c>
      <c r="G882" s="170" t="s">
        <v>755</v>
      </c>
      <c r="H882" s="171">
        <v>381</v>
      </c>
      <c r="I882" s="172"/>
      <c r="J882" s="173">
        <f t="shared" si="50"/>
        <v>0</v>
      </c>
      <c r="K882" s="169" t="s">
        <v>1</v>
      </c>
      <c r="L882" s="34"/>
      <c r="M882" s="174" t="s">
        <v>1</v>
      </c>
      <c r="N882" s="175" t="s">
        <v>38</v>
      </c>
      <c r="O882" s="59"/>
      <c r="P882" s="176">
        <f t="shared" si="51"/>
        <v>0</v>
      </c>
      <c r="Q882" s="176">
        <v>0</v>
      </c>
      <c r="R882" s="176">
        <f t="shared" si="52"/>
        <v>0</v>
      </c>
      <c r="S882" s="176">
        <v>0</v>
      </c>
      <c r="T882" s="177">
        <f t="shared" si="53"/>
        <v>0</v>
      </c>
      <c r="U882" s="33"/>
      <c r="V882" s="33"/>
      <c r="W882" s="33"/>
      <c r="X882" s="33"/>
      <c r="Y882" s="33"/>
      <c r="Z882" s="33"/>
      <c r="AA882" s="33"/>
      <c r="AB882" s="33"/>
      <c r="AC882" s="33"/>
      <c r="AD882" s="33"/>
      <c r="AE882" s="33"/>
      <c r="AR882" s="178" t="s">
        <v>318</v>
      </c>
      <c r="AT882" s="178" t="s">
        <v>222</v>
      </c>
      <c r="AU882" s="178" t="s">
        <v>82</v>
      </c>
      <c r="AY882" s="18" t="s">
        <v>219</v>
      </c>
      <c r="BE882" s="179">
        <f t="shared" si="54"/>
        <v>0</v>
      </c>
      <c r="BF882" s="179">
        <f t="shared" si="55"/>
        <v>0</v>
      </c>
      <c r="BG882" s="179">
        <f t="shared" si="56"/>
        <v>0</v>
      </c>
      <c r="BH882" s="179">
        <f t="shared" si="57"/>
        <v>0</v>
      </c>
      <c r="BI882" s="179">
        <f t="shared" si="58"/>
        <v>0</v>
      </c>
      <c r="BJ882" s="18" t="s">
        <v>80</v>
      </c>
      <c r="BK882" s="179">
        <f t="shared" si="59"/>
        <v>0</v>
      </c>
      <c r="BL882" s="18" t="s">
        <v>318</v>
      </c>
      <c r="BM882" s="178" t="s">
        <v>1959</v>
      </c>
    </row>
    <row r="883" spans="1:65" s="2" customFormat="1" ht="32.45" customHeight="1">
      <c r="A883" s="33"/>
      <c r="B883" s="166"/>
      <c r="C883" s="167" t="s">
        <v>1960</v>
      </c>
      <c r="D883" s="167" t="s">
        <v>222</v>
      </c>
      <c r="E883" s="168" t="s">
        <v>1961</v>
      </c>
      <c r="F883" s="169" t="s">
        <v>1962</v>
      </c>
      <c r="G883" s="170" t="s">
        <v>755</v>
      </c>
      <c r="H883" s="171">
        <v>100</v>
      </c>
      <c r="I883" s="172"/>
      <c r="J883" s="173">
        <f t="shared" si="50"/>
        <v>0</v>
      </c>
      <c r="K883" s="169" t="s">
        <v>1</v>
      </c>
      <c r="L883" s="34"/>
      <c r="M883" s="174" t="s">
        <v>1</v>
      </c>
      <c r="N883" s="175" t="s">
        <v>38</v>
      </c>
      <c r="O883" s="59"/>
      <c r="P883" s="176">
        <f t="shared" si="51"/>
        <v>0</v>
      </c>
      <c r="Q883" s="176">
        <v>0</v>
      </c>
      <c r="R883" s="176">
        <f t="shared" si="52"/>
        <v>0</v>
      </c>
      <c r="S883" s="176">
        <v>0</v>
      </c>
      <c r="T883" s="177">
        <f t="shared" si="53"/>
        <v>0</v>
      </c>
      <c r="U883" s="33"/>
      <c r="V883" s="33"/>
      <c r="W883" s="33"/>
      <c r="X883" s="33"/>
      <c r="Y883" s="33"/>
      <c r="Z883" s="33"/>
      <c r="AA883" s="33"/>
      <c r="AB883" s="33"/>
      <c r="AC883" s="33"/>
      <c r="AD883" s="33"/>
      <c r="AE883" s="33"/>
      <c r="AR883" s="178" t="s">
        <v>318</v>
      </c>
      <c r="AT883" s="178" t="s">
        <v>222</v>
      </c>
      <c r="AU883" s="178" t="s">
        <v>82</v>
      </c>
      <c r="AY883" s="18" t="s">
        <v>219</v>
      </c>
      <c r="BE883" s="179">
        <f t="shared" si="54"/>
        <v>0</v>
      </c>
      <c r="BF883" s="179">
        <f t="shared" si="55"/>
        <v>0</v>
      </c>
      <c r="BG883" s="179">
        <f t="shared" si="56"/>
        <v>0</v>
      </c>
      <c r="BH883" s="179">
        <f t="shared" si="57"/>
        <v>0</v>
      </c>
      <c r="BI883" s="179">
        <f t="shared" si="58"/>
        <v>0</v>
      </c>
      <c r="BJ883" s="18" t="s">
        <v>80</v>
      </c>
      <c r="BK883" s="179">
        <f t="shared" si="59"/>
        <v>0</v>
      </c>
      <c r="BL883" s="18" t="s">
        <v>318</v>
      </c>
      <c r="BM883" s="178" t="s">
        <v>1963</v>
      </c>
    </row>
    <row r="884" spans="1:65" s="2" customFormat="1" ht="32.45" customHeight="1">
      <c r="A884" s="33"/>
      <c r="B884" s="166"/>
      <c r="C884" s="167" t="s">
        <v>1964</v>
      </c>
      <c r="D884" s="167" t="s">
        <v>222</v>
      </c>
      <c r="E884" s="168" t="s">
        <v>1965</v>
      </c>
      <c r="F884" s="169" t="s">
        <v>1966</v>
      </c>
      <c r="G884" s="170" t="s">
        <v>755</v>
      </c>
      <c r="H884" s="171">
        <v>455</v>
      </c>
      <c r="I884" s="172"/>
      <c r="J884" s="173">
        <f t="shared" si="50"/>
        <v>0</v>
      </c>
      <c r="K884" s="169" t="s">
        <v>1</v>
      </c>
      <c r="L884" s="34"/>
      <c r="M884" s="174" t="s">
        <v>1</v>
      </c>
      <c r="N884" s="175" t="s">
        <v>38</v>
      </c>
      <c r="O884" s="59"/>
      <c r="P884" s="176">
        <f t="shared" si="51"/>
        <v>0</v>
      </c>
      <c r="Q884" s="176">
        <v>0</v>
      </c>
      <c r="R884" s="176">
        <f t="shared" si="52"/>
        <v>0</v>
      </c>
      <c r="S884" s="176">
        <v>0</v>
      </c>
      <c r="T884" s="177">
        <f t="shared" si="53"/>
        <v>0</v>
      </c>
      <c r="U884" s="33"/>
      <c r="V884" s="33"/>
      <c r="W884" s="33"/>
      <c r="X884" s="33"/>
      <c r="Y884" s="33"/>
      <c r="Z884" s="33"/>
      <c r="AA884" s="33"/>
      <c r="AB884" s="33"/>
      <c r="AC884" s="33"/>
      <c r="AD884" s="33"/>
      <c r="AE884" s="33"/>
      <c r="AR884" s="178" t="s">
        <v>318</v>
      </c>
      <c r="AT884" s="178" t="s">
        <v>222</v>
      </c>
      <c r="AU884" s="178" t="s">
        <v>82</v>
      </c>
      <c r="AY884" s="18" t="s">
        <v>219</v>
      </c>
      <c r="BE884" s="179">
        <f t="shared" si="54"/>
        <v>0</v>
      </c>
      <c r="BF884" s="179">
        <f t="shared" si="55"/>
        <v>0</v>
      </c>
      <c r="BG884" s="179">
        <f t="shared" si="56"/>
        <v>0</v>
      </c>
      <c r="BH884" s="179">
        <f t="shared" si="57"/>
        <v>0</v>
      </c>
      <c r="BI884" s="179">
        <f t="shared" si="58"/>
        <v>0</v>
      </c>
      <c r="BJ884" s="18" t="s">
        <v>80</v>
      </c>
      <c r="BK884" s="179">
        <f t="shared" si="59"/>
        <v>0</v>
      </c>
      <c r="BL884" s="18" t="s">
        <v>318</v>
      </c>
      <c r="BM884" s="178" t="s">
        <v>1967</v>
      </c>
    </row>
    <row r="885" spans="1:65" s="2" customFormat="1" ht="43.15" customHeight="1">
      <c r="A885" s="33"/>
      <c r="B885" s="166"/>
      <c r="C885" s="167" t="s">
        <v>1968</v>
      </c>
      <c r="D885" s="167" t="s">
        <v>222</v>
      </c>
      <c r="E885" s="168" t="s">
        <v>1969</v>
      </c>
      <c r="F885" s="169" t="s">
        <v>1970</v>
      </c>
      <c r="G885" s="170" t="s">
        <v>225</v>
      </c>
      <c r="H885" s="171">
        <v>11</v>
      </c>
      <c r="I885" s="172"/>
      <c r="J885" s="173">
        <f t="shared" si="50"/>
        <v>0</v>
      </c>
      <c r="K885" s="169" t="s">
        <v>1</v>
      </c>
      <c r="L885" s="34"/>
      <c r="M885" s="174" t="s">
        <v>1</v>
      </c>
      <c r="N885" s="175" t="s">
        <v>38</v>
      </c>
      <c r="O885" s="59"/>
      <c r="P885" s="176">
        <f t="shared" si="51"/>
        <v>0</v>
      </c>
      <c r="Q885" s="176">
        <v>0</v>
      </c>
      <c r="R885" s="176">
        <f t="shared" si="52"/>
        <v>0</v>
      </c>
      <c r="S885" s="176">
        <v>0</v>
      </c>
      <c r="T885" s="177">
        <f t="shared" si="53"/>
        <v>0</v>
      </c>
      <c r="U885" s="33"/>
      <c r="V885" s="33"/>
      <c r="W885" s="33"/>
      <c r="X885" s="33"/>
      <c r="Y885" s="33"/>
      <c r="Z885" s="33"/>
      <c r="AA885" s="33"/>
      <c r="AB885" s="33"/>
      <c r="AC885" s="33"/>
      <c r="AD885" s="33"/>
      <c r="AE885" s="33"/>
      <c r="AR885" s="178" t="s">
        <v>318</v>
      </c>
      <c r="AT885" s="178" t="s">
        <v>222</v>
      </c>
      <c r="AU885" s="178" t="s">
        <v>82</v>
      </c>
      <c r="AY885" s="18" t="s">
        <v>219</v>
      </c>
      <c r="BE885" s="179">
        <f t="shared" si="54"/>
        <v>0</v>
      </c>
      <c r="BF885" s="179">
        <f t="shared" si="55"/>
        <v>0</v>
      </c>
      <c r="BG885" s="179">
        <f t="shared" si="56"/>
        <v>0</v>
      </c>
      <c r="BH885" s="179">
        <f t="shared" si="57"/>
        <v>0</v>
      </c>
      <c r="BI885" s="179">
        <f t="shared" si="58"/>
        <v>0</v>
      </c>
      <c r="BJ885" s="18" t="s">
        <v>80</v>
      </c>
      <c r="BK885" s="179">
        <f t="shared" si="59"/>
        <v>0</v>
      </c>
      <c r="BL885" s="18" t="s">
        <v>318</v>
      </c>
      <c r="BM885" s="178" t="s">
        <v>1971</v>
      </c>
    </row>
    <row r="886" spans="1:65" s="2" customFormat="1" ht="54" customHeight="1">
      <c r="A886" s="33"/>
      <c r="B886" s="166"/>
      <c r="C886" s="167" t="s">
        <v>1972</v>
      </c>
      <c r="D886" s="167" t="s">
        <v>222</v>
      </c>
      <c r="E886" s="168" t="s">
        <v>1973</v>
      </c>
      <c r="F886" s="169" t="s">
        <v>1974</v>
      </c>
      <c r="G886" s="170" t="s">
        <v>225</v>
      </c>
      <c r="H886" s="171">
        <v>1</v>
      </c>
      <c r="I886" s="172"/>
      <c r="J886" s="173">
        <f t="shared" si="50"/>
        <v>0</v>
      </c>
      <c r="K886" s="169" t="s">
        <v>1</v>
      </c>
      <c r="L886" s="34"/>
      <c r="M886" s="174" t="s">
        <v>1</v>
      </c>
      <c r="N886" s="175" t="s">
        <v>38</v>
      </c>
      <c r="O886" s="59"/>
      <c r="P886" s="176">
        <f t="shared" si="51"/>
        <v>0</v>
      </c>
      <c r="Q886" s="176">
        <v>0</v>
      </c>
      <c r="R886" s="176">
        <f t="shared" si="52"/>
        <v>0</v>
      </c>
      <c r="S886" s="176">
        <v>0</v>
      </c>
      <c r="T886" s="177">
        <f t="shared" si="53"/>
        <v>0</v>
      </c>
      <c r="U886" s="33"/>
      <c r="V886" s="33"/>
      <c r="W886" s="33"/>
      <c r="X886" s="33"/>
      <c r="Y886" s="33"/>
      <c r="Z886" s="33"/>
      <c r="AA886" s="33"/>
      <c r="AB886" s="33"/>
      <c r="AC886" s="33"/>
      <c r="AD886" s="33"/>
      <c r="AE886" s="33"/>
      <c r="AR886" s="178" t="s">
        <v>318</v>
      </c>
      <c r="AT886" s="178" t="s">
        <v>222</v>
      </c>
      <c r="AU886" s="178" t="s">
        <v>82</v>
      </c>
      <c r="AY886" s="18" t="s">
        <v>219</v>
      </c>
      <c r="BE886" s="179">
        <f t="shared" si="54"/>
        <v>0</v>
      </c>
      <c r="BF886" s="179">
        <f t="shared" si="55"/>
        <v>0</v>
      </c>
      <c r="BG886" s="179">
        <f t="shared" si="56"/>
        <v>0</v>
      </c>
      <c r="BH886" s="179">
        <f t="shared" si="57"/>
        <v>0</v>
      </c>
      <c r="BI886" s="179">
        <f t="shared" si="58"/>
        <v>0</v>
      </c>
      <c r="BJ886" s="18" t="s">
        <v>80</v>
      </c>
      <c r="BK886" s="179">
        <f t="shared" si="59"/>
        <v>0</v>
      </c>
      <c r="BL886" s="18" t="s">
        <v>318</v>
      </c>
      <c r="BM886" s="178" t="s">
        <v>1975</v>
      </c>
    </row>
    <row r="887" spans="1:65" s="2" customFormat="1" ht="32.45" customHeight="1">
      <c r="A887" s="33"/>
      <c r="B887" s="166"/>
      <c r="C887" s="167" t="s">
        <v>1976</v>
      </c>
      <c r="D887" s="167" t="s">
        <v>222</v>
      </c>
      <c r="E887" s="168" t="s">
        <v>1977</v>
      </c>
      <c r="F887" s="169" t="s">
        <v>1978</v>
      </c>
      <c r="G887" s="170" t="s">
        <v>225</v>
      </c>
      <c r="H887" s="171">
        <v>1</v>
      </c>
      <c r="I887" s="172"/>
      <c r="J887" s="173">
        <f t="shared" si="50"/>
        <v>0</v>
      </c>
      <c r="K887" s="169" t="s">
        <v>1</v>
      </c>
      <c r="L887" s="34"/>
      <c r="M887" s="174" t="s">
        <v>1</v>
      </c>
      <c r="N887" s="175" t="s">
        <v>38</v>
      </c>
      <c r="O887" s="59"/>
      <c r="P887" s="176">
        <f t="shared" si="51"/>
        <v>0</v>
      </c>
      <c r="Q887" s="176">
        <v>0</v>
      </c>
      <c r="R887" s="176">
        <f t="shared" si="52"/>
        <v>0</v>
      </c>
      <c r="S887" s="176">
        <v>0</v>
      </c>
      <c r="T887" s="177">
        <f t="shared" si="53"/>
        <v>0</v>
      </c>
      <c r="U887" s="33"/>
      <c r="V887" s="33"/>
      <c r="W887" s="33"/>
      <c r="X887" s="33"/>
      <c r="Y887" s="33"/>
      <c r="Z887" s="33"/>
      <c r="AA887" s="33"/>
      <c r="AB887" s="33"/>
      <c r="AC887" s="33"/>
      <c r="AD887" s="33"/>
      <c r="AE887" s="33"/>
      <c r="AR887" s="178" t="s">
        <v>318</v>
      </c>
      <c r="AT887" s="178" t="s">
        <v>222</v>
      </c>
      <c r="AU887" s="178" t="s">
        <v>82</v>
      </c>
      <c r="AY887" s="18" t="s">
        <v>219</v>
      </c>
      <c r="BE887" s="179">
        <f t="shared" si="54"/>
        <v>0</v>
      </c>
      <c r="BF887" s="179">
        <f t="shared" si="55"/>
        <v>0</v>
      </c>
      <c r="BG887" s="179">
        <f t="shared" si="56"/>
        <v>0</v>
      </c>
      <c r="BH887" s="179">
        <f t="shared" si="57"/>
        <v>0</v>
      </c>
      <c r="BI887" s="179">
        <f t="shared" si="58"/>
        <v>0</v>
      </c>
      <c r="BJ887" s="18" t="s">
        <v>80</v>
      </c>
      <c r="BK887" s="179">
        <f t="shared" si="59"/>
        <v>0</v>
      </c>
      <c r="BL887" s="18" t="s">
        <v>318</v>
      </c>
      <c r="BM887" s="178" t="s">
        <v>1979</v>
      </c>
    </row>
    <row r="888" spans="1:65" s="2" customFormat="1" ht="43.15" customHeight="1">
      <c r="A888" s="33"/>
      <c r="B888" s="166"/>
      <c r="C888" s="167" t="s">
        <v>1980</v>
      </c>
      <c r="D888" s="167" t="s">
        <v>222</v>
      </c>
      <c r="E888" s="168" t="s">
        <v>1981</v>
      </c>
      <c r="F888" s="169" t="s">
        <v>1982</v>
      </c>
      <c r="G888" s="170" t="s">
        <v>237</v>
      </c>
      <c r="H888" s="171">
        <v>7</v>
      </c>
      <c r="I888" s="172"/>
      <c r="J888" s="173">
        <f t="shared" si="50"/>
        <v>0</v>
      </c>
      <c r="K888" s="169" t="s">
        <v>1</v>
      </c>
      <c r="L888" s="34"/>
      <c r="M888" s="174" t="s">
        <v>1</v>
      </c>
      <c r="N888" s="175" t="s">
        <v>38</v>
      </c>
      <c r="O888" s="59"/>
      <c r="P888" s="176">
        <f t="shared" si="51"/>
        <v>0</v>
      </c>
      <c r="Q888" s="176">
        <v>0</v>
      </c>
      <c r="R888" s="176">
        <f t="shared" si="52"/>
        <v>0</v>
      </c>
      <c r="S888" s="176">
        <v>0</v>
      </c>
      <c r="T888" s="177">
        <f t="shared" si="53"/>
        <v>0</v>
      </c>
      <c r="U888" s="33"/>
      <c r="V888" s="33"/>
      <c r="W888" s="33"/>
      <c r="X888" s="33"/>
      <c r="Y888" s="33"/>
      <c r="Z888" s="33"/>
      <c r="AA888" s="33"/>
      <c r="AB888" s="33"/>
      <c r="AC888" s="33"/>
      <c r="AD888" s="33"/>
      <c r="AE888" s="33"/>
      <c r="AR888" s="178" t="s">
        <v>318</v>
      </c>
      <c r="AT888" s="178" t="s">
        <v>222</v>
      </c>
      <c r="AU888" s="178" t="s">
        <v>82</v>
      </c>
      <c r="AY888" s="18" t="s">
        <v>219</v>
      </c>
      <c r="BE888" s="179">
        <f t="shared" si="54"/>
        <v>0</v>
      </c>
      <c r="BF888" s="179">
        <f t="shared" si="55"/>
        <v>0</v>
      </c>
      <c r="BG888" s="179">
        <f t="shared" si="56"/>
        <v>0</v>
      </c>
      <c r="BH888" s="179">
        <f t="shared" si="57"/>
        <v>0</v>
      </c>
      <c r="BI888" s="179">
        <f t="shared" si="58"/>
        <v>0</v>
      </c>
      <c r="BJ888" s="18" t="s">
        <v>80</v>
      </c>
      <c r="BK888" s="179">
        <f t="shared" si="59"/>
        <v>0</v>
      </c>
      <c r="BL888" s="18" t="s">
        <v>318</v>
      </c>
      <c r="BM888" s="178" t="s">
        <v>1983</v>
      </c>
    </row>
    <row r="889" spans="1:65" s="2" customFormat="1" ht="43.15" customHeight="1">
      <c r="A889" s="33"/>
      <c r="B889" s="166"/>
      <c r="C889" s="167" t="s">
        <v>1984</v>
      </c>
      <c r="D889" s="167" t="s">
        <v>222</v>
      </c>
      <c r="E889" s="168" t="s">
        <v>1985</v>
      </c>
      <c r="F889" s="169" t="s">
        <v>1986</v>
      </c>
      <c r="G889" s="170" t="s">
        <v>237</v>
      </c>
      <c r="H889" s="171">
        <v>7</v>
      </c>
      <c r="I889" s="172"/>
      <c r="J889" s="173">
        <f t="shared" si="50"/>
        <v>0</v>
      </c>
      <c r="K889" s="169" t="s">
        <v>1</v>
      </c>
      <c r="L889" s="34"/>
      <c r="M889" s="174" t="s">
        <v>1</v>
      </c>
      <c r="N889" s="175" t="s">
        <v>38</v>
      </c>
      <c r="O889" s="59"/>
      <c r="P889" s="176">
        <f t="shared" si="51"/>
        <v>0</v>
      </c>
      <c r="Q889" s="176">
        <v>0</v>
      </c>
      <c r="R889" s="176">
        <f t="shared" si="52"/>
        <v>0</v>
      </c>
      <c r="S889" s="176">
        <v>0</v>
      </c>
      <c r="T889" s="177">
        <f t="shared" si="53"/>
        <v>0</v>
      </c>
      <c r="U889" s="33"/>
      <c r="V889" s="33"/>
      <c r="W889" s="33"/>
      <c r="X889" s="33"/>
      <c r="Y889" s="33"/>
      <c r="Z889" s="33"/>
      <c r="AA889" s="33"/>
      <c r="AB889" s="33"/>
      <c r="AC889" s="33"/>
      <c r="AD889" s="33"/>
      <c r="AE889" s="33"/>
      <c r="AR889" s="178" t="s">
        <v>318</v>
      </c>
      <c r="AT889" s="178" t="s">
        <v>222</v>
      </c>
      <c r="AU889" s="178" t="s">
        <v>82</v>
      </c>
      <c r="AY889" s="18" t="s">
        <v>219</v>
      </c>
      <c r="BE889" s="179">
        <f t="shared" si="54"/>
        <v>0</v>
      </c>
      <c r="BF889" s="179">
        <f t="shared" si="55"/>
        <v>0</v>
      </c>
      <c r="BG889" s="179">
        <f t="shared" si="56"/>
        <v>0</v>
      </c>
      <c r="BH889" s="179">
        <f t="shared" si="57"/>
        <v>0</v>
      </c>
      <c r="BI889" s="179">
        <f t="shared" si="58"/>
        <v>0</v>
      </c>
      <c r="BJ889" s="18" t="s">
        <v>80</v>
      </c>
      <c r="BK889" s="179">
        <f t="shared" si="59"/>
        <v>0</v>
      </c>
      <c r="BL889" s="18" t="s">
        <v>318</v>
      </c>
      <c r="BM889" s="178" t="s">
        <v>1987</v>
      </c>
    </row>
    <row r="890" spans="1:65" s="2" customFormat="1" ht="43.15" customHeight="1">
      <c r="A890" s="33"/>
      <c r="B890" s="166"/>
      <c r="C890" s="167" t="s">
        <v>1988</v>
      </c>
      <c r="D890" s="167" t="s">
        <v>222</v>
      </c>
      <c r="E890" s="168" t="s">
        <v>516</v>
      </c>
      <c r="F890" s="169" t="s">
        <v>1989</v>
      </c>
      <c r="G890" s="170" t="s">
        <v>237</v>
      </c>
      <c r="H890" s="171">
        <v>1.28</v>
      </c>
      <c r="I890" s="172"/>
      <c r="J890" s="173">
        <f t="shared" si="50"/>
        <v>0</v>
      </c>
      <c r="K890" s="169" t="s">
        <v>1</v>
      </c>
      <c r="L890" s="34"/>
      <c r="M890" s="174" t="s">
        <v>1</v>
      </c>
      <c r="N890" s="175" t="s">
        <v>38</v>
      </c>
      <c r="O890" s="59"/>
      <c r="P890" s="176">
        <f t="shared" si="51"/>
        <v>0</v>
      </c>
      <c r="Q890" s="176">
        <v>0</v>
      </c>
      <c r="R890" s="176">
        <f t="shared" si="52"/>
        <v>0</v>
      </c>
      <c r="S890" s="176">
        <v>0</v>
      </c>
      <c r="T890" s="177">
        <f t="shared" si="53"/>
        <v>0</v>
      </c>
      <c r="U890" s="33"/>
      <c r="V890" s="33"/>
      <c r="W890" s="33"/>
      <c r="X890" s="33"/>
      <c r="Y890" s="33"/>
      <c r="Z890" s="33"/>
      <c r="AA890" s="33"/>
      <c r="AB890" s="33"/>
      <c r="AC890" s="33"/>
      <c r="AD890" s="33"/>
      <c r="AE890" s="33"/>
      <c r="AR890" s="178" t="s">
        <v>318</v>
      </c>
      <c r="AT890" s="178" t="s">
        <v>222</v>
      </c>
      <c r="AU890" s="178" t="s">
        <v>82</v>
      </c>
      <c r="AY890" s="18" t="s">
        <v>219</v>
      </c>
      <c r="BE890" s="179">
        <f t="shared" si="54"/>
        <v>0</v>
      </c>
      <c r="BF890" s="179">
        <f t="shared" si="55"/>
        <v>0</v>
      </c>
      <c r="BG890" s="179">
        <f t="shared" si="56"/>
        <v>0</v>
      </c>
      <c r="BH890" s="179">
        <f t="shared" si="57"/>
        <v>0</v>
      </c>
      <c r="BI890" s="179">
        <f t="shared" si="58"/>
        <v>0</v>
      </c>
      <c r="BJ890" s="18" t="s">
        <v>80</v>
      </c>
      <c r="BK890" s="179">
        <f t="shared" si="59"/>
        <v>0</v>
      </c>
      <c r="BL890" s="18" t="s">
        <v>318</v>
      </c>
      <c r="BM890" s="178" t="s">
        <v>1990</v>
      </c>
    </row>
    <row r="891" spans="1:65" s="2" customFormat="1" ht="32.45" customHeight="1">
      <c r="A891" s="33"/>
      <c r="B891" s="166"/>
      <c r="C891" s="167" t="s">
        <v>1991</v>
      </c>
      <c r="D891" s="167" t="s">
        <v>222</v>
      </c>
      <c r="E891" s="168" t="s">
        <v>1992</v>
      </c>
      <c r="F891" s="169" t="s">
        <v>1993</v>
      </c>
      <c r="G891" s="170" t="s">
        <v>755</v>
      </c>
      <c r="H891" s="171">
        <v>933</v>
      </c>
      <c r="I891" s="172"/>
      <c r="J891" s="173">
        <f t="shared" si="50"/>
        <v>0</v>
      </c>
      <c r="K891" s="169" t="s">
        <v>1</v>
      </c>
      <c r="L891" s="34"/>
      <c r="M891" s="174" t="s">
        <v>1</v>
      </c>
      <c r="N891" s="175" t="s">
        <v>38</v>
      </c>
      <c r="O891" s="59"/>
      <c r="P891" s="176">
        <f t="shared" si="51"/>
        <v>0</v>
      </c>
      <c r="Q891" s="176">
        <v>0</v>
      </c>
      <c r="R891" s="176">
        <f t="shared" si="52"/>
        <v>0</v>
      </c>
      <c r="S891" s="176">
        <v>0</v>
      </c>
      <c r="T891" s="177">
        <f t="shared" si="53"/>
        <v>0</v>
      </c>
      <c r="U891" s="33"/>
      <c r="V891" s="33"/>
      <c r="W891" s="33"/>
      <c r="X891" s="33"/>
      <c r="Y891" s="33"/>
      <c r="Z891" s="33"/>
      <c r="AA891" s="33"/>
      <c r="AB891" s="33"/>
      <c r="AC891" s="33"/>
      <c r="AD891" s="33"/>
      <c r="AE891" s="33"/>
      <c r="AR891" s="178" t="s">
        <v>318</v>
      </c>
      <c r="AT891" s="178" t="s">
        <v>222</v>
      </c>
      <c r="AU891" s="178" t="s">
        <v>82</v>
      </c>
      <c r="AY891" s="18" t="s">
        <v>219</v>
      </c>
      <c r="BE891" s="179">
        <f t="shared" si="54"/>
        <v>0</v>
      </c>
      <c r="BF891" s="179">
        <f t="shared" si="55"/>
        <v>0</v>
      </c>
      <c r="BG891" s="179">
        <f t="shared" si="56"/>
        <v>0</v>
      </c>
      <c r="BH891" s="179">
        <f t="shared" si="57"/>
        <v>0</v>
      </c>
      <c r="BI891" s="179">
        <f t="shared" si="58"/>
        <v>0</v>
      </c>
      <c r="BJ891" s="18" t="s">
        <v>80</v>
      </c>
      <c r="BK891" s="179">
        <f t="shared" si="59"/>
        <v>0</v>
      </c>
      <c r="BL891" s="18" t="s">
        <v>318</v>
      </c>
      <c r="BM891" s="178" t="s">
        <v>1994</v>
      </c>
    </row>
    <row r="892" spans="1:65" s="2" customFormat="1" ht="32.45" customHeight="1">
      <c r="A892" s="33"/>
      <c r="B892" s="166"/>
      <c r="C892" s="167" t="s">
        <v>1995</v>
      </c>
      <c r="D892" s="167" t="s">
        <v>222</v>
      </c>
      <c r="E892" s="168" t="s">
        <v>1996</v>
      </c>
      <c r="F892" s="169" t="s">
        <v>1997</v>
      </c>
      <c r="G892" s="170" t="s">
        <v>361</v>
      </c>
      <c r="H892" s="171">
        <v>3.8</v>
      </c>
      <c r="I892" s="172"/>
      <c r="J892" s="173">
        <f t="shared" si="50"/>
        <v>0</v>
      </c>
      <c r="K892" s="169" t="s">
        <v>1</v>
      </c>
      <c r="L892" s="34"/>
      <c r="M892" s="174" t="s">
        <v>1</v>
      </c>
      <c r="N892" s="175" t="s">
        <v>38</v>
      </c>
      <c r="O892" s="59"/>
      <c r="P892" s="176">
        <f t="shared" si="51"/>
        <v>0</v>
      </c>
      <c r="Q892" s="176">
        <v>0</v>
      </c>
      <c r="R892" s="176">
        <f t="shared" si="52"/>
        <v>0</v>
      </c>
      <c r="S892" s="176">
        <v>0</v>
      </c>
      <c r="T892" s="177">
        <f t="shared" si="53"/>
        <v>0</v>
      </c>
      <c r="U892" s="33"/>
      <c r="V892" s="33"/>
      <c r="W892" s="33"/>
      <c r="X892" s="33"/>
      <c r="Y892" s="33"/>
      <c r="Z892" s="33"/>
      <c r="AA892" s="33"/>
      <c r="AB892" s="33"/>
      <c r="AC892" s="33"/>
      <c r="AD892" s="33"/>
      <c r="AE892" s="33"/>
      <c r="AR892" s="178" t="s">
        <v>318</v>
      </c>
      <c r="AT892" s="178" t="s">
        <v>222</v>
      </c>
      <c r="AU892" s="178" t="s">
        <v>82</v>
      </c>
      <c r="AY892" s="18" t="s">
        <v>219</v>
      </c>
      <c r="BE892" s="179">
        <f t="shared" si="54"/>
        <v>0</v>
      </c>
      <c r="BF892" s="179">
        <f t="shared" si="55"/>
        <v>0</v>
      </c>
      <c r="BG892" s="179">
        <f t="shared" si="56"/>
        <v>0</v>
      </c>
      <c r="BH892" s="179">
        <f t="shared" si="57"/>
        <v>0</v>
      </c>
      <c r="BI892" s="179">
        <f t="shared" si="58"/>
        <v>0</v>
      </c>
      <c r="BJ892" s="18" t="s">
        <v>80</v>
      </c>
      <c r="BK892" s="179">
        <f t="shared" si="59"/>
        <v>0</v>
      </c>
      <c r="BL892" s="18" t="s">
        <v>318</v>
      </c>
      <c r="BM892" s="178" t="s">
        <v>1998</v>
      </c>
    </row>
    <row r="893" spans="1:65" s="2" customFormat="1" ht="32.45" customHeight="1">
      <c r="A893" s="33"/>
      <c r="B893" s="166"/>
      <c r="C893" s="167" t="s">
        <v>1999</v>
      </c>
      <c r="D893" s="167" t="s">
        <v>222</v>
      </c>
      <c r="E893" s="168" t="s">
        <v>2000</v>
      </c>
      <c r="F893" s="169" t="s">
        <v>2001</v>
      </c>
      <c r="G893" s="170" t="s">
        <v>225</v>
      </c>
      <c r="H893" s="171">
        <v>1</v>
      </c>
      <c r="I893" s="172"/>
      <c r="J893" s="173">
        <f t="shared" si="50"/>
        <v>0</v>
      </c>
      <c r="K893" s="169" t="s">
        <v>1</v>
      </c>
      <c r="L893" s="34"/>
      <c r="M893" s="174" t="s">
        <v>1</v>
      </c>
      <c r="N893" s="175" t="s">
        <v>38</v>
      </c>
      <c r="O893" s="59"/>
      <c r="P893" s="176">
        <f t="shared" si="51"/>
        <v>0</v>
      </c>
      <c r="Q893" s="176">
        <v>0</v>
      </c>
      <c r="R893" s="176">
        <f t="shared" si="52"/>
        <v>0</v>
      </c>
      <c r="S893" s="176">
        <v>0</v>
      </c>
      <c r="T893" s="177">
        <f t="shared" si="53"/>
        <v>0</v>
      </c>
      <c r="U893" s="33"/>
      <c r="V893" s="33"/>
      <c r="W893" s="33"/>
      <c r="X893" s="33"/>
      <c r="Y893" s="33"/>
      <c r="Z893" s="33"/>
      <c r="AA893" s="33"/>
      <c r="AB893" s="33"/>
      <c r="AC893" s="33"/>
      <c r="AD893" s="33"/>
      <c r="AE893" s="33"/>
      <c r="AR893" s="178" t="s">
        <v>318</v>
      </c>
      <c r="AT893" s="178" t="s">
        <v>222</v>
      </c>
      <c r="AU893" s="178" t="s">
        <v>82</v>
      </c>
      <c r="AY893" s="18" t="s">
        <v>219</v>
      </c>
      <c r="BE893" s="179">
        <f t="shared" si="54"/>
        <v>0</v>
      </c>
      <c r="BF893" s="179">
        <f t="shared" si="55"/>
        <v>0</v>
      </c>
      <c r="BG893" s="179">
        <f t="shared" si="56"/>
        <v>0</v>
      </c>
      <c r="BH893" s="179">
        <f t="shared" si="57"/>
        <v>0</v>
      </c>
      <c r="BI893" s="179">
        <f t="shared" si="58"/>
        <v>0</v>
      </c>
      <c r="BJ893" s="18" t="s">
        <v>80</v>
      </c>
      <c r="BK893" s="179">
        <f t="shared" si="59"/>
        <v>0</v>
      </c>
      <c r="BL893" s="18" t="s">
        <v>318</v>
      </c>
      <c r="BM893" s="178" t="s">
        <v>2002</v>
      </c>
    </row>
    <row r="894" spans="1:65" s="2" customFormat="1" ht="32.45" customHeight="1">
      <c r="A894" s="33"/>
      <c r="B894" s="166"/>
      <c r="C894" s="167" t="s">
        <v>2003</v>
      </c>
      <c r="D894" s="167" t="s">
        <v>222</v>
      </c>
      <c r="E894" s="168" t="s">
        <v>2004</v>
      </c>
      <c r="F894" s="169" t="s">
        <v>2005</v>
      </c>
      <c r="G894" s="170" t="s">
        <v>755</v>
      </c>
      <c r="H894" s="171">
        <v>420</v>
      </c>
      <c r="I894" s="172"/>
      <c r="J894" s="173">
        <f t="shared" si="50"/>
        <v>0</v>
      </c>
      <c r="K894" s="169" t="s">
        <v>1</v>
      </c>
      <c r="L894" s="34"/>
      <c r="M894" s="174" t="s">
        <v>1</v>
      </c>
      <c r="N894" s="175" t="s">
        <v>38</v>
      </c>
      <c r="O894" s="59"/>
      <c r="P894" s="176">
        <f t="shared" si="51"/>
        <v>0</v>
      </c>
      <c r="Q894" s="176">
        <v>0</v>
      </c>
      <c r="R894" s="176">
        <f t="shared" si="52"/>
        <v>0</v>
      </c>
      <c r="S894" s="176">
        <v>0</v>
      </c>
      <c r="T894" s="177">
        <f t="shared" si="53"/>
        <v>0</v>
      </c>
      <c r="U894" s="33"/>
      <c r="V894" s="33"/>
      <c r="W894" s="33"/>
      <c r="X894" s="33"/>
      <c r="Y894" s="33"/>
      <c r="Z894" s="33"/>
      <c r="AA894" s="33"/>
      <c r="AB894" s="33"/>
      <c r="AC894" s="33"/>
      <c r="AD894" s="33"/>
      <c r="AE894" s="33"/>
      <c r="AR894" s="178" t="s">
        <v>318</v>
      </c>
      <c r="AT894" s="178" t="s">
        <v>222</v>
      </c>
      <c r="AU894" s="178" t="s">
        <v>82</v>
      </c>
      <c r="AY894" s="18" t="s">
        <v>219</v>
      </c>
      <c r="BE894" s="179">
        <f t="shared" si="54"/>
        <v>0</v>
      </c>
      <c r="BF894" s="179">
        <f t="shared" si="55"/>
        <v>0</v>
      </c>
      <c r="BG894" s="179">
        <f t="shared" si="56"/>
        <v>0</v>
      </c>
      <c r="BH894" s="179">
        <f t="shared" si="57"/>
        <v>0</v>
      </c>
      <c r="BI894" s="179">
        <f t="shared" si="58"/>
        <v>0</v>
      </c>
      <c r="BJ894" s="18" t="s">
        <v>80</v>
      </c>
      <c r="BK894" s="179">
        <f t="shared" si="59"/>
        <v>0</v>
      </c>
      <c r="BL894" s="18" t="s">
        <v>318</v>
      </c>
      <c r="BM894" s="178" t="s">
        <v>2006</v>
      </c>
    </row>
    <row r="895" spans="1:65" s="2" customFormat="1" ht="32.45" customHeight="1">
      <c r="A895" s="33"/>
      <c r="B895" s="166"/>
      <c r="C895" s="167" t="s">
        <v>2007</v>
      </c>
      <c r="D895" s="167" t="s">
        <v>222</v>
      </c>
      <c r="E895" s="168" t="s">
        <v>2008</v>
      </c>
      <c r="F895" s="169" t="s">
        <v>2009</v>
      </c>
      <c r="G895" s="170" t="s">
        <v>755</v>
      </c>
      <c r="H895" s="171">
        <v>257</v>
      </c>
      <c r="I895" s="172"/>
      <c r="J895" s="173">
        <f t="shared" si="50"/>
        <v>0</v>
      </c>
      <c r="K895" s="169" t="s">
        <v>1</v>
      </c>
      <c r="L895" s="34"/>
      <c r="M895" s="174" t="s">
        <v>1</v>
      </c>
      <c r="N895" s="175" t="s">
        <v>38</v>
      </c>
      <c r="O895" s="59"/>
      <c r="P895" s="176">
        <f t="shared" si="51"/>
        <v>0</v>
      </c>
      <c r="Q895" s="176">
        <v>0</v>
      </c>
      <c r="R895" s="176">
        <f t="shared" si="52"/>
        <v>0</v>
      </c>
      <c r="S895" s="176">
        <v>0</v>
      </c>
      <c r="T895" s="177">
        <f t="shared" si="53"/>
        <v>0</v>
      </c>
      <c r="U895" s="33"/>
      <c r="V895" s="33"/>
      <c r="W895" s="33"/>
      <c r="X895" s="33"/>
      <c r="Y895" s="33"/>
      <c r="Z895" s="33"/>
      <c r="AA895" s="33"/>
      <c r="AB895" s="33"/>
      <c r="AC895" s="33"/>
      <c r="AD895" s="33"/>
      <c r="AE895" s="33"/>
      <c r="AR895" s="178" t="s">
        <v>318</v>
      </c>
      <c r="AT895" s="178" t="s">
        <v>222</v>
      </c>
      <c r="AU895" s="178" t="s">
        <v>82</v>
      </c>
      <c r="AY895" s="18" t="s">
        <v>219</v>
      </c>
      <c r="BE895" s="179">
        <f t="shared" si="54"/>
        <v>0</v>
      </c>
      <c r="BF895" s="179">
        <f t="shared" si="55"/>
        <v>0</v>
      </c>
      <c r="BG895" s="179">
        <f t="shared" si="56"/>
        <v>0</v>
      </c>
      <c r="BH895" s="179">
        <f t="shared" si="57"/>
        <v>0</v>
      </c>
      <c r="BI895" s="179">
        <f t="shared" si="58"/>
        <v>0</v>
      </c>
      <c r="BJ895" s="18" t="s">
        <v>80</v>
      </c>
      <c r="BK895" s="179">
        <f t="shared" si="59"/>
        <v>0</v>
      </c>
      <c r="BL895" s="18" t="s">
        <v>318</v>
      </c>
      <c r="BM895" s="178" t="s">
        <v>2010</v>
      </c>
    </row>
    <row r="896" spans="1:65" s="2" customFormat="1" ht="43.15" customHeight="1">
      <c r="A896" s="33"/>
      <c r="B896" s="166"/>
      <c r="C896" s="167" t="s">
        <v>2011</v>
      </c>
      <c r="D896" s="167" t="s">
        <v>222</v>
      </c>
      <c r="E896" s="168" t="s">
        <v>2012</v>
      </c>
      <c r="F896" s="169" t="s">
        <v>2013</v>
      </c>
      <c r="G896" s="170" t="s">
        <v>225</v>
      </c>
      <c r="H896" s="171">
        <v>1</v>
      </c>
      <c r="I896" s="172"/>
      <c r="J896" s="173">
        <f t="shared" si="50"/>
        <v>0</v>
      </c>
      <c r="K896" s="169" t="s">
        <v>1</v>
      </c>
      <c r="L896" s="34"/>
      <c r="M896" s="174" t="s">
        <v>1</v>
      </c>
      <c r="N896" s="175" t="s">
        <v>38</v>
      </c>
      <c r="O896" s="59"/>
      <c r="P896" s="176">
        <f t="shared" si="51"/>
        <v>0</v>
      </c>
      <c r="Q896" s="176">
        <v>0</v>
      </c>
      <c r="R896" s="176">
        <f t="shared" si="52"/>
        <v>0</v>
      </c>
      <c r="S896" s="176">
        <v>0</v>
      </c>
      <c r="T896" s="177">
        <f t="shared" si="53"/>
        <v>0</v>
      </c>
      <c r="U896" s="33"/>
      <c r="V896" s="33"/>
      <c r="W896" s="33"/>
      <c r="X896" s="33"/>
      <c r="Y896" s="33"/>
      <c r="Z896" s="33"/>
      <c r="AA896" s="33"/>
      <c r="AB896" s="33"/>
      <c r="AC896" s="33"/>
      <c r="AD896" s="33"/>
      <c r="AE896" s="33"/>
      <c r="AR896" s="178" t="s">
        <v>318</v>
      </c>
      <c r="AT896" s="178" t="s">
        <v>222</v>
      </c>
      <c r="AU896" s="178" t="s">
        <v>82</v>
      </c>
      <c r="AY896" s="18" t="s">
        <v>219</v>
      </c>
      <c r="BE896" s="179">
        <f t="shared" si="54"/>
        <v>0</v>
      </c>
      <c r="BF896" s="179">
        <f t="shared" si="55"/>
        <v>0</v>
      </c>
      <c r="BG896" s="179">
        <f t="shared" si="56"/>
        <v>0</v>
      </c>
      <c r="BH896" s="179">
        <f t="shared" si="57"/>
        <v>0</v>
      </c>
      <c r="BI896" s="179">
        <f t="shared" si="58"/>
        <v>0</v>
      </c>
      <c r="BJ896" s="18" t="s">
        <v>80</v>
      </c>
      <c r="BK896" s="179">
        <f t="shared" si="59"/>
        <v>0</v>
      </c>
      <c r="BL896" s="18" t="s">
        <v>318</v>
      </c>
      <c r="BM896" s="178" t="s">
        <v>2014</v>
      </c>
    </row>
    <row r="897" spans="1:65" s="2" customFormat="1" ht="32.45" customHeight="1">
      <c r="A897" s="33"/>
      <c r="B897" s="166"/>
      <c r="C897" s="167" t="s">
        <v>2015</v>
      </c>
      <c r="D897" s="167" t="s">
        <v>222</v>
      </c>
      <c r="E897" s="168" t="s">
        <v>2016</v>
      </c>
      <c r="F897" s="169" t="s">
        <v>2017</v>
      </c>
      <c r="G897" s="170" t="s">
        <v>237</v>
      </c>
      <c r="H897" s="171">
        <v>13.75</v>
      </c>
      <c r="I897" s="172"/>
      <c r="J897" s="173">
        <f t="shared" si="50"/>
        <v>0</v>
      </c>
      <c r="K897" s="169" t="s">
        <v>1</v>
      </c>
      <c r="L897" s="34"/>
      <c r="M897" s="174" t="s">
        <v>1</v>
      </c>
      <c r="N897" s="175" t="s">
        <v>38</v>
      </c>
      <c r="O897" s="59"/>
      <c r="P897" s="176">
        <f t="shared" si="51"/>
        <v>0</v>
      </c>
      <c r="Q897" s="176">
        <v>0</v>
      </c>
      <c r="R897" s="176">
        <f t="shared" si="52"/>
        <v>0</v>
      </c>
      <c r="S897" s="176">
        <v>0</v>
      </c>
      <c r="T897" s="177">
        <f t="shared" si="53"/>
        <v>0</v>
      </c>
      <c r="U897" s="33"/>
      <c r="V897" s="33"/>
      <c r="W897" s="33"/>
      <c r="X897" s="33"/>
      <c r="Y897" s="33"/>
      <c r="Z897" s="33"/>
      <c r="AA897" s="33"/>
      <c r="AB897" s="33"/>
      <c r="AC897" s="33"/>
      <c r="AD897" s="33"/>
      <c r="AE897" s="33"/>
      <c r="AR897" s="178" t="s">
        <v>318</v>
      </c>
      <c r="AT897" s="178" t="s">
        <v>222</v>
      </c>
      <c r="AU897" s="178" t="s">
        <v>82</v>
      </c>
      <c r="AY897" s="18" t="s">
        <v>219</v>
      </c>
      <c r="BE897" s="179">
        <f t="shared" si="54"/>
        <v>0</v>
      </c>
      <c r="BF897" s="179">
        <f t="shared" si="55"/>
        <v>0</v>
      </c>
      <c r="BG897" s="179">
        <f t="shared" si="56"/>
        <v>0</v>
      </c>
      <c r="BH897" s="179">
        <f t="shared" si="57"/>
        <v>0</v>
      </c>
      <c r="BI897" s="179">
        <f t="shared" si="58"/>
        <v>0</v>
      </c>
      <c r="BJ897" s="18" t="s">
        <v>80</v>
      </c>
      <c r="BK897" s="179">
        <f t="shared" si="59"/>
        <v>0</v>
      </c>
      <c r="BL897" s="18" t="s">
        <v>318</v>
      </c>
      <c r="BM897" s="178" t="s">
        <v>2018</v>
      </c>
    </row>
    <row r="898" spans="1:65" s="2" customFormat="1" ht="54" customHeight="1">
      <c r="A898" s="33"/>
      <c r="B898" s="166"/>
      <c r="C898" s="167" t="s">
        <v>2019</v>
      </c>
      <c r="D898" s="167" t="s">
        <v>222</v>
      </c>
      <c r="E898" s="168" t="s">
        <v>2020</v>
      </c>
      <c r="F898" s="169" t="s">
        <v>2021</v>
      </c>
      <c r="G898" s="170" t="s">
        <v>225</v>
      </c>
      <c r="H898" s="171">
        <v>4</v>
      </c>
      <c r="I898" s="172"/>
      <c r="J898" s="173">
        <f t="shared" si="50"/>
        <v>0</v>
      </c>
      <c r="K898" s="169" t="s">
        <v>1</v>
      </c>
      <c r="L898" s="34"/>
      <c r="M898" s="174" t="s">
        <v>1</v>
      </c>
      <c r="N898" s="175" t="s">
        <v>38</v>
      </c>
      <c r="O898" s="59"/>
      <c r="P898" s="176">
        <f t="shared" si="51"/>
        <v>0</v>
      </c>
      <c r="Q898" s="176">
        <v>0</v>
      </c>
      <c r="R898" s="176">
        <f t="shared" si="52"/>
        <v>0</v>
      </c>
      <c r="S898" s="176">
        <v>0</v>
      </c>
      <c r="T898" s="177">
        <f t="shared" si="53"/>
        <v>0</v>
      </c>
      <c r="U898" s="33"/>
      <c r="V898" s="33"/>
      <c r="W898" s="33"/>
      <c r="X898" s="33"/>
      <c r="Y898" s="33"/>
      <c r="Z898" s="33"/>
      <c r="AA898" s="33"/>
      <c r="AB898" s="33"/>
      <c r="AC898" s="33"/>
      <c r="AD898" s="33"/>
      <c r="AE898" s="33"/>
      <c r="AR898" s="178" t="s">
        <v>318</v>
      </c>
      <c r="AT898" s="178" t="s">
        <v>222</v>
      </c>
      <c r="AU898" s="178" t="s">
        <v>82</v>
      </c>
      <c r="AY898" s="18" t="s">
        <v>219</v>
      </c>
      <c r="BE898" s="179">
        <f t="shared" si="54"/>
        <v>0</v>
      </c>
      <c r="BF898" s="179">
        <f t="shared" si="55"/>
        <v>0</v>
      </c>
      <c r="BG898" s="179">
        <f t="shared" si="56"/>
        <v>0</v>
      </c>
      <c r="BH898" s="179">
        <f t="shared" si="57"/>
        <v>0</v>
      </c>
      <c r="BI898" s="179">
        <f t="shared" si="58"/>
        <v>0</v>
      </c>
      <c r="BJ898" s="18" t="s">
        <v>80</v>
      </c>
      <c r="BK898" s="179">
        <f t="shared" si="59"/>
        <v>0</v>
      </c>
      <c r="BL898" s="18" t="s">
        <v>318</v>
      </c>
      <c r="BM898" s="178" t="s">
        <v>2022</v>
      </c>
    </row>
    <row r="899" spans="1:65" s="2" customFormat="1" ht="32.45" customHeight="1">
      <c r="A899" s="33"/>
      <c r="B899" s="166"/>
      <c r="C899" s="167" t="s">
        <v>2023</v>
      </c>
      <c r="D899" s="167" t="s">
        <v>222</v>
      </c>
      <c r="E899" s="168" t="s">
        <v>2024</v>
      </c>
      <c r="F899" s="169" t="s">
        <v>2025</v>
      </c>
      <c r="G899" s="170" t="s">
        <v>361</v>
      </c>
      <c r="H899" s="171">
        <v>1.1</v>
      </c>
      <c r="I899" s="172"/>
      <c r="J899" s="173">
        <f t="shared" si="50"/>
        <v>0</v>
      </c>
      <c r="K899" s="169" t="s">
        <v>1</v>
      </c>
      <c r="L899" s="34"/>
      <c r="M899" s="174" t="s">
        <v>1</v>
      </c>
      <c r="N899" s="175" t="s">
        <v>38</v>
      </c>
      <c r="O899" s="59"/>
      <c r="P899" s="176">
        <f t="shared" si="51"/>
        <v>0</v>
      </c>
      <c r="Q899" s="176">
        <v>0</v>
      </c>
      <c r="R899" s="176">
        <f t="shared" si="52"/>
        <v>0</v>
      </c>
      <c r="S899" s="176">
        <v>0</v>
      </c>
      <c r="T899" s="177">
        <f t="shared" si="53"/>
        <v>0</v>
      </c>
      <c r="U899" s="33"/>
      <c r="V899" s="33"/>
      <c r="W899" s="33"/>
      <c r="X899" s="33"/>
      <c r="Y899" s="33"/>
      <c r="Z899" s="33"/>
      <c r="AA899" s="33"/>
      <c r="AB899" s="33"/>
      <c r="AC899" s="33"/>
      <c r="AD899" s="33"/>
      <c r="AE899" s="33"/>
      <c r="AR899" s="178" t="s">
        <v>318</v>
      </c>
      <c r="AT899" s="178" t="s">
        <v>222</v>
      </c>
      <c r="AU899" s="178" t="s">
        <v>82</v>
      </c>
      <c r="AY899" s="18" t="s">
        <v>219</v>
      </c>
      <c r="BE899" s="179">
        <f t="shared" si="54"/>
        <v>0</v>
      </c>
      <c r="BF899" s="179">
        <f t="shared" si="55"/>
        <v>0</v>
      </c>
      <c r="BG899" s="179">
        <f t="shared" si="56"/>
        <v>0</v>
      </c>
      <c r="BH899" s="179">
        <f t="shared" si="57"/>
        <v>0</v>
      </c>
      <c r="BI899" s="179">
        <f t="shared" si="58"/>
        <v>0</v>
      </c>
      <c r="BJ899" s="18" t="s">
        <v>80</v>
      </c>
      <c r="BK899" s="179">
        <f t="shared" si="59"/>
        <v>0</v>
      </c>
      <c r="BL899" s="18" t="s">
        <v>318</v>
      </c>
      <c r="BM899" s="178" t="s">
        <v>2026</v>
      </c>
    </row>
    <row r="900" spans="1:65" s="2" customFormat="1" ht="32.45" customHeight="1">
      <c r="A900" s="33"/>
      <c r="B900" s="166"/>
      <c r="C900" s="167" t="s">
        <v>2028</v>
      </c>
      <c r="D900" s="167" t="s">
        <v>222</v>
      </c>
      <c r="E900" s="168" t="s">
        <v>2029</v>
      </c>
      <c r="F900" s="169" t="s">
        <v>2030</v>
      </c>
      <c r="G900" s="170" t="s">
        <v>361</v>
      </c>
      <c r="H900" s="171">
        <v>1.6</v>
      </c>
      <c r="I900" s="172"/>
      <c r="J900" s="173">
        <f t="shared" si="50"/>
        <v>0</v>
      </c>
      <c r="K900" s="169" t="s">
        <v>1</v>
      </c>
      <c r="L900" s="34"/>
      <c r="M900" s="174" t="s">
        <v>1</v>
      </c>
      <c r="N900" s="175" t="s">
        <v>38</v>
      </c>
      <c r="O900" s="59"/>
      <c r="P900" s="176">
        <f t="shared" si="51"/>
        <v>0</v>
      </c>
      <c r="Q900" s="176">
        <v>0</v>
      </c>
      <c r="R900" s="176">
        <f t="shared" si="52"/>
        <v>0</v>
      </c>
      <c r="S900" s="176">
        <v>0</v>
      </c>
      <c r="T900" s="177">
        <f t="shared" si="53"/>
        <v>0</v>
      </c>
      <c r="U900" s="33"/>
      <c r="V900" s="33"/>
      <c r="W900" s="33"/>
      <c r="X900" s="33"/>
      <c r="Y900" s="33"/>
      <c r="Z900" s="33"/>
      <c r="AA900" s="33"/>
      <c r="AB900" s="33"/>
      <c r="AC900" s="33"/>
      <c r="AD900" s="33"/>
      <c r="AE900" s="33"/>
      <c r="AR900" s="178" t="s">
        <v>318</v>
      </c>
      <c r="AT900" s="178" t="s">
        <v>222</v>
      </c>
      <c r="AU900" s="178" t="s">
        <v>82</v>
      </c>
      <c r="AY900" s="18" t="s">
        <v>219</v>
      </c>
      <c r="BE900" s="179">
        <f t="shared" si="54"/>
        <v>0</v>
      </c>
      <c r="BF900" s="179">
        <f t="shared" si="55"/>
        <v>0</v>
      </c>
      <c r="BG900" s="179">
        <f t="shared" si="56"/>
        <v>0</v>
      </c>
      <c r="BH900" s="179">
        <f t="shared" si="57"/>
        <v>0</v>
      </c>
      <c r="BI900" s="179">
        <f t="shared" si="58"/>
        <v>0</v>
      </c>
      <c r="BJ900" s="18" t="s">
        <v>80</v>
      </c>
      <c r="BK900" s="179">
        <f t="shared" si="59"/>
        <v>0</v>
      </c>
      <c r="BL900" s="18" t="s">
        <v>318</v>
      </c>
      <c r="BM900" s="178" t="s">
        <v>2031</v>
      </c>
    </row>
    <row r="901" spans="1:65" s="2" customFormat="1" ht="21.6" customHeight="1">
      <c r="A901" s="33"/>
      <c r="B901" s="166"/>
      <c r="C901" s="167" t="s">
        <v>2032</v>
      </c>
      <c r="D901" s="167" t="s">
        <v>222</v>
      </c>
      <c r="E901" s="168" t="s">
        <v>2033</v>
      </c>
      <c r="F901" s="169" t="s">
        <v>2034</v>
      </c>
      <c r="G901" s="170" t="s">
        <v>225</v>
      </c>
      <c r="H901" s="171">
        <v>1</v>
      </c>
      <c r="I901" s="172"/>
      <c r="J901" s="173">
        <f t="shared" si="50"/>
        <v>0</v>
      </c>
      <c r="K901" s="169" t="s">
        <v>1</v>
      </c>
      <c r="L901" s="34"/>
      <c r="M901" s="174" t="s">
        <v>1</v>
      </c>
      <c r="N901" s="175" t="s">
        <v>38</v>
      </c>
      <c r="O901" s="59"/>
      <c r="P901" s="176">
        <f t="shared" si="51"/>
        <v>0</v>
      </c>
      <c r="Q901" s="176">
        <v>0</v>
      </c>
      <c r="R901" s="176">
        <f t="shared" si="52"/>
        <v>0</v>
      </c>
      <c r="S901" s="176">
        <v>0</v>
      </c>
      <c r="T901" s="177">
        <f t="shared" si="53"/>
        <v>0</v>
      </c>
      <c r="U901" s="33"/>
      <c r="V901" s="33"/>
      <c r="W901" s="33"/>
      <c r="X901" s="33"/>
      <c r="Y901" s="33"/>
      <c r="Z901" s="33"/>
      <c r="AA901" s="33"/>
      <c r="AB901" s="33"/>
      <c r="AC901" s="33"/>
      <c r="AD901" s="33"/>
      <c r="AE901" s="33"/>
      <c r="AR901" s="178" t="s">
        <v>318</v>
      </c>
      <c r="AT901" s="178" t="s">
        <v>222</v>
      </c>
      <c r="AU901" s="178" t="s">
        <v>82</v>
      </c>
      <c r="AY901" s="18" t="s">
        <v>219</v>
      </c>
      <c r="BE901" s="179">
        <f t="shared" si="54"/>
        <v>0</v>
      </c>
      <c r="BF901" s="179">
        <f t="shared" si="55"/>
        <v>0</v>
      </c>
      <c r="BG901" s="179">
        <f t="shared" si="56"/>
        <v>0</v>
      </c>
      <c r="BH901" s="179">
        <f t="shared" si="57"/>
        <v>0</v>
      </c>
      <c r="BI901" s="179">
        <f t="shared" si="58"/>
        <v>0</v>
      </c>
      <c r="BJ901" s="18" t="s">
        <v>80</v>
      </c>
      <c r="BK901" s="179">
        <f t="shared" si="59"/>
        <v>0</v>
      </c>
      <c r="BL901" s="18" t="s">
        <v>318</v>
      </c>
      <c r="BM901" s="178" t="s">
        <v>2035</v>
      </c>
    </row>
    <row r="902" spans="1:65" s="2" customFormat="1" ht="32.45" customHeight="1">
      <c r="A902" s="33"/>
      <c r="B902" s="166"/>
      <c r="C902" s="167" t="s">
        <v>2036</v>
      </c>
      <c r="D902" s="167" t="s">
        <v>222</v>
      </c>
      <c r="E902" s="168" t="s">
        <v>2037</v>
      </c>
      <c r="F902" s="169" t="s">
        <v>2038</v>
      </c>
      <c r="G902" s="170" t="s">
        <v>361</v>
      </c>
      <c r="H902" s="171">
        <v>50.7</v>
      </c>
      <c r="I902" s="172"/>
      <c r="J902" s="173">
        <f t="shared" si="50"/>
        <v>0</v>
      </c>
      <c r="K902" s="169" t="s">
        <v>1</v>
      </c>
      <c r="L902" s="34"/>
      <c r="M902" s="174" t="s">
        <v>1</v>
      </c>
      <c r="N902" s="175" t="s">
        <v>38</v>
      </c>
      <c r="O902" s="59"/>
      <c r="P902" s="176">
        <f t="shared" si="51"/>
        <v>0</v>
      </c>
      <c r="Q902" s="176">
        <v>0</v>
      </c>
      <c r="R902" s="176">
        <f t="shared" si="52"/>
        <v>0</v>
      </c>
      <c r="S902" s="176">
        <v>0</v>
      </c>
      <c r="T902" s="177">
        <f t="shared" si="53"/>
        <v>0</v>
      </c>
      <c r="U902" s="33"/>
      <c r="V902" s="33"/>
      <c r="W902" s="33"/>
      <c r="X902" s="33"/>
      <c r="Y902" s="33"/>
      <c r="Z902" s="33"/>
      <c r="AA902" s="33"/>
      <c r="AB902" s="33"/>
      <c r="AC902" s="33"/>
      <c r="AD902" s="33"/>
      <c r="AE902" s="33"/>
      <c r="AR902" s="178" t="s">
        <v>318</v>
      </c>
      <c r="AT902" s="178" t="s">
        <v>222</v>
      </c>
      <c r="AU902" s="178" t="s">
        <v>82</v>
      </c>
      <c r="AY902" s="18" t="s">
        <v>219</v>
      </c>
      <c r="BE902" s="179">
        <f t="shared" si="54"/>
        <v>0</v>
      </c>
      <c r="BF902" s="179">
        <f t="shared" si="55"/>
        <v>0</v>
      </c>
      <c r="BG902" s="179">
        <f t="shared" si="56"/>
        <v>0</v>
      </c>
      <c r="BH902" s="179">
        <f t="shared" si="57"/>
        <v>0</v>
      </c>
      <c r="BI902" s="179">
        <f t="shared" si="58"/>
        <v>0</v>
      </c>
      <c r="BJ902" s="18" t="s">
        <v>80</v>
      </c>
      <c r="BK902" s="179">
        <f t="shared" si="59"/>
        <v>0</v>
      </c>
      <c r="BL902" s="18" t="s">
        <v>318</v>
      </c>
      <c r="BM902" s="178" t="s">
        <v>2039</v>
      </c>
    </row>
    <row r="903" spans="1:65" s="2" customFormat="1" ht="21.6" customHeight="1">
      <c r="A903" s="33"/>
      <c r="B903" s="166"/>
      <c r="C903" s="167" t="s">
        <v>2040</v>
      </c>
      <c r="D903" s="167" t="s">
        <v>222</v>
      </c>
      <c r="E903" s="168" t="s">
        <v>2041</v>
      </c>
      <c r="F903" s="169" t="s">
        <v>2042</v>
      </c>
      <c r="G903" s="170" t="s">
        <v>361</v>
      </c>
      <c r="H903" s="171">
        <v>30.23</v>
      </c>
      <c r="I903" s="172"/>
      <c r="J903" s="173">
        <f t="shared" si="50"/>
        <v>0</v>
      </c>
      <c r="K903" s="169" t="s">
        <v>1</v>
      </c>
      <c r="L903" s="34"/>
      <c r="M903" s="174" t="s">
        <v>1</v>
      </c>
      <c r="N903" s="175" t="s">
        <v>38</v>
      </c>
      <c r="O903" s="59"/>
      <c r="P903" s="176">
        <f t="shared" si="51"/>
        <v>0</v>
      </c>
      <c r="Q903" s="176">
        <v>0</v>
      </c>
      <c r="R903" s="176">
        <f t="shared" si="52"/>
        <v>0</v>
      </c>
      <c r="S903" s="176">
        <v>0</v>
      </c>
      <c r="T903" s="177">
        <f t="shared" si="53"/>
        <v>0</v>
      </c>
      <c r="U903" s="33"/>
      <c r="V903" s="33"/>
      <c r="W903" s="33"/>
      <c r="X903" s="33"/>
      <c r="Y903" s="33"/>
      <c r="Z903" s="33"/>
      <c r="AA903" s="33"/>
      <c r="AB903" s="33"/>
      <c r="AC903" s="33"/>
      <c r="AD903" s="33"/>
      <c r="AE903" s="33"/>
      <c r="AR903" s="178" t="s">
        <v>318</v>
      </c>
      <c r="AT903" s="178" t="s">
        <v>222</v>
      </c>
      <c r="AU903" s="178" t="s">
        <v>82</v>
      </c>
      <c r="AY903" s="18" t="s">
        <v>219</v>
      </c>
      <c r="BE903" s="179">
        <f t="shared" si="54"/>
        <v>0</v>
      </c>
      <c r="BF903" s="179">
        <f t="shared" si="55"/>
        <v>0</v>
      </c>
      <c r="BG903" s="179">
        <f t="shared" si="56"/>
        <v>0</v>
      </c>
      <c r="BH903" s="179">
        <f t="shared" si="57"/>
        <v>0</v>
      </c>
      <c r="BI903" s="179">
        <f t="shared" si="58"/>
        <v>0</v>
      </c>
      <c r="BJ903" s="18" t="s">
        <v>80</v>
      </c>
      <c r="BK903" s="179">
        <f t="shared" si="59"/>
        <v>0</v>
      </c>
      <c r="BL903" s="18" t="s">
        <v>318</v>
      </c>
      <c r="BM903" s="178" t="s">
        <v>2043</v>
      </c>
    </row>
    <row r="904" spans="1:65" s="2" customFormat="1" ht="32.45" customHeight="1">
      <c r="A904" s="33"/>
      <c r="B904" s="166"/>
      <c r="C904" s="167" t="s">
        <v>2044</v>
      </c>
      <c r="D904" s="167" t="s">
        <v>222</v>
      </c>
      <c r="E904" s="168" t="s">
        <v>2045</v>
      </c>
      <c r="F904" s="169" t="s">
        <v>2046</v>
      </c>
      <c r="G904" s="170" t="s">
        <v>755</v>
      </c>
      <c r="H904" s="171">
        <v>61</v>
      </c>
      <c r="I904" s="172"/>
      <c r="J904" s="173">
        <f t="shared" si="50"/>
        <v>0</v>
      </c>
      <c r="K904" s="169" t="s">
        <v>1</v>
      </c>
      <c r="L904" s="34"/>
      <c r="M904" s="174" t="s">
        <v>1</v>
      </c>
      <c r="N904" s="175" t="s">
        <v>38</v>
      </c>
      <c r="O904" s="59"/>
      <c r="P904" s="176">
        <f t="shared" si="51"/>
        <v>0</v>
      </c>
      <c r="Q904" s="176">
        <v>0</v>
      </c>
      <c r="R904" s="176">
        <f t="shared" si="52"/>
        <v>0</v>
      </c>
      <c r="S904" s="176">
        <v>0</v>
      </c>
      <c r="T904" s="177">
        <f t="shared" si="53"/>
        <v>0</v>
      </c>
      <c r="U904" s="33"/>
      <c r="V904" s="33"/>
      <c r="W904" s="33"/>
      <c r="X904" s="33"/>
      <c r="Y904" s="33"/>
      <c r="Z904" s="33"/>
      <c r="AA904" s="33"/>
      <c r="AB904" s="33"/>
      <c r="AC904" s="33"/>
      <c r="AD904" s="33"/>
      <c r="AE904" s="33"/>
      <c r="AR904" s="178" t="s">
        <v>318</v>
      </c>
      <c r="AT904" s="178" t="s">
        <v>222</v>
      </c>
      <c r="AU904" s="178" t="s">
        <v>82</v>
      </c>
      <c r="AY904" s="18" t="s">
        <v>219</v>
      </c>
      <c r="BE904" s="179">
        <f t="shared" si="54"/>
        <v>0</v>
      </c>
      <c r="BF904" s="179">
        <f t="shared" si="55"/>
        <v>0</v>
      </c>
      <c r="BG904" s="179">
        <f t="shared" si="56"/>
        <v>0</v>
      </c>
      <c r="BH904" s="179">
        <f t="shared" si="57"/>
        <v>0</v>
      </c>
      <c r="BI904" s="179">
        <f t="shared" si="58"/>
        <v>0</v>
      </c>
      <c r="BJ904" s="18" t="s">
        <v>80</v>
      </c>
      <c r="BK904" s="179">
        <f t="shared" si="59"/>
        <v>0</v>
      </c>
      <c r="BL904" s="18" t="s">
        <v>318</v>
      </c>
      <c r="BM904" s="178" t="s">
        <v>2047</v>
      </c>
    </row>
    <row r="905" spans="1:65" s="2" customFormat="1" ht="32.45" customHeight="1">
      <c r="A905" s="33"/>
      <c r="B905" s="166"/>
      <c r="C905" s="167" t="s">
        <v>2048</v>
      </c>
      <c r="D905" s="167" t="s">
        <v>222</v>
      </c>
      <c r="E905" s="168" t="s">
        <v>2049</v>
      </c>
      <c r="F905" s="169" t="s">
        <v>2050</v>
      </c>
      <c r="G905" s="170" t="s">
        <v>237</v>
      </c>
      <c r="H905" s="171">
        <v>12.5</v>
      </c>
      <c r="I905" s="172"/>
      <c r="J905" s="173">
        <f t="shared" si="50"/>
        <v>0</v>
      </c>
      <c r="K905" s="169" t="s">
        <v>1</v>
      </c>
      <c r="L905" s="34"/>
      <c r="M905" s="174" t="s">
        <v>1</v>
      </c>
      <c r="N905" s="175" t="s">
        <v>38</v>
      </c>
      <c r="O905" s="59"/>
      <c r="P905" s="176">
        <f t="shared" si="51"/>
        <v>0</v>
      </c>
      <c r="Q905" s="176">
        <v>0</v>
      </c>
      <c r="R905" s="176">
        <f t="shared" si="52"/>
        <v>0</v>
      </c>
      <c r="S905" s="176">
        <v>0</v>
      </c>
      <c r="T905" s="177">
        <f t="shared" si="53"/>
        <v>0</v>
      </c>
      <c r="U905" s="33"/>
      <c r="V905" s="33"/>
      <c r="W905" s="33"/>
      <c r="X905" s="33"/>
      <c r="Y905" s="33"/>
      <c r="Z905" s="33"/>
      <c r="AA905" s="33"/>
      <c r="AB905" s="33"/>
      <c r="AC905" s="33"/>
      <c r="AD905" s="33"/>
      <c r="AE905" s="33"/>
      <c r="AR905" s="178" t="s">
        <v>318</v>
      </c>
      <c r="AT905" s="178" t="s">
        <v>222</v>
      </c>
      <c r="AU905" s="178" t="s">
        <v>82</v>
      </c>
      <c r="AY905" s="18" t="s">
        <v>219</v>
      </c>
      <c r="BE905" s="179">
        <f t="shared" si="54"/>
        <v>0</v>
      </c>
      <c r="BF905" s="179">
        <f t="shared" si="55"/>
        <v>0</v>
      </c>
      <c r="BG905" s="179">
        <f t="shared" si="56"/>
        <v>0</v>
      </c>
      <c r="BH905" s="179">
        <f t="shared" si="57"/>
        <v>0</v>
      </c>
      <c r="BI905" s="179">
        <f t="shared" si="58"/>
        <v>0</v>
      </c>
      <c r="BJ905" s="18" t="s">
        <v>80</v>
      </c>
      <c r="BK905" s="179">
        <f t="shared" si="59"/>
        <v>0</v>
      </c>
      <c r="BL905" s="18" t="s">
        <v>318</v>
      </c>
      <c r="BM905" s="178" t="s">
        <v>2051</v>
      </c>
    </row>
    <row r="906" spans="1:65" s="2" customFormat="1" ht="54" customHeight="1">
      <c r="A906" s="33"/>
      <c r="B906" s="166"/>
      <c r="C906" s="167" t="s">
        <v>2052</v>
      </c>
      <c r="D906" s="167" t="s">
        <v>222</v>
      </c>
      <c r="E906" s="168" t="s">
        <v>2053</v>
      </c>
      <c r="F906" s="169" t="s">
        <v>2054</v>
      </c>
      <c r="G906" s="170" t="s">
        <v>225</v>
      </c>
      <c r="H906" s="171">
        <v>1</v>
      </c>
      <c r="I906" s="172"/>
      <c r="J906" s="173">
        <f t="shared" si="50"/>
        <v>0</v>
      </c>
      <c r="K906" s="169" t="s">
        <v>1</v>
      </c>
      <c r="L906" s="34"/>
      <c r="M906" s="174" t="s">
        <v>1</v>
      </c>
      <c r="N906" s="175" t="s">
        <v>38</v>
      </c>
      <c r="O906" s="59"/>
      <c r="P906" s="176">
        <f t="shared" si="51"/>
        <v>0</v>
      </c>
      <c r="Q906" s="176">
        <v>0</v>
      </c>
      <c r="R906" s="176">
        <f t="shared" si="52"/>
        <v>0</v>
      </c>
      <c r="S906" s="176">
        <v>0</v>
      </c>
      <c r="T906" s="177">
        <f t="shared" si="53"/>
        <v>0</v>
      </c>
      <c r="U906" s="33"/>
      <c r="V906" s="33"/>
      <c r="W906" s="33"/>
      <c r="X906" s="33"/>
      <c r="Y906" s="33"/>
      <c r="Z906" s="33"/>
      <c r="AA906" s="33"/>
      <c r="AB906" s="33"/>
      <c r="AC906" s="33"/>
      <c r="AD906" s="33"/>
      <c r="AE906" s="33"/>
      <c r="AR906" s="178" t="s">
        <v>318</v>
      </c>
      <c r="AT906" s="178" t="s">
        <v>222</v>
      </c>
      <c r="AU906" s="178" t="s">
        <v>82</v>
      </c>
      <c r="AY906" s="18" t="s">
        <v>219</v>
      </c>
      <c r="BE906" s="179">
        <f t="shared" si="54"/>
        <v>0</v>
      </c>
      <c r="BF906" s="179">
        <f t="shared" si="55"/>
        <v>0</v>
      </c>
      <c r="BG906" s="179">
        <f t="shared" si="56"/>
        <v>0</v>
      </c>
      <c r="BH906" s="179">
        <f t="shared" si="57"/>
        <v>0</v>
      </c>
      <c r="BI906" s="179">
        <f t="shared" si="58"/>
        <v>0</v>
      </c>
      <c r="BJ906" s="18" t="s">
        <v>80</v>
      </c>
      <c r="BK906" s="179">
        <f t="shared" si="59"/>
        <v>0</v>
      </c>
      <c r="BL906" s="18" t="s">
        <v>318</v>
      </c>
      <c r="BM906" s="178" t="s">
        <v>2055</v>
      </c>
    </row>
    <row r="907" spans="1:65" s="2" customFormat="1" ht="43.15" customHeight="1">
      <c r="A907" s="33"/>
      <c r="B907" s="166"/>
      <c r="C907" s="167" t="s">
        <v>2056</v>
      </c>
      <c r="D907" s="167" t="s">
        <v>222</v>
      </c>
      <c r="E907" s="168" t="s">
        <v>2057</v>
      </c>
      <c r="F907" s="169" t="s">
        <v>2058</v>
      </c>
      <c r="G907" s="170" t="s">
        <v>225</v>
      </c>
      <c r="H907" s="171">
        <v>1</v>
      </c>
      <c r="I907" s="172"/>
      <c r="J907" s="173">
        <f t="shared" si="50"/>
        <v>0</v>
      </c>
      <c r="K907" s="169" t="s">
        <v>1</v>
      </c>
      <c r="L907" s="34"/>
      <c r="M907" s="174" t="s">
        <v>1</v>
      </c>
      <c r="N907" s="175" t="s">
        <v>38</v>
      </c>
      <c r="O907" s="59"/>
      <c r="P907" s="176">
        <f t="shared" si="51"/>
        <v>0</v>
      </c>
      <c r="Q907" s="176">
        <v>0</v>
      </c>
      <c r="R907" s="176">
        <f t="shared" si="52"/>
        <v>0</v>
      </c>
      <c r="S907" s="176">
        <v>0</v>
      </c>
      <c r="T907" s="177">
        <f t="shared" si="53"/>
        <v>0</v>
      </c>
      <c r="U907" s="33"/>
      <c r="V907" s="33"/>
      <c r="W907" s="33"/>
      <c r="X907" s="33"/>
      <c r="Y907" s="33"/>
      <c r="Z907" s="33"/>
      <c r="AA907" s="33"/>
      <c r="AB907" s="33"/>
      <c r="AC907" s="33"/>
      <c r="AD907" s="33"/>
      <c r="AE907" s="33"/>
      <c r="AR907" s="178" t="s">
        <v>318</v>
      </c>
      <c r="AT907" s="178" t="s">
        <v>222</v>
      </c>
      <c r="AU907" s="178" t="s">
        <v>82</v>
      </c>
      <c r="AY907" s="18" t="s">
        <v>219</v>
      </c>
      <c r="BE907" s="179">
        <f t="shared" si="54"/>
        <v>0</v>
      </c>
      <c r="BF907" s="179">
        <f t="shared" si="55"/>
        <v>0</v>
      </c>
      <c r="BG907" s="179">
        <f t="shared" si="56"/>
        <v>0</v>
      </c>
      <c r="BH907" s="179">
        <f t="shared" si="57"/>
        <v>0</v>
      </c>
      <c r="BI907" s="179">
        <f t="shared" si="58"/>
        <v>0</v>
      </c>
      <c r="BJ907" s="18" t="s">
        <v>80</v>
      </c>
      <c r="BK907" s="179">
        <f t="shared" si="59"/>
        <v>0</v>
      </c>
      <c r="BL907" s="18" t="s">
        <v>318</v>
      </c>
      <c r="BM907" s="178" t="s">
        <v>2059</v>
      </c>
    </row>
    <row r="908" spans="1:65" s="2" customFormat="1" ht="21.6" customHeight="1">
      <c r="A908" s="33"/>
      <c r="B908" s="166"/>
      <c r="C908" s="167" t="s">
        <v>2060</v>
      </c>
      <c r="D908" s="167" t="s">
        <v>222</v>
      </c>
      <c r="E908" s="168" t="s">
        <v>2061</v>
      </c>
      <c r="F908" s="169" t="s">
        <v>2062</v>
      </c>
      <c r="G908" s="170" t="s">
        <v>654</v>
      </c>
      <c r="H908" s="171">
        <v>1</v>
      </c>
      <c r="I908" s="172"/>
      <c r="J908" s="173">
        <f t="shared" si="50"/>
        <v>0</v>
      </c>
      <c r="K908" s="169" t="s">
        <v>1</v>
      </c>
      <c r="L908" s="34"/>
      <c r="M908" s="174" t="s">
        <v>1</v>
      </c>
      <c r="N908" s="175" t="s">
        <v>38</v>
      </c>
      <c r="O908" s="59"/>
      <c r="P908" s="176">
        <f t="shared" si="51"/>
        <v>0</v>
      </c>
      <c r="Q908" s="176">
        <v>0</v>
      </c>
      <c r="R908" s="176">
        <f t="shared" si="52"/>
        <v>0</v>
      </c>
      <c r="S908" s="176">
        <v>0</v>
      </c>
      <c r="T908" s="177">
        <f t="shared" si="53"/>
        <v>0</v>
      </c>
      <c r="U908" s="33"/>
      <c r="V908" s="33"/>
      <c r="W908" s="33"/>
      <c r="X908" s="33"/>
      <c r="Y908" s="33"/>
      <c r="Z908" s="33"/>
      <c r="AA908" s="33"/>
      <c r="AB908" s="33"/>
      <c r="AC908" s="33"/>
      <c r="AD908" s="33"/>
      <c r="AE908" s="33"/>
      <c r="AR908" s="178" t="s">
        <v>318</v>
      </c>
      <c r="AT908" s="178" t="s">
        <v>222</v>
      </c>
      <c r="AU908" s="178" t="s">
        <v>82</v>
      </c>
      <c r="AY908" s="18" t="s">
        <v>219</v>
      </c>
      <c r="BE908" s="179">
        <f t="shared" si="54"/>
        <v>0</v>
      </c>
      <c r="BF908" s="179">
        <f t="shared" si="55"/>
        <v>0</v>
      </c>
      <c r="BG908" s="179">
        <f t="shared" si="56"/>
        <v>0</v>
      </c>
      <c r="BH908" s="179">
        <f t="shared" si="57"/>
        <v>0</v>
      </c>
      <c r="BI908" s="179">
        <f t="shared" si="58"/>
        <v>0</v>
      </c>
      <c r="BJ908" s="18" t="s">
        <v>80</v>
      </c>
      <c r="BK908" s="179">
        <f t="shared" si="59"/>
        <v>0</v>
      </c>
      <c r="BL908" s="18" t="s">
        <v>318</v>
      </c>
      <c r="BM908" s="178" t="s">
        <v>2063</v>
      </c>
    </row>
    <row r="909" spans="2:63" s="12" customFormat="1" ht="22.9" customHeight="1">
      <c r="B909" s="153"/>
      <c r="D909" s="154" t="s">
        <v>72</v>
      </c>
      <c r="E909" s="164" t="s">
        <v>525</v>
      </c>
      <c r="F909" s="164" t="s">
        <v>526</v>
      </c>
      <c r="I909" s="156"/>
      <c r="J909" s="165">
        <f>BK909</f>
        <v>0</v>
      </c>
      <c r="L909" s="153"/>
      <c r="M909" s="158"/>
      <c r="N909" s="159"/>
      <c r="O909" s="159"/>
      <c r="P909" s="160">
        <f>SUM(P910:P925)</f>
        <v>0</v>
      </c>
      <c r="Q909" s="159"/>
      <c r="R909" s="160">
        <f>SUM(R910:R925)</f>
        <v>0</v>
      </c>
      <c r="S909" s="159"/>
      <c r="T909" s="161">
        <f>SUM(T910:T925)</f>
        <v>0</v>
      </c>
      <c r="AR909" s="154" t="s">
        <v>82</v>
      </c>
      <c r="AT909" s="162" t="s">
        <v>72</v>
      </c>
      <c r="AU909" s="162" t="s">
        <v>80</v>
      </c>
      <c r="AY909" s="154" t="s">
        <v>219</v>
      </c>
      <c r="BK909" s="163">
        <f>SUM(BK910:BK925)</f>
        <v>0</v>
      </c>
    </row>
    <row r="910" spans="1:65" s="2" customFormat="1" ht="32.45" customHeight="1">
      <c r="A910" s="33"/>
      <c r="B910" s="166"/>
      <c r="C910" s="167" t="s">
        <v>2064</v>
      </c>
      <c r="D910" s="167" t="s">
        <v>222</v>
      </c>
      <c r="E910" s="168" t="s">
        <v>2065</v>
      </c>
      <c r="F910" s="169" t="s">
        <v>2066</v>
      </c>
      <c r="G910" s="170" t="s">
        <v>225</v>
      </c>
      <c r="H910" s="171">
        <v>1</v>
      </c>
      <c r="I910" s="172"/>
      <c r="J910" s="173">
        <f>ROUND(I910*H910,2)</f>
        <v>0</v>
      </c>
      <c r="K910" s="169" t="s">
        <v>1</v>
      </c>
      <c r="L910" s="34"/>
      <c r="M910" s="174" t="s">
        <v>1</v>
      </c>
      <c r="N910" s="175" t="s">
        <v>38</v>
      </c>
      <c r="O910" s="59"/>
      <c r="P910" s="176">
        <f>O910*H910</f>
        <v>0</v>
      </c>
      <c r="Q910" s="176">
        <v>0</v>
      </c>
      <c r="R910" s="176">
        <f>Q910*H910</f>
        <v>0</v>
      </c>
      <c r="S910" s="176">
        <v>0</v>
      </c>
      <c r="T910" s="177">
        <f>S910*H910</f>
        <v>0</v>
      </c>
      <c r="U910" s="33"/>
      <c r="V910" s="33"/>
      <c r="W910" s="33"/>
      <c r="X910" s="33"/>
      <c r="Y910" s="33"/>
      <c r="Z910" s="33"/>
      <c r="AA910" s="33"/>
      <c r="AB910" s="33"/>
      <c r="AC910" s="33"/>
      <c r="AD910" s="33"/>
      <c r="AE910" s="33"/>
      <c r="AR910" s="178" t="s">
        <v>318</v>
      </c>
      <c r="AT910" s="178" t="s">
        <v>222</v>
      </c>
      <c r="AU910" s="178" t="s">
        <v>82</v>
      </c>
      <c r="AY910" s="18" t="s">
        <v>219</v>
      </c>
      <c r="BE910" s="179">
        <f>IF(N910="základní",J910,0)</f>
        <v>0</v>
      </c>
      <c r="BF910" s="179">
        <f>IF(N910="snížená",J910,0)</f>
        <v>0</v>
      </c>
      <c r="BG910" s="179">
        <f>IF(N910="zákl. přenesená",J910,0)</f>
        <v>0</v>
      </c>
      <c r="BH910" s="179">
        <f>IF(N910="sníž. přenesená",J910,0)</f>
        <v>0</v>
      </c>
      <c r="BI910" s="179">
        <f>IF(N910="nulová",J910,0)</f>
        <v>0</v>
      </c>
      <c r="BJ910" s="18" t="s">
        <v>80</v>
      </c>
      <c r="BK910" s="179">
        <f>ROUND(I910*H910,2)</f>
        <v>0</v>
      </c>
      <c r="BL910" s="18" t="s">
        <v>318</v>
      </c>
      <c r="BM910" s="178" t="s">
        <v>2067</v>
      </c>
    </row>
    <row r="911" spans="1:65" s="2" customFormat="1" ht="32.45" customHeight="1">
      <c r="A911" s="33"/>
      <c r="B911" s="166"/>
      <c r="C911" s="167" t="s">
        <v>2068</v>
      </c>
      <c r="D911" s="167" t="s">
        <v>222</v>
      </c>
      <c r="E911" s="168" t="s">
        <v>2069</v>
      </c>
      <c r="F911" s="169" t="s">
        <v>2070</v>
      </c>
      <c r="G911" s="170" t="s">
        <v>237</v>
      </c>
      <c r="H911" s="171">
        <v>23</v>
      </c>
      <c r="I911" s="172"/>
      <c r="J911" s="173">
        <f>ROUND(I911*H911,2)</f>
        <v>0</v>
      </c>
      <c r="K911" s="169" t="s">
        <v>1</v>
      </c>
      <c r="L911" s="34"/>
      <c r="M911" s="174" t="s">
        <v>1</v>
      </c>
      <c r="N911" s="175" t="s">
        <v>38</v>
      </c>
      <c r="O911" s="59"/>
      <c r="P911" s="176">
        <f>O911*H911</f>
        <v>0</v>
      </c>
      <c r="Q911" s="176">
        <v>0</v>
      </c>
      <c r="R911" s="176">
        <f>Q911*H911</f>
        <v>0</v>
      </c>
      <c r="S911" s="176">
        <v>0</v>
      </c>
      <c r="T911" s="177">
        <f>S911*H911</f>
        <v>0</v>
      </c>
      <c r="U911" s="33"/>
      <c r="V911" s="33"/>
      <c r="W911" s="33"/>
      <c r="X911" s="33"/>
      <c r="Y911" s="33"/>
      <c r="Z911" s="33"/>
      <c r="AA911" s="33"/>
      <c r="AB911" s="33"/>
      <c r="AC911" s="33"/>
      <c r="AD911" s="33"/>
      <c r="AE911" s="33"/>
      <c r="AR911" s="178" t="s">
        <v>318</v>
      </c>
      <c r="AT911" s="178" t="s">
        <v>222</v>
      </c>
      <c r="AU911" s="178" t="s">
        <v>82</v>
      </c>
      <c r="AY911" s="18" t="s">
        <v>219</v>
      </c>
      <c r="BE911" s="179">
        <f>IF(N911="základní",J911,0)</f>
        <v>0</v>
      </c>
      <c r="BF911" s="179">
        <f>IF(N911="snížená",J911,0)</f>
        <v>0</v>
      </c>
      <c r="BG911" s="179">
        <f>IF(N911="zákl. přenesená",J911,0)</f>
        <v>0</v>
      </c>
      <c r="BH911" s="179">
        <f>IF(N911="sníž. přenesená",J911,0)</f>
        <v>0</v>
      </c>
      <c r="BI911" s="179">
        <f>IF(N911="nulová",J911,0)</f>
        <v>0</v>
      </c>
      <c r="BJ911" s="18" t="s">
        <v>80</v>
      </c>
      <c r="BK911" s="179">
        <f>ROUND(I911*H911,2)</f>
        <v>0</v>
      </c>
      <c r="BL911" s="18" t="s">
        <v>318</v>
      </c>
      <c r="BM911" s="178" t="s">
        <v>2071</v>
      </c>
    </row>
    <row r="912" spans="1:65" s="2" customFormat="1" ht="32.45" customHeight="1">
      <c r="A912" s="33"/>
      <c r="B912" s="166"/>
      <c r="C912" s="167" t="s">
        <v>2072</v>
      </c>
      <c r="D912" s="167" t="s">
        <v>222</v>
      </c>
      <c r="E912" s="168" t="s">
        <v>2073</v>
      </c>
      <c r="F912" s="169" t="s">
        <v>2074</v>
      </c>
      <c r="G912" s="170" t="s">
        <v>237</v>
      </c>
      <c r="H912" s="171">
        <v>130</v>
      </c>
      <c r="I912" s="172"/>
      <c r="J912" s="173">
        <f>ROUND(I912*H912,2)</f>
        <v>0</v>
      </c>
      <c r="K912" s="169" t="s">
        <v>1</v>
      </c>
      <c r="L912" s="34"/>
      <c r="M912" s="174" t="s">
        <v>1</v>
      </c>
      <c r="N912" s="175" t="s">
        <v>38</v>
      </c>
      <c r="O912" s="59"/>
      <c r="P912" s="176">
        <f>O912*H912</f>
        <v>0</v>
      </c>
      <c r="Q912" s="176">
        <v>0</v>
      </c>
      <c r="R912" s="176">
        <f>Q912*H912</f>
        <v>0</v>
      </c>
      <c r="S912" s="176">
        <v>0</v>
      </c>
      <c r="T912" s="177">
        <f>S912*H912</f>
        <v>0</v>
      </c>
      <c r="U912" s="33"/>
      <c r="V912" s="33"/>
      <c r="W912" s="33"/>
      <c r="X912" s="33"/>
      <c r="Y912" s="33"/>
      <c r="Z912" s="33"/>
      <c r="AA912" s="33"/>
      <c r="AB912" s="33"/>
      <c r="AC912" s="33"/>
      <c r="AD912" s="33"/>
      <c r="AE912" s="33"/>
      <c r="AR912" s="178" t="s">
        <v>318</v>
      </c>
      <c r="AT912" s="178" t="s">
        <v>222</v>
      </c>
      <c r="AU912" s="178" t="s">
        <v>82</v>
      </c>
      <c r="AY912" s="18" t="s">
        <v>219</v>
      </c>
      <c r="BE912" s="179">
        <f>IF(N912="základní",J912,0)</f>
        <v>0</v>
      </c>
      <c r="BF912" s="179">
        <f>IF(N912="snížená",J912,0)</f>
        <v>0</v>
      </c>
      <c r="BG912" s="179">
        <f>IF(N912="zákl. přenesená",J912,0)</f>
        <v>0</v>
      </c>
      <c r="BH912" s="179">
        <f>IF(N912="sníž. přenesená",J912,0)</f>
        <v>0</v>
      </c>
      <c r="BI912" s="179">
        <f>IF(N912="nulová",J912,0)</f>
        <v>0</v>
      </c>
      <c r="BJ912" s="18" t="s">
        <v>80</v>
      </c>
      <c r="BK912" s="179">
        <f>ROUND(I912*H912,2)</f>
        <v>0</v>
      </c>
      <c r="BL912" s="18" t="s">
        <v>318</v>
      </c>
      <c r="BM912" s="178" t="s">
        <v>2075</v>
      </c>
    </row>
    <row r="913" spans="1:65" s="2" customFormat="1" ht="32.45" customHeight="1">
      <c r="A913" s="33"/>
      <c r="B913" s="166"/>
      <c r="C913" s="167" t="s">
        <v>2076</v>
      </c>
      <c r="D913" s="167" t="s">
        <v>222</v>
      </c>
      <c r="E913" s="168" t="s">
        <v>2077</v>
      </c>
      <c r="F913" s="169" t="s">
        <v>2078</v>
      </c>
      <c r="G913" s="170" t="s">
        <v>237</v>
      </c>
      <c r="H913" s="171">
        <v>25.92</v>
      </c>
      <c r="I913" s="172"/>
      <c r="J913" s="173">
        <f>ROUND(I913*H913,2)</f>
        <v>0</v>
      </c>
      <c r="K913" s="169" t="s">
        <v>1</v>
      </c>
      <c r="L913" s="34"/>
      <c r="M913" s="174" t="s">
        <v>1</v>
      </c>
      <c r="N913" s="175" t="s">
        <v>38</v>
      </c>
      <c r="O913" s="59"/>
      <c r="P913" s="176">
        <f>O913*H913</f>
        <v>0</v>
      </c>
      <c r="Q913" s="176">
        <v>0</v>
      </c>
      <c r="R913" s="176">
        <f>Q913*H913</f>
        <v>0</v>
      </c>
      <c r="S913" s="176">
        <v>0</v>
      </c>
      <c r="T913" s="177">
        <f>S913*H913</f>
        <v>0</v>
      </c>
      <c r="U913" s="33"/>
      <c r="V913" s="33"/>
      <c r="W913" s="33"/>
      <c r="X913" s="33"/>
      <c r="Y913" s="33"/>
      <c r="Z913" s="33"/>
      <c r="AA913" s="33"/>
      <c r="AB913" s="33"/>
      <c r="AC913" s="33"/>
      <c r="AD913" s="33"/>
      <c r="AE913" s="33"/>
      <c r="AR913" s="178" t="s">
        <v>318</v>
      </c>
      <c r="AT913" s="178" t="s">
        <v>222</v>
      </c>
      <c r="AU913" s="178" t="s">
        <v>82</v>
      </c>
      <c r="AY913" s="18" t="s">
        <v>219</v>
      </c>
      <c r="BE913" s="179">
        <f>IF(N913="základní",J913,0)</f>
        <v>0</v>
      </c>
      <c r="BF913" s="179">
        <f>IF(N913="snížená",J913,0)</f>
        <v>0</v>
      </c>
      <c r="BG913" s="179">
        <f>IF(N913="zákl. přenesená",J913,0)</f>
        <v>0</v>
      </c>
      <c r="BH913" s="179">
        <f>IF(N913="sníž. přenesená",J913,0)</f>
        <v>0</v>
      </c>
      <c r="BI913" s="179">
        <f>IF(N913="nulová",J913,0)</f>
        <v>0</v>
      </c>
      <c r="BJ913" s="18" t="s">
        <v>80</v>
      </c>
      <c r="BK913" s="179">
        <f>ROUND(I913*H913,2)</f>
        <v>0</v>
      </c>
      <c r="BL913" s="18" t="s">
        <v>318</v>
      </c>
      <c r="BM913" s="178" t="s">
        <v>2079</v>
      </c>
    </row>
    <row r="914" spans="2:51" s="13" customFormat="1" ht="12">
      <c r="B914" s="180"/>
      <c r="D914" s="181" t="s">
        <v>228</v>
      </c>
      <c r="E914" s="182" t="s">
        <v>1</v>
      </c>
      <c r="F914" s="183" t="s">
        <v>2080</v>
      </c>
      <c r="H914" s="184">
        <v>10.08</v>
      </c>
      <c r="I914" s="185"/>
      <c r="L914" s="180"/>
      <c r="M914" s="186"/>
      <c r="N914" s="187"/>
      <c r="O914" s="187"/>
      <c r="P914" s="187"/>
      <c r="Q914" s="187"/>
      <c r="R914" s="187"/>
      <c r="S914" s="187"/>
      <c r="T914" s="188"/>
      <c r="AT914" s="182" t="s">
        <v>228</v>
      </c>
      <c r="AU914" s="182" t="s">
        <v>82</v>
      </c>
      <c r="AV914" s="13" t="s">
        <v>82</v>
      </c>
      <c r="AW914" s="13" t="s">
        <v>30</v>
      </c>
      <c r="AX914" s="13" t="s">
        <v>73</v>
      </c>
      <c r="AY914" s="182" t="s">
        <v>219</v>
      </c>
    </row>
    <row r="915" spans="2:51" s="13" customFormat="1" ht="12">
      <c r="B915" s="180"/>
      <c r="D915" s="181" t="s">
        <v>228</v>
      </c>
      <c r="E915" s="182" t="s">
        <v>1</v>
      </c>
      <c r="F915" s="183" t="s">
        <v>4210</v>
      </c>
      <c r="H915" s="184">
        <v>12.96</v>
      </c>
      <c r="I915" s="185"/>
      <c r="L915" s="180"/>
      <c r="M915" s="186"/>
      <c r="N915" s="187"/>
      <c r="O915" s="187"/>
      <c r="P915" s="187"/>
      <c r="Q915" s="187"/>
      <c r="R915" s="187"/>
      <c r="S915" s="187"/>
      <c r="T915" s="188"/>
      <c r="AT915" s="182" t="s">
        <v>228</v>
      </c>
      <c r="AU915" s="182" t="s">
        <v>82</v>
      </c>
      <c r="AV915" s="13" t="s">
        <v>82</v>
      </c>
      <c r="AW915" s="13" t="s">
        <v>30</v>
      </c>
      <c r="AX915" s="13" t="s">
        <v>73</v>
      </c>
      <c r="AY915" s="182" t="s">
        <v>219</v>
      </c>
    </row>
    <row r="916" spans="2:51" s="13" customFormat="1" ht="12">
      <c r="B916" s="180"/>
      <c r="D916" s="181" t="s">
        <v>228</v>
      </c>
      <c r="E916" s="182" t="s">
        <v>1</v>
      </c>
      <c r="F916" s="183" t="s">
        <v>2081</v>
      </c>
      <c r="H916" s="184">
        <v>2.88</v>
      </c>
      <c r="I916" s="185"/>
      <c r="L916" s="180"/>
      <c r="M916" s="186"/>
      <c r="N916" s="187"/>
      <c r="O916" s="187"/>
      <c r="P916" s="187"/>
      <c r="Q916" s="187"/>
      <c r="R916" s="187"/>
      <c r="S916" s="187"/>
      <c r="T916" s="188"/>
      <c r="AT916" s="182" t="s">
        <v>228</v>
      </c>
      <c r="AU916" s="182" t="s">
        <v>82</v>
      </c>
      <c r="AV916" s="13" t="s">
        <v>82</v>
      </c>
      <c r="AW916" s="13" t="s">
        <v>30</v>
      </c>
      <c r="AX916" s="13" t="s">
        <v>73</v>
      </c>
      <c r="AY916" s="182" t="s">
        <v>219</v>
      </c>
    </row>
    <row r="917" spans="2:51" s="14" customFormat="1" ht="12">
      <c r="B917" s="189"/>
      <c r="D917" s="181" t="s">
        <v>228</v>
      </c>
      <c r="E917" s="190" t="s">
        <v>1</v>
      </c>
      <c r="F917" s="191" t="s">
        <v>241</v>
      </c>
      <c r="H917" s="192">
        <v>17.28</v>
      </c>
      <c r="I917" s="193"/>
      <c r="L917" s="189"/>
      <c r="M917" s="194"/>
      <c r="N917" s="195"/>
      <c r="O917" s="195"/>
      <c r="P917" s="195"/>
      <c r="Q917" s="195"/>
      <c r="R917" s="195"/>
      <c r="S917" s="195"/>
      <c r="T917" s="196"/>
      <c r="AT917" s="190" t="s">
        <v>228</v>
      </c>
      <c r="AU917" s="190" t="s">
        <v>82</v>
      </c>
      <c r="AV917" s="14" t="s">
        <v>125</v>
      </c>
      <c r="AW917" s="14" t="s">
        <v>30</v>
      </c>
      <c r="AX917" s="14" t="s">
        <v>80</v>
      </c>
      <c r="AY917" s="190" t="s">
        <v>219</v>
      </c>
    </row>
    <row r="918" spans="1:65" s="2" customFormat="1" ht="43.15" customHeight="1">
      <c r="A918" s="33"/>
      <c r="B918" s="166"/>
      <c r="C918" s="167" t="s">
        <v>2082</v>
      </c>
      <c r="D918" s="167" t="s">
        <v>222</v>
      </c>
      <c r="E918" s="168" t="s">
        <v>2083</v>
      </c>
      <c r="F918" s="169" t="s">
        <v>2084</v>
      </c>
      <c r="G918" s="170" t="s">
        <v>237</v>
      </c>
      <c r="H918" s="171">
        <v>67.42</v>
      </c>
      <c r="I918" s="172"/>
      <c r="J918" s="173">
        <f>ROUND(I918*H918,2)</f>
        <v>0</v>
      </c>
      <c r="K918" s="169" t="s">
        <v>1</v>
      </c>
      <c r="L918" s="34"/>
      <c r="M918" s="174" t="s">
        <v>1</v>
      </c>
      <c r="N918" s="175" t="s">
        <v>38</v>
      </c>
      <c r="O918" s="59"/>
      <c r="P918" s="176">
        <f>O918*H918</f>
        <v>0</v>
      </c>
      <c r="Q918" s="176">
        <v>0</v>
      </c>
      <c r="R918" s="176">
        <f>Q918*H918</f>
        <v>0</v>
      </c>
      <c r="S918" s="176">
        <v>0</v>
      </c>
      <c r="T918" s="177">
        <f>S918*H918</f>
        <v>0</v>
      </c>
      <c r="U918" s="33"/>
      <c r="V918" s="33"/>
      <c r="W918" s="33"/>
      <c r="X918" s="33"/>
      <c r="Y918" s="33"/>
      <c r="Z918" s="33"/>
      <c r="AA918" s="33"/>
      <c r="AB918" s="33"/>
      <c r="AC918" s="33"/>
      <c r="AD918" s="33"/>
      <c r="AE918" s="33"/>
      <c r="AR918" s="178" t="s">
        <v>318</v>
      </c>
      <c r="AT918" s="178" t="s">
        <v>222</v>
      </c>
      <c r="AU918" s="178" t="s">
        <v>82</v>
      </c>
      <c r="AY918" s="18" t="s">
        <v>219</v>
      </c>
      <c r="BE918" s="179">
        <f>IF(N918="základní",J918,0)</f>
        <v>0</v>
      </c>
      <c r="BF918" s="179">
        <f>IF(N918="snížená",J918,0)</f>
        <v>0</v>
      </c>
      <c r="BG918" s="179">
        <f>IF(N918="zákl. přenesená",J918,0)</f>
        <v>0</v>
      </c>
      <c r="BH918" s="179">
        <f>IF(N918="sníž. přenesená",J918,0)</f>
        <v>0</v>
      </c>
      <c r="BI918" s="179">
        <f>IF(N918="nulová",J918,0)</f>
        <v>0</v>
      </c>
      <c r="BJ918" s="18" t="s">
        <v>80</v>
      </c>
      <c r="BK918" s="179">
        <f>ROUND(I918*H918,2)</f>
        <v>0</v>
      </c>
      <c r="BL918" s="18" t="s">
        <v>318</v>
      </c>
      <c r="BM918" s="178" t="s">
        <v>2085</v>
      </c>
    </row>
    <row r="919" spans="2:51" s="13" customFormat="1" ht="12">
      <c r="B919" s="180"/>
      <c r="D919" s="181" t="s">
        <v>228</v>
      </c>
      <c r="E919" s="182" t="s">
        <v>1</v>
      </c>
      <c r="F919" s="183" t="s">
        <v>2086</v>
      </c>
      <c r="H919" s="184">
        <v>20.16</v>
      </c>
      <c r="I919" s="185"/>
      <c r="L919" s="180"/>
      <c r="M919" s="186"/>
      <c r="N919" s="187"/>
      <c r="O919" s="187"/>
      <c r="P919" s="187"/>
      <c r="Q919" s="187"/>
      <c r="R919" s="187"/>
      <c r="S919" s="187"/>
      <c r="T919" s="188"/>
      <c r="AT919" s="182" t="s">
        <v>228</v>
      </c>
      <c r="AU919" s="182" t="s">
        <v>82</v>
      </c>
      <c r="AV919" s="13" t="s">
        <v>82</v>
      </c>
      <c r="AW919" s="13" t="s">
        <v>30</v>
      </c>
      <c r="AX919" s="13" t="s">
        <v>73</v>
      </c>
      <c r="AY919" s="182" t="s">
        <v>219</v>
      </c>
    </row>
    <row r="920" spans="2:51" s="13" customFormat="1" ht="12">
      <c r="B920" s="180"/>
      <c r="D920" s="181" t="s">
        <v>228</v>
      </c>
      <c r="E920" s="182" t="s">
        <v>1</v>
      </c>
      <c r="F920" s="183" t="s">
        <v>2087</v>
      </c>
      <c r="H920" s="184">
        <v>47.26</v>
      </c>
      <c r="I920" s="185"/>
      <c r="L920" s="180"/>
      <c r="M920" s="186"/>
      <c r="N920" s="187"/>
      <c r="O920" s="187"/>
      <c r="P920" s="187"/>
      <c r="Q920" s="187"/>
      <c r="R920" s="187"/>
      <c r="S920" s="187"/>
      <c r="T920" s="188"/>
      <c r="AT920" s="182" t="s">
        <v>228</v>
      </c>
      <c r="AU920" s="182" t="s">
        <v>82</v>
      </c>
      <c r="AV920" s="13" t="s">
        <v>82</v>
      </c>
      <c r="AW920" s="13" t="s">
        <v>30</v>
      </c>
      <c r="AX920" s="13" t="s">
        <v>73</v>
      </c>
      <c r="AY920" s="182" t="s">
        <v>219</v>
      </c>
    </row>
    <row r="921" spans="2:51" s="14" customFormat="1" ht="12">
      <c r="B921" s="189"/>
      <c r="D921" s="181" t="s">
        <v>228</v>
      </c>
      <c r="E921" s="190" t="s">
        <v>1</v>
      </c>
      <c r="F921" s="191" t="s">
        <v>241</v>
      </c>
      <c r="H921" s="192">
        <v>67.42</v>
      </c>
      <c r="I921" s="193"/>
      <c r="L921" s="189"/>
      <c r="M921" s="194"/>
      <c r="N921" s="195"/>
      <c r="O921" s="195"/>
      <c r="P921" s="195"/>
      <c r="Q921" s="195"/>
      <c r="R921" s="195"/>
      <c r="S921" s="195"/>
      <c r="T921" s="196"/>
      <c r="AT921" s="190" t="s">
        <v>228</v>
      </c>
      <c r="AU921" s="190" t="s">
        <v>82</v>
      </c>
      <c r="AV921" s="14" t="s">
        <v>125</v>
      </c>
      <c r="AW921" s="14" t="s">
        <v>30</v>
      </c>
      <c r="AX921" s="14" t="s">
        <v>80</v>
      </c>
      <c r="AY921" s="190" t="s">
        <v>219</v>
      </c>
    </row>
    <row r="922" spans="1:65" s="2" customFormat="1" ht="32.45" customHeight="1">
      <c r="A922" s="33"/>
      <c r="B922" s="166"/>
      <c r="C922" s="167" t="s">
        <v>2088</v>
      </c>
      <c r="D922" s="167" t="s">
        <v>222</v>
      </c>
      <c r="E922" s="168" t="s">
        <v>2089</v>
      </c>
      <c r="F922" s="169" t="s">
        <v>2090</v>
      </c>
      <c r="G922" s="170" t="s">
        <v>237</v>
      </c>
      <c r="H922" s="171">
        <v>21</v>
      </c>
      <c r="I922" s="172"/>
      <c r="J922" s="173">
        <f>ROUND(I922*H922,2)</f>
        <v>0</v>
      </c>
      <c r="K922" s="169" t="s">
        <v>1</v>
      </c>
      <c r="L922" s="34"/>
      <c r="M922" s="174" t="s">
        <v>1</v>
      </c>
      <c r="N922" s="175" t="s">
        <v>38</v>
      </c>
      <c r="O922" s="59"/>
      <c r="P922" s="176">
        <f>O922*H922</f>
        <v>0</v>
      </c>
      <c r="Q922" s="176">
        <v>0</v>
      </c>
      <c r="R922" s="176">
        <f>Q922*H922</f>
        <v>0</v>
      </c>
      <c r="S922" s="176">
        <v>0</v>
      </c>
      <c r="T922" s="177">
        <f>S922*H922</f>
        <v>0</v>
      </c>
      <c r="U922" s="33"/>
      <c r="V922" s="33"/>
      <c r="W922" s="33"/>
      <c r="X922" s="33"/>
      <c r="Y922" s="33"/>
      <c r="Z922" s="33"/>
      <c r="AA922" s="33"/>
      <c r="AB922" s="33"/>
      <c r="AC922" s="33"/>
      <c r="AD922" s="33"/>
      <c r="AE922" s="33"/>
      <c r="AR922" s="178" t="s">
        <v>318</v>
      </c>
      <c r="AT922" s="178" t="s">
        <v>222</v>
      </c>
      <c r="AU922" s="178" t="s">
        <v>82</v>
      </c>
      <c r="AY922" s="18" t="s">
        <v>219</v>
      </c>
      <c r="BE922" s="179">
        <f>IF(N922="základní",J922,0)</f>
        <v>0</v>
      </c>
      <c r="BF922" s="179">
        <f>IF(N922="snížená",J922,0)</f>
        <v>0</v>
      </c>
      <c r="BG922" s="179">
        <f>IF(N922="zákl. přenesená",J922,0)</f>
        <v>0</v>
      </c>
      <c r="BH922" s="179">
        <f>IF(N922="sníž. přenesená",J922,0)</f>
        <v>0</v>
      </c>
      <c r="BI922" s="179">
        <f>IF(N922="nulová",J922,0)</f>
        <v>0</v>
      </c>
      <c r="BJ922" s="18" t="s">
        <v>80</v>
      </c>
      <c r="BK922" s="179">
        <f>ROUND(I922*H922,2)</f>
        <v>0</v>
      </c>
      <c r="BL922" s="18" t="s">
        <v>318</v>
      </c>
      <c r="BM922" s="178" t="s">
        <v>2091</v>
      </c>
    </row>
    <row r="923" spans="1:65" s="2" customFormat="1" ht="32.45" customHeight="1">
      <c r="A923" s="33"/>
      <c r="B923" s="166"/>
      <c r="C923" s="167" t="s">
        <v>2092</v>
      </c>
      <c r="D923" s="167" t="s">
        <v>222</v>
      </c>
      <c r="E923" s="168" t="s">
        <v>2093</v>
      </c>
      <c r="F923" s="169" t="s">
        <v>2094</v>
      </c>
      <c r="G923" s="170" t="s">
        <v>225</v>
      </c>
      <c r="H923" s="171">
        <v>6</v>
      </c>
      <c r="I923" s="172"/>
      <c r="J923" s="173">
        <f>ROUND(I923*H923,2)</f>
        <v>0</v>
      </c>
      <c r="K923" s="169" t="s">
        <v>1</v>
      </c>
      <c r="L923" s="34"/>
      <c r="M923" s="174" t="s">
        <v>1</v>
      </c>
      <c r="N923" s="175" t="s">
        <v>38</v>
      </c>
      <c r="O923" s="59"/>
      <c r="P923" s="176">
        <f>O923*H923</f>
        <v>0</v>
      </c>
      <c r="Q923" s="176">
        <v>0</v>
      </c>
      <c r="R923" s="176">
        <f>Q923*H923</f>
        <v>0</v>
      </c>
      <c r="S923" s="176">
        <v>0</v>
      </c>
      <c r="T923" s="177">
        <f>S923*H923</f>
        <v>0</v>
      </c>
      <c r="U923" s="33"/>
      <c r="V923" s="33"/>
      <c r="W923" s="33"/>
      <c r="X923" s="33"/>
      <c r="Y923" s="33"/>
      <c r="Z923" s="33"/>
      <c r="AA923" s="33"/>
      <c r="AB923" s="33"/>
      <c r="AC923" s="33"/>
      <c r="AD923" s="33"/>
      <c r="AE923" s="33"/>
      <c r="AR923" s="178" t="s">
        <v>318</v>
      </c>
      <c r="AT923" s="178" t="s">
        <v>222</v>
      </c>
      <c r="AU923" s="178" t="s">
        <v>82</v>
      </c>
      <c r="AY923" s="18" t="s">
        <v>219</v>
      </c>
      <c r="BE923" s="179">
        <f>IF(N923="základní",J923,0)</f>
        <v>0</v>
      </c>
      <c r="BF923" s="179">
        <f>IF(N923="snížená",J923,0)</f>
        <v>0</v>
      </c>
      <c r="BG923" s="179">
        <f>IF(N923="zákl. přenesená",J923,0)</f>
        <v>0</v>
      </c>
      <c r="BH923" s="179">
        <f>IF(N923="sníž. přenesená",J923,0)</f>
        <v>0</v>
      </c>
      <c r="BI923" s="179">
        <f>IF(N923="nulová",J923,0)</f>
        <v>0</v>
      </c>
      <c r="BJ923" s="18" t="s">
        <v>80</v>
      </c>
      <c r="BK923" s="179">
        <f>ROUND(I923*H923,2)</f>
        <v>0</v>
      </c>
      <c r="BL923" s="18" t="s">
        <v>318</v>
      </c>
      <c r="BM923" s="178" t="s">
        <v>2095</v>
      </c>
    </row>
    <row r="924" spans="1:65" s="2" customFormat="1" ht="32.45" customHeight="1">
      <c r="A924" s="33"/>
      <c r="B924" s="166"/>
      <c r="C924" s="167" t="s">
        <v>2096</v>
      </c>
      <c r="D924" s="167" t="s">
        <v>222</v>
      </c>
      <c r="E924" s="168" t="s">
        <v>2097</v>
      </c>
      <c r="F924" s="169" t="s">
        <v>2098</v>
      </c>
      <c r="G924" s="170" t="s">
        <v>237</v>
      </c>
      <c r="H924" s="171">
        <v>14</v>
      </c>
      <c r="I924" s="172"/>
      <c r="J924" s="173">
        <f>ROUND(I924*H924,2)</f>
        <v>0</v>
      </c>
      <c r="K924" s="169" t="s">
        <v>1</v>
      </c>
      <c r="L924" s="34"/>
      <c r="M924" s="174" t="s">
        <v>1</v>
      </c>
      <c r="N924" s="175" t="s">
        <v>38</v>
      </c>
      <c r="O924" s="59"/>
      <c r="P924" s="176">
        <f>O924*H924</f>
        <v>0</v>
      </c>
      <c r="Q924" s="176">
        <v>0</v>
      </c>
      <c r="R924" s="176">
        <f>Q924*H924</f>
        <v>0</v>
      </c>
      <c r="S924" s="176">
        <v>0</v>
      </c>
      <c r="T924" s="177">
        <f>S924*H924</f>
        <v>0</v>
      </c>
      <c r="U924" s="33"/>
      <c r="V924" s="33"/>
      <c r="W924" s="33"/>
      <c r="X924" s="33"/>
      <c r="Y924" s="33"/>
      <c r="Z924" s="33"/>
      <c r="AA924" s="33"/>
      <c r="AB924" s="33"/>
      <c r="AC924" s="33"/>
      <c r="AD924" s="33"/>
      <c r="AE924" s="33"/>
      <c r="AR924" s="178" t="s">
        <v>318</v>
      </c>
      <c r="AT924" s="178" t="s">
        <v>222</v>
      </c>
      <c r="AU924" s="178" t="s">
        <v>82</v>
      </c>
      <c r="AY924" s="18" t="s">
        <v>219</v>
      </c>
      <c r="BE924" s="179">
        <f>IF(N924="základní",J924,0)</f>
        <v>0</v>
      </c>
      <c r="BF924" s="179">
        <f>IF(N924="snížená",J924,0)</f>
        <v>0</v>
      </c>
      <c r="BG924" s="179">
        <f>IF(N924="zákl. přenesená",J924,0)</f>
        <v>0</v>
      </c>
      <c r="BH924" s="179">
        <f>IF(N924="sníž. přenesená",J924,0)</f>
        <v>0</v>
      </c>
      <c r="BI924" s="179">
        <f>IF(N924="nulová",J924,0)</f>
        <v>0</v>
      </c>
      <c r="BJ924" s="18" t="s">
        <v>80</v>
      </c>
      <c r="BK924" s="179">
        <f>ROUND(I924*H924,2)</f>
        <v>0</v>
      </c>
      <c r="BL924" s="18" t="s">
        <v>318</v>
      </c>
      <c r="BM924" s="178" t="s">
        <v>2099</v>
      </c>
    </row>
    <row r="925" spans="1:65" s="2" customFormat="1" ht="21.6" customHeight="1">
      <c r="A925" s="33"/>
      <c r="B925" s="166"/>
      <c r="C925" s="167" t="s">
        <v>2100</v>
      </c>
      <c r="D925" s="167" t="s">
        <v>222</v>
      </c>
      <c r="E925" s="168" t="s">
        <v>2101</v>
      </c>
      <c r="F925" s="169" t="s">
        <v>2102</v>
      </c>
      <c r="G925" s="170" t="s">
        <v>654</v>
      </c>
      <c r="H925" s="171">
        <v>1</v>
      </c>
      <c r="I925" s="172"/>
      <c r="J925" s="173">
        <f>ROUND(I925*H925,2)</f>
        <v>0</v>
      </c>
      <c r="K925" s="169" t="s">
        <v>1</v>
      </c>
      <c r="L925" s="34"/>
      <c r="M925" s="174" t="s">
        <v>1</v>
      </c>
      <c r="N925" s="175" t="s">
        <v>38</v>
      </c>
      <c r="O925" s="59"/>
      <c r="P925" s="176">
        <f>O925*H925</f>
        <v>0</v>
      </c>
      <c r="Q925" s="176">
        <v>0</v>
      </c>
      <c r="R925" s="176">
        <f>Q925*H925</f>
        <v>0</v>
      </c>
      <c r="S925" s="176">
        <v>0</v>
      </c>
      <c r="T925" s="177">
        <f>S925*H925</f>
        <v>0</v>
      </c>
      <c r="U925" s="33"/>
      <c r="V925" s="33"/>
      <c r="W925" s="33"/>
      <c r="X925" s="33"/>
      <c r="Y925" s="33"/>
      <c r="Z925" s="33"/>
      <c r="AA925" s="33"/>
      <c r="AB925" s="33"/>
      <c r="AC925" s="33"/>
      <c r="AD925" s="33"/>
      <c r="AE925" s="33"/>
      <c r="AR925" s="178" t="s">
        <v>318</v>
      </c>
      <c r="AT925" s="178" t="s">
        <v>222</v>
      </c>
      <c r="AU925" s="178" t="s">
        <v>82</v>
      </c>
      <c r="AY925" s="18" t="s">
        <v>219</v>
      </c>
      <c r="BE925" s="179">
        <f>IF(N925="základní",J925,0)</f>
        <v>0</v>
      </c>
      <c r="BF925" s="179">
        <f>IF(N925="snížená",J925,0)</f>
        <v>0</v>
      </c>
      <c r="BG925" s="179">
        <f>IF(N925="zákl. přenesená",J925,0)</f>
        <v>0</v>
      </c>
      <c r="BH925" s="179">
        <f>IF(N925="sníž. přenesená",J925,0)</f>
        <v>0</v>
      </c>
      <c r="BI925" s="179">
        <f>IF(N925="nulová",J925,0)</f>
        <v>0</v>
      </c>
      <c r="BJ925" s="18" t="s">
        <v>80</v>
      </c>
      <c r="BK925" s="179">
        <f>ROUND(I925*H925,2)</f>
        <v>0</v>
      </c>
      <c r="BL925" s="18" t="s">
        <v>318</v>
      </c>
      <c r="BM925" s="178" t="s">
        <v>2103</v>
      </c>
    </row>
    <row r="926" spans="2:63" s="12" customFormat="1" ht="22.9" customHeight="1">
      <c r="B926" s="153"/>
      <c r="D926" s="154" t="s">
        <v>72</v>
      </c>
      <c r="E926" s="164" t="s">
        <v>2104</v>
      </c>
      <c r="F926" s="164" t="s">
        <v>2105</v>
      </c>
      <c r="I926" s="156"/>
      <c r="J926" s="165">
        <f>BK926</f>
        <v>0</v>
      </c>
      <c r="L926" s="153"/>
      <c r="M926" s="158"/>
      <c r="N926" s="159"/>
      <c r="O926" s="159"/>
      <c r="P926" s="160">
        <f>SUM(P927:P944)</f>
        <v>0</v>
      </c>
      <c r="Q926" s="159"/>
      <c r="R926" s="160">
        <f>SUM(R927:R944)</f>
        <v>0.4907793199999999</v>
      </c>
      <c r="S926" s="159"/>
      <c r="T926" s="161">
        <f>SUM(T927:T944)</f>
        <v>0</v>
      </c>
      <c r="AR926" s="154" t="s">
        <v>82</v>
      </c>
      <c r="AT926" s="162" t="s">
        <v>72</v>
      </c>
      <c r="AU926" s="162" t="s">
        <v>80</v>
      </c>
      <c r="AY926" s="154" t="s">
        <v>219</v>
      </c>
      <c r="BK926" s="163">
        <f>SUM(BK927:BK944)</f>
        <v>0</v>
      </c>
    </row>
    <row r="927" spans="1:65" s="2" customFormat="1" ht="14.45" customHeight="1">
      <c r="A927" s="33"/>
      <c r="B927" s="166"/>
      <c r="C927" s="167" t="s">
        <v>2106</v>
      </c>
      <c r="D927" s="167" t="s">
        <v>222</v>
      </c>
      <c r="E927" s="168" t="s">
        <v>2107</v>
      </c>
      <c r="F927" s="169" t="s">
        <v>2108</v>
      </c>
      <c r="G927" s="170" t="s">
        <v>237</v>
      </c>
      <c r="H927" s="171">
        <v>108.4</v>
      </c>
      <c r="I927" s="172"/>
      <c r="J927" s="173">
        <f>ROUND(I927*H927,2)</f>
        <v>0</v>
      </c>
      <c r="K927" s="169" t="s">
        <v>226</v>
      </c>
      <c r="L927" s="34"/>
      <c r="M927" s="174" t="s">
        <v>1</v>
      </c>
      <c r="N927" s="175" t="s">
        <v>38</v>
      </c>
      <c r="O927" s="59"/>
      <c r="P927" s="176">
        <f>O927*H927</f>
        <v>0</v>
      </c>
      <c r="Q927" s="176">
        <v>0</v>
      </c>
      <c r="R927" s="176">
        <f>Q927*H927</f>
        <v>0</v>
      </c>
      <c r="S927" s="176">
        <v>0</v>
      </c>
      <c r="T927" s="177">
        <f>S927*H927</f>
        <v>0</v>
      </c>
      <c r="U927" s="33"/>
      <c r="V927" s="33"/>
      <c r="W927" s="33"/>
      <c r="X927" s="33"/>
      <c r="Y927" s="33"/>
      <c r="Z927" s="33"/>
      <c r="AA927" s="33"/>
      <c r="AB927" s="33"/>
      <c r="AC927" s="33"/>
      <c r="AD927" s="33"/>
      <c r="AE927" s="33"/>
      <c r="AR927" s="178" t="s">
        <v>318</v>
      </c>
      <c r="AT927" s="178" t="s">
        <v>222</v>
      </c>
      <c r="AU927" s="178" t="s">
        <v>82</v>
      </c>
      <c r="AY927" s="18" t="s">
        <v>219</v>
      </c>
      <c r="BE927" s="179">
        <f>IF(N927="základní",J927,0)</f>
        <v>0</v>
      </c>
      <c r="BF927" s="179">
        <f>IF(N927="snížená",J927,0)</f>
        <v>0</v>
      </c>
      <c r="BG927" s="179">
        <f>IF(N927="zákl. přenesená",J927,0)</f>
        <v>0</v>
      </c>
      <c r="BH927" s="179">
        <f>IF(N927="sníž. přenesená",J927,0)</f>
        <v>0</v>
      </c>
      <c r="BI927" s="179">
        <f>IF(N927="nulová",J927,0)</f>
        <v>0</v>
      </c>
      <c r="BJ927" s="18" t="s">
        <v>80</v>
      </c>
      <c r="BK927" s="179">
        <f>ROUND(I927*H927,2)</f>
        <v>0</v>
      </c>
      <c r="BL927" s="18" t="s">
        <v>318</v>
      </c>
      <c r="BM927" s="178" t="s">
        <v>2109</v>
      </c>
    </row>
    <row r="928" spans="2:51" s="13" customFormat="1" ht="12">
      <c r="B928" s="180"/>
      <c r="D928" s="181" t="s">
        <v>228</v>
      </c>
      <c r="E928" s="182" t="s">
        <v>1</v>
      </c>
      <c r="F928" s="183" t="s">
        <v>2110</v>
      </c>
      <c r="H928" s="184">
        <v>108.4</v>
      </c>
      <c r="I928" s="185"/>
      <c r="L928" s="180"/>
      <c r="M928" s="186"/>
      <c r="N928" s="187"/>
      <c r="O928" s="187"/>
      <c r="P928" s="187"/>
      <c r="Q928" s="187"/>
      <c r="R928" s="187"/>
      <c r="S928" s="187"/>
      <c r="T928" s="188"/>
      <c r="AT928" s="182" t="s">
        <v>228</v>
      </c>
      <c r="AU928" s="182" t="s">
        <v>82</v>
      </c>
      <c r="AV928" s="13" t="s">
        <v>82</v>
      </c>
      <c r="AW928" s="13" t="s">
        <v>30</v>
      </c>
      <c r="AX928" s="13" t="s">
        <v>80</v>
      </c>
      <c r="AY928" s="182" t="s">
        <v>219</v>
      </c>
    </row>
    <row r="929" spans="1:65" s="2" customFormat="1" ht="21.6" customHeight="1">
      <c r="A929" s="33"/>
      <c r="B929" s="166"/>
      <c r="C929" s="167" t="s">
        <v>2111</v>
      </c>
      <c r="D929" s="167" t="s">
        <v>222</v>
      </c>
      <c r="E929" s="168" t="s">
        <v>2112</v>
      </c>
      <c r="F929" s="169" t="s">
        <v>2113</v>
      </c>
      <c r="G929" s="170" t="s">
        <v>237</v>
      </c>
      <c r="H929" s="171">
        <v>108.4</v>
      </c>
      <c r="I929" s="172"/>
      <c r="J929" s="173">
        <f>ROUND(I929*H929,2)</f>
        <v>0</v>
      </c>
      <c r="K929" s="169" t="s">
        <v>226</v>
      </c>
      <c r="L929" s="34"/>
      <c r="M929" s="174" t="s">
        <v>1</v>
      </c>
      <c r="N929" s="175" t="s">
        <v>38</v>
      </c>
      <c r="O929" s="59"/>
      <c r="P929" s="176">
        <f>O929*H929</f>
        <v>0</v>
      </c>
      <c r="Q929" s="176">
        <v>0.0002</v>
      </c>
      <c r="R929" s="176">
        <f>Q929*H929</f>
        <v>0.02168</v>
      </c>
      <c r="S929" s="176">
        <v>0</v>
      </c>
      <c r="T929" s="177">
        <f>S929*H929</f>
        <v>0</v>
      </c>
      <c r="U929" s="33"/>
      <c r="V929" s="33"/>
      <c r="W929" s="33"/>
      <c r="X929" s="33"/>
      <c r="Y929" s="33"/>
      <c r="Z929" s="33"/>
      <c r="AA929" s="33"/>
      <c r="AB929" s="33"/>
      <c r="AC929" s="33"/>
      <c r="AD929" s="33"/>
      <c r="AE929" s="33"/>
      <c r="AR929" s="178" t="s">
        <v>318</v>
      </c>
      <c r="AT929" s="178" t="s">
        <v>222</v>
      </c>
      <c r="AU929" s="178" t="s">
        <v>82</v>
      </c>
      <c r="AY929" s="18" t="s">
        <v>219</v>
      </c>
      <c r="BE929" s="179">
        <f>IF(N929="základní",J929,0)</f>
        <v>0</v>
      </c>
      <c r="BF929" s="179">
        <f>IF(N929="snížená",J929,0)</f>
        <v>0</v>
      </c>
      <c r="BG929" s="179">
        <f>IF(N929="zákl. přenesená",J929,0)</f>
        <v>0</v>
      </c>
      <c r="BH929" s="179">
        <f>IF(N929="sníž. přenesená",J929,0)</f>
        <v>0</v>
      </c>
      <c r="BI929" s="179">
        <f>IF(N929="nulová",J929,0)</f>
        <v>0</v>
      </c>
      <c r="BJ929" s="18" t="s">
        <v>80</v>
      </c>
      <c r="BK929" s="179">
        <f>ROUND(I929*H929,2)</f>
        <v>0</v>
      </c>
      <c r="BL929" s="18" t="s">
        <v>318</v>
      </c>
      <c r="BM929" s="178" t="s">
        <v>2114</v>
      </c>
    </row>
    <row r="930" spans="2:51" s="13" customFormat="1" ht="12">
      <c r="B930" s="180"/>
      <c r="D930" s="181" t="s">
        <v>228</v>
      </c>
      <c r="E930" s="182" t="s">
        <v>1</v>
      </c>
      <c r="F930" s="183" t="s">
        <v>2115</v>
      </c>
      <c r="H930" s="184">
        <v>81.3</v>
      </c>
      <c r="I930" s="185"/>
      <c r="L930" s="180"/>
      <c r="M930" s="186"/>
      <c r="N930" s="187"/>
      <c r="O930" s="187"/>
      <c r="P930" s="187"/>
      <c r="Q930" s="187"/>
      <c r="R930" s="187"/>
      <c r="S930" s="187"/>
      <c r="T930" s="188"/>
      <c r="AT930" s="182" t="s">
        <v>228</v>
      </c>
      <c r="AU930" s="182" t="s">
        <v>82</v>
      </c>
      <c r="AV930" s="13" t="s">
        <v>82</v>
      </c>
      <c r="AW930" s="13" t="s">
        <v>30</v>
      </c>
      <c r="AX930" s="13" t="s">
        <v>73</v>
      </c>
      <c r="AY930" s="182" t="s">
        <v>219</v>
      </c>
    </row>
    <row r="931" spans="2:51" s="13" customFormat="1" ht="12">
      <c r="B931" s="180"/>
      <c r="D931" s="181" t="s">
        <v>228</v>
      </c>
      <c r="E931" s="182" t="s">
        <v>1</v>
      </c>
      <c r="F931" s="183" t="s">
        <v>1333</v>
      </c>
      <c r="H931" s="184">
        <v>27.1</v>
      </c>
      <c r="I931" s="185"/>
      <c r="L931" s="180"/>
      <c r="M931" s="186"/>
      <c r="N931" s="187"/>
      <c r="O931" s="187"/>
      <c r="P931" s="187"/>
      <c r="Q931" s="187"/>
      <c r="R931" s="187"/>
      <c r="S931" s="187"/>
      <c r="T931" s="188"/>
      <c r="AT931" s="182" t="s">
        <v>228</v>
      </c>
      <c r="AU931" s="182" t="s">
        <v>82</v>
      </c>
      <c r="AV931" s="13" t="s">
        <v>82</v>
      </c>
      <c r="AW931" s="13" t="s">
        <v>30</v>
      </c>
      <c r="AX931" s="13" t="s">
        <v>73</v>
      </c>
      <c r="AY931" s="182" t="s">
        <v>219</v>
      </c>
    </row>
    <row r="932" spans="2:51" s="14" customFormat="1" ht="12">
      <c r="B932" s="189"/>
      <c r="D932" s="181" t="s">
        <v>228</v>
      </c>
      <c r="E932" s="190" t="s">
        <v>1</v>
      </c>
      <c r="F932" s="191" t="s">
        <v>241</v>
      </c>
      <c r="H932" s="192">
        <v>108.4</v>
      </c>
      <c r="I932" s="193"/>
      <c r="L932" s="189"/>
      <c r="M932" s="194"/>
      <c r="N932" s="195"/>
      <c r="O932" s="195"/>
      <c r="P932" s="195"/>
      <c r="Q932" s="195"/>
      <c r="R932" s="195"/>
      <c r="S932" s="195"/>
      <c r="T932" s="196"/>
      <c r="AT932" s="190" t="s">
        <v>228</v>
      </c>
      <c r="AU932" s="190" t="s">
        <v>82</v>
      </c>
      <c r="AV932" s="14" t="s">
        <v>125</v>
      </c>
      <c r="AW932" s="14" t="s">
        <v>30</v>
      </c>
      <c r="AX932" s="14" t="s">
        <v>80</v>
      </c>
      <c r="AY932" s="190" t="s">
        <v>219</v>
      </c>
    </row>
    <row r="933" spans="1:65" s="2" customFormat="1" ht="14.45" customHeight="1">
      <c r="A933" s="33"/>
      <c r="B933" s="166"/>
      <c r="C933" s="197" t="s">
        <v>2116</v>
      </c>
      <c r="D933" s="197" t="s">
        <v>253</v>
      </c>
      <c r="E933" s="198" t="s">
        <v>2117</v>
      </c>
      <c r="F933" s="199" t="s">
        <v>2118</v>
      </c>
      <c r="G933" s="200" t="s">
        <v>237</v>
      </c>
      <c r="H933" s="201">
        <v>119.24</v>
      </c>
      <c r="I933" s="202"/>
      <c r="J933" s="203">
        <f>ROUND(I933*H933,2)</f>
        <v>0</v>
      </c>
      <c r="K933" s="199" t="s">
        <v>226</v>
      </c>
      <c r="L933" s="204"/>
      <c r="M933" s="205" t="s">
        <v>1</v>
      </c>
      <c r="N933" s="206" t="s">
        <v>38</v>
      </c>
      <c r="O933" s="59"/>
      <c r="P933" s="176">
        <f>O933*H933</f>
        <v>0</v>
      </c>
      <c r="Q933" s="176">
        <v>0.0039</v>
      </c>
      <c r="R933" s="176">
        <f>Q933*H933</f>
        <v>0.46503599999999995</v>
      </c>
      <c r="S933" s="176">
        <v>0</v>
      </c>
      <c r="T933" s="177">
        <f>S933*H933</f>
        <v>0</v>
      </c>
      <c r="U933" s="33"/>
      <c r="V933" s="33"/>
      <c r="W933" s="33"/>
      <c r="X933" s="33"/>
      <c r="Y933" s="33"/>
      <c r="Z933" s="33"/>
      <c r="AA933" s="33"/>
      <c r="AB933" s="33"/>
      <c r="AC933" s="33"/>
      <c r="AD933" s="33"/>
      <c r="AE933" s="33"/>
      <c r="AR933" s="178" t="s">
        <v>418</v>
      </c>
      <c r="AT933" s="178" t="s">
        <v>253</v>
      </c>
      <c r="AU933" s="178" t="s">
        <v>82</v>
      </c>
      <c r="AY933" s="18" t="s">
        <v>219</v>
      </c>
      <c r="BE933" s="179">
        <f>IF(N933="základní",J933,0)</f>
        <v>0</v>
      </c>
      <c r="BF933" s="179">
        <f>IF(N933="snížená",J933,0)</f>
        <v>0</v>
      </c>
      <c r="BG933" s="179">
        <f>IF(N933="zákl. přenesená",J933,0)</f>
        <v>0</v>
      </c>
      <c r="BH933" s="179">
        <f>IF(N933="sníž. přenesená",J933,0)</f>
        <v>0</v>
      </c>
      <c r="BI933" s="179">
        <f>IF(N933="nulová",J933,0)</f>
        <v>0</v>
      </c>
      <c r="BJ933" s="18" t="s">
        <v>80</v>
      </c>
      <c r="BK933" s="179">
        <f>ROUND(I933*H933,2)</f>
        <v>0</v>
      </c>
      <c r="BL933" s="18" t="s">
        <v>318</v>
      </c>
      <c r="BM933" s="178" t="s">
        <v>2119</v>
      </c>
    </row>
    <row r="934" spans="2:51" s="13" customFormat="1" ht="12">
      <c r="B934" s="180"/>
      <c r="D934" s="181" t="s">
        <v>228</v>
      </c>
      <c r="E934" s="182" t="s">
        <v>1</v>
      </c>
      <c r="F934" s="183" t="s">
        <v>2120</v>
      </c>
      <c r="H934" s="184">
        <v>119.24</v>
      </c>
      <c r="I934" s="185"/>
      <c r="L934" s="180"/>
      <c r="M934" s="186"/>
      <c r="N934" s="187"/>
      <c r="O934" s="187"/>
      <c r="P934" s="187"/>
      <c r="Q934" s="187"/>
      <c r="R934" s="187"/>
      <c r="S934" s="187"/>
      <c r="T934" s="188"/>
      <c r="AT934" s="182" t="s">
        <v>228</v>
      </c>
      <c r="AU934" s="182" t="s">
        <v>82</v>
      </c>
      <c r="AV934" s="13" t="s">
        <v>82</v>
      </c>
      <c r="AW934" s="13" t="s">
        <v>30</v>
      </c>
      <c r="AX934" s="13" t="s">
        <v>80</v>
      </c>
      <c r="AY934" s="182" t="s">
        <v>219</v>
      </c>
    </row>
    <row r="935" spans="1:65" s="2" customFormat="1" ht="21.6" customHeight="1">
      <c r="A935" s="33"/>
      <c r="B935" s="166"/>
      <c r="C935" s="167" t="s">
        <v>2121</v>
      </c>
      <c r="D935" s="167" t="s">
        <v>222</v>
      </c>
      <c r="E935" s="168" t="s">
        <v>2122</v>
      </c>
      <c r="F935" s="169" t="s">
        <v>2123</v>
      </c>
      <c r="G935" s="170" t="s">
        <v>361</v>
      </c>
      <c r="H935" s="171">
        <v>51.12</v>
      </c>
      <c r="I935" s="172"/>
      <c r="J935" s="173">
        <f>ROUND(I935*H935,2)</f>
        <v>0</v>
      </c>
      <c r="K935" s="169" t="s">
        <v>226</v>
      </c>
      <c r="L935" s="34"/>
      <c r="M935" s="174" t="s">
        <v>1</v>
      </c>
      <c r="N935" s="175" t="s">
        <v>38</v>
      </c>
      <c r="O935" s="59"/>
      <c r="P935" s="176">
        <f>O935*H935</f>
        <v>0</v>
      </c>
      <c r="Q935" s="176">
        <v>1E-05</v>
      </c>
      <c r="R935" s="176">
        <f>Q935*H935</f>
        <v>0.0005112000000000001</v>
      </c>
      <c r="S935" s="176">
        <v>0</v>
      </c>
      <c r="T935" s="177">
        <f>S935*H935</f>
        <v>0</v>
      </c>
      <c r="U935" s="33"/>
      <c r="V935" s="33"/>
      <c r="W935" s="33"/>
      <c r="X935" s="33"/>
      <c r="Y935" s="33"/>
      <c r="Z935" s="33"/>
      <c r="AA935" s="33"/>
      <c r="AB935" s="33"/>
      <c r="AC935" s="33"/>
      <c r="AD935" s="33"/>
      <c r="AE935" s="33"/>
      <c r="AR935" s="178" t="s">
        <v>318</v>
      </c>
      <c r="AT935" s="178" t="s">
        <v>222</v>
      </c>
      <c r="AU935" s="178" t="s">
        <v>82</v>
      </c>
      <c r="AY935" s="18" t="s">
        <v>219</v>
      </c>
      <c r="BE935" s="179">
        <f>IF(N935="základní",J935,0)</f>
        <v>0</v>
      </c>
      <c r="BF935" s="179">
        <f>IF(N935="snížená",J935,0)</f>
        <v>0</v>
      </c>
      <c r="BG935" s="179">
        <f>IF(N935="zákl. přenesená",J935,0)</f>
        <v>0</v>
      </c>
      <c r="BH935" s="179">
        <f>IF(N935="sníž. přenesená",J935,0)</f>
        <v>0</v>
      </c>
      <c r="BI935" s="179">
        <f>IF(N935="nulová",J935,0)</f>
        <v>0</v>
      </c>
      <c r="BJ935" s="18" t="s">
        <v>80</v>
      </c>
      <c r="BK935" s="179">
        <f>ROUND(I935*H935,2)</f>
        <v>0</v>
      </c>
      <c r="BL935" s="18" t="s">
        <v>318</v>
      </c>
      <c r="BM935" s="178" t="s">
        <v>2124</v>
      </c>
    </row>
    <row r="936" spans="2:51" s="13" customFormat="1" ht="12">
      <c r="B936" s="180"/>
      <c r="D936" s="181" t="s">
        <v>228</v>
      </c>
      <c r="E936" s="182" t="s">
        <v>1</v>
      </c>
      <c r="F936" s="183" t="s">
        <v>2125</v>
      </c>
      <c r="H936" s="184">
        <v>27</v>
      </c>
      <c r="I936" s="185"/>
      <c r="L936" s="180"/>
      <c r="M936" s="186"/>
      <c r="N936" s="187"/>
      <c r="O936" s="187"/>
      <c r="P936" s="187"/>
      <c r="Q936" s="187"/>
      <c r="R936" s="187"/>
      <c r="S936" s="187"/>
      <c r="T936" s="188"/>
      <c r="AT936" s="182" t="s">
        <v>228</v>
      </c>
      <c r="AU936" s="182" t="s">
        <v>82</v>
      </c>
      <c r="AV936" s="13" t="s">
        <v>82</v>
      </c>
      <c r="AW936" s="13" t="s">
        <v>30</v>
      </c>
      <c r="AX936" s="13" t="s">
        <v>73</v>
      </c>
      <c r="AY936" s="182" t="s">
        <v>219</v>
      </c>
    </row>
    <row r="937" spans="2:51" s="13" customFormat="1" ht="12">
      <c r="B937" s="180"/>
      <c r="D937" s="181" t="s">
        <v>228</v>
      </c>
      <c r="E937" s="182" t="s">
        <v>1</v>
      </c>
      <c r="F937" s="183" t="s">
        <v>2126</v>
      </c>
      <c r="H937" s="184">
        <v>24.12</v>
      </c>
      <c r="I937" s="185"/>
      <c r="L937" s="180"/>
      <c r="M937" s="186"/>
      <c r="N937" s="187"/>
      <c r="O937" s="187"/>
      <c r="P937" s="187"/>
      <c r="Q937" s="187"/>
      <c r="R937" s="187"/>
      <c r="S937" s="187"/>
      <c r="T937" s="188"/>
      <c r="AT937" s="182" t="s">
        <v>228</v>
      </c>
      <c r="AU937" s="182" t="s">
        <v>82</v>
      </c>
      <c r="AV937" s="13" t="s">
        <v>82</v>
      </c>
      <c r="AW937" s="13" t="s">
        <v>30</v>
      </c>
      <c r="AX937" s="13" t="s">
        <v>73</v>
      </c>
      <c r="AY937" s="182" t="s">
        <v>219</v>
      </c>
    </row>
    <row r="938" spans="2:51" s="14" customFormat="1" ht="12">
      <c r="B938" s="189"/>
      <c r="D938" s="181" t="s">
        <v>228</v>
      </c>
      <c r="E938" s="190" t="s">
        <v>1</v>
      </c>
      <c r="F938" s="191" t="s">
        <v>241</v>
      </c>
      <c r="H938" s="192">
        <v>51.12</v>
      </c>
      <c r="I938" s="193"/>
      <c r="L938" s="189"/>
      <c r="M938" s="194"/>
      <c r="N938" s="195"/>
      <c r="O938" s="195"/>
      <c r="P938" s="195"/>
      <c r="Q938" s="195"/>
      <c r="R938" s="195"/>
      <c r="S938" s="195"/>
      <c r="T938" s="196"/>
      <c r="AT938" s="190" t="s">
        <v>228</v>
      </c>
      <c r="AU938" s="190" t="s">
        <v>82</v>
      </c>
      <c r="AV938" s="14" t="s">
        <v>125</v>
      </c>
      <c r="AW938" s="14" t="s">
        <v>30</v>
      </c>
      <c r="AX938" s="14" t="s">
        <v>80</v>
      </c>
      <c r="AY938" s="190" t="s">
        <v>219</v>
      </c>
    </row>
    <row r="939" spans="1:65" s="2" customFormat="1" ht="14.45" customHeight="1">
      <c r="A939" s="33"/>
      <c r="B939" s="166"/>
      <c r="C939" s="197" t="s">
        <v>2127</v>
      </c>
      <c r="D939" s="197" t="s">
        <v>253</v>
      </c>
      <c r="E939" s="198" t="s">
        <v>2128</v>
      </c>
      <c r="F939" s="199" t="s">
        <v>2129</v>
      </c>
      <c r="G939" s="200" t="s">
        <v>361</v>
      </c>
      <c r="H939" s="201">
        <v>56.232</v>
      </c>
      <c r="I939" s="202"/>
      <c r="J939" s="203">
        <f>ROUND(I939*H939,2)</f>
        <v>0</v>
      </c>
      <c r="K939" s="199" t="s">
        <v>1</v>
      </c>
      <c r="L939" s="204"/>
      <c r="M939" s="205" t="s">
        <v>1</v>
      </c>
      <c r="N939" s="206" t="s">
        <v>38</v>
      </c>
      <c r="O939" s="59"/>
      <c r="P939" s="176">
        <f>O939*H939</f>
        <v>0</v>
      </c>
      <c r="Q939" s="176">
        <v>6E-05</v>
      </c>
      <c r="R939" s="176">
        <f>Q939*H939</f>
        <v>0.00337392</v>
      </c>
      <c r="S939" s="176">
        <v>0</v>
      </c>
      <c r="T939" s="177">
        <f>S939*H939</f>
        <v>0</v>
      </c>
      <c r="U939" s="33"/>
      <c r="V939" s="33"/>
      <c r="W939" s="33"/>
      <c r="X939" s="33"/>
      <c r="Y939" s="33"/>
      <c r="Z939" s="33"/>
      <c r="AA939" s="33"/>
      <c r="AB939" s="33"/>
      <c r="AC939" s="33"/>
      <c r="AD939" s="33"/>
      <c r="AE939" s="33"/>
      <c r="AR939" s="178" t="s">
        <v>418</v>
      </c>
      <c r="AT939" s="178" t="s">
        <v>253</v>
      </c>
      <c r="AU939" s="178" t="s">
        <v>82</v>
      </c>
      <c r="AY939" s="18" t="s">
        <v>219</v>
      </c>
      <c r="BE939" s="179">
        <f>IF(N939="základní",J939,0)</f>
        <v>0</v>
      </c>
      <c r="BF939" s="179">
        <f>IF(N939="snížená",J939,0)</f>
        <v>0</v>
      </c>
      <c r="BG939" s="179">
        <f>IF(N939="zákl. přenesená",J939,0)</f>
        <v>0</v>
      </c>
      <c r="BH939" s="179">
        <f>IF(N939="sníž. přenesená",J939,0)</f>
        <v>0</v>
      </c>
      <c r="BI939" s="179">
        <f>IF(N939="nulová",J939,0)</f>
        <v>0</v>
      </c>
      <c r="BJ939" s="18" t="s">
        <v>80</v>
      </c>
      <c r="BK939" s="179">
        <f>ROUND(I939*H939,2)</f>
        <v>0</v>
      </c>
      <c r="BL939" s="18" t="s">
        <v>318</v>
      </c>
      <c r="BM939" s="178" t="s">
        <v>2130</v>
      </c>
    </row>
    <row r="940" spans="2:51" s="13" customFormat="1" ht="12">
      <c r="B940" s="180"/>
      <c r="D940" s="181" t="s">
        <v>228</v>
      </c>
      <c r="E940" s="182" t="s">
        <v>1</v>
      </c>
      <c r="F940" s="183" t="s">
        <v>2131</v>
      </c>
      <c r="H940" s="184">
        <v>56.232</v>
      </c>
      <c r="I940" s="185"/>
      <c r="L940" s="180"/>
      <c r="M940" s="186"/>
      <c r="N940" s="187"/>
      <c r="O940" s="187"/>
      <c r="P940" s="187"/>
      <c r="Q940" s="187"/>
      <c r="R940" s="187"/>
      <c r="S940" s="187"/>
      <c r="T940" s="188"/>
      <c r="AT940" s="182" t="s">
        <v>228</v>
      </c>
      <c r="AU940" s="182" t="s">
        <v>82</v>
      </c>
      <c r="AV940" s="13" t="s">
        <v>82</v>
      </c>
      <c r="AW940" s="13" t="s">
        <v>30</v>
      </c>
      <c r="AX940" s="13" t="s">
        <v>80</v>
      </c>
      <c r="AY940" s="182" t="s">
        <v>219</v>
      </c>
    </row>
    <row r="941" spans="1:65" s="2" customFormat="1" ht="14.45" customHeight="1">
      <c r="A941" s="33"/>
      <c r="B941" s="166"/>
      <c r="C941" s="167" t="s">
        <v>2132</v>
      </c>
      <c r="D941" s="167" t="s">
        <v>222</v>
      </c>
      <c r="E941" s="168" t="s">
        <v>2133</v>
      </c>
      <c r="F941" s="169" t="s">
        <v>2134</v>
      </c>
      <c r="G941" s="170" t="s">
        <v>361</v>
      </c>
      <c r="H941" s="171">
        <v>2.7</v>
      </c>
      <c r="I941" s="172"/>
      <c r="J941" s="173">
        <f>ROUND(I941*H941,2)</f>
        <v>0</v>
      </c>
      <c r="K941" s="169" t="s">
        <v>226</v>
      </c>
      <c r="L941" s="34"/>
      <c r="M941" s="174" t="s">
        <v>1</v>
      </c>
      <c r="N941" s="175" t="s">
        <v>38</v>
      </c>
      <c r="O941" s="59"/>
      <c r="P941" s="176">
        <f>O941*H941</f>
        <v>0</v>
      </c>
      <c r="Q941" s="176">
        <v>0</v>
      </c>
      <c r="R941" s="176">
        <f>Q941*H941</f>
        <v>0</v>
      </c>
      <c r="S941" s="176">
        <v>0</v>
      </c>
      <c r="T941" s="177">
        <f>S941*H941</f>
        <v>0</v>
      </c>
      <c r="U941" s="33"/>
      <c r="V941" s="33"/>
      <c r="W941" s="33"/>
      <c r="X941" s="33"/>
      <c r="Y941" s="33"/>
      <c r="Z941" s="33"/>
      <c r="AA941" s="33"/>
      <c r="AB941" s="33"/>
      <c r="AC941" s="33"/>
      <c r="AD941" s="33"/>
      <c r="AE941" s="33"/>
      <c r="AR941" s="178" t="s">
        <v>318</v>
      </c>
      <c r="AT941" s="178" t="s">
        <v>222</v>
      </c>
      <c r="AU941" s="178" t="s">
        <v>82</v>
      </c>
      <c r="AY941" s="18" t="s">
        <v>219</v>
      </c>
      <c r="BE941" s="179">
        <f>IF(N941="základní",J941,0)</f>
        <v>0</v>
      </c>
      <c r="BF941" s="179">
        <f>IF(N941="snížená",J941,0)</f>
        <v>0</v>
      </c>
      <c r="BG941" s="179">
        <f>IF(N941="zákl. přenesená",J941,0)</f>
        <v>0</v>
      </c>
      <c r="BH941" s="179">
        <f>IF(N941="sníž. přenesená",J941,0)</f>
        <v>0</v>
      </c>
      <c r="BI941" s="179">
        <f>IF(N941="nulová",J941,0)</f>
        <v>0</v>
      </c>
      <c r="BJ941" s="18" t="s">
        <v>80</v>
      </c>
      <c r="BK941" s="179">
        <f>ROUND(I941*H941,2)</f>
        <v>0</v>
      </c>
      <c r="BL941" s="18" t="s">
        <v>318</v>
      </c>
      <c r="BM941" s="178" t="s">
        <v>2135</v>
      </c>
    </row>
    <row r="942" spans="1:65" s="2" customFormat="1" ht="14.45" customHeight="1">
      <c r="A942" s="33"/>
      <c r="B942" s="166"/>
      <c r="C942" s="197" t="s">
        <v>2136</v>
      </c>
      <c r="D942" s="197" t="s">
        <v>253</v>
      </c>
      <c r="E942" s="198" t="s">
        <v>2137</v>
      </c>
      <c r="F942" s="199" t="s">
        <v>2138</v>
      </c>
      <c r="G942" s="200" t="s">
        <v>361</v>
      </c>
      <c r="H942" s="201">
        <v>2.97</v>
      </c>
      <c r="I942" s="202"/>
      <c r="J942" s="203">
        <f>ROUND(I942*H942,2)</f>
        <v>0</v>
      </c>
      <c r="K942" s="199" t="s">
        <v>226</v>
      </c>
      <c r="L942" s="204"/>
      <c r="M942" s="205" t="s">
        <v>1</v>
      </c>
      <c r="N942" s="206" t="s">
        <v>38</v>
      </c>
      <c r="O942" s="59"/>
      <c r="P942" s="176">
        <f>O942*H942</f>
        <v>0</v>
      </c>
      <c r="Q942" s="176">
        <v>6E-05</v>
      </c>
      <c r="R942" s="176">
        <f>Q942*H942</f>
        <v>0.00017820000000000002</v>
      </c>
      <c r="S942" s="176">
        <v>0</v>
      </c>
      <c r="T942" s="177">
        <f>S942*H942</f>
        <v>0</v>
      </c>
      <c r="U942" s="33"/>
      <c r="V942" s="33"/>
      <c r="W942" s="33"/>
      <c r="X942" s="33"/>
      <c r="Y942" s="33"/>
      <c r="Z942" s="33"/>
      <c r="AA942" s="33"/>
      <c r="AB942" s="33"/>
      <c r="AC942" s="33"/>
      <c r="AD942" s="33"/>
      <c r="AE942" s="33"/>
      <c r="AR942" s="178" t="s">
        <v>418</v>
      </c>
      <c r="AT942" s="178" t="s">
        <v>253</v>
      </c>
      <c r="AU942" s="178" t="s">
        <v>82</v>
      </c>
      <c r="AY942" s="18" t="s">
        <v>219</v>
      </c>
      <c r="BE942" s="179">
        <f>IF(N942="základní",J942,0)</f>
        <v>0</v>
      </c>
      <c r="BF942" s="179">
        <f>IF(N942="snížená",J942,0)</f>
        <v>0</v>
      </c>
      <c r="BG942" s="179">
        <f>IF(N942="zákl. přenesená",J942,0)</f>
        <v>0</v>
      </c>
      <c r="BH942" s="179">
        <f>IF(N942="sníž. přenesená",J942,0)</f>
        <v>0</v>
      </c>
      <c r="BI942" s="179">
        <f>IF(N942="nulová",J942,0)</f>
        <v>0</v>
      </c>
      <c r="BJ942" s="18" t="s">
        <v>80</v>
      </c>
      <c r="BK942" s="179">
        <f>ROUND(I942*H942,2)</f>
        <v>0</v>
      </c>
      <c r="BL942" s="18" t="s">
        <v>318</v>
      </c>
      <c r="BM942" s="178" t="s">
        <v>2139</v>
      </c>
    </row>
    <row r="943" spans="2:51" s="13" customFormat="1" ht="12">
      <c r="B943" s="180"/>
      <c r="D943" s="181" t="s">
        <v>228</v>
      </c>
      <c r="E943" s="182" t="s">
        <v>1</v>
      </c>
      <c r="F943" s="183" t="s">
        <v>2140</v>
      </c>
      <c r="H943" s="184">
        <v>2.97</v>
      </c>
      <c r="I943" s="185"/>
      <c r="L943" s="180"/>
      <c r="M943" s="186"/>
      <c r="N943" s="187"/>
      <c r="O943" s="187"/>
      <c r="P943" s="187"/>
      <c r="Q943" s="187"/>
      <c r="R943" s="187"/>
      <c r="S943" s="187"/>
      <c r="T943" s="188"/>
      <c r="AT943" s="182" t="s">
        <v>228</v>
      </c>
      <c r="AU943" s="182" t="s">
        <v>82</v>
      </c>
      <c r="AV943" s="13" t="s">
        <v>82</v>
      </c>
      <c r="AW943" s="13" t="s">
        <v>30</v>
      </c>
      <c r="AX943" s="13" t="s">
        <v>80</v>
      </c>
      <c r="AY943" s="182" t="s">
        <v>219</v>
      </c>
    </row>
    <row r="944" spans="1:65" s="2" customFormat="1" ht="43.15" customHeight="1">
      <c r="A944" s="33"/>
      <c r="B944" s="166"/>
      <c r="C944" s="167" t="s">
        <v>2141</v>
      </c>
      <c r="D944" s="167" t="s">
        <v>222</v>
      </c>
      <c r="E944" s="168" t="s">
        <v>2142</v>
      </c>
      <c r="F944" s="169" t="s">
        <v>2143</v>
      </c>
      <c r="G944" s="170" t="s">
        <v>249</v>
      </c>
      <c r="H944" s="171">
        <v>0.491</v>
      </c>
      <c r="I944" s="172"/>
      <c r="J944" s="173">
        <f>ROUND(I944*H944,2)</f>
        <v>0</v>
      </c>
      <c r="K944" s="169" t="s">
        <v>226</v>
      </c>
      <c r="L944" s="34"/>
      <c r="M944" s="174" t="s">
        <v>1</v>
      </c>
      <c r="N944" s="175" t="s">
        <v>38</v>
      </c>
      <c r="O944" s="59"/>
      <c r="P944" s="176">
        <f>O944*H944</f>
        <v>0</v>
      </c>
      <c r="Q944" s="176">
        <v>0</v>
      </c>
      <c r="R944" s="176">
        <f>Q944*H944</f>
        <v>0</v>
      </c>
      <c r="S944" s="176">
        <v>0</v>
      </c>
      <c r="T944" s="177">
        <f>S944*H944</f>
        <v>0</v>
      </c>
      <c r="U944" s="33"/>
      <c r="V944" s="33"/>
      <c r="W944" s="33"/>
      <c r="X944" s="33"/>
      <c r="Y944" s="33"/>
      <c r="Z944" s="33"/>
      <c r="AA944" s="33"/>
      <c r="AB944" s="33"/>
      <c r="AC944" s="33"/>
      <c r="AD944" s="33"/>
      <c r="AE944" s="33"/>
      <c r="AR944" s="178" t="s">
        <v>318</v>
      </c>
      <c r="AT944" s="178" t="s">
        <v>222</v>
      </c>
      <c r="AU944" s="178" t="s">
        <v>82</v>
      </c>
      <c r="AY944" s="18" t="s">
        <v>219</v>
      </c>
      <c r="BE944" s="179">
        <f>IF(N944="základní",J944,0)</f>
        <v>0</v>
      </c>
      <c r="BF944" s="179">
        <f>IF(N944="snížená",J944,0)</f>
        <v>0</v>
      </c>
      <c r="BG944" s="179">
        <f>IF(N944="zákl. přenesená",J944,0)</f>
        <v>0</v>
      </c>
      <c r="BH944" s="179">
        <f>IF(N944="sníž. přenesená",J944,0)</f>
        <v>0</v>
      </c>
      <c r="BI944" s="179">
        <f>IF(N944="nulová",J944,0)</f>
        <v>0</v>
      </c>
      <c r="BJ944" s="18" t="s">
        <v>80</v>
      </c>
      <c r="BK944" s="179">
        <f>ROUND(I944*H944,2)</f>
        <v>0</v>
      </c>
      <c r="BL944" s="18" t="s">
        <v>318</v>
      </c>
      <c r="BM944" s="178" t="s">
        <v>2144</v>
      </c>
    </row>
    <row r="945" spans="2:63" s="12" customFormat="1" ht="22.9" customHeight="1">
      <c r="B945" s="153"/>
      <c r="D945" s="154" t="s">
        <v>72</v>
      </c>
      <c r="E945" s="164" t="s">
        <v>534</v>
      </c>
      <c r="F945" s="164" t="s">
        <v>535</v>
      </c>
      <c r="I945" s="156"/>
      <c r="J945" s="165">
        <f>BK945</f>
        <v>0</v>
      </c>
      <c r="L945" s="153"/>
      <c r="M945" s="158"/>
      <c r="N945" s="159"/>
      <c r="O945" s="159"/>
      <c r="P945" s="160">
        <f>SUM(P946:P970)</f>
        <v>0</v>
      </c>
      <c r="Q945" s="159"/>
      <c r="R945" s="160">
        <f>SUM(R946:R970)</f>
        <v>0</v>
      </c>
      <c r="S945" s="159"/>
      <c r="T945" s="161">
        <f>SUM(T946:T970)</f>
        <v>0</v>
      </c>
      <c r="AR945" s="154" t="s">
        <v>82</v>
      </c>
      <c r="AT945" s="162" t="s">
        <v>72</v>
      </c>
      <c r="AU945" s="162" t="s">
        <v>80</v>
      </c>
      <c r="AY945" s="154" t="s">
        <v>219</v>
      </c>
      <c r="BK945" s="163">
        <f>SUM(BK946:BK970)</f>
        <v>0</v>
      </c>
    </row>
    <row r="946" spans="1:65" s="2" customFormat="1" ht="43.15" customHeight="1">
      <c r="A946" s="33"/>
      <c r="B946" s="166"/>
      <c r="C946" s="167" t="s">
        <v>2145</v>
      </c>
      <c r="D946" s="167" t="s">
        <v>222</v>
      </c>
      <c r="E946" s="168" t="s">
        <v>537</v>
      </c>
      <c r="F946" s="169" t="s">
        <v>538</v>
      </c>
      <c r="G946" s="170" t="s">
        <v>237</v>
      </c>
      <c r="H946" s="171">
        <v>185.978</v>
      </c>
      <c r="I946" s="172"/>
      <c r="J946" s="173">
        <f>ROUND(I946*H946,2)</f>
        <v>0</v>
      </c>
      <c r="K946" s="169" t="s">
        <v>1</v>
      </c>
      <c r="L946" s="34"/>
      <c r="M946" s="174" t="s">
        <v>1</v>
      </c>
      <c r="N946" s="175" t="s">
        <v>38</v>
      </c>
      <c r="O946" s="59"/>
      <c r="P946" s="176">
        <f>O946*H946</f>
        <v>0</v>
      </c>
      <c r="Q946" s="176">
        <v>0</v>
      </c>
      <c r="R946" s="176">
        <f>Q946*H946</f>
        <v>0</v>
      </c>
      <c r="S946" s="176">
        <v>0</v>
      </c>
      <c r="T946" s="177">
        <f>S946*H946</f>
        <v>0</v>
      </c>
      <c r="U946" s="33"/>
      <c r="V946" s="33"/>
      <c r="W946" s="33"/>
      <c r="X946" s="33"/>
      <c r="Y946" s="33"/>
      <c r="Z946" s="33"/>
      <c r="AA946" s="33"/>
      <c r="AB946" s="33"/>
      <c r="AC946" s="33"/>
      <c r="AD946" s="33"/>
      <c r="AE946" s="33"/>
      <c r="AR946" s="178" t="s">
        <v>318</v>
      </c>
      <c r="AT946" s="178" t="s">
        <v>222</v>
      </c>
      <c r="AU946" s="178" t="s">
        <v>82</v>
      </c>
      <c r="AY946" s="18" t="s">
        <v>219</v>
      </c>
      <c r="BE946" s="179">
        <f>IF(N946="základní",J946,0)</f>
        <v>0</v>
      </c>
      <c r="BF946" s="179">
        <f>IF(N946="snížená",J946,0)</f>
        <v>0</v>
      </c>
      <c r="BG946" s="179">
        <f>IF(N946="zákl. přenesená",J946,0)</f>
        <v>0</v>
      </c>
      <c r="BH946" s="179">
        <f>IF(N946="sníž. přenesená",J946,0)</f>
        <v>0</v>
      </c>
      <c r="BI946" s="179">
        <f>IF(N946="nulová",J946,0)</f>
        <v>0</v>
      </c>
      <c r="BJ946" s="18" t="s">
        <v>80</v>
      </c>
      <c r="BK946" s="179">
        <f>ROUND(I946*H946,2)</f>
        <v>0</v>
      </c>
      <c r="BL946" s="18" t="s">
        <v>318</v>
      </c>
      <c r="BM946" s="178" t="s">
        <v>2146</v>
      </c>
    </row>
    <row r="947" spans="2:51" s="15" customFormat="1" ht="12">
      <c r="B947" s="207"/>
      <c r="D947" s="181" t="s">
        <v>228</v>
      </c>
      <c r="E947" s="208" t="s">
        <v>1</v>
      </c>
      <c r="F947" s="209" t="s">
        <v>2147</v>
      </c>
      <c r="H947" s="208" t="s">
        <v>1</v>
      </c>
      <c r="I947" s="210"/>
      <c r="L947" s="207"/>
      <c r="M947" s="211"/>
      <c r="N947" s="212"/>
      <c r="O947" s="212"/>
      <c r="P947" s="212"/>
      <c r="Q947" s="212"/>
      <c r="R947" s="212"/>
      <c r="S947" s="212"/>
      <c r="T947" s="213"/>
      <c r="AT947" s="208" t="s">
        <v>228</v>
      </c>
      <c r="AU947" s="208" t="s">
        <v>82</v>
      </c>
      <c r="AV947" s="15" t="s">
        <v>80</v>
      </c>
      <c r="AW947" s="15" t="s">
        <v>30</v>
      </c>
      <c r="AX947" s="15" t="s">
        <v>73</v>
      </c>
      <c r="AY947" s="208" t="s">
        <v>219</v>
      </c>
    </row>
    <row r="948" spans="2:51" s="13" customFormat="1" ht="12">
      <c r="B948" s="180"/>
      <c r="D948" s="181" t="s">
        <v>228</v>
      </c>
      <c r="E948" s="182" t="s">
        <v>1</v>
      </c>
      <c r="F948" s="183" t="s">
        <v>2148</v>
      </c>
      <c r="H948" s="184">
        <v>119.1</v>
      </c>
      <c r="I948" s="185"/>
      <c r="L948" s="180"/>
      <c r="M948" s="186"/>
      <c r="N948" s="187"/>
      <c r="O948" s="187"/>
      <c r="P948" s="187"/>
      <c r="Q948" s="187"/>
      <c r="R948" s="187"/>
      <c r="S948" s="187"/>
      <c r="T948" s="188"/>
      <c r="AT948" s="182" t="s">
        <v>228</v>
      </c>
      <c r="AU948" s="182" t="s">
        <v>82</v>
      </c>
      <c r="AV948" s="13" t="s">
        <v>82</v>
      </c>
      <c r="AW948" s="13" t="s">
        <v>30</v>
      </c>
      <c r="AX948" s="13" t="s">
        <v>73</v>
      </c>
      <c r="AY948" s="182" t="s">
        <v>219</v>
      </c>
    </row>
    <row r="949" spans="2:51" s="13" customFormat="1" ht="12">
      <c r="B949" s="180"/>
      <c r="D949" s="181" t="s">
        <v>228</v>
      </c>
      <c r="E949" s="182" t="s">
        <v>1</v>
      </c>
      <c r="F949" s="183" t="s">
        <v>2149</v>
      </c>
      <c r="H949" s="184">
        <v>5.405</v>
      </c>
      <c r="I949" s="185"/>
      <c r="L949" s="180"/>
      <c r="M949" s="186"/>
      <c r="N949" s="187"/>
      <c r="O949" s="187"/>
      <c r="P949" s="187"/>
      <c r="Q949" s="187"/>
      <c r="R949" s="187"/>
      <c r="S949" s="187"/>
      <c r="T949" s="188"/>
      <c r="AT949" s="182" t="s">
        <v>228</v>
      </c>
      <c r="AU949" s="182" t="s">
        <v>82</v>
      </c>
      <c r="AV949" s="13" t="s">
        <v>82</v>
      </c>
      <c r="AW949" s="13" t="s">
        <v>30</v>
      </c>
      <c r="AX949" s="13" t="s">
        <v>73</v>
      </c>
      <c r="AY949" s="182" t="s">
        <v>219</v>
      </c>
    </row>
    <row r="950" spans="2:51" s="15" customFormat="1" ht="12">
      <c r="B950" s="207"/>
      <c r="D950" s="181" t="s">
        <v>228</v>
      </c>
      <c r="E950" s="208" t="s">
        <v>1</v>
      </c>
      <c r="F950" s="209" t="s">
        <v>2150</v>
      </c>
      <c r="H950" s="208" t="s">
        <v>1</v>
      </c>
      <c r="I950" s="210"/>
      <c r="L950" s="207"/>
      <c r="M950" s="211"/>
      <c r="N950" s="212"/>
      <c r="O950" s="212"/>
      <c r="P950" s="212"/>
      <c r="Q950" s="212"/>
      <c r="R950" s="212"/>
      <c r="S950" s="212"/>
      <c r="T950" s="213"/>
      <c r="AT950" s="208" t="s">
        <v>228</v>
      </c>
      <c r="AU950" s="208" t="s">
        <v>82</v>
      </c>
      <c r="AV950" s="15" t="s">
        <v>80</v>
      </c>
      <c r="AW950" s="15" t="s">
        <v>30</v>
      </c>
      <c r="AX950" s="15" t="s">
        <v>73</v>
      </c>
      <c r="AY950" s="208" t="s">
        <v>219</v>
      </c>
    </row>
    <row r="951" spans="2:51" s="13" customFormat="1" ht="12">
      <c r="B951" s="180"/>
      <c r="D951" s="181" t="s">
        <v>228</v>
      </c>
      <c r="E951" s="182" t="s">
        <v>1</v>
      </c>
      <c r="F951" s="183" t="s">
        <v>2151</v>
      </c>
      <c r="H951" s="184">
        <v>12.4</v>
      </c>
      <c r="I951" s="185"/>
      <c r="L951" s="180"/>
      <c r="M951" s="186"/>
      <c r="N951" s="187"/>
      <c r="O951" s="187"/>
      <c r="P951" s="187"/>
      <c r="Q951" s="187"/>
      <c r="R951" s="187"/>
      <c r="S951" s="187"/>
      <c r="T951" s="188"/>
      <c r="AT951" s="182" t="s">
        <v>228</v>
      </c>
      <c r="AU951" s="182" t="s">
        <v>82</v>
      </c>
      <c r="AV951" s="13" t="s">
        <v>82</v>
      </c>
      <c r="AW951" s="13" t="s">
        <v>30</v>
      </c>
      <c r="AX951" s="13" t="s">
        <v>73</v>
      </c>
      <c r="AY951" s="182" t="s">
        <v>219</v>
      </c>
    </row>
    <row r="952" spans="2:51" s="13" customFormat="1" ht="12">
      <c r="B952" s="180"/>
      <c r="D952" s="181" t="s">
        <v>228</v>
      </c>
      <c r="E952" s="182" t="s">
        <v>1</v>
      </c>
      <c r="F952" s="183" t="s">
        <v>2152</v>
      </c>
      <c r="H952" s="184">
        <v>2.76</v>
      </c>
      <c r="I952" s="185"/>
      <c r="L952" s="180"/>
      <c r="M952" s="186"/>
      <c r="N952" s="187"/>
      <c r="O952" s="187"/>
      <c r="P952" s="187"/>
      <c r="Q952" s="187"/>
      <c r="R952" s="187"/>
      <c r="S952" s="187"/>
      <c r="T952" s="188"/>
      <c r="AT952" s="182" t="s">
        <v>228</v>
      </c>
      <c r="AU952" s="182" t="s">
        <v>82</v>
      </c>
      <c r="AV952" s="13" t="s">
        <v>82</v>
      </c>
      <c r="AW952" s="13" t="s">
        <v>30</v>
      </c>
      <c r="AX952" s="13" t="s">
        <v>73</v>
      </c>
      <c r="AY952" s="182" t="s">
        <v>219</v>
      </c>
    </row>
    <row r="953" spans="2:51" s="15" customFormat="1" ht="12">
      <c r="B953" s="207"/>
      <c r="D953" s="181" t="s">
        <v>228</v>
      </c>
      <c r="E953" s="208" t="s">
        <v>1</v>
      </c>
      <c r="F953" s="209" t="s">
        <v>2153</v>
      </c>
      <c r="H953" s="208" t="s">
        <v>1</v>
      </c>
      <c r="I953" s="210"/>
      <c r="L953" s="207"/>
      <c r="M953" s="211"/>
      <c r="N953" s="212"/>
      <c r="O953" s="212"/>
      <c r="P953" s="212"/>
      <c r="Q953" s="212"/>
      <c r="R953" s="212"/>
      <c r="S953" s="212"/>
      <c r="T953" s="213"/>
      <c r="AT953" s="208" t="s">
        <v>228</v>
      </c>
      <c r="AU953" s="208" t="s">
        <v>82</v>
      </c>
      <c r="AV953" s="15" t="s">
        <v>80</v>
      </c>
      <c r="AW953" s="15" t="s">
        <v>30</v>
      </c>
      <c r="AX953" s="15" t="s">
        <v>73</v>
      </c>
      <c r="AY953" s="208" t="s">
        <v>219</v>
      </c>
    </row>
    <row r="954" spans="2:51" s="13" customFormat="1" ht="12">
      <c r="B954" s="180"/>
      <c r="D954" s="181" t="s">
        <v>228</v>
      </c>
      <c r="E954" s="182" t="s">
        <v>1</v>
      </c>
      <c r="F954" s="183" t="s">
        <v>2154</v>
      </c>
      <c r="H954" s="184">
        <v>8.23</v>
      </c>
      <c r="I954" s="185"/>
      <c r="L954" s="180"/>
      <c r="M954" s="186"/>
      <c r="N954" s="187"/>
      <c r="O954" s="187"/>
      <c r="P954" s="187"/>
      <c r="Q954" s="187"/>
      <c r="R954" s="187"/>
      <c r="S954" s="187"/>
      <c r="T954" s="188"/>
      <c r="AT954" s="182" t="s">
        <v>228</v>
      </c>
      <c r="AU954" s="182" t="s">
        <v>82</v>
      </c>
      <c r="AV954" s="13" t="s">
        <v>82</v>
      </c>
      <c r="AW954" s="13" t="s">
        <v>30</v>
      </c>
      <c r="AX954" s="13" t="s">
        <v>73</v>
      </c>
      <c r="AY954" s="182" t="s">
        <v>219</v>
      </c>
    </row>
    <row r="955" spans="2:51" s="13" customFormat="1" ht="12">
      <c r="B955" s="180"/>
      <c r="D955" s="181" t="s">
        <v>228</v>
      </c>
      <c r="E955" s="182" t="s">
        <v>1</v>
      </c>
      <c r="F955" s="183" t="s">
        <v>2155</v>
      </c>
      <c r="H955" s="184">
        <v>0.74</v>
      </c>
      <c r="I955" s="185"/>
      <c r="L955" s="180"/>
      <c r="M955" s="186"/>
      <c r="N955" s="187"/>
      <c r="O955" s="187"/>
      <c r="P955" s="187"/>
      <c r="Q955" s="187"/>
      <c r="R955" s="187"/>
      <c r="S955" s="187"/>
      <c r="T955" s="188"/>
      <c r="AT955" s="182" t="s">
        <v>228</v>
      </c>
      <c r="AU955" s="182" t="s">
        <v>82</v>
      </c>
      <c r="AV955" s="13" t="s">
        <v>82</v>
      </c>
      <c r="AW955" s="13" t="s">
        <v>30</v>
      </c>
      <c r="AX955" s="13" t="s">
        <v>73</v>
      </c>
      <c r="AY955" s="182" t="s">
        <v>219</v>
      </c>
    </row>
    <row r="956" spans="2:51" s="15" customFormat="1" ht="12">
      <c r="B956" s="207"/>
      <c r="D956" s="181" t="s">
        <v>228</v>
      </c>
      <c r="E956" s="208" t="s">
        <v>1</v>
      </c>
      <c r="F956" s="209" t="s">
        <v>2156</v>
      </c>
      <c r="H956" s="208" t="s">
        <v>1</v>
      </c>
      <c r="I956" s="210"/>
      <c r="L956" s="207"/>
      <c r="M956" s="211"/>
      <c r="N956" s="212"/>
      <c r="O956" s="212"/>
      <c r="P956" s="212"/>
      <c r="Q956" s="212"/>
      <c r="R956" s="212"/>
      <c r="S956" s="212"/>
      <c r="T956" s="213"/>
      <c r="AT956" s="208" t="s">
        <v>228</v>
      </c>
      <c r="AU956" s="208" t="s">
        <v>82</v>
      </c>
      <c r="AV956" s="15" t="s">
        <v>80</v>
      </c>
      <c r="AW956" s="15" t="s">
        <v>30</v>
      </c>
      <c r="AX956" s="15" t="s">
        <v>73</v>
      </c>
      <c r="AY956" s="208" t="s">
        <v>219</v>
      </c>
    </row>
    <row r="957" spans="2:51" s="13" customFormat="1" ht="12">
      <c r="B957" s="180"/>
      <c r="D957" s="181" t="s">
        <v>228</v>
      </c>
      <c r="E957" s="182" t="s">
        <v>1</v>
      </c>
      <c r="F957" s="183" t="s">
        <v>2157</v>
      </c>
      <c r="H957" s="184">
        <v>8.13</v>
      </c>
      <c r="I957" s="185"/>
      <c r="L957" s="180"/>
      <c r="M957" s="186"/>
      <c r="N957" s="187"/>
      <c r="O957" s="187"/>
      <c r="P957" s="187"/>
      <c r="Q957" s="187"/>
      <c r="R957" s="187"/>
      <c r="S957" s="187"/>
      <c r="T957" s="188"/>
      <c r="AT957" s="182" t="s">
        <v>228</v>
      </c>
      <c r="AU957" s="182" t="s">
        <v>82</v>
      </c>
      <c r="AV957" s="13" t="s">
        <v>82</v>
      </c>
      <c r="AW957" s="13" t="s">
        <v>30</v>
      </c>
      <c r="AX957" s="13" t="s">
        <v>73</v>
      </c>
      <c r="AY957" s="182" t="s">
        <v>219</v>
      </c>
    </row>
    <row r="958" spans="2:51" s="13" customFormat="1" ht="12">
      <c r="B958" s="180"/>
      <c r="D958" s="181" t="s">
        <v>228</v>
      </c>
      <c r="E958" s="182" t="s">
        <v>1</v>
      </c>
      <c r="F958" s="183" t="s">
        <v>2158</v>
      </c>
      <c r="H958" s="184">
        <v>25.318</v>
      </c>
      <c r="I958" s="185"/>
      <c r="L958" s="180"/>
      <c r="M958" s="186"/>
      <c r="N958" s="187"/>
      <c r="O958" s="187"/>
      <c r="P958" s="187"/>
      <c r="Q958" s="187"/>
      <c r="R958" s="187"/>
      <c r="S958" s="187"/>
      <c r="T958" s="188"/>
      <c r="AT958" s="182" t="s">
        <v>228</v>
      </c>
      <c r="AU958" s="182" t="s">
        <v>82</v>
      </c>
      <c r="AV958" s="13" t="s">
        <v>82</v>
      </c>
      <c r="AW958" s="13" t="s">
        <v>30</v>
      </c>
      <c r="AX958" s="13" t="s">
        <v>73</v>
      </c>
      <c r="AY958" s="182" t="s">
        <v>219</v>
      </c>
    </row>
    <row r="959" spans="2:51" s="13" customFormat="1" ht="12">
      <c r="B959" s="180"/>
      <c r="D959" s="181" t="s">
        <v>228</v>
      </c>
      <c r="E959" s="182" t="s">
        <v>1</v>
      </c>
      <c r="F959" s="183" t="s">
        <v>2159</v>
      </c>
      <c r="H959" s="184">
        <v>3.895</v>
      </c>
      <c r="I959" s="185"/>
      <c r="L959" s="180"/>
      <c r="M959" s="186"/>
      <c r="N959" s="187"/>
      <c r="O959" s="187"/>
      <c r="P959" s="187"/>
      <c r="Q959" s="187"/>
      <c r="R959" s="187"/>
      <c r="S959" s="187"/>
      <c r="T959" s="188"/>
      <c r="AT959" s="182" t="s">
        <v>228</v>
      </c>
      <c r="AU959" s="182" t="s">
        <v>82</v>
      </c>
      <c r="AV959" s="13" t="s">
        <v>82</v>
      </c>
      <c r="AW959" s="13" t="s">
        <v>30</v>
      </c>
      <c r="AX959" s="13" t="s">
        <v>73</v>
      </c>
      <c r="AY959" s="182" t="s">
        <v>219</v>
      </c>
    </row>
    <row r="960" spans="2:51" s="14" customFormat="1" ht="12">
      <c r="B960" s="189"/>
      <c r="D960" s="181" t="s">
        <v>228</v>
      </c>
      <c r="E960" s="190" t="s">
        <v>1</v>
      </c>
      <c r="F960" s="191" t="s">
        <v>241</v>
      </c>
      <c r="H960" s="192">
        <v>185.978</v>
      </c>
      <c r="I960" s="193"/>
      <c r="L960" s="189"/>
      <c r="M960" s="194"/>
      <c r="N960" s="195"/>
      <c r="O960" s="195"/>
      <c r="P960" s="195"/>
      <c r="Q960" s="195"/>
      <c r="R960" s="195"/>
      <c r="S960" s="195"/>
      <c r="T960" s="196"/>
      <c r="AT960" s="190" t="s">
        <v>228</v>
      </c>
      <c r="AU960" s="190" t="s">
        <v>82</v>
      </c>
      <c r="AV960" s="14" t="s">
        <v>125</v>
      </c>
      <c r="AW960" s="14" t="s">
        <v>30</v>
      </c>
      <c r="AX960" s="14" t="s">
        <v>80</v>
      </c>
      <c r="AY960" s="190" t="s">
        <v>219</v>
      </c>
    </row>
    <row r="961" spans="1:65" s="2" customFormat="1" ht="43.15" customHeight="1">
      <c r="A961" s="33"/>
      <c r="B961" s="166"/>
      <c r="C961" s="167" t="s">
        <v>2160</v>
      </c>
      <c r="D961" s="167" t="s">
        <v>222</v>
      </c>
      <c r="E961" s="168" t="s">
        <v>2161</v>
      </c>
      <c r="F961" s="169" t="s">
        <v>2162</v>
      </c>
      <c r="G961" s="170" t="s">
        <v>237</v>
      </c>
      <c r="H961" s="171">
        <v>65.17</v>
      </c>
      <c r="I961" s="172"/>
      <c r="J961" s="173">
        <f>ROUND(I961*H961,2)</f>
        <v>0</v>
      </c>
      <c r="K961" s="169" t="s">
        <v>1</v>
      </c>
      <c r="L961" s="34"/>
      <c r="M961" s="174" t="s">
        <v>1</v>
      </c>
      <c r="N961" s="175" t="s">
        <v>38</v>
      </c>
      <c r="O961" s="59"/>
      <c r="P961" s="176">
        <f>O961*H961</f>
        <v>0</v>
      </c>
      <c r="Q961" s="176">
        <v>0</v>
      </c>
      <c r="R961" s="176">
        <f>Q961*H961</f>
        <v>0</v>
      </c>
      <c r="S961" s="176">
        <v>0</v>
      </c>
      <c r="T961" s="177">
        <f>S961*H961</f>
        <v>0</v>
      </c>
      <c r="U961" s="33"/>
      <c r="V961" s="33"/>
      <c r="W961" s="33"/>
      <c r="X961" s="33"/>
      <c r="Y961" s="33"/>
      <c r="Z961" s="33"/>
      <c r="AA961" s="33"/>
      <c r="AB961" s="33"/>
      <c r="AC961" s="33"/>
      <c r="AD961" s="33"/>
      <c r="AE961" s="33"/>
      <c r="AR961" s="178" t="s">
        <v>318</v>
      </c>
      <c r="AT961" s="178" t="s">
        <v>222</v>
      </c>
      <c r="AU961" s="178" t="s">
        <v>82</v>
      </c>
      <c r="AY961" s="18" t="s">
        <v>219</v>
      </c>
      <c r="BE961" s="179">
        <f>IF(N961="základní",J961,0)</f>
        <v>0</v>
      </c>
      <c r="BF961" s="179">
        <f>IF(N961="snížená",J961,0)</f>
        <v>0</v>
      </c>
      <c r="BG961" s="179">
        <f>IF(N961="zákl. přenesená",J961,0)</f>
        <v>0</v>
      </c>
      <c r="BH961" s="179">
        <f>IF(N961="sníž. přenesená",J961,0)</f>
        <v>0</v>
      </c>
      <c r="BI961" s="179">
        <f>IF(N961="nulová",J961,0)</f>
        <v>0</v>
      </c>
      <c r="BJ961" s="18" t="s">
        <v>80</v>
      </c>
      <c r="BK961" s="179">
        <f>ROUND(I961*H961,2)</f>
        <v>0</v>
      </c>
      <c r="BL961" s="18" t="s">
        <v>318</v>
      </c>
      <c r="BM961" s="178" t="s">
        <v>2163</v>
      </c>
    </row>
    <row r="962" spans="2:51" s="15" customFormat="1" ht="12">
      <c r="B962" s="207"/>
      <c r="D962" s="181" t="s">
        <v>228</v>
      </c>
      <c r="E962" s="208" t="s">
        <v>1</v>
      </c>
      <c r="F962" s="209" t="s">
        <v>4214</v>
      </c>
      <c r="H962" s="208" t="s">
        <v>1</v>
      </c>
      <c r="I962" s="210"/>
      <c r="L962" s="207"/>
      <c r="M962" s="211"/>
      <c r="N962" s="212"/>
      <c r="O962" s="212"/>
      <c r="P962" s="212"/>
      <c r="Q962" s="212"/>
      <c r="R962" s="212"/>
      <c r="S962" s="212"/>
      <c r="T962" s="213"/>
      <c r="AT962" s="208" t="s">
        <v>228</v>
      </c>
      <c r="AU962" s="208" t="s">
        <v>82</v>
      </c>
      <c r="AV962" s="15" t="s">
        <v>80</v>
      </c>
      <c r="AW962" s="15" t="s">
        <v>30</v>
      </c>
      <c r="AX962" s="15" t="s">
        <v>73</v>
      </c>
      <c r="AY962" s="208" t="s">
        <v>219</v>
      </c>
    </row>
    <row r="963" spans="2:51" s="13" customFormat="1" ht="12">
      <c r="B963" s="180"/>
      <c r="D963" s="181" t="s">
        <v>228</v>
      </c>
      <c r="E963" s="182" t="s">
        <v>1</v>
      </c>
      <c r="F963" s="183" t="s">
        <v>4215</v>
      </c>
      <c r="H963" s="184">
        <v>89.75</v>
      </c>
      <c r="I963" s="185"/>
      <c r="L963" s="180"/>
      <c r="M963" s="186"/>
      <c r="N963" s="187"/>
      <c r="O963" s="187"/>
      <c r="P963" s="187"/>
      <c r="Q963" s="187"/>
      <c r="R963" s="187"/>
      <c r="S963" s="187"/>
      <c r="T963" s="188"/>
      <c r="AT963" s="182" t="s">
        <v>228</v>
      </c>
      <c r="AU963" s="182" t="s">
        <v>82</v>
      </c>
      <c r="AV963" s="13" t="s">
        <v>82</v>
      </c>
      <c r="AW963" s="13" t="s">
        <v>30</v>
      </c>
      <c r="AX963" s="13" t="s">
        <v>73</v>
      </c>
      <c r="AY963" s="182" t="s">
        <v>219</v>
      </c>
    </row>
    <row r="964" spans="2:51" s="13" customFormat="1" ht="12">
      <c r="B964" s="180"/>
      <c r="D964" s="181" t="s">
        <v>228</v>
      </c>
      <c r="E964" s="182" t="s">
        <v>1</v>
      </c>
      <c r="F964" s="183" t="s">
        <v>4216</v>
      </c>
      <c r="H964" s="184">
        <v>4.67</v>
      </c>
      <c r="I964" s="185"/>
      <c r="L964" s="180"/>
      <c r="M964" s="186"/>
      <c r="N964" s="187"/>
      <c r="O964" s="187"/>
      <c r="P964" s="187"/>
      <c r="Q964" s="187"/>
      <c r="R964" s="187"/>
      <c r="S964" s="187"/>
      <c r="T964" s="188"/>
      <c r="AT964" s="182" t="s">
        <v>228</v>
      </c>
      <c r="AU964" s="182" t="s">
        <v>82</v>
      </c>
      <c r="AV964" s="13" t="s">
        <v>82</v>
      </c>
      <c r="AW964" s="13" t="s">
        <v>30</v>
      </c>
      <c r="AX964" s="13" t="s">
        <v>73</v>
      </c>
      <c r="AY964" s="182" t="s">
        <v>219</v>
      </c>
    </row>
    <row r="965" spans="2:51" s="14" customFormat="1" ht="12">
      <c r="B965" s="189"/>
      <c r="D965" s="181" t="s">
        <v>228</v>
      </c>
      <c r="E965" s="190" t="s">
        <v>1</v>
      </c>
      <c r="F965" s="191" t="s">
        <v>241</v>
      </c>
      <c r="H965" s="192">
        <v>65.17</v>
      </c>
      <c r="I965" s="193"/>
      <c r="L965" s="189"/>
      <c r="M965" s="194"/>
      <c r="N965" s="195"/>
      <c r="O965" s="195"/>
      <c r="P965" s="195"/>
      <c r="Q965" s="195"/>
      <c r="R965" s="195"/>
      <c r="S965" s="195"/>
      <c r="T965" s="196"/>
      <c r="AT965" s="190" t="s">
        <v>228</v>
      </c>
      <c r="AU965" s="190" t="s">
        <v>82</v>
      </c>
      <c r="AV965" s="14" t="s">
        <v>125</v>
      </c>
      <c r="AW965" s="14" t="s">
        <v>30</v>
      </c>
      <c r="AX965" s="14" t="s">
        <v>80</v>
      </c>
      <c r="AY965" s="190" t="s">
        <v>219</v>
      </c>
    </row>
    <row r="966" spans="1:65" s="2" customFormat="1" ht="21.6" customHeight="1">
      <c r="A966" s="33"/>
      <c r="B966" s="166"/>
      <c r="C966" s="167" t="s">
        <v>2164</v>
      </c>
      <c r="D966" s="167" t="s">
        <v>222</v>
      </c>
      <c r="E966" s="168" t="s">
        <v>2165</v>
      </c>
      <c r="F966" s="169" t="s">
        <v>2166</v>
      </c>
      <c r="G966" s="170" t="s">
        <v>237</v>
      </c>
      <c r="H966" s="171">
        <v>266.2</v>
      </c>
      <c r="I966" s="172"/>
      <c r="J966" s="173">
        <f>ROUND(I966*H966,2)</f>
        <v>0</v>
      </c>
      <c r="K966" s="169" t="s">
        <v>1</v>
      </c>
      <c r="L966" s="34"/>
      <c r="M966" s="174" t="s">
        <v>1</v>
      </c>
      <c r="N966" s="175" t="s">
        <v>38</v>
      </c>
      <c r="O966" s="59"/>
      <c r="P966" s="176">
        <f>O966*H966</f>
        <v>0</v>
      </c>
      <c r="Q966" s="176">
        <v>0</v>
      </c>
      <c r="R966" s="176">
        <f>Q966*H966</f>
        <v>0</v>
      </c>
      <c r="S966" s="176">
        <v>0</v>
      </c>
      <c r="T966" s="177">
        <f>S966*H966</f>
        <v>0</v>
      </c>
      <c r="U966" s="33"/>
      <c r="V966" s="33"/>
      <c r="W966" s="33"/>
      <c r="X966" s="33"/>
      <c r="Y966" s="33"/>
      <c r="Z966" s="33"/>
      <c r="AA966" s="33"/>
      <c r="AB966" s="33"/>
      <c r="AC966" s="33"/>
      <c r="AD966" s="33"/>
      <c r="AE966" s="33"/>
      <c r="AR966" s="178" t="s">
        <v>318</v>
      </c>
      <c r="AT966" s="178" t="s">
        <v>222</v>
      </c>
      <c r="AU966" s="178" t="s">
        <v>82</v>
      </c>
      <c r="AY966" s="18" t="s">
        <v>219</v>
      </c>
      <c r="BE966" s="179">
        <f>IF(N966="základní",J966,0)</f>
        <v>0</v>
      </c>
      <c r="BF966" s="179">
        <f>IF(N966="snížená",J966,0)</f>
        <v>0</v>
      </c>
      <c r="BG966" s="179">
        <f>IF(N966="zákl. přenesená",J966,0)</f>
        <v>0</v>
      </c>
      <c r="BH966" s="179">
        <f>IF(N966="sníž. přenesená",J966,0)</f>
        <v>0</v>
      </c>
      <c r="BI966" s="179">
        <f>IF(N966="nulová",J966,0)</f>
        <v>0</v>
      </c>
      <c r="BJ966" s="18" t="s">
        <v>80</v>
      </c>
      <c r="BK966" s="179">
        <f>ROUND(I966*H966,2)</f>
        <v>0</v>
      </c>
      <c r="BL966" s="18" t="s">
        <v>318</v>
      </c>
      <c r="BM966" s="178" t="s">
        <v>2167</v>
      </c>
    </row>
    <row r="967" spans="2:51" s="13" customFormat="1" ht="12">
      <c r="B967" s="180"/>
      <c r="D967" s="181" t="s">
        <v>228</v>
      </c>
      <c r="E967" s="182" t="s">
        <v>1</v>
      </c>
      <c r="F967" s="183" t="s">
        <v>2168</v>
      </c>
      <c r="H967" s="184">
        <v>212.9</v>
      </c>
      <c r="I967" s="185"/>
      <c r="L967" s="180"/>
      <c r="M967" s="186"/>
      <c r="N967" s="187"/>
      <c r="O967" s="187"/>
      <c r="P967" s="187"/>
      <c r="Q967" s="187"/>
      <c r="R967" s="187"/>
      <c r="S967" s="187"/>
      <c r="T967" s="188"/>
      <c r="AT967" s="182" t="s">
        <v>228</v>
      </c>
      <c r="AU967" s="182" t="s">
        <v>82</v>
      </c>
      <c r="AV967" s="13" t="s">
        <v>82</v>
      </c>
      <c r="AW967" s="13" t="s">
        <v>30</v>
      </c>
      <c r="AX967" s="13" t="s">
        <v>73</v>
      </c>
      <c r="AY967" s="182" t="s">
        <v>219</v>
      </c>
    </row>
    <row r="968" spans="2:51" s="13" customFormat="1" ht="12">
      <c r="B968" s="180"/>
      <c r="D968" s="181" t="s">
        <v>228</v>
      </c>
      <c r="E968" s="182" t="s">
        <v>1</v>
      </c>
      <c r="F968" s="183" t="s">
        <v>2169</v>
      </c>
      <c r="H968" s="184">
        <v>34</v>
      </c>
      <c r="I968" s="185"/>
      <c r="L968" s="180"/>
      <c r="M968" s="186"/>
      <c r="N968" s="187"/>
      <c r="O968" s="187"/>
      <c r="P968" s="187"/>
      <c r="Q968" s="187"/>
      <c r="R968" s="187"/>
      <c r="S968" s="187"/>
      <c r="T968" s="188"/>
      <c r="AT968" s="182" t="s">
        <v>228</v>
      </c>
      <c r="AU968" s="182" t="s">
        <v>82</v>
      </c>
      <c r="AV968" s="13" t="s">
        <v>82</v>
      </c>
      <c r="AW968" s="13" t="s">
        <v>30</v>
      </c>
      <c r="AX968" s="13" t="s">
        <v>73</v>
      </c>
      <c r="AY968" s="182" t="s">
        <v>219</v>
      </c>
    </row>
    <row r="969" spans="2:51" s="13" customFormat="1" ht="12">
      <c r="B969" s="180"/>
      <c r="D969" s="181" t="s">
        <v>228</v>
      </c>
      <c r="E969" s="182" t="s">
        <v>1</v>
      </c>
      <c r="F969" s="183" t="s">
        <v>2170</v>
      </c>
      <c r="H969" s="184">
        <v>19.3</v>
      </c>
      <c r="I969" s="185"/>
      <c r="L969" s="180"/>
      <c r="M969" s="186"/>
      <c r="N969" s="187"/>
      <c r="O969" s="187"/>
      <c r="P969" s="187"/>
      <c r="Q969" s="187"/>
      <c r="R969" s="187"/>
      <c r="S969" s="187"/>
      <c r="T969" s="188"/>
      <c r="AT969" s="182" t="s">
        <v>228</v>
      </c>
      <c r="AU969" s="182" t="s">
        <v>82</v>
      </c>
      <c r="AV969" s="13" t="s">
        <v>82</v>
      </c>
      <c r="AW969" s="13" t="s">
        <v>30</v>
      </c>
      <c r="AX969" s="13" t="s">
        <v>73</v>
      </c>
      <c r="AY969" s="182" t="s">
        <v>219</v>
      </c>
    </row>
    <row r="970" spans="2:51" s="14" customFormat="1" ht="12">
      <c r="B970" s="189"/>
      <c r="D970" s="181" t="s">
        <v>228</v>
      </c>
      <c r="E970" s="190" t="s">
        <v>1</v>
      </c>
      <c r="F970" s="191" t="s">
        <v>241</v>
      </c>
      <c r="H970" s="192">
        <v>266.2</v>
      </c>
      <c r="I970" s="193"/>
      <c r="L970" s="189"/>
      <c r="M970" s="194"/>
      <c r="N970" s="195"/>
      <c r="O970" s="195"/>
      <c r="P970" s="195"/>
      <c r="Q970" s="195"/>
      <c r="R970" s="195"/>
      <c r="S970" s="195"/>
      <c r="T970" s="196"/>
      <c r="AT970" s="190" t="s">
        <v>228</v>
      </c>
      <c r="AU970" s="190" t="s">
        <v>82</v>
      </c>
      <c r="AV970" s="14" t="s">
        <v>125</v>
      </c>
      <c r="AW970" s="14" t="s">
        <v>30</v>
      </c>
      <c r="AX970" s="14" t="s">
        <v>80</v>
      </c>
      <c r="AY970" s="190" t="s">
        <v>219</v>
      </c>
    </row>
    <row r="971" spans="2:63" s="12" customFormat="1" ht="22.9" customHeight="1">
      <c r="B971" s="153"/>
      <c r="D971" s="154" t="s">
        <v>72</v>
      </c>
      <c r="E971" s="164" t="s">
        <v>2171</v>
      </c>
      <c r="F971" s="164" t="s">
        <v>2172</v>
      </c>
      <c r="I971" s="156"/>
      <c r="J971" s="165">
        <f>BK971</f>
        <v>0</v>
      </c>
      <c r="L971" s="153"/>
      <c r="M971" s="158"/>
      <c r="N971" s="159"/>
      <c r="O971" s="159"/>
      <c r="P971" s="160">
        <f>SUM(P972:P979)</f>
        <v>0</v>
      </c>
      <c r="Q971" s="159"/>
      <c r="R971" s="160">
        <f>SUM(R972:R979)</f>
        <v>0</v>
      </c>
      <c r="S971" s="159"/>
      <c r="T971" s="161">
        <f>SUM(T972:T979)</f>
        <v>0</v>
      </c>
      <c r="AR971" s="154" t="s">
        <v>82</v>
      </c>
      <c r="AT971" s="162" t="s">
        <v>72</v>
      </c>
      <c r="AU971" s="162" t="s">
        <v>80</v>
      </c>
      <c r="AY971" s="154" t="s">
        <v>219</v>
      </c>
      <c r="BK971" s="163">
        <f>SUM(BK972:BK979)</f>
        <v>0</v>
      </c>
    </row>
    <row r="972" spans="1:65" s="2" customFormat="1" ht="14.45" customHeight="1">
      <c r="A972" s="33"/>
      <c r="B972" s="166"/>
      <c r="C972" s="167" t="s">
        <v>2173</v>
      </c>
      <c r="D972" s="167" t="s">
        <v>222</v>
      </c>
      <c r="E972" s="168" t="s">
        <v>2174</v>
      </c>
      <c r="F972" s="169" t="s">
        <v>2175</v>
      </c>
      <c r="G972" s="170" t="s">
        <v>237</v>
      </c>
      <c r="H972" s="171">
        <v>263.47</v>
      </c>
      <c r="I972" s="172"/>
      <c r="J972" s="173">
        <f>ROUND(I972*H972,2)</f>
        <v>0</v>
      </c>
      <c r="K972" s="169" t="s">
        <v>1</v>
      </c>
      <c r="L972" s="34"/>
      <c r="M972" s="174" t="s">
        <v>1</v>
      </c>
      <c r="N972" s="175" t="s">
        <v>38</v>
      </c>
      <c r="O972" s="59"/>
      <c r="P972" s="176">
        <f>O972*H972</f>
        <v>0</v>
      </c>
      <c r="Q972" s="176">
        <v>0</v>
      </c>
      <c r="R972" s="176">
        <f>Q972*H972</f>
        <v>0</v>
      </c>
      <c r="S972" s="176">
        <v>0</v>
      </c>
      <c r="T972" s="177">
        <f>S972*H972</f>
        <v>0</v>
      </c>
      <c r="U972" s="33"/>
      <c r="V972" s="33"/>
      <c r="W972" s="33"/>
      <c r="X972" s="33"/>
      <c r="Y972" s="33"/>
      <c r="Z972" s="33"/>
      <c r="AA972" s="33"/>
      <c r="AB972" s="33"/>
      <c r="AC972" s="33"/>
      <c r="AD972" s="33"/>
      <c r="AE972" s="33"/>
      <c r="AR972" s="178" t="s">
        <v>318</v>
      </c>
      <c r="AT972" s="178" t="s">
        <v>222</v>
      </c>
      <c r="AU972" s="178" t="s">
        <v>82</v>
      </c>
      <c r="AY972" s="18" t="s">
        <v>219</v>
      </c>
      <c r="BE972" s="179">
        <f>IF(N972="základní",J972,0)</f>
        <v>0</v>
      </c>
      <c r="BF972" s="179">
        <f>IF(N972="snížená",J972,0)</f>
        <v>0</v>
      </c>
      <c r="BG972" s="179">
        <f>IF(N972="zákl. přenesená",J972,0)</f>
        <v>0</v>
      </c>
      <c r="BH972" s="179">
        <f>IF(N972="sníž. přenesená",J972,0)</f>
        <v>0</v>
      </c>
      <c r="BI972" s="179">
        <f>IF(N972="nulová",J972,0)</f>
        <v>0</v>
      </c>
      <c r="BJ972" s="18" t="s">
        <v>80</v>
      </c>
      <c r="BK972" s="179">
        <f>ROUND(I972*H972,2)</f>
        <v>0</v>
      </c>
      <c r="BL972" s="18" t="s">
        <v>318</v>
      </c>
      <c r="BM972" s="178" t="s">
        <v>2176</v>
      </c>
    </row>
    <row r="973" spans="2:51" s="15" customFormat="1" ht="12">
      <c r="B973" s="207"/>
      <c r="D973" s="181" t="s">
        <v>228</v>
      </c>
      <c r="E973" s="208" t="s">
        <v>1</v>
      </c>
      <c r="F973" s="209" t="s">
        <v>2177</v>
      </c>
      <c r="H973" s="208" t="s">
        <v>1</v>
      </c>
      <c r="I973" s="210"/>
      <c r="L973" s="207"/>
      <c r="M973" s="211"/>
      <c r="N973" s="212"/>
      <c r="O973" s="212"/>
      <c r="P973" s="212"/>
      <c r="Q973" s="212"/>
      <c r="R973" s="212"/>
      <c r="S973" s="212"/>
      <c r="T973" s="213"/>
      <c r="AT973" s="208" t="s">
        <v>228</v>
      </c>
      <c r="AU973" s="208" t="s">
        <v>82</v>
      </c>
      <c r="AV973" s="15" t="s">
        <v>80</v>
      </c>
      <c r="AW973" s="15" t="s">
        <v>30</v>
      </c>
      <c r="AX973" s="15" t="s">
        <v>73</v>
      </c>
      <c r="AY973" s="208" t="s">
        <v>219</v>
      </c>
    </row>
    <row r="974" spans="2:51" s="13" customFormat="1" ht="22.5">
      <c r="B974" s="180"/>
      <c r="D974" s="181" t="s">
        <v>228</v>
      </c>
      <c r="E974" s="182" t="s">
        <v>1</v>
      </c>
      <c r="F974" s="183" t="s">
        <v>2178</v>
      </c>
      <c r="H974" s="184">
        <v>263.47</v>
      </c>
      <c r="I974" s="185"/>
      <c r="L974" s="180"/>
      <c r="M974" s="186"/>
      <c r="N974" s="187"/>
      <c r="O974" s="187"/>
      <c r="P974" s="187"/>
      <c r="Q974" s="187"/>
      <c r="R974" s="187"/>
      <c r="S974" s="187"/>
      <c r="T974" s="188"/>
      <c r="AT974" s="182" t="s">
        <v>228</v>
      </c>
      <c r="AU974" s="182" t="s">
        <v>82</v>
      </c>
      <c r="AV974" s="13" t="s">
        <v>82</v>
      </c>
      <c r="AW974" s="13" t="s">
        <v>30</v>
      </c>
      <c r="AX974" s="13" t="s">
        <v>80</v>
      </c>
      <c r="AY974" s="182" t="s">
        <v>219</v>
      </c>
    </row>
    <row r="975" spans="1:65" s="2" customFormat="1" ht="43.15" customHeight="1">
      <c r="A975" s="33"/>
      <c r="B975" s="166"/>
      <c r="C975" s="167" t="s">
        <v>2179</v>
      </c>
      <c r="D975" s="167" t="s">
        <v>222</v>
      </c>
      <c r="E975" s="168" t="s">
        <v>2180</v>
      </c>
      <c r="F975" s="169" t="s">
        <v>2181</v>
      </c>
      <c r="G975" s="170" t="s">
        <v>237</v>
      </c>
      <c r="H975" s="171">
        <v>255.365</v>
      </c>
      <c r="I975" s="172"/>
      <c r="J975" s="173">
        <f>ROUND(I975*H975,2)</f>
        <v>0</v>
      </c>
      <c r="K975" s="169" t="s">
        <v>1</v>
      </c>
      <c r="L975" s="34"/>
      <c r="M975" s="174" t="s">
        <v>1</v>
      </c>
      <c r="N975" s="175" t="s">
        <v>38</v>
      </c>
      <c r="O975" s="59"/>
      <c r="P975" s="176">
        <f>O975*H975</f>
        <v>0</v>
      </c>
      <c r="Q975" s="176">
        <v>0</v>
      </c>
      <c r="R975" s="176">
        <f>Q975*H975</f>
        <v>0</v>
      </c>
      <c r="S975" s="176">
        <v>0</v>
      </c>
      <c r="T975" s="177">
        <f>S975*H975</f>
        <v>0</v>
      </c>
      <c r="U975" s="33"/>
      <c r="V975" s="33"/>
      <c r="W975" s="33"/>
      <c r="X975" s="33"/>
      <c r="Y975" s="33"/>
      <c r="Z975" s="33"/>
      <c r="AA975" s="33"/>
      <c r="AB975" s="33"/>
      <c r="AC975" s="33"/>
      <c r="AD975" s="33"/>
      <c r="AE975" s="33"/>
      <c r="AR975" s="178" t="s">
        <v>318</v>
      </c>
      <c r="AT975" s="178" t="s">
        <v>222</v>
      </c>
      <c r="AU975" s="178" t="s">
        <v>82</v>
      </c>
      <c r="AY975" s="18" t="s">
        <v>219</v>
      </c>
      <c r="BE975" s="179">
        <f>IF(N975="základní",J975,0)</f>
        <v>0</v>
      </c>
      <c r="BF975" s="179">
        <f>IF(N975="snížená",J975,0)</f>
        <v>0</v>
      </c>
      <c r="BG975" s="179">
        <f>IF(N975="zákl. přenesená",J975,0)</f>
        <v>0</v>
      </c>
      <c r="BH975" s="179">
        <f>IF(N975="sníž. přenesená",J975,0)</f>
        <v>0</v>
      </c>
      <c r="BI975" s="179">
        <f>IF(N975="nulová",J975,0)</f>
        <v>0</v>
      </c>
      <c r="BJ975" s="18" t="s">
        <v>80</v>
      </c>
      <c r="BK975" s="179">
        <f>ROUND(I975*H975,2)</f>
        <v>0</v>
      </c>
      <c r="BL975" s="18" t="s">
        <v>318</v>
      </c>
      <c r="BM975" s="178" t="s">
        <v>2182</v>
      </c>
    </row>
    <row r="976" spans="2:51" s="13" customFormat="1" ht="12">
      <c r="B976" s="180"/>
      <c r="D976" s="181" t="s">
        <v>228</v>
      </c>
      <c r="E976" s="182" t="s">
        <v>1</v>
      </c>
      <c r="F976" s="183" t="s">
        <v>2183</v>
      </c>
      <c r="H976" s="184">
        <v>255.365</v>
      </c>
      <c r="I976" s="185"/>
      <c r="L976" s="180"/>
      <c r="M976" s="186"/>
      <c r="N976" s="187"/>
      <c r="O976" s="187"/>
      <c r="P976" s="187"/>
      <c r="Q976" s="187"/>
      <c r="R976" s="187"/>
      <c r="S976" s="187"/>
      <c r="T976" s="188"/>
      <c r="AT976" s="182" t="s">
        <v>228</v>
      </c>
      <c r="AU976" s="182" t="s">
        <v>82</v>
      </c>
      <c r="AV976" s="13" t="s">
        <v>82</v>
      </c>
      <c r="AW976" s="13" t="s">
        <v>30</v>
      </c>
      <c r="AX976" s="13" t="s">
        <v>80</v>
      </c>
      <c r="AY976" s="182" t="s">
        <v>219</v>
      </c>
    </row>
    <row r="977" spans="1:65" s="2" customFormat="1" ht="14.45" customHeight="1">
      <c r="A977" s="33"/>
      <c r="B977" s="166"/>
      <c r="C977" s="167" t="s">
        <v>2184</v>
      </c>
      <c r="D977" s="167" t="s">
        <v>222</v>
      </c>
      <c r="E977" s="168" t="s">
        <v>2185</v>
      </c>
      <c r="F977" s="169" t="s">
        <v>2186</v>
      </c>
      <c r="G977" s="170" t="s">
        <v>361</v>
      </c>
      <c r="H977" s="171">
        <v>55</v>
      </c>
      <c r="I977" s="172"/>
      <c r="J977" s="173">
        <f>ROUND(I977*H977,2)</f>
        <v>0</v>
      </c>
      <c r="K977" s="169" t="s">
        <v>1</v>
      </c>
      <c r="L977" s="34"/>
      <c r="M977" s="174" t="s">
        <v>1</v>
      </c>
      <c r="N977" s="175" t="s">
        <v>38</v>
      </c>
      <c r="O977" s="59"/>
      <c r="P977" s="176">
        <f>O977*H977</f>
        <v>0</v>
      </c>
      <c r="Q977" s="176">
        <v>0</v>
      </c>
      <c r="R977" s="176">
        <f>Q977*H977</f>
        <v>0</v>
      </c>
      <c r="S977" s="176">
        <v>0</v>
      </c>
      <c r="T977" s="177">
        <f>S977*H977</f>
        <v>0</v>
      </c>
      <c r="U977" s="33"/>
      <c r="V977" s="33"/>
      <c r="W977" s="33"/>
      <c r="X977" s="33"/>
      <c r="Y977" s="33"/>
      <c r="Z977" s="33"/>
      <c r="AA977" s="33"/>
      <c r="AB977" s="33"/>
      <c r="AC977" s="33"/>
      <c r="AD977" s="33"/>
      <c r="AE977" s="33"/>
      <c r="AR977" s="178" t="s">
        <v>318</v>
      </c>
      <c r="AT977" s="178" t="s">
        <v>222</v>
      </c>
      <c r="AU977" s="178" t="s">
        <v>82</v>
      </c>
      <c r="AY977" s="18" t="s">
        <v>219</v>
      </c>
      <c r="BE977" s="179">
        <f>IF(N977="základní",J977,0)</f>
        <v>0</v>
      </c>
      <c r="BF977" s="179">
        <f>IF(N977="snížená",J977,0)</f>
        <v>0</v>
      </c>
      <c r="BG977" s="179">
        <f>IF(N977="zákl. přenesená",J977,0)</f>
        <v>0</v>
      </c>
      <c r="BH977" s="179">
        <f>IF(N977="sníž. přenesená",J977,0)</f>
        <v>0</v>
      </c>
      <c r="BI977" s="179">
        <f>IF(N977="nulová",J977,0)</f>
        <v>0</v>
      </c>
      <c r="BJ977" s="18" t="s">
        <v>80</v>
      </c>
      <c r="BK977" s="179">
        <f>ROUND(I977*H977,2)</f>
        <v>0</v>
      </c>
      <c r="BL977" s="18" t="s">
        <v>318</v>
      </c>
      <c r="BM977" s="178" t="s">
        <v>2187</v>
      </c>
    </row>
    <row r="978" spans="1:65" s="2" customFormat="1" ht="32.45" customHeight="1">
      <c r="A978" s="33"/>
      <c r="B978" s="166"/>
      <c r="C978" s="167" t="s">
        <v>2188</v>
      </c>
      <c r="D978" s="167" t="s">
        <v>222</v>
      </c>
      <c r="E978" s="168" t="s">
        <v>2189</v>
      </c>
      <c r="F978" s="169" t="s">
        <v>2190</v>
      </c>
      <c r="G978" s="170" t="s">
        <v>237</v>
      </c>
      <c r="H978" s="171">
        <v>150</v>
      </c>
      <c r="I978" s="172"/>
      <c r="J978" s="173">
        <f>ROUND(I978*H978,2)</f>
        <v>0</v>
      </c>
      <c r="K978" s="169" t="s">
        <v>1</v>
      </c>
      <c r="L978" s="34"/>
      <c r="M978" s="174" t="s">
        <v>1</v>
      </c>
      <c r="N978" s="175" t="s">
        <v>38</v>
      </c>
      <c r="O978" s="59"/>
      <c r="P978" s="176">
        <f>O978*H978</f>
        <v>0</v>
      </c>
      <c r="Q978" s="176">
        <v>0</v>
      </c>
      <c r="R978" s="176">
        <f>Q978*H978</f>
        <v>0</v>
      </c>
      <c r="S978" s="176">
        <v>0</v>
      </c>
      <c r="T978" s="177">
        <f>S978*H978</f>
        <v>0</v>
      </c>
      <c r="U978" s="33"/>
      <c r="V978" s="33"/>
      <c r="W978" s="33"/>
      <c r="X978" s="33"/>
      <c r="Y978" s="33"/>
      <c r="Z978" s="33"/>
      <c r="AA978" s="33"/>
      <c r="AB978" s="33"/>
      <c r="AC978" s="33"/>
      <c r="AD978" s="33"/>
      <c r="AE978" s="33"/>
      <c r="AR978" s="178" t="s">
        <v>318</v>
      </c>
      <c r="AT978" s="178" t="s">
        <v>222</v>
      </c>
      <c r="AU978" s="178" t="s">
        <v>82</v>
      </c>
      <c r="AY978" s="18" t="s">
        <v>219</v>
      </c>
      <c r="BE978" s="179">
        <f>IF(N978="základní",J978,0)</f>
        <v>0</v>
      </c>
      <c r="BF978" s="179">
        <f>IF(N978="snížená",J978,0)</f>
        <v>0</v>
      </c>
      <c r="BG978" s="179">
        <f>IF(N978="zákl. přenesená",J978,0)</f>
        <v>0</v>
      </c>
      <c r="BH978" s="179">
        <f>IF(N978="sníž. přenesená",J978,0)</f>
        <v>0</v>
      </c>
      <c r="BI978" s="179">
        <f>IF(N978="nulová",J978,0)</f>
        <v>0</v>
      </c>
      <c r="BJ978" s="18" t="s">
        <v>80</v>
      </c>
      <c r="BK978" s="179">
        <f>ROUND(I978*H978,2)</f>
        <v>0</v>
      </c>
      <c r="BL978" s="18" t="s">
        <v>318</v>
      </c>
      <c r="BM978" s="178" t="s">
        <v>2191</v>
      </c>
    </row>
    <row r="979" spans="2:51" s="13" customFormat="1" ht="12">
      <c r="B979" s="180"/>
      <c r="D979" s="181" t="s">
        <v>228</v>
      </c>
      <c r="E979" s="182" t="s">
        <v>1</v>
      </c>
      <c r="F979" s="183" t="s">
        <v>1495</v>
      </c>
      <c r="H979" s="184">
        <v>150</v>
      </c>
      <c r="I979" s="185"/>
      <c r="L979" s="180"/>
      <c r="M979" s="186"/>
      <c r="N979" s="187"/>
      <c r="O979" s="187"/>
      <c r="P979" s="187"/>
      <c r="Q979" s="187"/>
      <c r="R979" s="187"/>
      <c r="S979" s="187"/>
      <c r="T979" s="188"/>
      <c r="AT979" s="182" t="s">
        <v>228</v>
      </c>
      <c r="AU979" s="182" t="s">
        <v>82</v>
      </c>
      <c r="AV979" s="13" t="s">
        <v>82</v>
      </c>
      <c r="AW979" s="13" t="s">
        <v>30</v>
      </c>
      <c r="AX979" s="13" t="s">
        <v>80</v>
      </c>
      <c r="AY979" s="182" t="s">
        <v>219</v>
      </c>
    </row>
    <row r="980" spans="2:63" s="12" customFormat="1" ht="22.9" customHeight="1">
      <c r="B980" s="153"/>
      <c r="D980" s="154" t="s">
        <v>72</v>
      </c>
      <c r="E980" s="164" t="s">
        <v>541</v>
      </c>
      <c r="F980" s="164" t="s">
        <v>542</v>
      </c>
      <c r="I980" s="156"/>
      <c r="J980" s="165">
        <f>BK980</f>
        <v>0</v>
      </c>
      <c r="L980" s="153"/>
      <c r="M980" s="158"/>
      <c r="N980" s="159"/>
      <c r="O980" s="159"/>
      <c r="P980" s="160">
        <f>SUM(P981:P984)</f>
        <v>0</v>
      </c>
      <c r="Q980" s="159"/>
      <c r="R980" s="160">
        <f>SUM(R981:R984)</f>
        <v>0.84721588</v>
      </c>
      <c r="S980" s="159"/>
      <c r="T980" s="161">
        <f>SUM(T981:T984)</f>
        <v>0</v>
      </c>
      <c r="AR980" s="154" t="s">
        <v>82</v>
      </c>
      <c r="AT980" s="162" t="s">
        <v>72</v>
      </c>
      <c r="AU980" s="162" t="s">
        <v>80</v>
      </c>
      <c r="AY980" s="154" t="s">
        <v>219</v>
      </c>
      <c r="BK980" s="163">
        <f>SUM(BK981:BK984)</f>
        <v>0</v>
      </c>
    </row>
    <row r="981" spans="1:65" s="2" customFormat="1" ht="21.6" customHeight="1">
      <c r="A981" s="33"/>
      <c r="B981" s="166"/>
      <c r="C981" s="167" t="s">
        <v>2192</v>
      </c>
      <c r="D981" s="167" t="s">
        <v>222</v>
      </c>
      <c r="E981" s="168" t="s">
        <v>549</v>
      </c>
      <c r="F981" s="169" t="s">
        <v>550</v>
      </c>
      <c r="G981" s="170" t="s">
        <v>237</v>
      </c>
      <c r="H981" s="171">
        <v>1729.012</v>
      </c>
      <c r="I981" s="172"/>
      <c r="J981" s="173">
        <f>ROUND(I981*H981,2)</f>
        <v>0</v>
      </c>
      <c r="K981" s="169" t="s">
        <v>226</v>
      </c>
      <c r="L981" s="34"/>
      <c r="M981" s="174" t="s">
        <v>1</v>
      </c>
      <c r="N981" s="175" t="s">
        <v>38</v>
      </c>
      <c r="O981" s="59"/>
      <c r="P981" s="176">
        <f>O981*H981</f>
        <v>0</v>
      </c>
      <c r="Q981" s="176">
        <v>0.0002</v>
      </c>
      <c r="R981" s="176">
        <f>Q981*H981</f>
        <v>0.3458024</v>
      </c>
      <c r="S981" s="176">
        <v>0</v>
      </c>
      <c r="T981" s="177">
        <f>S981*H981</f>
        <v>0</v>
      </c>
      <c r="U981" s="33"/>
      <c r="V981" s="33"/>
      <c r="W981" s="33"/>
      <c r="X981" s="33"/>
      <c r="Y981" s="33"/>
      <c r="Z981" s="33"/>
      <c r="AA981" s="33"/>
      <c r="AB981" s="33"/>
      <c r="AC981" s="33"/>
      <c r="AD981" s="33"/>
      <c r="AE981" s="33"/>
      <c r="AR981" s="178" t="s">
        <v>318</v>
      </c>
      <c r="AT981" s="178" t="s">
        <v>222</v>
      </c>
      <c r="AU981" s="178" t="s">
        <v>82</v>
      </c>
      <c r="AY981" s="18" t="s">
        <v>219</v>
      </c>
      <c r="BE981" s="179">
        <f>IF(N981="základní",J981,0)</f>
        <v>0</v>
      </c>
      <c r="BF981" s="179">
        <f>IF(N981="snížená",J981,0)</f>
        <v>0</v>
      </c>
      <c r="BG981" s="179">
        <f>IF(N981="zákl. přenesená",J981,0)</f>
        <v>0</v>
      </c>
      <c r="BH981" s="179">
        <f>IF(N981="sníž. přenesená",J981,0)</f>
        <v>0</v>
      </c>
      <c r="BI981" s="179">
        <f>IF(N981="nulová",J981,0)</f>
        <v>0</v>
      </c>
      <c r="BJ981" s="18" t="s">
        <v>80</v>
      </c>
      <c r="BK981" s="179">
        <f>ROUND(I981*H981,2)</f>
        <v>0</v>
      </c>
      <c r="BL981" s="18" t="s">
        <v>318</v>
      </c>
      <c r="BM981" s="178" t="s">
        <v>2193</v>
      </c>
    </row>
    <row r="982" spans="2:51" s="13" customFormat="1" ht="12">
      <c r="B982" s="180"/>
      <c r="D982" s="181" t="s">
        <v>228</v>
      </c>
      <c r="E982" s="182" t="s">
        <v>1</v>
      </c>
      <c r="F982" s="183" t="s">
        <v>2194</v>
      </c>
      <c r="H982" s="184">
        <v>1729.012</v>
      </c>
      <c r="I982" s="185"/>
      <c r="L982" s="180"/>
      <c r="M982" s="186"/>
      <c r="N982" s="187"/>
      <c r="O982" s="187"/>
      <c r="P982" s="187"/>
      <c r="Q982" s="187"/>
      <c r="R982" s="187"/>
      <c r="S982" s="187"/>
      <c r="T982" s="188"/>
      <c r="AT982" s="182" t="s">
        <v>228</v>
      </c>
      <c r="AU982" s="182" t="s">
        <v>82</v>
      </c>
      <c r="AV982" s="13" t="s">
        <v>82</v>
      </c>
      <c r="AW982" s="13" t="s">
        <v>30</v>
      </c>
      <c r="AX982" s="13" t="s">
        <v>80</v>
      </c>
      <c r="AY982" s="182" t="s">
        <v>219</v>
      </c>
    </row>
    <row r="983" spans="1:65" s="2" customFormat="1" ht="43.15" customHeight="1">
      <c r="A983" s="33"/>
      <c r="B983" s="166"/>
      <c r="C983" s="167" t="s">
        <v>2195</v>
      </c>
      <c r="D983" s="167" t="s">
        <v>222</v>
      </c>
      <c r="E983" s="168" t="s">
        <v>554</v>
      </c>
      <c r="F983" s="169" t="s">
        <v>555</v>
      </c>
      <c r="G983" s="170" t="s">
        <v>237</v>
      </c>
      <c r="H983" s="171">
        <v>1729.012</v>
      </c>
      <c r="I983" s="172"/>
      <c r="J983" s="173">
        <f>ROUND(I983*H983,2)</f>
        <v>0</v>
      </c>
      <c r="K983" s="169" t="s">
        <v>226</v>
      </c>
      <c r="L983" s="34"/>
      <c r="M983" s="174" t="s">
        <v>1</v>
      </c>
      <c r="N983" s="175" t="s">
        <v>38</v>
      </c>
      <c r="O983" s="59"/>
      <c r="P983" s="176">
        <f>O983*H983</f>
        <v>0</v>
      </c>
      <c r="Q983" s="176">
        <v>0.00029</v>
      </c>
      <c r="R983" s="176">
        <f>Q983*H983</f>
        <v>0.50141348</v>
      </c>
      <c r="S983" s="176">
        <v>0</v>
      </c>
      <c r="T983" s="177">
        <f>S983*H983</f>
        <v>0</v>
      </c>
      <c r="U983" s="33"/>
      <c r="V983" s="33"/>
      <c r="W983" s="33"/>
      <c r="X983" s="33"/>
      <c r="Y983" s="33"/>
      <c r="Z983" s="33"/>
      <c r="AA983" s="33"/>
      <c r="AB983" s="33"/>
      <c r="AC983" s="33"/>
      <c r="AD983" s="33"/>
      <c r="AE983" s="33"/>
      <c r="AR983" s="178" t="s">
        <v>318</v>
      </c>
      <c r="AT983" s="178" t="s">
        <v>222</v>
      </c>
      <c r="AU983" s="178" t="s">
        <v>82</v>
      </c>
      <c r="AY983" s="18" t="s">
        <v>219</v>
      </c>
      <c r="BE983" s="179">
        <f>IF(N983="základní",J983,0)</f>
        <v>0</v>
      </c>
      <c r="BF983" s="179">
        <f>IF(N983="snížená",J983,0)</f>
        <v>0</v>
      </c>
      <c r="BG983" s="179">
        <f>IF(N983="zákl. přenesená",J983,0)</f>
        <v>0</v>
      </c>
      <c r="BH983" s="179">
        <f>IF(N983="sníž. přenesená",J983,0)</f>
        <v>0</v>
      </c>
      <c r="BI983" s="179">
        <f>IF(N983="nulová",J983,0)</f>
        <v>0</v>
      </c>
      <c r="BJ983" s="18" t="s">
        <v>80</v>
      </c>
      <c r="BK983" s="179">
        <f>ROUND(I983*H983,2)</f>
        <v>0</v>
      </c>
      <c r="BL983" s="18" t="s">
        <v>318</v>
      </c>
      <c r="BM983" s="178" t="s">
        <v>2196</v>
      </c>
    </row>
    <row r="984" spans="2:51" s="13" customFormat="1" ht="12">
      <c r="B984" s="180"/>
      <c r="D984" s="181" t="s">
        <v>228</v>
      </c>
      <c r="E984" s="182" t="s">
        <v>1</v>
      </c>
      <c r="F984" s="183" t="s">
        <v>2194</v>
      </c>
      <c r="H984" s="184">
        <v>1729.012</v>
      </c>
      <c r="I984" s="185"/>
      <c r="L984" s="180"/>
      <c r="M984" s="186"/>
      <c r="N984" s="187"/>
      <c r="O984" s="187"/>
      <c r="P984" s="187"/>
      <c r="Q984" s="187"/>
      <c r="R984" s="187"/>
      <c r="S984" s="187"/>
      <c r="T984" s="188"/>
      <c r="AT984" s="182" t="s">
        <v>228</v>
      </c>
      <c r="AU984" s="182" t="s">
        <v>82</v>
      </c>
      <c r="AV984" s="13" t="s">
        <v>82</v>
      </c>
      <c r="AW984" s="13" t="s">
        <v>30</v>
      </c>
      <c r="AX984" s="13" t="s">
        <v>80</v>
      </c>
      <c r="AY984" s="182" t="s">
        <v>219</v>
      </c>
    </row>
    <row r="985" spans="2:63" s="12" customFormat="1" ht="25.9" customHeight="1">
      <c r="B985" s="153"/>
      <c r="D985" s="154" t="s">
        <v>72</v>
      </c>
      <c r="E985" s="155" t="s">
        <v>253</v>
      </c>
      <c r="F985" s="155" t="s">
        <v>253</v>
      </c>
      <c r="I985" s="156"/>
      <c r="J985" s="157">
        <f>BK985</f>
        <v>0</v>
      </c>
      <c r="L985" s="153"/>
      <c r="M985" s="158"/>
      <c r="N985" s="159"/>
      <c r="O985" s="159"/>
      <c r="P985" s="160">
        <f>P986</f>
        <v>0</v>
      </c>
      <c r="Q985" s="159"/>
      <c r="R985" s="160">
        <f>R986</f>
        <v>0</v>
      </c>
      <c r="S985" s="159"/>
      <c r="T985" s="161">
        <f>T986</f>
        <v>0</v>
      </c>
      <c r="AR985" s="154" t="s">
        <v>90</v>
      </c>
      <c r="AT985" s="162" t="s">
        <v>72</v>
      </c>
      <c r="AU985" s="162" t="s">
        <v>73</v>
      </c>
      <c r="AY985" s="154" t="s">
        <v>219</v>
      </c>
      <c r="BK985" s="163">
        <f>BK986</f>
        <v>0</v>
      </c>
    </row>
    <row r="986" spans="2:63" s="12" customFormat="1" ht="22.9" customHeight="1">
      <c r="B986" s="153"/>
      <c r="D986" s="154" t="s">
        <v>72</v>
      </c>
      <c r="E986" s="164" t="s">
        <v>2197</v>
      </c>
      <c r="F986" s="164" t="s">
        <v>2198</v>
      </c>
      <c r="I986" s="156"/>
      <c r="J986" s="165">
        <f>BK986</f>
        <v>0</v>
      </c>
      <c r="L986" s="153"/>
      <c r="M986" s="158"/>
      <c r="N986" s="159"/>
      <c r="O986" s="159"/>
      <c r="P986" s="160">
        <f>SUM(P987:P992)</f>
        <v>0</v>
      </c>
      <c r="Q986" s="159"/>
      <c r="R986" s="160">
        <f>SUM(R987:R992)</f>
        <v>0</v>
      </c>
      <c r="S986" s="159"/>
      <c r="T986" s="161">
        <f>SUM(T987:T992)</f>
        <v>0</v>
      </c>
      <c r="AR986" s="154" t="s">
        <v>90</v>
      </c>
      <c r="AT986" s="162" t="s">
        <v>72</v>
      </c>
      <c r="AU986" s="162" t="s">
        <v>80</v>
      </c>
      <c r="AY986" s="154" t="s">
        <v>219</v>
      </c>
      <c r="BK986" s="163">
        <f>SUM(BK987:BK992)</f>
        <v>0</v>
      </c>
    </row>
    <row r="987" spans="1:65" s="2" customFormat="1" ht="21.6" customHeight="1">
      <c r="A987" s="33"/>
      <c r="B987" s="166"/>
      <c r="C987" s="167" t="s">
        <v>2199</v>
      </c>
      <c r="D987" s="167" t="s">
        <v>222</v>
      </c>
      <c r="E987" s="168" t="s">
        <v>2200</v>
      </c>
      <c r="F987" s="169" t="s">
        <v>2201</v>
      </c>
      <c r="G987" s="170" t="s">
        <v>755</v>
      </c>
      <c r="H987" s="171">
        <v>23736</v>
      </c>
      <c r="I987" s="172"/>
      <c r="J987" s="173">
        <f>ROUND(I987*H987,2)</f>
        <v>0</v>
      </c>
      <c r="K987" s="169" t="s">
        <v>1</v>
      </c>
      <c r="L987" s="34"/>
      <c r="M987" s="174" t="s">
        <v>1</v>
      </c>
      <c r="N987" s="175" t="s">
        <v>38</v>
      </c>
      <c r="O987" s="59"/>
      <c r="P987" s="176">
        <f>O987*H987</f>
        <v>0</v>
      </c>
      <c r="Q987" s="176">
        <v>0</v>
      </c>
      <c r="R987" s="176">
        <f>Q987*H987</f>
        <v>0</v>
      </c>
      <c r="S987" s="176">
        <v>0</v>
      </c>
      <c r="T987" s="177">
        <f>S987*H987</f>
        <v>0</v>
      </c>
      <c r="U987" s="33"/>
      <c r="V987" s="33"/>
      <c r="W987" s="33"/>
      <c r="X987" s="33"/>
      <c r="Y987" s="33"/>
      <c r="Z987" s="33"/>
      <c r="AA987" s="33"/>
      <c r="AB987" s="33"/>
      <c r="AC987" s="33"/>
      <c r="AD987" s="33"/>
      <c r="AE987" s="33"/>
      <c r="AR987" s="178" t="s">
        <v>446</v>
      </c>
      <c r="AT987" s="178" t="s">
        <v>222</v>
      </c>
      <c r="AU987" s="178" t="s">
        <v>82</v>
      </c>
      <c r="AY987" s="18" t="s">
        <v>219</v>
      </c>
      <c r="BE987" s="179">
        <f>IF(N987="základní",J987,0)</f>
        <v>0</v>
      </c>
      <c r="BF987" s="179">
        <f>IF(N987="snížená",J987,0)</f>
        <v>0</v>
      </c>
      <c r="BG987" s="179">
        <f>IF(N987="zákl. přenesená",J987,0)</f>
        <v>0</v>
      </c>
      <c r="BH987" s="179">
        <f>IF(N987="sníž. přenesená",J987,0)</f>
        <v>0</v>
      </c>
      <c r="BI987" s="179">
        <f>IF(N987="nulová",J987,0)</f>
        <v>0</v>
      </c>
      <c r="BJ987" s="18" t="s">
        <v>80</v>
      </c>
      <c r="BK987" s="179">
        <f>ROUND(I987*H987,2)</f>
        <v>0</v>
      </c>
      <c r="BL987" s="18" t="s">
        <v>446</v>
      </c>
      <c r="BM987" s="178" t="s">
        <v>2202</v>
      </c>
    </row>
    <row r="988" spans="2:51" s="13" customFormat="1" ht="12">
      <c r="B988" s="180"/>
      <c r="D988" s="181" t="s">
        <v>228</v>
      </c>
      <c r="E988" s="182" t="s">
        <v>1</v>
      </c>
      <c r="F988" s="183" t="s">
        <v>2203</v>
      </c>
      <c r="H988" s="184">
        <v>16998</v>
      </c>
      <c r="I988" s="185"/>
      <c r="L988" s="180"/>
      <c r="M988" s="186"/>
      <c r="N988" s="187"/>
      <c r="O988" s="187"/>
      <c r="P988" s="187"/>
      <c r="Q988" s="187"/>
      <c r="R988" s="187"/>
      <c r="S988" s="187"/>
      <c r="T988" s="188"/>
      <c r="AT988" s="182" t="s">
        <v>228</v>
      </c>
      <c r="AU988" s="182" t="s">
        <v>82</v>
      </c>
      <c r="AV988" s="13" t="s">
        <v>82</v>
      </c>
      <c r="AW988" s="13" t="s">
        <v>30</v>
      </c>
      <c r="AX988" s="13" t="s">
        <v>73</v>
      </c>
      <c r="AY988" s="182" t="s">
        <v>219</v>
      </c>
    </row>
    <row r="989" spans="2:51" s="13" customFormat="1" ht="12">
      <c r="B989" s="180"/>
      <c r="D989" s="181" t="s">
        <v>228</v>
      </c>
      <c r="E989" s="182" t="s">
        <v>1</v>
      </c>
      <c r="F989" s="183" t="s">
        <v>2204</v>
      </c>
      <c r="H989" s="184">
        <v>3834</v>
      </c>
      <c r="I989" s="185"/>
      <c r="L989" s="180"/>
      <c r="M989" s="186"/>
      <c r="N989" s="187"/>
      <c r="O989" s="187"/>
      <c r="P989" s="187"/>
      <c r="Q989" s="187"/>
      <c r="R989" s="187"/>
      <c r="S989" s="187"/>
      <c r="T989" s="188"/>
      <c r="AT989" s="182" t="s">
        <v>228</v>
      </c>
      <c r="AU989" s="182" t="s">
        <v>82</v>
      </c>
      <c r="AV989" s="13" t="s">
        <v>82</v>
      </c>
      <c r="AW989" s="13" t="s">
        <v>30</v>
      </c>
      <c r="AX989" s="13" t="s">
        <v>73</v>
      </c>
      <c r="AY989" s="182" t="s">
        <v>219</v>
      </c>
    </row>
    <row r="990" spans="2:51" s="16" customFormat="1" ht="12">
      <c r="B990" s="222"/>
      <c r="D990" s="181" t="s">
        <v>228</v>
      </c>
      <c r="E990" s="223" t="s">
        <v>1</v>
      </c>
      <c r="F990" s="224" t="s">
        <v>1198</v>
      </c>
      <c r="H990" s="225">
        <v>20832</v>
      </c>
      <c r="I990" s="226"/>
      <c r="L990" s="222"/>
      <c r="M990" s="227"/>
      <c r="N990" s="228"/>
      <c r="O990" s="228"/>
      <c r="P990" s="228"/>
      <c r="Q990" s="228"/>
      <c r="R990" s="228"/>
      <c r="S990" s="228"/>
      <c r="T990" s="229"/>
      <c r="AT990" s="223" t="s">
        <v>228</v>
      </c>
      <c r="AU990" s="223" t="s">
        <v>82</v>
      </c>
      <c r="AV990" s="16" t="s">
        <v>90</v>
      </c>
      <c r="AW990" s="16" t="s">
        <v>30</v>
      </c>
      <c r="AX990" s="16" t="s">
        <v>73</v>
      </c>
      <c r="AY990" s="223" t="s">
        <v>219</v>
      </c>
    </row>
    <row r="991" spans="2:51" s="13" customFormat="1" ht="12">
      <c r="B991" s="180"/>
      <c r="D991" s="181" t="s">
        <v>228</v>
      </c>
      <c r="E991" s="182" t="s">
        <v>1</v>
      </c>
      <c r="F991" s="183" t="s">
        <v>4217</v>
      </c>
      <c r="H991" s="184">
        <v>3124.8</v>
      </c>
      <c r="I991" s="185"/>
      <c r="L991" s="180"/>
      <c r="M991" s="186"/>
      <c r="N991" s="187"/>
      <c r="O991" s="187"/>
      <c r="P991" s="187"/>
      <c r="Q991" s="187"/>
      <c r="R991" s="187"/>
      <c r="S991" s="187"/>
      <c r="T991" s="188"/>
      <c r="AT991" s="182" t="s">
        <v>228</v>
      </c>
      <c r="AU991" s="182" t="s">
        <v>82</v>
      </c>
      <c r="AV991" s="13" t="s">
        <v>82</v>
      </c>
      <c r="AW991" s="13" t="s">
        <v>30</v>
      </c>
      <c r="AX991" s="13" t="s">
        <v>73</v>
      </c>
      <c r="AY991" s="182" t="s">
        <v>219</v>
      </c>
    </row>
    <row r="992" spans="2:51" s="14" customFormat="1" ht="12">
      <c r="B992" s="189"/>
      <c r="D992" s="181" t="s">
        <v>228</v>
      </c>
      <c r="E992" s="190" t="s">
        <v>1</v>
      </c>
      <c r="F992" s="191" t="s">
        <v>241</v>
      </c>
      <c r="H992" s="192">
        <v>23956.8</v>
      </c>
      <c r="I992" s="193"/>
      <c r="L992" s="189"/>
      <c r="M992" s="194"/>
      <c r="N992" s="195"/>
      <c r="O992" s="195"/>
      <c r="P992" s="195"/>
      <c r="Q992" s="195"/>
      <c r="R992" s="195"/>
      <c r="S992" s="195"/>
      <c r="T992" s="196"/>
      <c r="AT992" s="190" t="s">
        <v>228</v>
      </c>
      <c r="AU992" s="190" t="s">
        <v>82</v>
      </c>
      <c r="AV992" s="14" t="s">
        <v>125</v>
      </c>
      <c r="AW992" s="14" t="s">
        <v>30</v>
      </c>
      <c r="AX992" s="14" t="s">
        <v>80</v>
      </c>
      <c r="AY992" s="190" t="s">
        <v>219</v>
      </c>
    </row>
    <row r="993" spans="2:63" s="12" customFormat="1" ht="25.9" customHeight="1">
      <c r="B993" s="153"/>
      <c r="D993" s="154" t="s">
        <v>72</v>
      </c>
      <c r="E993" s="155" t="s">
        <v>557</v>
      </c>
      <c r="F993" s="155" t="s">
        <v>558</v>
      </c>
      <c r="I993" s="156"/>
      <c r="J993" s="157">
        <f>BK993</f>
        <v>0</v>
      </c>
      <c r="L993" s="153"/>
      <c r="M993" s="158"/>
      <c r="N993" s="159"/>
      <c r="O993" s="159"/>
      <c r="P993" s="160">
        <f>SUM(P994:P999)</f>
        <v>0</v>
      </c>
      <c r="Q993" s="159"/>
      <c r="R993" s="160">
        <f>SUM(R994:R999)</f>
        <v>0</v>
      </c>
      <c r="S993" s="159"/>
      <c r="T993" s="161">
        <f>SUM(T994:T999)</f>
        <v>0</v>
      </c>
      <c r="AR993" s="154" t="s">
        <v>125</v>
      </c>
      <c r="AT993" s="162" t="s">
        <v>72</v>
      </c>
      <c r="AU993" s="162" t="s">
        <v>73</v>
      </c>
      <c r="AY993" s="154" t="s">
        <v>219</v>
      </c>
      <c r="BK993" s="163">
        <f>SUM(BK994:BK999)</f>
        <v>0</v>
      </c>
    </row>
    <row r="994" spans="1:65" s="2" customFormat="1" ht="32.45" customHeight="1">
      <c r="A994" s="33"/>
      <c r="B994" s="166"/>
      <c r="C994" s="167" t="s">
        <v>2205</v>
      </c>
      <c r="D994" s="167" t="s">
        <v>222</v>
      </c>
      <c r="E994" s="168" t="s">
        <v>560</v>
      </c>
      <c r="F994" s="169" t="s">
        <v>561</v>
      </c>
      <c r="G994" s="170" t="s">
        <v>562</v>
      </c>
      <c r="H994" s="171">
        <v>200</v>
      </c>
      <c r="I994" s="172"/>
      <c r="J994" s="173">
        <f>ROUND(I994*H994,2)</f>
        <v>0</v>
      </c>
      <c r="K994" s="169" t="s">
        <v>226</v>
      </c>
      <c r="L994" s="34"/>
      <c r="M994" s="174" t="s">
        <v>1</v>
      </c>
      <c r="N994" s="175" t="s">
        <v>38</v>
      </c>
      <c r="O994" s="59"/>
      <c r="P994" s="176">
        <f>O994*H994</f>
        <v>0</v>
      </c>
      <c r="Q994" s="176">
        <v>0</v>
      </c>
      <c r="R994" s="176">
        <f>Q994*H994</f>
        <v>0</v>
      </c>
      <c r="S994" s="176">
        <v>0</v>
      </c>
      <c r="T994" s="177">
        <f>S994*H994</f>
        <v>0</v>
      </c>
      <c r="U994" s="33"/>
      <c r="V994" s="33"/>
      <c r="W994" s="33"/>
      <c r="X994" s="33"/>
      <c r="Y994" s="33"/>
      <c r="Z994" s="33"/>
      <c r="AA994" s="33"/>
      <c r="AB994" s="33"/>
      <c r="AC994" s="33"/>
      <c r="AD994" s="33"/>
      <c r="AE994" s="33"/>
      <c r="AR994" s="178" t="s">
        <v>563</v>
      </c>
      <c r="AT994" s="178" t="s">
        <v>222</v>
      </c>
      <c r="AU994" s="178" t="s">
        <v>80</v>
      </c>
      <c r="AY994" s="18" t="s">
        <v>219</v>
      </c>
      <c r="BE994" s="179">
        <f>IF(N994="základní",J994,0)</f>
        <v>0</v>
      </c>
      <c r="BF994" s="179">
        <f>IF(N994="snížená",J994,0)</f>
        <v>0</v>
      </c>
      <c r="BG994" s="179">
        <f>IF(N994="zákl. přenesená",J994,0)</f>
        <v>0</v>
      </c>
      <c r="BH994" s="179">
        <f>IF(N994="sníž. přenesená",J994,0)</f>
        <v>0</v>
      </c>
      <c r="BI994" s="179">
        <f>IF(N994="nulová",J994,0)</f>
        <v>0</v>
      </c>
      <c r="BJ994" s="18" t="s">
        <v>80</v>
      </c>
      <c r="BK994" s="179">
        <f>ROUND(I994*H994,2)</f>
        <v>0</v>
      </c>
      <c r="BL994" s="18" t="s">
        <v>563</v>
      </c>
      <c r="BM994" s="178" t="s">
        <v>2206</v>
      </c>
    </row>
    <row r="995" spans="2:51" s="13" customFormat="1" ht="12">
      <c r="B995" s="180"/>
      <c r="D995" s="181" t="s">
        <v>228</v>
      </c>
      <c r="E995" s="182" t="s">
        <v>1</v>
      </c>
      <c r="F995" s="183" t="s">
        <v>2207</v>
      </c>
      <c r="H995" s="184">
        <v>50</v>
      </c>
      <c r="I995" s="185"/>
      <c r="L995" s="180"/>
      <c r="M995" s="186"/>
      <c r="N995" s="187"/>
      <c r="O995" s="187"/>
      <c r="P995" s="187"/>
      <c r="Q995" s="187"/>
      <c r="R995" s="187"/>
      <c r="S995" s="187"/>
      <c r="T995" s="188"/>
      <c r="AT995" s="182" t="s">
        <v>228</v>
      </c>
      <c r="AU995" s="182" t="s">
        <v>80</v>
      </c>
      <c r="AV995" s="13" t="s">
        <v>82</v>
      </c>
      <c r="AW995" s="13" t="s">
        <v>30</v>
      </c>
      <c r="AX995" s="13" t="s">
        <v>73</v>
      </c>
      <c r="AY995" s="182" t="s">
        <v>219</v>
      </c>
    </row>
    <row r="996" spans="2:51" s="13" customFormat="1" ht="12">
      <c r="B996" s="180"/>
      <c r="D996" s="181" t="s">
        <v>228</v>
      </c>
      <c r="E996" s="182" t="s">
        <v>1</v>
      </c>
      <c r="F996" s="183" t="s">
        <v>2208</v>
      </c>
      <c r="H996" s="184">
        <v>50</v>
      </c>
      <c r="I996" s="185"/>
      <c r="L996" s="180"/>
      <c r="M996" s="186"/>
      <c r="N996" s="187"/>
      <c r="O996" s="187"/>
      <c r="P996" s="187"/>
      <c r="Q996" s="187"/>
      <c r="R996" s="187"/>
      <c r="S996" s="187"/>
      <c r="T996" s="188"/>
      <c r="AT996" s="182" t="s">
        <v>228</v>
      </c>
      <c r="AU996" s="182" t="s">
        <v>80</v>
      </c>
      <c r="AV996" s="13" t="s">
        <v>82</v>
      </c>
      <c r="AW996" s="13" t="s">
        <v>30</v>
      </c>
      <c r="AX996" s="13" t="s">
        <v>73</v>
      </c>
      <c r="AY996" s="182" t="s">
        <v>219</v>
      </c>
    </row>
    <row r="997" spans="2:51" s="13" customFormat="1" ht="12">
      <c r="B997" s="180"/>
      <c r="D997" s="181" t="s">
        <v>228</v>
      </c>
      <c r="E997" s="182" t="s">
        <v>1</v>
      </c>
      <c r="F997" s="183" t="s">
        <v>2209</v>
      </c>
      <c r="H997" s="184">
        <v>50</v>
      </c>
      <c r="I997" s="185"/>
      <c r="L997" s="180"/>
      <c r="M997" s="186"/>
      <c r="N997" s="187"/>
      <c r="O997" s="187"/>
      <c r="P997" s="187"/>
      <c r="Q997" s="187"/>
      <c r="R997" s="187"/>
      <c r="S997" s="187"/>
      <c r="T997" s="188"/>
      <c r="AT997" s="182" t="s">
        <v>228</v>
      </c>
      <c r="AU997" s="182" t="s">
        <v>80</v>
      </c>
      <c r="AV997" s="13" t="s">
        <v>82</v>
      </c>
      <c r="AW997" s="13" t="s">
        <v>30</v>
      </c>
      <c r="AX997" s="13" t="s">
        <v>73</v>
      </c>
      <c r="AY997" s="182" t="s">
        <v>219</v>
      </c>
    </row>
    <row r="998" spans="2:51" s="13" customFormat="1" ht="12">
      <c r="B998" s="180"/>
      <c r="D998" s="181" t="s">
        <v>228</v>
      </c>
      <c r="E998" s="182" t="s">
        <v>1</v>
      </c>
      <c r="F998" s="183" t="s">
        <v>2210</v>
      </c>
      <c r="H998" s="184">
        <v>50</v>
      </c>
      <c r="I998" s="185"/>
      <c r="L998" s="180"/>
      <c r="M998" s="186"/>
      <c r="N998" s="187"/>
      <c r="O998" s="187"/>
      <c r="P998" s="187"/>
      <c r="Q998" s="187"/>
      <c r="R998" s="187"/>
      <c r="S998" s="187"/>
      <c r="T998" s="188"/>
      <c r="AT998" s="182" t="s">
        <v>228</v>
      </c>
      <c r="AU998" s="182" t="s">
        <v>80</v>
      </c>
      <c r="AV998" s="13" t="s">
        <v>82</v>
      </c>
      <c r="AW998" s="13" t="s">
        <v>30</v>
      </c>
      <c r="AX998" s="13" t="s">
        <v>73</v>
      </c>
      <c r="AY998" s="182" t="s">
        <v>219</v>
      </c>
    </row>
    <row r="999" spans="2:51" s="14" customFormat="1" ht="12">
      <c r="B999" s="189"/>
      <c r="D999" s="181" t="s">
        <v>228</v>
      </c>
      <c r="E999" s="190" t="s">
        <v>1</v>
      </c>
      <c r="F999" s="191" t="s">
        <v>241</v>
      </c>
      <c r="H999" s="192">
        <v>200</v>
      </c>
      <c r="I999" s="193"/>
      <c r="L999" s="189"/>
      <c r="M999" s="214"/>
      <c r="N999" s="215"/>
      <c r="O999" s="215"/>
      <c r="P999" s="215"/>
      <c r="Q999" s="215"/>
      <c r="R999" s="215"/>
      <c r="S999" s="215"/>
      <c r="T999" s="216"/>
      <c r="AT999" s="190" t="s">
        <v>228</v>
      </c>
      <c r="AU999" s="190" t="s">
        <v>80</v>
      </c>
      <c r="AV999" s="14" t="s">
        <v>125</v>
      </c>
      <c r="AW999" s="14" t="s">
        <v>30</v>
      </c>
      <c r="AX999" s="14" t="s">
        <v>80</v>
      </c>
      <c r="AY999" s="190" t="s">
        <v>219</v>
      </c>
    </row>
    <row r="1000" spans="1:31" s="2" customFormat="1" ht="6.95" customHeight="1">
      <c r="A1000" s="33"/>
      <c r="B1000" s="48"/>
      <c r="C1000" s="49"/>
      <c r="D1000" s="49"/>
      <c r="E1000" s="49"/>
      <c r="F1000" s="49"/>
      <c r="G1000" s="49"/>
      <c r="H1000" s="49"/>
      <c r="I1000" s="126"/>
      <c r="J1000" s="49"/>
      <c r="K1000" s="49"/>
      <c r="L1000" s="34"/>
      <c r="M1000" s="33"/>
      <c r="O1000" s="33"/>
      <c r="P1000" s="33"/>
      <c r="Q1000" s="33"/>
      <c r="R1000" s="33"/>
      <c r="S1000" s="33"/>
      <c r="T1000" s="33"/>
      <c r="U1000" s="33"/>
      <c r="V1000" s="33"/>
      <c r="W1000" s="33"/>
      <c r="X1000" s="33"/>
      <c r="Y1000" s="33"/>
      <c r="Z1000" s="33"/>
      <c r="AA1000" s="33"/>
      <c r="AB1000" s="33"/>
      <c r="AC1000" s="33"/>
      <c r="AD1000" s="33"/>
      <c r="AE1000" s="33"/>
    </row>
  </sheetData>
  <autoFilter ref="C152:K999"/>
  <mergeCells count="15">
    <mergeCell ref="E139:H139"/>
    <mergeCell ref="E143:H143"/>
    <mergeCell ref="E141:H141"/>
    <mergeCell ref="E145:H145"/>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81"/>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109</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2211</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ROUND(J137,2)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ROUND((SUM(BE137:BE280)),2)</f>
        <v>0</v>
      </c>
      <c r="G37" s="33"/>
      <c r="H37" s="33"/>
      <c r="I37" s="113">
        <v>0.21</v>
      </c>
      <c r="J37" s="112">
        <f>ROUND(((SUM(BE137:BE280))*I37),2)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ROUND((SUM(BF137:BF280)),2)</f>
        <v>0</v>
      </c>
      <c r="G38" s="33"/>
      <c r="H38" s="33"/>
      <c r="I38" s="113">
        <v>0.15</v>
      </c>
      <c r="J38" s="112">
        <f>ROUND(((SUM(BF137:BF280))*I38),2)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ROUND((SUM(BG137:BG280)),2)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ROUND((SUM(BH137:BH280)),2)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ROUND((SUM(BI137:BI280)),2)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002.2 - ZTI</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J137</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2212</v>
      </c>
      <c r="E101" s="134"/>
      <c r="F101" s="134"/>
      <c r="G101" s="134"/>
      <c r="H101" s="134"/>
      <c r="I101" s="135"/>
      <c r="J101" s="136">
        <f>J138</f>
        <v>0</v>
      </c>
      <c r="L101" s="132"/>
    </row>
    <row r="102" spans="2:12" s="10" customFormat="1" ht="19.9" customHeight="1">
      <c r="B102" s="137"/>
      <c r="D102" s="138" t="s">
        <v>188</v>
      </c>
      <c r="E102" s="139"/>
      <c r="F102" s="139"/>
      <c r="G102" s="139"/>
      <c r="H102" s="139"/>
      <c r="I102" s="140"/>
      <c r="J102" s="141">
        <f>J139</f>
        <v>0</v>
      </c>
      <c r="L102" s="137"/>
    </row>
    <row r="103" spans="2:12" s="10" customFormat="1" ht="19.9" customHeight="1">
      <c r="B103" s="137"/>
      <c r="D103" s="138" t="s">
        <v>769</v>
      </c>
      <c r="E103" s="139"/>
      <c r="F103" s="139"/>
      <c r="G103" s="139"/>
      <c r="H103" s="139"/>
      <c r="I103" s="140"/>
      <c r="J103" s="141">
        <f>J154</f>
        <v>0</v>
      </c>
      <c r="L103" s="137"/>
    </row>
    <row r="104" spans="2:12" s="10" customFormat="1" ht="19.9" customHeight="1">
      <c r="B104" s="137"/>
      <c r="D104" s="138" t="s">
        <v>2213</v>
      </c>
      <c r="E104" s="139"/>
      <c r="F104" s="139"/>
      <c r="G104" s="139"/>
      <c r="H104" s="139"/>
      <c r="I104" s="140"/>
      <c r="J104" s="141">
        <f>J158</f>
        <v>0</v>
      </c>
      <c r="L104" s="137"/>
    </row>
    <row r="105" spans="2:12" s="10" customFormat="1" ht="19.9" customHeight="1">
      <c r="B105" s="137"/>
      <c r="D105" s="138" t="s">
        <v>193</v>
      </c>
      <c r="E105" s="139"/>
      <c r="F105" s="139"/>
      <c r="G105" s="139"/>
      <c r="H105" s="139"/>
      <c r="I105" s="140"/>
      <c r="J105" s="141">
        <f>J183</f>
        <v>0</v>
      </c>
      <c r="L105" s="137"/>
    </row>
    <row r="106" spans="2:12" s="9" customFormat="1" ht="24.95" customHeight="1">
      <c r="B106" s="132"/>
      <c r="D106" s="133" t="s">
        <v>194</v>
      </c>
      <c r="E106" s="134"/>
      <c r="F106" s="134"/>
      <c r="G106" s="134"/>
      <c r="H106" s="134"/>
      <c r="I106" s="135"/>
      <c r="J106" s="136">
        <f>J185</f>
        <v>0</v>
      </c>
      <c r="L106" s="132"/>
    </row>
    <row r="107" spans="2:12" s="10" customFormat="1" ht="19.9" customHeight="1">
      <c r="B107" s="137"/>
      <c r="D107" s="138" t="s">
        <v>196</v>
      </c>
      <c r="E107" s="139"/>
      <c r="F107" s="139"/>
      <c r="G107" s="139"/>
      <c r="H107" s="139"/>
      <c r="I107" s="140"/>
      <c r="J107" s="141">
        <f>J186</f>
        <v>0</v>
      </c>
      <c r="L107" s="137"/>
    </row>
    <row r="108" spans="2:12" s="10" customFormat="1" ht="19.9" customHeight="1">
      <c r="B108" s="137"/>
      <c r="D108" s="138" t="s">
        <v>2214</v>
      </c>
      <c r="E108" s="139"/>
      <c r="F108" s="139"/>
      <c r="G108" s="139"/>
      <c r="H108" s="139"/>
      <c r="I108" s="140"/>
      <c r="J108" s="141">
        <f>J196</f>
        <v>0</v>
      </c>
      <c r="L108" s="137"/>
    </row>
    <row r="109" spans="2:12" s="10" customFormat="1" ht="19.9" customHeight="1">
      <c r="B109" s="137"/>
      <c r="D109" s="138" t="s">
        <v>2215</v>
      </c>
      <c r="E109" s="139"/>
      <c r="F109" s="139"/>
      <c r="G109" s="139"/>
      <c r="H109" s="139"/>
      <c r="I109" s="140"/>
      <c r="J109" s="141">
        <f>J219</f>
        <v>0</v>
      </c>
      <c r="L109" s="137"/>
    </row>
    <row r="110" spans="2:12" s="10" customFormat="1" ht="19.9" customHeight="1">
      <c r="B110" s="137"/>
      <c r="D110" s="138" t="s">
        <v>2216</v>
      </c>
      <c r="E110" s="139"/>
      <c r="F110" s="139"/>
      <c r="G110" s="139"/>
      <c r="H110" s="139"/>
      <c r="I110" s="140"/>
      <c r="J110" s="141">
        <f>J252</f>
        <v>0</v>
      </c>
      <c r="L110" s="137"/>
    </row>
    <row r="111" spans="2:12" s="9" customFormat="1" ht="24.95" customHeight="1">
      <c r="B111" s="132"/>
      <c r="D111" s="133" t="s">
        <v>2217</v>
      </c>
      <c r="E111" s="134"/>
      <c r="F111" s="134"/>
      <c r="G111" s="134"/>
      <c r="H111" s="134"/>
      <c r="I111" s="135"/>
      <c r="J111" s="136">
        <f>J273</f>
        <v>0</v>
      </c>
      <c r="L111" s="132"/>
    </row>
    <row r="112" spans="2:12" s="10" customFormat="1" ht="19.9" customHeight="1">
      <c r="B112" s="137"/>
      <c r="D112" s="138" t="s">
        <v>2218</v>
      </c>
      <c r="E112" s="139"/>
      <c r="F112" s="139"/>
      <c r="G112" s="139"/>
      <c r="H112" s="139"/>
      <c r="I112" s="140"/>
      <c r="J112" s="141">
        <f>J274</f>
        <v>0</v>
      </c>
      <c r="L112" s="137"/>
    </row>
    <row r="113" spans="2:12" s="9" customFormat="1" ht="24.95" customHeight="1">
      <c r="B113" s="132"/>
      <c r="D113" s="133" t="s">
        <v>203</v>
      </c>
      <c r="E113" s="134"/>
      <c r="F113" s="134"/>
      <c r="G113" s="134"/>
      <c r="H113" s="134"/>
      <c r="I113" s="135"/>
      <c r="J113" s="136">
        <f>J279</f>
        <v>0</v>
      </c>
      <c r="L113" s="132"/>
    </row>
    <row r="114" spans="1:31" s="2" customFormat="1" ht="21.75" customHeight="1">
      <c r="A114" s="33"/>
      <c r="B114" s="34"/>
      <c r="C114" s="33"/>
      <c r="D114" s="33"/>
      <c r="E114" s="33"/>
      <c r="F114" s="33"/>
      <c r="G114" s="33"/>
      <c r="H114" s="33"/>
      <c r="I114" s="103"/>
      <c r="J114" s="33"/>
      <c r="K114" s="33"/>
      <c r="L114" s="43"/>
      <c r="S114" s="33"/>
      <c r="T114" s="33"/>
      <c r="U114" s="33"/>
      <c r="V114" s="33"/>
      <c r="W114" s="33"/>
      <c r="X114" s="33"/>
      <c r="Y114" s="33"/>
      <c r="Z114" s="33"/>
      <c r="AA114" s="33"/>
      <c r="AB114" s="33"/>
      <c r="AC114" s="33"/>
      <c r="AD114" s="33"/>
      <c r="AE114" s="33"/>
    </row>
    <row r="115" spans="1:31" s="2" customFormat="1" ht="6.95" customHeight="1">
      <c r="A115" s="33"/>
      <c r="B115" s="48"/>
      <c r="C115" s="49"/>
      <c r="D115" s="49"/>
      <c r="E115" s="49"/>
      <c r="F115" s="49"/>
      <c r="G115" s="49"/>
      <c r="H115" s="49"/>
      <c r="I115" s="126"/>
      <c r="J115" s="49"/>
      <c r="K115" s="49"/>
      <c r="L115" s="43"/>
      <c r="S115" s="33"/>
      <c r="T115" s="33"/>
      <c r="U115" s="33"/>
      <c r="V115" s="33"/>
      <c r="W115" s="33"/>
      <c r="X115" s="33"/>
      <c r="Y115" s="33"/>
      <c r="Z115" s="33"/>
      <c r="AA115" s="33"/>
      <c r="AB115" s="33"/>
      <c r="AC115" s="33"/>
      <c r="AD115" s="33"/>
      <c r="AE115" s="33"/>
    </row>
    <row r="119" spans="1:31" s="2" customFormat="1" ht="6.95" customHeight="1">
      <c r="A119" s="33"/>
      <c r="B119" s="50"/>
      <c r="C119" s="51"/>
      <c r="D119" s="51"/>
      <c r="E119" s="51"/>
      <c r="F119" s="51"/>
      <c r="G119" s="51"/>
      <c r="H119" s="51"/>
      <c r="I119" s="127"/>
      <c r="J119" s="51"/>
      <c r="K119" s="51"/>
      <c r="L119" s="43"/>
      <c r="S119" s="33"/>
      <c r="T119" s="33"/>
      <c r="U119" s="33"/>
      <c r="V119" s="33"/>
      <c r="W119" s="33"/>
      <c r="X119" s="33"/>
      <c r="Y119" s="33"/>
      <c r="Z119" s="33"/>
      <c r="AA119" s="33"/>
      <c r="AB119" s="33"/>
      <c r="AC119" s="33"/>
      <c r="AD119" s="33"/>
      <c r="AE119" s="33"/>
    </row>
    <row r="120" spans="1:31" s="2" customFormat="1" ht="24.95" customHeight="1">
      <c r="A120" s="33"/>
      <c r="B120" s="34"/>
      <c r="C120" s="22" t="s">
        <v>204</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10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4.45" customHeight="1">
      <c r="A123" s="33"/>
      <c r="B123" s="34"/>
      <c r="C123" s="33"/>
      <c r="D123" s="33"/>
      <c r="E123" s="280" t="str">
        <f>E7</f>
        <v>Rozšíření infrastruktury centra INTEMAC</v>
      </c>
      <c r="F123" s="281"/>
      <c r="G123" s="281"/>
      <c r="H123" s="281"/>
      <c r="I123" s="103"/>
      <c r="J123" s="33"/>
      <c r="K123" s="33"/>
      <c r="L123" s="43"/>
      <c r="S123" s="33"/>
      <c r="T123" s="33"/>
      <c r="U123" s="33"/>
      <c r="V123" s="33"/>
      <c r="W123" s="33"/>
      <c r="X123" s="33"/>
      <c r="Y123" s="33"/>
      <c r="Z123" s="33"/>
      <c r="AA123" s="33"/>
      <c r="AB123" s="33"/>
      <c r="AC123" s="33"/>
      <c r="AD123" s="33"/>
      <c r="AE123" s="33"/>
    </row>
    <row r="124" spans="2:12" s="1" customFormat="1" ht="12" customHeight="1">
      <c r="B124" s="21"/>
      <c r="C124" s="28" t="s">
        <v>176</v>
      </c>
      <c r="I124" s="99"/>
      <c r="L124" s="21"/>
    </row>
    <row r="125" spans="2:12" s="1" customFormat="1" ht="14.45" customHeight="1">
      <c r="B125" s="21"/>
      <c r="E125" s="280" t="s">
        <v>177</v>
      </c>
      <c r="F125" s="243"/>
      <c r="G125" s="243"/>
      <c r="H125" s="243"/>
      <c r="I125" s="99"/>
      <c r="L125" s="21"/>
    </row>
    <row r="126" spans="2:12" s="1" customFormat="1" ht="12" customHeight="1">
      <c r="B126" s="21"/>
      <c r="C126" s="28" t="s">
        <v>178</v>
      </c>
      <c r="I126" s="99"/>
      <c r="L126" s="21"/>
    </row>
    <row r="127" spans="1:31" s="2" customFormat="1" ht="14.45" customHeight="1">
      <c r="A127" s="33"/>
      <c r="B127" s="34"/>
      <c r="C127" s="33"/>
      <c r="D127" s="33"/>
      <c r="E127" s="282" t="s">
        <v>764</v>
      </c>
      <c r="F127" s="283"/>
      <c r="G127" s="283"/>
      <c r="H127" s="283"/>
      <c r="I127" s="10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180</v>
      </c>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4.45" customHeight="1">
      <c r="A129" s="33"/>
      <c r="B129" s="34"/>
      <c r="C129" s="33"/>
      <c r="D129" s="33"/>
      <c r="E129" s="253" t="str">
        <f>E13</f>
        <v>002.2 - ZTI</v>
      </c>
      <c r="F129" s="283"/>
      <c r="G129" s="283"/>
      <c r="H129" s="283"/>
      <c r="I129" s="103"/>
      <c r="J129" s="33"/>
      <c r="K129" s="33"/>
      <c r="L129" s="43"/>
      <c r="S129" s="33"/>
      <c r="T129" s="33"/>
      <c r="U129" s="33"/>
      <c r="V129" s="33"/>
      <c r="W129" s="33"/>
      <c r="X129" s="33"/>
      <c r="Y129" s="33"/>
      <c r="Z129" s="33"/>
      <c r="AA129" s="33"/>
      <c r="AB129" s="33"/>
      <c r="AC129" s="33"/>
      <c r="AD129" s="33"/>
      <c r="AE129" s="33"/>
    </row>
    <row r="130" spans="1:31" s="2" customFormat="1" ht="6.9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2" customHeight="1">
      <c r="A131" s="33"/>
      <c r="B131" s="34"/>
      <c r="C131" s="28" t="s">
        <v>20</v>
      </c>
      <c r="D131" s="33"/>
      <c r="E131" s="33"/>
      <c r="F131" s="26" t="str">
        <f>F16</f>
        <v xml:space="preserve"> </v>
      </c>
      <c r="G131" s="33"/>
      <c r="H131" s="33"/>
      <c r="I131" s="104" t="s">
        <v>22</v>
      </c>
      <c r="J131" s="56" t="str">
        <f>IF(J16="","",J16)</f>
        <v>20. 10. 2018</v>
      </c>
      <c r="K131" s="33"/>
      <c r="L131" s="43"/>
      <c r="S131" s="33"/>
      <c r="T131" s="33"/>
      <c r="U131" s="33"/>
      <c r="V131" s="33"/>
      <c r="W131" s="33"/>
      <c r="X131" s="33"/>
      <c r="Y131" s="33"/>
      <c r="Z131" s="33"/>
      <c r="AA131" s="33"/>
      <c r="AB131" s="33"/>
      <c r="AC131" s="33"/>
      <c r="AD131" s="33"/>
      <c r="AE131" s="33"/>
    </row>
    <row r="132" spans="1:31" s="2" customFormat="1" ht="6.95" customHeight="1">
      <c r="A132" s="33"/>
      <c r="B132" s="34"/>
      <c r="C132" s="33"/>
      <c r="D132" s="33"/>
      <c r="E132" s="33"/>
      <c r="F132" s="33"/>
      <c r="G132" s="33"/>
      <c r="H132" s="33"/>
      <c r="I132" s="103"/>
      <c r="J132" s="33"/>
      <c r="K132" s="33"/>
      <c r="L132" s="43"/>
      <c r="S132" s="33"/>
      <c r="T132" s="33"/>
      <c r="U132" s="33"/>
      <c r="V132" s="33"/>
      <c r="W132" s="33"/>
      <c r="X132" s="33"/>
      <c r="Y132" s="33"/>
      <c r="Z132" s="33"/>
      <c r="AA132" s="33"/>
      <c r="AB132" s="33"/>
      <c r="AC132" s="33"/>
      <c r="AD132" s="33"/>
      <c r="AE132" s="33"/>
    </row>
    <row r="133" spans="1:31" s="2" customFormat="1" ht="15.6" customHeight="1">
      <c r="A133" s="33"/>
      <c r="B133" s="34"/>
      <c r="C133" s="28" t="s">
        <v>24</v>
      </c>
      <c r="D133" s="33"/>
      <c r="E133" s="33"/>
      <c r="F133" s="26" t="str">
        <f>E19</f>
        <v xml:space="preserve"> </v>
      </c>
      <c r="G133" s="33"/>
      <c r="H133" s="33"/>
      <c r="I133" s="104" t="s">
        <v>29</v>
      </c>
      <c r="J133" s="31" t="str">
        <f>E25</f>
        <v xml:space="preserve"> </v>
      </c>
      <c r="K133" s="33"/>
      <c r="L133" s="43"/>
      <c r="S133" s="33"/>
      <c r="T133" s="33"/>
      <c r="U133" s="33"/>
      <c r="V133" s="33"/>
      <c r="W133" s="33"/>
      <c r="X133" s="33"/>
      <c r="Y133" s="33"/>
      <c r="Z133" s="33"/>
      <c r="AA133" s="33"/>
      <c r="AB133" s="33"/>
      <c r="AC133" s="33"/>
      <c r="AD133" s="33"/>
      <c r="AE133" s="33"/>
    </row>
    <row r="134" spans="1:31" s="2" customFormat="1" ht="15.6" customHeight="1">
      <c r="A134" s="33"/>
      <c r="B134" s="34"/>
      <c r="C134" s="28" t="s">
        <v>27</v>
      </c>
      <c r="D134" s="33"/>
      <c r="E134" s="33"/>
      <c r="F134" s="26" t="str">
        <f>IF(E22="","",E22)</f>
        <v>Vyplň údaj</v>
      </c>
      <c r="G134" s="33"/>
      <c r="H134" s="33"/>
      <c r="I134" s="104" t="s">
        <v>31</v>
      </c>
      <c r="J134" s="31" t="str">
        <f>E28</f>
        <v xml:space="preserve"> </v>
      </c>
      <c r="K134" s="33"/>
      <c r="L134" s="43"/>
      <c r="S134" s="33"/>
      <c r="T134" s="33"/>
      <c r="U134" s="33"/>
      <c r="V134" s="33"/>
      <c r="W134" s="33"/>
      <c r="X134" s="33"/>
      <c r="Y134" s="33"/>
      <c r="Z134" s="33"/>
      <c r="AA134" s="33"/>
      <c r="AB134" s="33"/>
      <c r="AC134" s="33"/>
      <c r="AD134" s="33"/>
      <c r="AE134" s="33"/>
    </row>
    <row r="135" spans="1:31" s="2" customFormat="1" ht="10.35" customHeight="1">
      <c r="A135" s="33"/>
      <c r="B135" s="34"/>
      <c r="C135" s="33"/>
      <c r="D135" s="33"/>
      <c r="E135" s="33"/>
      <c r="F135" s="33"/>
      <c r="G135" s="33"/>
      <c r="H135" s="33"/>
      <c r="I135" s="103"/>
      <c r="J135" s="33"/>
      <c r="K135" s="33"/>
      <c r="L135" s="43"/>
      <c r="S135" s="33"/>
      <c r="T135" s="33"/>
      <c r="U135" s="33"/>
      <c r="V135" s="33"/>
      <c r="W135" s="33"/>
      <c r="X135" s="33"/>
      <c r="Y135" s="33"/>
      <c r="Z135" s="33"/>
      <c r="AA135" s="33"/>
      <c r="AB135" s="33"/>
      <c r="AC135" s="33"/>
      <c r="AD135" s="33"/>
      <c r="AE135" s="33"/>
    </row>
    <row r="136" spans="1:31" s="11" customFormat="1" ht="29.25" customHeight="1">
      <c r="A136" s="142"/>
      <c r="B136" s="143"/>
      <c r="C136" s="144" t="s">
        <v>205</v>
      </c>
      <c r="D136" s="145" t="s">
        <v>58</v>
      </c>
      <c r="E136" s="145" t="s">
        <v>54</v>
      </c>
      <c r="F136" s="145" t="s">
        <v>55</v>
      </c>
      <c r="G136" s="145" t="s">
        <v>206</v>
      </c>
      <c r="H136" s="145" t="s">
        <v>207</v>
      </c>
      <c r="I136" s="146" t="s">
        <v>208</v>
      </c>
      <c r="J136" s="145" t="s">
        <v>184</v>
      </c>
      <c r="K136" s="147" t="s">
        <v>209</v>
      </c>
      <c r="L136" s="148"/>
      <c r="M136" s="63" t="s">
        <v>1</v>
      </c>
      <c r="N136" s="64" t="s">
        <v>37</v>
      </c>
      <c r="O136" s="64" t="s">
        <v>210</v>
      </c>
      <c r="P136" s="64" t="s">
        <v>211</v>
      </c>
      <c r="Q136" s="64" t="s">
        <v>212</v>
      </c>
      <c r="R136" s="64" t="s">
        <v>213</v>
      </c>
      <c r="S136" s="64" t="s">
        <v>214</v>
      </c>
      <c r="T136" s="65" t="s">
        <v>215</v>
      </c>
      <c r="U136" s="142"/>
      <c r="V136" s="142"/>
      <c r="W136" s="142"/>
      <c r="X136" s="142"/>
      <c r="Y136" s="142"/>
      <c r="Z136" s="142"/>
      <c r="AA136" s="142"/>
      <c r="AB136" s="142"/>
      <c r="AC136" s="142"/>
      <c r="AD136" s="142"/>
      <c r="AE136" s="142"/>
    </row>
    <row r="137" spans="1:63" s="2" customFormat="1" ht="22.9" customHeight="1">
      <c r="A137" s="33"/>
      <c r="B137" s="34"/>
      <c r="C137" s="70" t="s">
        <v>216</v>
      </c>
      <c r="D137" s="33"/>
      <c r="E137" s="33"/>
      <c r="F137" s="33"/>
      <c r="G137" s="33"/>
      <c r="H137" s="33"/>
      <c r="I137" s="103"/>
      <c r="J137" s="149">
        <f>BK137</f>
        <v>0</v>
      </c>
      <c r="K137" s="33"/>
      <c r="L137" s="34"/>
      <c r="M137" s="66"/>
      <c r="N137" s="57"/>
      <c r="O137" s="67"/>
      <c r="P137" s="150">
        <f>P138+P185+P273+P279</f>
        <v>0</v>
      </c>
      <c r="Q137" s="67"/>
      <c r="R137" s="150">
        <f>R138+R185+R273+R279</f>
        <v>0.0077055000000000005</v>
      </c>
      <c r="S137" s="67"/>
      <c r="T137" s="151">
        <f>T138+T185+T273+T279</f>
        <v>0</v>
      </c>
      <c r="U137" s="33"/>
      <c r="V137" s="33"/>
      <c r="W137" s="33"/>
      <c r="X137" s="33"/>
      <c r="Y137" s="33"/>
      <c r="Z137" s="33"/>
      <c r="AA137" s="33"/>
      <c r="AB137" s="33"/>
      <c r="AC137" s="33"/>
      <c r="AD137" s="33"/>
      <c r="AE137" s="33"/>
      <c r="AT137" s="18" t="s">
        <v>72</v>
      </c>
      <c r="AU137" s="18" t="s">
        <v>186</v>
      </c>
      <c r="BK137" s="152">
        <f>BK138+BK185+BK273+BK279</f>
        <v>0</v>
      </c>
    </row>
    <row r="138" spans="2:63" s="12" customFormat="1" ht="25.9" customHeight="1">
      <c r="B138" s="153"/>
      <c r="D138" s="154" t="s">
        <v>72</v>
      </c>
      <c r="E138" s="155" t="s">
        <v>217</v>
      </c>
      <c r="F138" s="155" t="s">
        <v>217</v>
      </c>
      <c r="I138" s="156"/>
      <c r="J138" s="157">
        <f>BK138</f>
        <v>0</v>
      </c>
      <c r="L138" s="153"/>
      <c r="M138" s="158"/>
      <c r="N138" s="159"/>
      <c r="O138" s="159"/>
      <c r="P138" s="160">
        <f>P139+P154+P158+P183</f>
        <v>0</v>
      </c>
      <c r="Q138" s="159"/>
      <c r="R138" s="160">
        <f>R139+R154+R158+R183</f>
        <v>0</v>
      </c>
      <c r="S138" s="159"/>
      <c r="T138" s="161">
        <f>T139+T154+T158+T183</f>
        <v>0</v>
      </c>
      <c r="AR138" s="154" t="s">
        <v>80</v>
      </c>
      <c r="AT138" s="162" t="s">
        <v>72</v>
      </c>
      <c r="AU138" s="162" t="s">
        <v>73</v>
      </c>
      <c r="AY138" s="154" t="s">
        <v>219</v>
      </c>
      <c r="BK138" s="163">
        <f>BK139+BK154+BK158+BK183</f>
        <v>0</v>
      </c>
    </row>
    <row r="139" spans="2:63" s="12" customFormat="1" ht="22.9" customHeight="1">
      <c r="B139" s="153"/>
      <c r="D139" s="154" t="s">
        <v>72</v>
      </c>
      <c r="E139" s="164" t="s">
        <v>80</v>
      </c>
      <c r="F139" s="164" t="s">
        <v>220</v>
      </c>
      <c r="I139" s="156"/>
      <c r="J139" s="165">
        <f>BK139</f>
        <v>0</v>
      </c>
      <c r="L139" s="153"/>
      <c r="M139" s="158"/>
      <c r="N139" s="159"/>
      <c r="O139" s="159"/>
      <c r="P139" s="160">
        <f>SUM(P140:P153)</f>
        <v>0</v>
      </c>
      <c r="Q139" s="159"/>
      <c r="R139" s="160">
        <f>SUM(R140:R153)</f>
        <v>0</v>
      </c>
      <c r="S139" s="159"/>
      <c r="T139" s="161">
        <f>SUM(T140:T153)</f>
        <v>0</v>
      </c>
      <c r="AR139" s="154" t="s">
        <v>80</v>
      </c>
      <c r="AT139" s="162" t="s">
        <v>72</v>
      </c>
      <c r="AU139" s="162" t="s">
        <v>80</v>
      </c>
      <c r="AY139" s="154" t="s">
        <v>219</v>
      </c>
      <c r="BK139" s="163">
        <f>SUM(BK140:BK153)</f>
        <v>0</v>
      </c>
    </row>
    <row r="140" spans="1:65" s="2" customFormat="1" ht="21.6" customHeight="1">
      <c r="A140" s="33"/>
      <c r="B140" s="166"/>
      <c r="C140" s="167" t="s">
        <v>80</v>
      </c>
      <c r="D140" s="167" t="s">
        <v>222</v>
      </c>
      <c r="E140" s="168" t="s">
        <v>2219</v>
      </c>
      <c r="F140" s="169" t="s">
        <v>2220</v>
      </c>
      <c r="G140" s="170" t="s">
        <v>232</v>
      </c>
      <c r="H140" s="171">
        <v>42.84</v>
      </c>
      <c r="I140" s="172"/>
      <c r="J140" s="173">
        <f aca="true" t="shared" si="0" ref="J140:J153">ROUND(I140*H140,2)</f>
        <v>0</v>
      </c>
      <c r="K140" s="169" t="s">
        <v>1</v>
      </c>
      <c r="L140" s="34"/>
      <c r="M140" s="174" t="s">
        <v>1</v>
      </c>
      <c r="N140" s="175" t="s">
        <v>38</v>
      </c>
      <c r="O140" s="59"/>
      <c r="P140" s="176">
        <f aca="true" t="shared" si="1" ref="P140:P153">O140*H140</f>
        <v>0</v>
      </c>
      <c r="Q140" s="176">
        <v>0</v>
      </c>
      <c r="R140" s="176">
        <f aca="true" t="shared" si="2" ref="R140:R153">Q140*H140</f>
        <v>0</v>
      </c>
      <c r="S140" s="176">
        <v>0</v>
      </c>
      <c r="T140" s="177">
        <f aca="true" t="shared" si="3" ref="T140:T153">S140*H140</f>
        <v>0</v>
      </c>
      <c r="U140" s="33"/>
      <c r="V140" s="33"/>
      <c r="W140" s="33"/>
      <c r="X140" s="33"/>
      <c r="Y140" s="33"/>
      <c r="Z140" s="33"/>
      <c r="AA140" s="33"/>
      <c r="AB140" s="33"/>
      <c r="AC140" s="33"/>
      <c r="AD140" s="33"/>
      <c r="AE140" s="33"/>
      <c r="AR140" s="178" t="s">
        <v>125</v>
      </c>
      <c r="AT140" s="178" t="s">
        <v>222</v>
      </c>
      <c r="AU140" s="178" t="s">
        <v>82</v>
      </c>
      <c r="AY140" s="18" t="s">
        <v>219</v>
      </c>
      <c r="BE140" s="179">
        <f aca="true" t="shared" si="4" ref="BE140:BE153">IF(N140="základní",J140,0)</f>
        <v>0</v>
      </c>
      <c r="BF140" s="179">
        <f aca="true" t="shared" si="5" ref="BF140:BF153">IF(N140="snížená",J140,0)</f>
        <v>0</v>
      </c>
      <c r="BG140" s="179">
        <f aca="true" t="shared" si="6" ref="BG140:BG153">IF(N140="zákl. přenesená",J140,0)</f>
        <v>0</v>
      </c>
      <c r="BH140" s="179">
        <f aca="true" t="shared" si="7" ref="BH140:BH153">IF(N140="sníž. přenesená",J140,0)</f>
        <v>0</v>
      </c>
      <c r="BI140" s="179">
        <f aca="true" t="shared" si="8" ref="BI140:BI153">IF(N140="nulová",J140,0)</f>
        <v>0</v>
      </c>
      <c r="BJ140" s="18" t="s">
        <v>80</v>
      </c>
      <c r="BK140" s="179">
        <f aca="true" t="shared" si="9" ref="BK140:BK153">ROUND(I140*H140,2)</f>
        <v>0</v>
      </c>
      <c r="BL140" s="18" t="s">
        <v>125</v>
      </c>
      <c r="BM140" s="178" t="s">
        <v>82</v>
      </c>
    </row>
    <row r="141" spans="1:65" s="2" customFormat="1" ht="21.6" customHeight="1">
      <c r="A141" s="33"/>
      <c r="B141" s="166"/>
      <c r="C141" s="167" t="s">
        <v>82</v>
      </c>
      <c r="D141" s="167" t="s">
        <v>222</v>
      </c>
      <c r="E141" s="168" t="s">
        <v>2221</v>
      </c>
      <c r="F141" s="169" t="s">
        <v>2222</v>
      </c>
      <c r="G141" s="170" t="s">
        <v>232</v>
      </c>
      <c r="H141" s="171">
        <v>363.88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125</v>
      </c>
    </row>
    <row r="142" spans="1:65" s="2" customFormat="1" ht="21.6" customHeight="1">
      <c r="A142" s="33"/>
      <c r="B142" s="166"/>
      <c r="C142" s="167" t="s">
        <v>90</v>
      </c>
      <c r="D142" s="167" t="s">
        <v>222</v>
      </c>
      <c r="E142" s="168" t="s">
        <v>2223</v>
      </c>
      <c r="F142" s="169" t="s">
        <v>2224</v>
      </c>
      <c r="G142" s="170" t="s">
        <v>237</v>
      </c>
      <c r="H142" s="171">
        <v>751.6</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252</v>
      </c>
    </row>
    <row r="143" spans="1:65" s="2" customFormat="1" ht="21.6" customHeight="1">
      <c r="A143" s="33"/>
      <c r="B143" s="166"/>
      <c r="C143" s="167" t="s">
        <v>125</v>
      </c>
      <c r="D143" s="167" t="s">
        <v>222</v>
      </c>
      <c r="E143" s="168" t="s">
        <v>2225</v>
      </c>
      <c r="F143" s="169" t="s">
        <v>2226</v>
      </c>
      <c r="G143" s="170" t="s">
        <v>237</v>
      </c>
      <c r="H143" s="171">
        <v>751.6</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256</v>
      </c>
    </row>
    <row r="144" spans="1:65" s="2" customFormat="1" ht="21.6" customHeight="1">
      <c r="A144" s="33"/>
      <c r="B144" s="166"/>
      <c r="C144" s="167" t="s">
        <v>246</v>
      </c>
      <c r="D144" s="167" t="s">
        <v>222</v>
      </c>
      <c r="E144" s="168" t="s">
        <v>2227</v>
      </c>
      <c r="F144" s="169" t="s">
        <v>2228</v>
      </c>
      <c r="G144" s="170" t="s">
        <v>232</v>
      </c>
      <c r="H144" s="171">
        <v>224.78</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277</v>
      </c>
    </row>
    <row r="145" spans="1:65" s="2" customFormat="1" ht="21.6" customHeight="1">
      <c r="A145" s="33"/>
      <c r="B145" s="166"/>
      <c r="C145" s="167" t="s">
        <v>252</v>
      </c>
      <c r="D145" s="167" t="s">
        <v>222</v>
      </c>
      <c r="E145" s="168" t="s">
        <v>793</v>
      </c>
      <c r="F145" s="169" t="s">
        <v>2229</v>
      </c>
      <c r="G145" s="170" t="s">
        <v>232</v>
      </c>
      <c r="H145" s="171">
        <v>154.837</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294</v>
      </c>
    </row>
    <row r="146" spans="1:65" s="2" customFormat="1" ht="32.45" customHeight="1">
      <c r="A146" s="33"/>
      <c r="B146" s="166"/>
      <c r="C146" s="167" t="s">
        <v>260</v>
      </c>
      <c r="D146" s="167" t="s">
        <v>222</v>
      </c>
      <c r="E146" s="168" t="s">
        <v>798</v>
      </c>
      <c r="F146" s="169" t="s">
        <v>2230</v>
      </c>
      <c r="G146" s="170" t="s">
        <v>232</v>
      </c>
      <c r="H146" s="171">
        <v>1548</v>
      </c>
      <c r="I146" s="172"/>
      <c r="J146" s="173">
        <f t="shared" si="0"/>
        <v>0</v>
      </c>
      <c r="K146" s="169" t="s">
        <v>1</v>
      </c>
      <c r="L146" s="34"/>
      <c r="M146" s="174" t="s">
        <v>1</v>
      </c>
      <c r="N146" s="175"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125</v>
      </c>
      <c r="AT146" s="178" t="s">
        <v>222</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304</v>
      </c>
    </row>
    <row r="147" spans="1:65" s="2" customFormat="1" ht="21.6" customHeight="1">
      <c r="A147" s="33"/>
      <c r="B147" s="166"/>
      <c r="C147" s="167" t="s">
        <v>256</v>
      </c>
      <c r="D147" s="167" t="s">
        <v>222</v>
      </c>
      <c r="E147" s="168" t="s">
        <v>2231</v>
      </c>
      <c r="F147" s="169" t="s">
        <v>2232</v>
      </c>
      <c r="G147" s="170" t="s">
        <v>232</v>
      </c>
      <c r="H147" s="171">
        <v>154.837</v>
      </c>
      <c r="I147" s="172"/>
      <c r="J147" s="173">
        <f t="shared" si="0"/>
        <v>0</v>
      </c>
      <c r="K147" s="169" t="s">
        <v>1</v>
      </c>
      <c r="L147" s="34"/>
      <c r="M147" s="174" t="s">
        <v>1</v>
      </c>
      <c r="N147" s="175" t="s">
        <v>38</v>
      </c>
      <c r="O147" s="59"/>
      <c r="P147" s="176">
        <f t="shared" si="1"/>
        <v>0</v>
      </c>
      <c r="Q147" s="176">
        <v>0</v>
      </c>
      <c r="R147" s="176">
        <f t="shared" si="2"/>
        <v>0</v>
      </c>
      <c r="S147" s="176">
        <v>0</v>
      </c>
      <c r="T147" s="177">
        <f t="shared" si="3"/>
        <v>0</v>
      </c>
      <c r="U147" s="33"/>
      <c r="V147" s="33"/>
      <c r="W147" s="33"/>
      <c r="X147" s="33"/>
      <c r="Y147" s="33"/>
      <c r="Z147" s="33"/>
      <c r="AA147" s="33"/>
      <c r="AB147" s="33"/>
      <c r="AC147" s="33"/>
      <c r="AD147" s="33"/>
      <c r="AE147" s="33"/>
      <c r="AR147" s="178" t="s">
        <v>125</v>
      </c>
      <c r="AT147" s="178" t="s">
        <v>222</v>
      </c>
      <c r="AU147" s="178" t="s">
        <v>82</v>
      </c>
      <c r="AY147" s="18" t="s">
        <v>219</v>
      </c>
      <c r="BE147" s="179">
        <f t="shared" si="4"/>
        <v>0</v>
      </c>
      <c r="BF147" s="179">
        <f t="shared" si="5"/>
        <v>0</v>
      </c>
      <c r="BG147" s="179">
        <f t="shared" si="6"/>
        <v>0</v>
      </c>
      <c r="BH147" s="179">
        <f t="shared" si="7"/>
        <v>0</v>
      </c>
      <c r="BI147" s="179">
        <f t="shared" si="8"/>
        <v>0</v>
      </c>
      <c r="BJ147" s="18" t="s">
        <v>80</v>
      </c>
      <c r="BK147" s="179">
        <f t="shared" si="9"/>
        <v>0</v>
      </c>
      <c r="BL147" s="18" t="s">
        <v>125</v>
      </c>
      <c r="BM147" s="178" t="s">
        <v>318</v>
      </c>
    </row>
    <row r="148" spans="1:65" s="2" customFormat="1" ht="14.45" customHeight="1">
      <c r="A148" s="33"/>
      <c r="B148" s="166"/>
      <c r="C148" s="167" t="s">
        <v>271</v>
      </c>
      <c r="D148" s="167" t="s">
        <v>222</v>
      </c>
      <c r="E148" s="168" t="s">
        <v>2233</v>
      </c>
      <c r="F148" s="169" t="s">
        <v>2234</v>
      </c>
      <c r="G148" s="170" t="s">
        <v>232</v>
      </c>
      <c r="H148" s="171">
        <v>154.837</v>
      </c>
      <c r="I148" s="172"/>
      <c r="J148" s="173">
        <f t="shared" si="0"/>
        <v>0</v>
      </c>
      <c r="K148" s="169" t="s">
        <v>1</v>
      </c>
      <c r="L148" s="34"/>
      <c r="M148" s="174" t="s">
        <v>1</v>
      </c>
      <c r="N148" s="175" t="s">
        <v>38</v>
      </c>
      <c r="O148" s="59"/>
      <c r="P148" s="176">
        <f t="shared" si="1"/>
        <v>0</v>
      </c>
      <c r="Q148" s="176">
        <v>0</v>
      </c>
      <c r="R148" s="176">
        <f t="shared" si="2"/>
        <v>0</v>
      </c>
      <c r="S148" s="176">
        <v>0</v>
      </c>
      <c r="T148" s="177">
        <f t="shared" si="3"/>
        <v>0</v>
      </c>
      <c r="U148" s="33"/>
      <c r="V148" s="33"/>
      <c r="W148" s="33"/>
      <c r="X148" s="33"/>
      <c r="Y148" s="33"/>
      <c r="Z148" s="33"/>
      <c r="AA148" s="33"/>
      <c r="AB148" s="33"/>
      <c r="AC148" s="33"/>
      <c r="AD148" s="33"/>
      <c r="AE148" s="33"/>
      <c r="AR148" s="178" t="s">
        <v>125</v>
      </c>
      <c r="AT148" s="178" t="s">
        <v>222</v>
      </c>
      <c r="AU148" s="178" t="s">
        <v>82</v>
      </c>
      <c r="AY148" s="18" t="s">
        <v>219</v>
      </c>
      <c r="BE148" s="179">
        <f t="shared" si="4"/>
        <v>0</v>
      </c>
      <c r="BF148" s="179">
        <f t="shared" si="5"/>
        <v>0</v>
      </c>
      <c r="BG148" s="179">
        <f t="shared" si="6"/>
        <v>0</v>
      </c>
      <c r="BH148" s="179">
        <f t="shared" si="7"/>
        <v>0</v>
      </c>
      <c r="BI148" s="179">
        <f t="shared" si="8"/>
        <v>0</v>
      </c>
      <c r="BJ148" s="18" t="s">
        <v>80</v>
      </c>
      <c r="BK148" s="179">
        <f t="shared" si="9"/>
        <v>0</v>
      </c>
      <c r="BL148" s="18" t="s">
        <v>125</v>
      </c>
      <c r="BM148" s="178" t="s">
        <v>334</v>
      </c>
    </row>
    <row r="149" spans="1:65" s="2" customFormat="1" ht="21.6" customHeight="1">
      <c r="A149" s="33"/>
      <c r="B149" s="166"/>
      <c r="C149" s="167" t="s">
        <v>277</v>
      </c>
      <c r="D149" s="167" t="s">
        <v>222</v>
      </c>
      <c r="E149" s="168" t="s">
        <v>814</v>
      </c>
      <c r="F149" s="169" t="s">
        <v>2235</v>
      </c>
      <c r="G149" s="170" t="s">
        <v>249</v>
      </c>
      <c r="H149" s="171">
        <v>278.707</v>
      </c>
      <c r="I149" s="172"/>
      <c r="J149" s="173">
        <f t="shared" si="0"/>
        <v>0</v>
      </c>
      <c r="K149" s="169" t="s">
        <v>1</v>
      </c>
      <c r="L149" s="34"/>
      <c r="M149" s="174" t="s">
        <v>1</v>
      </c>
      <c r="N149" s="175" t="s">
        <v>38</v>
      </c>
      <c r="O149" s="59"/>
      <c r="P149" s="176">
        <f t="shared" si="1"/>
        <v>0</v>
      </c>
      <c r="Q149" s="176">
        <v>0</v>
      </c>
      <c r="R149" s="176">
        <f t="shared" si="2"/>
        <v>0</v>
      </c>
      <c r="S149" s="176">
        <v>0</v>
      </c>
      <c r="T149" s="177">
        <f t="shared" si="3"/>
        <v>0</v>
      </c>
      <c r="U149" s="33"/>
      <c r="V149" s="33"/>
      <c r="W149" s="33"/>
      <c r="X149" s="33"/>
      <c r="Y149" s="33"/>
      <c r="Z149" s="33"/>
      <c r="AA149" s="33"/>
      <c r="AB149" s="33"/>
      <c r="AC149" s="33"/>
      <c r="AD149" s="33"/>
      <c r="AE149" s="33"/>
      <c r="AR149" s="178" t="s">
        <v>125</v>
      </c>
      <c r="AT149" s="178" t="s">
        <v>222</v>
      </c>
      <c r="AU149" s="178" t="s">
        <v>82</v>
      </c>
      <c r="AY149" s="18" t="s">
        <v>219</v>
      </c>
      <c r="BE149" s="179">
        <f t="shared" si="4"/>
        <v>0</v>
      </c>
      <c r="BF149" s="179">
        <f t="shared" si="5"/>
        <v>0</v>
      </c>
      <c r="BG149" s="179">
        <f t="shared" si="6"/>
        <v>0</v>
      </c>
      <c r="BH149" s="179">
        <f t="shared" si="7"/>
        <v>0</v>
      </c>
      <c r="BI149" s="179">
        <f t="shared" si="8"/>
        <v>0</v>
      </c>
      <c r="BJ149" s="18" t="s">
        <v>80</v>
      </c>
      <c r="BK149" s="179">
        <f t="shared" si="9"/>
        <v>0</v>
      </c>
      <c r="BL149" s="18" t="s">
        <v>125</v>
      </c>
      <c r="BM149" s="178" t="s">
        <v>344</v>
      </c>
    </row>
    <row r="150" spans="1:65" s="2" customFormat="1" ht="21.6" customHeight="1">
      <c r="A150" s="33"/>
      <c r="B150" s="166"/>
      <c r="C150" s="167" t="s">
        <v>282</v>
      </c>
      <c r="D150" s="167" t="s">
        <v>222</v>
      </c>
      <c r="E150" s="168" t="s">
        <v>2236</v>
      </c>
      <c r="F150" s="169" t="s">
        <v>2237</v>
      </c>
      <c r="G150" s="170" t="s">
        <v>232</v>
      </c>
      <c r="H150" s="171">
        <v>251.883</v>
      </c>
      <c r="I150" s="172"/>
      <c r="J150" s="173">
        <f t="shared" si="0"/>
        <v>0</v>
      </c>
      <c r="K150" s="169" t="s">
        <v>1</v>
      </c>
      <c r="L150" s="34"/>
      <c r="M150" s="174" t="s">
        <v>1</v>
      </c>
      <c r="N150" s="175" t="s">
        <v>38</v>
      </c>
      <c r="O150" s="59"/>
      <c r="P150" s="176">
        <f t="shared" si="1"/>
        <v>0</v>
      </c>
      <c r="Q150" s="176">
        <v>0</v>
      </c>
      <c r="R150" s="176">
        <f t="shared" si="2"/>
        <v>0</v>
      </c>
      <c r="S150" s="176">
        <v>0</v>
      </c>
      <c r="T150" s="177">
        <f t="shared" si="3"/>
        <v>0</v>
      </c>
      <c r="U150" s="33"/>
      <c r="V150" s="33"/>
      <c r="W150" s="33"/>
      <c r="X150" s="33"/>
      <c r="Y150" s="33"/>
      <c r="Z150" s="33"/>
      <c r="AA150" s="33"/>
      <c r="AB150" s="33"/>
      <c r="AC150" s="33"/>
      <c r="AD150" s="33"/>
      <c r="AE150" s="33"/>
      <c r="AR150" s="178" t="s">
        <v>125</v>
      </c>
      <c r="AT150" s="178" t="s">
        <v>222</v>
      </c>
      <c r="AU150" s="178" t="s">
        <v>82</v>
      </c>
      <c r="AY150" s="18" t="s">
        <v>219</v>
      </c>
      <c r="BE150" s="179">
        <f t="shared" si="4"/>
        <v>0</v>
      </c>
      <c r="BF150" s="179">
        <f t="shared" si="5"/>
        <v>0</v>
      </c>
      <c r="BG150" s="179">
        <f t="shared" si="6"/>
        <v>0</v>
      </c>
      <c r="BH150" s="179">
        <f t="shared" si="7"/>
        <v>0</v>
      </c>
      <c r="BI150" s="179">
        <f t="shared" si="8"/>
        <v>0</v>
      </c>
      <c r="BJ150" s="18" t="s">
        <v>80</v>
      </c>
      <c r="BK150" s="179">
        <f t="shared" si="9"/>
        <v>0</v>
      </c>
      <c r="BL150" s="18" t="s">
        <v>125</v>
      </c>
      <c r="BM150" s="178" t="s">
        <v>358</v>
      </c>
    </row>
    <row r="151" spans="1:65" s="2" customFormat="1" ht="21.6" customHeight="1">
      <c r="A151" s="33"/>
      <c r="B151" s="166"/>
      <c r="C151" s="167" t="s">
        <v>294</v>
      </c>
      <c r="D151" s="167" t="s">
        <v>222</v>
      </c>
      <c r="E151" s="168" t="s">
        <v>2238</v>
      </c>
      <c r="F151" s="169" t="s">
        <v>2239</v>
      </c>
      <c r="G151" s="170" t="s">
        <v>232</v>
      </c>
      <c r="H151" s="171">
        <v>90.332</v>
      </c>
      <c r="I151" s="172"/>
      <c r="J151" s="173">
        <f t="shared" si="0"/>
        <v>0</v>
      </c>
      <c r="K151" s="169" t="s">
        <v>1</v>
      </c>
      <c r="L151" s="34"/>
      <c r="M151" s="174" t="s">
        <v>1</v>
      </c>
      <c r="N151" s="175" t="s">
        <v>38</v>
      </c>
      <c r="O151" s="59"/>
      <c r="P151" s="176">
        <f t="shared" si="1"/>
        <v>0</v>
      </c>
      <c r="Q151" s="176">
        <v>0</v>
      </c>
      <c r="R151" s="176">
        <f t="shared" si="2"/>
        <v>0</v>
      </c>
      <c r="S151" s="176">
        <v>0</v>
      </c>
      <c r="T151" s="177">
        <f t="shared" si="3"/>
        <v>0</v>
      </c>
      <c r="U151" s="33"/>
      <c r="V151" s="33"/>
      <c r="W151" s="33"/>
      <c r="X151" s="33"/>
      <c r="Y151" s="33"/>
      <c r="Z151" s="33"/>
      <c r="AA151" s="33"/>
      <c r="AB151" s="33"/>
      <c r="AC151" s="33"/>
      <c r="AD151" s="33"/>
      <c r="AE151" s="33"/>
      <c r="AR151" s="178" t="s">
        <v>125</v>
      </c>
      <c r="AT151" s="178" t="s">
        <v>222</v>
      </c>
      <c r="AU151" s="178" t="s">
        <v>82</v>
      </c>
      <c r="AY151" s="18" t="s">
        <v>219</v>
      </c>
      <c r="BE151" s="179">
        <f t="shared" si="4"/>
        <v>0</v>
      </c>
      <c r="BF151" s="179">
        <f t="shared" si="5"/>
        <v>0</v>
      </c>
      <c r="BG151" s="179">
        <f t="shared" si="6"/>
        <v>0</v>
      </c>
      <c r="BH151" s="179">
        <f t="shared" si="7"/>
        <v>0</v>
      </c>
      <c r="BI151" s="179">
        <f t="shared" si="8"/>
        <v>0</v>
      </c>
      <c r="BJ151" s="18" t="s">
        <v>80</v>
      </c>
      <c r="BK151" s="179">
        <f t="shared" si="9"/>
        <v>0</v>
      </c>
      <c r="BL151" s="18" t="s">
        <v>125</v>
      </c>
      <c r="BM151" s="178" t="s">
        <v>368</v>
      </c>
    </row>
    <row r="152" spans="1:65" s="2" customFormat="1" ht="21.6" customHeight="1">
      <c r="A152" s="33"/>
      <c r="B152" s="166"/>
      <c r="C152" s="197" t="s">
        <v>298</v>
      </c>
      <c r="D152" s="197" t="s">
        <v>253</v>
      </c>
      <c r="E152" s="198" t="s">
        <v>2240</v>
      </c>
      <c r="F152" s="199" t="s">
        <v>2241</v>
      </c>
      <c r="G152" s="200" t="s">
        <v>249</v>
      </c>
      <c r="H152" s="201">
        <v>14.93</v>
      </c>
      <c r="I152" s="202"/>
      <c r="J152" s="203">
        <f t="shared" si="0"/>
        <v>0</v>
      </c>
      <c r="K152" s="199" t="s">
        <v>1</v>
      </c>
      <c r="L152" s="204"/>
      <c r="M152" s="205" t="s">
        <v>1</v>
      </c>
      <c r="N152" s="206" t="s">
        <v>38</v>
      </c>
      <c r="O152" s="59"/>
      <c r="P152" s="176">
        <f t="shared" si="1"/>
        <v>0</v>
      </c>
      <c r="Q152" s="176">
        <v>0</v>
      </c>
      <c r="R152" s="176">
        <f t="shared" si="2"/>
        <v>0</v>
      </c>
      <c r="S152" s="176">
        <v>0</v>
      </c>
      <c r="T152" s="177">
        <f t="shared" si="3"/>
        <v>0</v>
      </c>
      <c r="U152" s="33"/>
      <c r="V152" s="33"/>
      <c r="W152" s="33"/>
      <c r="X152" s="33"/>
      <c r="Y152" s="33"/>
      <c r="Z152" s="33"/>
      <c r="AA152" s="33"/>
      <c r="AB152" s="33"/>
      <c r="AC152" s="33"/>
      <c r="AD152" s="33"/>
      <c r="AE152" s="33"/>
      <c r="AR152" s="178" t="s">
        <v>256</v>
      </c>
      <c r="AT152" s="178" t="s">
        <v>253</v>
      </c>
      <c r="AU152" s="178" t="s">
        <v>82</v>
      </c>
      <c r="AY152" s="18" t="s">
        <v>219</v>
      </c>
      <c r="BE152" s="179">
        <f t="shared" si="4"/>
        <v>0</v>
      </c>
      <c r="BF152" s="179">
        <f t="shared" si="5"/>
        <v>0</v>
      </c>
      <c r="BG152" s="179">
        <f t="shared" si="6"/>
        <v>0</v>
      </c>
      <c r="BH152" s="179">
        <f t="shared" si="7"/>
        <v>0</v>
      </c>
      <c r="BI152" s="179">
        <f t="shared" si="8"/>
        <v>0</v>
      </c>
      <c r="BJ152" s="18" t="s">
        <v>80</v>
      </c>
      <c r="BK152" s="179">
        <f t="shared" si="9"/>
        <v>0</v>
      </c>
      <c r="BL152" s="18" t="s">
        <v>125</v>
      </c>
      <c r="BM152" s="178" t="s">
        <v>382</v>
      </c>
    </row>
    <row r="153" spans="1:65" s="2" customFormat="1" ht="14.45" customHeight="1">
      <c r="A153" s="33"/>
      <c r="B153" s="166"/>
      <c r="C153" s="197" t="s">
        <v>304</v>
      </c>
      <c r="D153" s="197" t="s">
        <v>253</v>
      </c>
      <c r="E153" s="198" t="s">
        <v>2242</v>
      </c>
      <c r="F153" s="199" t="s">
        <v>2243</v>
      </c>
      <c r="G153" s="200" t="s">
        <v>249</v>
      </c>
      <c r="H153" s="201">
        <v>180.166</v>
      </c>
      <c r="I153" s="202"/>
      <c r="J153" s="203">
        <f t="shared" si="0"/>
        <v>0</v>
      </c>
      <c r="K153" s="199" t="s">
        <v>1</v>
      </c>
      <c r="L153" s="204"/>
      <c r="M153" s="205" t="s">
        <v>1</v>
      </c>
      <c r="N153" s="206" t="s">
        <v>38</v>
      </c>
      <c r="O153" s="59"/>
      <c r="P153" s="176">
        <f t="shared" si="1"/>
        <v>0</v>
      </c>
      <c r="Q153" s="176">
        <v>0</v>
      </c>
      <c r="R153" s="176">
        <f t="shared" si="2"/>
        <v>0</v>
      </c>
      <c r="S153" s="176">
        <v>0</v>
      </c>
      <c r="T153" s="177">
        <f t="shared" si="3"/>
        <v>0</v>
      </c>
      <c r="U153" s="33"/>
      <c r="V153" s="33"/>
      <c r="W153" s="33"/>
      <c r="X153" s="33"/>
      <c r="Y153" s="33"/>
      <c r="Z153" s="33"/>
      <c r="AA153" s="33"/>
      <c r="AB153" s="33"/>
      <c r="AC153" s="33"/>
      <c r="AD153" s="33"/>
      <c r="AE153" s="33"/>
      <c r="AR153" s="178" t="s">
        <v>256</v>
      </c>
      <c r="AT153" s="178" t="s">
        <v>253</v>
      </c>
      <c r="AU153" s="178" t="s">
        <v>82</v>
      </c>
      <c r="AY153" s="18" t="s">
        <v>219</v>
      </c>
      <c r="BE153" s="179">
        <f t="shared" si="4"/>
        <v>0</v>
      </c>
      <c r="BF153" s="179">
        <f t="shared" si="5"/>
        <v>0</v>
      </c>
      <c r="BG153" s="179">
        <f t="shared" si="6"/>
        <v>0</v>
      </c>
      <c r="BH153" s="179">
        <f t="shared" si="7"/>
        <v>0</v>
      </c>
      <c r="BI153" s="179">
        <f t="shared" si="8"/>
        <v>0</v>
      </c>
      <c r="BJ153" s="18" t="s">
        <v>80</v>
      </c>
      <c r="BK153" s="179">
        <f t="shared" si="9"/>
        <v>0</v>
      </c>
      <c r="BL153" s="18" t="s">
        <v>125</v>
      </c>
      <c r="BM153" s="178" t="s">
        <v>391</v>
      </c>
    </row>
    <row r="154" spans="2:63" s="12" customFormat="1" ht="22.9" customHeight="1">
      <c r="B154" s="153"/>
      <c r="D154" s="154" t="s">
        <v>72</v>
      </c>
      <c r="E154" s="164" t="s">
        <v>125</v>
      </c>
      <c r="F154" s="164" t="s">
        <v>1063</v>
      </c>
      <c r="I154" s="156"/>
      <c r="J154" s="165">
        <f>BK154</f>
        <v>0</v>
      </c>
      <c r="L154" s="153"/>
      <c r="M154" s="158"/>
      <c r="N154" s="159"/>
      <c r="O154" s="159"/>
      <c r="P154" s="160">
        <f>SUM(P155:P157)</f>
        <v>0</v>
      </c>
      <c r="Q154" s="159"/>
      <c r="R154" s="160">
        <f>SUM(R155:R157)</f>
        <v>0</v>
      </c>
      <c r="S154" s="159"/>
      <c r="T154" s="161">
        <f>SUM(T155:T157)</f>
        <v>0</v>
      </c>
      <c r="AR154" s="154" t="s">
        <v>80</v>
      </c>
      <c r="AT154" s="162" t="s">
        <v>72</v>
      </c>
      <c r="AU154" s="162" t="s">
        <v>80</v>
      </c>
      <c r="AY154" s="154" t="s">
        <v>219</v>
      </c>
      <c r="BK154" s="163">
        <f>SUM(BK155:BK157)</f>
        <v>0</v>
      </c>
    </row>
    <row r="155" spans="1:65" s="2" customFormat="1" ht="21.6" customHeight="1">
      <c r="A155" s="33"/>
      <c r="B155" s="166"/>
      <c r="C155" s="167" t="s">
        <v>8</v>
      </c>
      <c r="D155" s="167" t="s">
        <v>222</v>
      </c>
      <c r="E155" s="168" t="s">
        <v>2244</v>
      </c>
      <c r="F155" s="169" t="s">
        <v>2245</v>
      </c>
      <c r="G155" s="170" t="s">
        <v>232</v>
      </c>
      <c r="H155" s="171">
        <v>44.384</v>
      </c>
      <c r="I155" s="172"/>
      <c r="J155" s="173">
        <f>ROUND(I155*H155,2)</f>
        <v>0</v>
      </c>
      <c r="K155" s="169" t="s">
        <v>1</v>
      </c>
      <c r="L155" s="34"/>
      <c r="M155" s="174" t="s">
        <v>1</v>
      </c>
      <c r="N155" s="175" t="s">
        <v>38</v>
      </c>
      <c r="O155" s="59"/>
      <c r="P155" s="176">
        <f>O155*H155</f>
        <v>0</v>
      </c>
      <c r="Q155" s="176">
        <v>0</v>
      </c>
      <c r="R155" s="176">
        <f>Q155*H155</f>
        <v>0</v>
      </c>
      <c r="S155" s="176">
        <v>0</v>
      </c>
      <c r="T155" s="177">
        <f>S155*H155</f>
        <v>0</v>
      </c>
      <c r="U155" s="33"/>
      <c r="V155" s="33"/>
      <c r="W155" s="33"/>
      <c r="X155" s="33"/>
      <c r="Y155" s="33"/>
      <c r="Z155" s="33"/>
      <c r="AA155" s="33"/>
      <c r="AB155" s="33"/>
      <c r="AC155" s="33"/>
      <c r="AD155" s="33"/>
      <c r="AE155" s="33"/>
      <c r="AR155" s="178" t="s">
        <v>125</v>
      </c>
      <c r="AT155" s="178" t="s">
        <v>222</v>
      </c>
      <c r="AU155" s="178" t="s">
        <v>82</v>
      </c>
      <c r="AY155" s="18" t="s">
        <v>219</v>
      </c>
      <c r="BE155" s="179">
        <f>IF(N155="základní",J155,0)</f>
        <v>0</v>
      </c>
      <c r="BF155" s="179">
        <f>IF(N155="snížená",J155,0)</f>
        <v>0</v>
      </c>
      <c r="BG155" s="179">
        <f>IF(N155="zákl. přenesená",J155,0)</f>
        <v>0</v>
      </c>
      <c r="BH155" s="179">
        <f>IF(N155="sníž. přenesená",J155,0)</f>
        <v>0</v>
      </c>
      <c r="BI155" s="179">
        <f>IF(N155="nulová",J155,0)</f>
        <v>0</v>
      </c>
      <c r="BJ155" s="18" t="s">
        <v>80</v>
      </c>
      <c r="BK155" s="179">
        <f>ROUND(I155*H155,2)</f>
        <v>0</v>
      </c>
      <c r="BL155" s="18" t="s">
        <v>125</v>
      </c>
      <c r="BM155" s="178" t="s">
        <v>461</v>
      </c>
    </row>
    <row r="156" spans="1:65" s="2" customFormat="1" ht="14.45" customHeight="1">
      <c r="A156" s="33"/>
      <c r="B156" s="166"/>
      <c r="C156" s="167" t="s">
        <v>318</v>
      </c>
      <c r="D156" s="167" t="s">
        <v>222</v>
      </c>
      <c r="E156" s="168" t="s">
        <v>2246</v>
      </c>
      <c r="F156" s="169" t="s">
        <v>2247</v>
      </c>
      <c r="G156" s="170" t="s">
        <v>232</v>
      </c>
      <c r="H156" s="171">
        <v>0.216</v>
      </c>
      <c r="I156" s="172"/>
      <c r="J156" s="173">
        <f>ROUND(I156*H156,2)</f>
        <v>0</v>
      </c>
      <c r="K156" s="169" t="s">
        <v>1</v>
      </c>
      <c r="L156" s="34"/>
      <c r="M156" s="174" t="s">
        <v>1</v>
      </c>
      <c r="N156" s="175" t="s">
        <v>38</v>
      </c>
      <c r="O156" s="59"/>
      <c r="P156" s="176">
        <f>O156*H156</f>
        <v>0</v>
      </c>
      <c r="Q156" s="176">
        <v>0</v>
      </c>
      <c r="R156" s="176">
        <f>Q156*H156</f>
        <v>0</v>
      </c>
      <c r="S156" s="176">
        <v>0</v>
      </c>
      <c r="T156" s="177">
        <f>S156*H156</f>
        <v>0</v>
      </c>
      <c r="U156" s="33"/>
      <c r="V156" s="33"/>
      <c r="W156" s="33"/>
      <c r="X156" s="33"/>
      <c r="Y156" s="33"/>
      <c r="Z156" s="33"/>
      <c r="AA156" s="33"/>
      <c r="AB156" s="33"/>
      <c r="AC156" s="33"/>
      <c r="AD156" s="33"/>
      <c r="AE156" s="33"/>
      <c r="AR156" s="178" t="s">
        <v>125</v>
      </c>
      <c r="AT156" s="178" t="s">
        <v>222</v>
      </c>
      <c r="AU156" s="178" t="s">
        <v>82</v>
      </c>
      <c r="AY156" s="18" t="s">
        <v>219</v>
      </c>
      <c r="BE156" s="179">
        <f>IF(N156="základní",J156,0)</f>
        <v>0</v>
      </c>
      <c r="BF156" s="179">
        <f>IF(N156="snížená",J156,0)</f>
        <v>0</v>
      </c>
      <c r="BG156" s="179">
        <f>IF(N156="zákl. přenesená",J156,0)</f>
        <v>0</v>
      </c>
      <c r="BH156" s="179">
        <f>IF(N156="sníž. přenesená",J156,0)</f>
        <v>0</v>
      </c>
      <c r="BI156" s="179">
        <f>IF(N156="nulová",J156,0)</f>
        <v>0</v>
      </c>
      <c r="BJ156" s="18" t="s">
        <v>80</v>
      </c>
      <c r="BK156" s="179">
        <f>ROUND(I156*H156,2)</f>
        <v>0</v>
      </c>
      <c r="BL156" s="18" t="s">
        <v>125</v>
      </c>
      <c r="BM156" s="178" t="s">
        <v>418</v>
      </c>
    </row>
    <row r="157" spans="1:65" s="2" customFormat="1" ht="14.45" customHeight="1">
      <c r="A157" s="33"/>
      <c r="B157" s="166"/>
      <c r="C157" s="167" t="s">
        <v>322</v>
      </c>
      <c r="D157" s="167" t="s">
        <v>222</v>
      </c>
      <c r="E157" s="168" t="s">
        <v>2248</v>
      </c>
      <c r="F157" s="169" t="s">
        <v>2249</v>
      </c>
      <c r="G157" s="170" t="s">
        <v>237</v>
      </c>
      <c r="H157" s="171">
        <v>0.72</v>
      </c>
      <c r="I157" s="172"/>
      <c r="J157" s="173">
        <f>ROUND(I157*H157,2)</f>
        <v>0</v>
      </c>
      <c r="K157" s="169" t="s">
        <v>1</v>
      </c>
      <c r="L157" s="34"/>
      <c r="M157" s="174" t="s">
        <v>1</v>
      </c>
      <c r="N157" s="175" t="s">
        <v>38</v>
      </c>
      <c r="O157" s="59"/>
      <c r="P157" s="176">
        <f>O157*H157</f>
        <v>0</v>
      </c>
      <c r="Q157" s="176">
        <v>0</v>
      </c>
      <c r="R157" s="176">
        <f>Q157*H157</f>
        <v>0</v>
      </c>
      <c r="S157" s="176">
        <v>0</v>
      </c>
      <c r="T157" s="177">
        <f>S157*H157</f>
        <v>0</v>
      </c>
      <c r="U157" s="33"/>
      <c r="V157" s="33"/>
      <c r="W157" s="33"/>
      <c r="X157" s="33"/>
      <c r="Y157" s="33"/>
      <c r="Z157" s="33"/>
      <c r="AA157" s="33"/>
      <c r="AB157" s="33"/>
      <c r="AC157" s="33"/>
      <c r="AD157" s="33"/>
      <c r="AE157" s="33"/>
      <c r="AR157" s="178" t="s">
        <v>125</v>
      </c>
      <c r="AT157" s="178" t="s">
        <v>222</v>
      </c>
      <c r="AU157" s="178" t="s">
        <v>82</v>
      </c>
      <c r="AY157" s="18" t="s">
        <v>219</v>
      </c>
      <c r="BE157" s="179">
        <f>IF(N157="základní",J157,0)</f>
        <v>0</v>
      </c>
      <c r="BF157" s="179">
        <f>IF(N157="snížená",J157,0)</f>
        <v>0</v>
      </c>
      <c r="BG157" s="179">
        <f>IF(N157="zákl. přenesená",J157,0)</f>
        <v>0</v>
      </c>
      <c r="BH157" s="179">
        <f>IF(N157="sníž. přenesená",J157,0)</f>
        <v>0</v>
      </c>
      <c r="BI157" s="179">
        <f>IF(N157="nulová",J157,0)</f>
        <v>0</v>
      </c>
      <c r="BJ157" s="18" t="s">
        <v>80</v>
      </c>
      <c r="BK157" s="179">
        <f>ROUND(I157*H157,2)</f>
        <v>0</v>
      </c>
      <c r="BL157" s="18" t="s">
        <v>125</v>
      </c>
      <c r="BM157" s="178" t="s">
        <v>491</v>
      </c>
    </row>
    <row r="158" spans="2:63" s="12" customFormat="1" ht="22.9" customHeight="1">
      <c r="B158" s="153"/>
      <c r="D158" s="154" t="s">
        <v>72</v>
      </c>
      <c r="E158" s="164" t="s">
        <v>256</v>
      </c>
      <c r="F158" s="164" t="s">
        <v>2250</v>
      </c>
      <c r="I158" s="156"/>
      <c r="J158" s="165">
        <f>BK158</f>
        <v>0</v>
      </c>
      <c r="L158" s="153"/>
      <c r="M158" s="158"/>
      <c r="N158" s="159"/>
      <c r="O158" s="159"/>
      <c r="P158" s="160">
        <f>SUM(P159:P182)</f>
        <v>0</v>
      </c>
      <c r="Q158" s="159"/>
      <c r="R158" s="160">
        <f>SUM(R159:R182)</f>
        <v>0</v>
      </c>
      <c r="S158" s="159"/>
      <c r="T158" s="161">
        <f>SUM(T159:T182)</f>
        <v>0</v>
      </c>
      <c r="AR158" s="154" t="s">
        <v>80</v>
      </c>
      <c r="AT158" s="162" t="s">
        <v>72</v>
      </c>
      <c r="AU158" s="162" t="s">
        <v>80</v>
      </c>
      <c r="AY158" s="154" t="s">
        <v>219</v>
      </c>
      <c r="BK158" s="163">
        <f>SUM(BK159:BK182)</f>
        <v>0</v>
      </c>
    </row>
    <row r="159" spans="1:65" s="2" customFormat="1" ht="21.6" customHeight="1">
      <c r="A159" s="33"/>
      <c r="B159" s="166"/>
      <c r="C159" s="167" t="s">
        <v>334</v>
      </c>
      <c r="D159" s="167" t="s">
        <v>222</v>
      </c>
      <c r="E159" s="168" t="s">
        <v>2251</v>
      </c>
      <c r="F159" s="169" t="s">
        <v>2252</v>
      </c>
      <c r="G159" s="170" t="s">
        <v>361</v>
      </c>
      <c r="H159" s="171">
        <v>42</v>
      </c>
      <c r="I159" s="172"/>
      <c r="J159" s="173">
        <f aca="true" t="shared" si="10" ref="J159:J182">ROUND(I159*H159,2)</f>
        <v>0</v>
      </c>
      <c r="K159" s="169" t="s">
        <v>1</v>
      </c>
      <c r="L159" s="34"/>
      <c r="M159" s="174" t="s">
        <v>1</v>
      </c>
      <c r="N159" s="175" t="s">
        <v>38</v>
      </c>
      <c r="O159" s="59"/>
      <c r="P159" s="176">
        <f aca="true" t="shared" si="11" ref="P159:P182">O159*H159</f>
        <v>0</v>
      </c>
      <c r="Q159" s="176">
        <v>0</v>
      </c>
      <c r="R159" s="176">
        <f aca="true" t="shared" si="12" ref="R159:R182">Q159*H159</f>
        <v>0</v>
      </c>
      <c r="S159" s="176">
        <v>0</v>
      </c>
      <c r="T159" s="177">
        <f aca="true" t="shared" si="13" ref="T159:T182">S159*H159</f>
        <v>0</v>
      </c>
      <c r="U159" s="33"/>
      <c r="V159" s="33"/>
      <c r="W159" s="33"/>
      <c r="X159" s="33"/>
      <c r="Y159" s="33"/>
      <c r="Z159" s="33"/>
      <c r="AA159" s="33"/>
      <c r="AB159" s="33"/>
      <c r="AC159" s="33"/>
      <c r="AD159" s="33"/>
      <c r="AE159" s="33"/>
      <c r="AR159" s="178" t="s">
        <v>125</v>
      </c>
      <c r="AT159" s="178" t="s">
        <v>222</v>
      </c>
      <c r="AU159" s="178" t="s">
        <v>82</v>
      </c>
      <c r="AY159" s="18" t="s">
        <v>219</v>
      </c>
      <c r="BE159" s="179">
        <f aca="true" t="shared" si="14" ref="BE159:BE182">IF(N159="základní",J159,0)</f>
        <v>0</v>
      </c>
      <c r="BF159" s="179">
        <f aca="true" t="shared" si="15" ref="BF159:BF182">IF(N159="snížená",J159,0)</f>
        <v>0</v>
      </c>
      <c r="BG159" s="179">
        <f aca="true" t="shared" si="16" ref="BG159:BG182">IF(N159="zákl. přenesená",J159,0)</f>
        <v>0</v>
      </c>
      <c r="BH159" s="179">
        <f aca="true" t="shared" si="17" ref="BH159:BH182">IF(N159="sníž. přenesená",J159,0)</f>
        <v>0</v>
      </c>
      <c r="BI159" s="179">
        <f aca="true" t="shared" si="18" ref="BI159:BI182">IF(N159="nulová",J159,0)</f>
        <v>0</v>
      </c>
      <c r="BJ159" s="18" t="s">
        <v>80</v>
      </c>
      <c r="BK159" s="179">
        <f aca="true" t="shared" si="19" ref="BK159:BK182">ROUND(I159*H159,2)</f>
        <v>0</v>
      </c>
      <c r="BL159" s="18" t="s">
        <v>125</v>
      </c>
      <c r="BM159" s="178" t="s">
        <v>499</v>
      </c>
    </row>
    <row r="160" spans="1:65" s="2" customFormat="1" ht="21.6" customHeight="1">
      <c r="A160" s="33"/>
      <c r="B160" s="166"/>
      <c r="C160" s="197" t="s">
        <v>339</v>
      </c>
      <c r="D160" s="197" t="s">
        <v>253</v>
      </c>
      <c r="E160" s="198" t="s">
        <v>2253</v>
      </c>
      <c r="F160" s="199" t="s">
        <v>2254</v>
      </c>
      <c r="G160" s="200" t="s">
        <v>361</v>
      </c>
      <c r="H160" s="201">
        <v>42.63</v>
      </c>
      <c r="I160" s="202"/>
      <c r="J160" s="203">
        <f t="shared" si="10"/>
        <v>0</v>
      </c>
      <c r="K160" s="199" t="s">
        <v>1</v>
      </c>
      <c r="L160" s="204"/>
      <c r="M160" s="205" t="s">
        <v>1</v>
      </c>
      <c r="N160" s="206"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256</v>
      </c>
      <c r="AT160" s="178" t="s">
        <v>253</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125</v>
      </c>
      <c r="BM160" s="178" t="s">
        <v>507</v>
      </c>
    </row>
    <row r="161" spans="1:65" s="2" customFormat="1" ht="14.45" customHeight="1">
      <c r="A161" s="33"/>
      <c r="B161" s="166"/>
      <c r="C161" s="197" t="s">
        <v>344</v>
      </c>
      <c r="D161" s="197" t="s">
        <v>253</v>
      </c>
      <c r="E161" s="198" t="s">
        <v>2255</v>
      </c>
      <c r="F161" s="199" t="s">
        <v>2256</v>
      </c>
      <c r="G161" s="200" t="s">
        <v>225</v>
      </c>
      <c r="H161" s="201">
        <v>2</v>
      </c>
      <c r="I161" s="202"/>
      <c r="J161" s="203">
        <f t="shared" si="10"/>
        <v>0</v>
      </c>
      <c r="K161" s="199" t="s">
        <v>1</v>
      </c>
      <c r="L161" s="204"/>
      <c r="M161" s="205" t="s">
        <v>1</v>
      </c>
      <c r="N161" s="206"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256</v>
      </c>
      <c r="AT161" s="178" t="s">
        <v>253</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125</v>
      </c>
      <c r="BM161" s="178" t="s">
        <v>522</v>
      </c>
    </row>
    <row r="162" spans="1:65" s="2" customFormat="1" ht="21.6" customHeight="1">
      <c r="A162" s="33"/>
      <c r="B162" s="166"/>
      <c r="C162" s="167" t="s">
        <v>7</v>
      </c>
      <c r="D162" s="167" t="s">
        <v>222</v>
      </c>
      <c r="E162" s="168" t="s">
        <v>2257</v>
      </c>
      <c r="F162" s="169" t="s">
        <v>2258</v>
      </c>
      <c r="G162" s="170" t="s">
        <v>361</v>
      </c>
      <c r="H162" s="171">
        <v>45</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125</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125</v>
      </c>
      <c r="BM162" s="178" t="s">
        <v>536</v>
      </c>
    </row>
    <row r="163" spans="1:65" s="2" customFormat="1" ht="21.6" customHeight="1">
      <c r="A163" s="33"/>
      <c r="B163" s="166"/>
      <c r="C163" s="167" t="s">
        <v>358</v>
      </c>
      <c r="D163" s="167" t="s">
        <v>222</v>
      </c>
      <c r="E163" s="168" t="s">
        <v>2259</v>
      </c>
      <c r="F163" s="169" t="s">
        <v>2260</v>
      </c>
      <c r="G163" s="170" t="s">
        <v>361</v>
      </c>
      <c r="H163" s="171">
        <v>42</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125</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125</v>
      </c>
      <c r="BM163" s="178" t="s">
        <v>548</v>
      </c>
    </row>
    <row r="164" spans="1:65" s="2" customFormat="1" ht="14.45" customHeight="1">
      <c r="A164" s="33"/>
      <c r="B164" s="166"/>
      <c r="C164" s="167" t="s">
        <v>364</v>
      </c>
      <c r="D164" s="167" t="s">
        <v>222</v>
      </c>
      <c r="E164" s="168" t="s">
        <v>2261</v>
      </c>
      <c r="F164" s="169" t="s">
        <v>2262</v>
      </c>
      <c r="G164" s="170" t="s">
        <v>361</v>
      </c>
      <c r="H164" s="171">
        <v>42</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125</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125</v>
      </c>
      <c r="BM164" s="178" t="s">
        <v>559</v>
      </c>
    </row>
    <row r="165" spans="1:65" s="2" customFormat="1" ht="21.6" customHeight="1">
      <c r="A165" s="33"/>
      <c r="B165" s="166"/>
      <c r="C165" s="167" t="s">
        <v>368</v>
      </c>
      <c r="D165" s="167" t="s">
        <v>222</v>
      </c>
      <c r="E165" s="168" t="s">
        <v>2263</v>
      </c>
      <c r="F165" s="169" t="s">
        <v>2264</v>
      </c>
      <c r="G165" s="170" t="s">
        <v>361</v>
      </c>
      <c r="H165" s="171">
        <v>45</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125</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125</v>
      </c>
      <c r="BM165" s="178" t="s">
        <v>354</v>
      </c>
    </row>
    <row r="166" spans="1:65" s="2" customFormat="1" ht="21.6" customHeight="1">
      <c r="A166" s="33"/>
      <c r="B166" s="166"/>
      <c r="C166" s="167" t="s">
        <v>378</v>
      </c>
      <c r="D166" s="167" t="s">
        <v>222</v>
      </c>
      <c r="E166" s="168" t="s">
        <v>2265</v>
      </c>
      <c r="F166" s="169" t="s">
        <v>2266</v>
      </c>
      <c r="G166" s="170" t="s">
        <v>225</v>
      </c>
      <c r="H166" s="171">
        <v>2</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125</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125</v>
      </c>
      <c r="BM166" s="178" t="s">
        <v>518</v>
      </c>
    </row>
    <row r="167" spans="1:65" s="2" customFormat="1" ht="32.45" customHeight="1">
      <c r="A167" s="33"/>
      <c r="B167" s="166"/>
      <c r="C167" s="167" t="s">
        <v>382</v>
      </c>
      <c r="D167" s="167" t="s">
        <v>222</v>
      </c>
      <c r="E167" s="168" t="s">
        <v>2267</v>
      </c>
      <c r="F167" s="169" t="s">
        <v>2268</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125</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125</v>
      </c>
      <c r="BM167" s="178" t="s">
        <v>485</v>
      </c>
    </row>
    <row r="168" spans="1:65" s="2" customFormat="1" ht="21.6" customHeight="1">
      <c r="A168" s="33"/>
      <c r="B168" s="166"/>
      <c r="C168" s="167" t="s">
        <v>386</v>
      </c>
      <c r="D168" s="167" t="s">
        <v>222</v>
      </c>
      <c r="E168" s="168" t="s">
        <v>2269</v>
      </c>
      <c r="F168" s="169" t="s">
        <v>2270</v>
      </c>
      <c r="G168" s="170" t="s">
        <v>225</v>
      </c>
      <c r="H168" s="171">
        <v>1</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125</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125</v>
      </c>
      <c r="BM168" s="178" t="s">
        <v>287</v>
      </c>
    </row>
    <row r="169" spans="1:65" s="2" customFormat="1" ht="21.6" customHeight="1">
      <c r="A169" s="33"/>
      <c r="B169" s="166"/>
      <c r="C169" s="167" t="s">
        <v>391</v>
      </c>
      <c r="D169" s="167" t="s">
        <v>222</v>
      </c>
      <c r="E169" s="168" t="s">
        <v>2271</v>
      </c>
      <c r="F169" s="169" t="s">
        <v>2272</v>
      </c>
      <c r="G169" s="170" t="s">
        <v>225</v>
      </c>
      <c r="H169" s="171">
        <v>2</v>
      </c>
      <c r="I169" s="172"/>
      <c r="J169" s="173">
        <f t="shared" si="10"/>
        <v>0</v>
      </c>
      <c r="K169" s="169" t="s">
        <v>1</v>
      </c>
      <c r="L169" s="34"/>
      <c r="M169" s="174" t="s">
        <v>1</v>
      </c>
      <c r="N169" s="175"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125</v>
      </c>
      <c r="AT169" s="178" t="s">
        <v>222</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125</v>
      </c>
      <c r="BM169" s="178" t="s">
        <v>421</v>
      </c>
    </row>
    <row r="170" spans="1:65" s="2" customFormat="1" ht="32.45" customHeight="1">
      <c r="A170" s="33"/>
      <c r="B170" s="166"/>
      <c r="C170" s="167" t="s">
        <v>397</v>
      </c>
      <c r="D170" s="167" t="s">
        <v>222</v>
      </c>
      <c r="E170" s="168" t="s">
        <v>2273</v>
      </c>
      <c r="F170" s="169" t="s">
        <v>2274</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125</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125</v>
      </c>
      <c r="BM170" s="178" t="s">
        <v>431</v>
      </c>
    </row>
    <row r="171" spans="1:65" s="2" customFormat="1" ht="32.45" customHeight="1">
      <c r="A171" s="33"/>
      <c r="B171" s="166"/>
      <c r="C171" s="167" t="s">
        <v>461</v>
      </c>
      <c r="D171" s="167" t="s">
        <v>222</v>
      </c>
      <c r="E171" s="168" t="s">
        <v>2275</v>
      </c>
      <c r="F171" s="169" t="s">
        <v>2276</v>
      </c>
      <c r="G171" s="170" t="s">
        <v>225</v>
      </c>
      <c r="H171" s="171">
        <v>2</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125</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125</v>
      </c>
      <c r="BM171" s="178" t="s">
        <v>410</v>
      </c>
    </row>
    <row r="172" spans="1:65" s="2" customFormat="1" ht="21.6" customHeight="1">
      <c r="A172" s="33"/>
      <c r="B172" s="166"/>
      <c r="C172" s="167" t="s">
        <v>466</v>
      </c>
      <c r="D172" s="167" t="s">
        <v>222</v>
      </c>
      <c r="E172" s="168" t="s">
        <v>2277</v>
      </c>
      <c r="F172" s="169" t="s">
        <v>2278</v>
      </c>
      <c r="G172" s="170" t="s">
        <v>225</v>
      </c>
      <c r="H172" s="171">
        <v>2</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125</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125</v>
      </c>
      <c r="BM172" s="178" t="s">
        <v>442</v>
      </c>
    </row>
    <row r="173" spans="1:65" s="2" customFormat="1" ht="21.6" customHeight="1">
      <c r="A173" s="33"/>
      <c r="B173" s="166"/>
      <c r="C173" s="167" t="s">
        <v>418</v>
      </c>
      <c r="D173" s="167" t="s">
        <v>222</v>
      </c>
      <c r="E173" s="168" t="s">
        <v>2279</v>
      </c>
      <c r="F173" s="169" t="s">
        <v>2280</v>
      </c>
      <c r="G173" s="170" t="s">
        <v>225</v>
      </c>
      <c r="H173" s="171">
        <v>3</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125</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125</v>
      </c>
      <c r="BM173" s="178" t="s">
        <v>446</v>
      </c>
    </row>
    <row r="174" spans="1:65" s="2" customFormat="1" ht="43.15" customHeight="1">
      <c r="A174" s="33"/>
      <c r="B174" s="166"/>
      <c r="C174" s="167" t="s">
        <v>475</v>
      </c>
      <c r="D174" s="167" t="s">
        <v>222</v>
      </c>
      <c r="E174" s="168" t="s">
        <v>2281</v>
      </c>
      <c r="F174" s="169" t="s">
        <v>2282</v>
      </c>
      <c r="G174" s="170" t="s">
        <v>2283</v>
      </c>
      <c r="H174" s="171">
        <v>1</v>
      </c>
      <c r="I174" s="172"/>
      <c r="J174" s="173">
        <f t="shared" si="10"/>
        <v>0</v>
      </c>
      <c r="K174" s="169" t="s">
        <v>1</v>
      </c>
      <c r="L174" s="34"/>
      <c r="M174" s="174" t="s">
        <v>1</v>
      </c>
      <c r="N174" s="175" t="s">
        <v>38</v>
      </c>
      <c r="O174" s="59"/>
      <c r="P174" s="176">
        <f t="shared" si="11"/>
        <v>0</v>
      </c>
      <c r="Q174" s="176">
        <v>0</v>
      </c>
      <c r="R174" s="176">
        <f t="shared" si="12"/>
        <v>0</v>
      </c>
      <c r="S174" s="176">
        <v>0</v>
      </c>
      <c r="T174" s="177">
        <f t="shared" si="13"/>
        <v>0</v>
      </c>
      <c r="U174" s="33"/>
      <c r="V174" s="33"/>
      <c r="W174" s="33"/>
      <c r="X174" s="33"/>
      <c r="Y174" s="33"/>
      <c r="Z174" s="33"/>
      <c r="AA174" s="33"/>
      <c r="AB174" s="33"/>
      <c r="AC174" s="33"/>
      <c r="AD174" s="33"/>
      <c r="AE174" s="33"/>
      <c r="AR174" s="178" t="s">
        <v>125</v>
      </c>
      <c r="AT174" s="178" t="s">
        <v>222</v>
      </c>
      <c r="AU174" s="178" t="s">
        <v>82</v>
      </c>
      <c r="AY174" s="18" t="s">
        <v>219</v>
      </c>
      <c r="BE174" s="179">
        <f t="shared" si="14"/>
        <v>0</v>
      </c>
      <c r="BF174" s="179">
        <f t="shared" si="15"/>
        <v>0</v>
      </c>
      <c r="BG174" s="179">
        <f t="shared" si="16"/>
        <v>0</v>
      </c>
      <c r="BH174" s="179">
        <f t="shared" si="17"/>
        <v>0</v>
      </c>
      <c r="BI174" s="179">
        <f t="shared" si="18"/>
        <v>0</v>
      </c>
      <c r="BJ174" s="18" t="s">
        <v>80</v>
      </c>
      <c r="BK174" s="179">
        <f t="shared" si="19"/>
        <v>0</v>
      </c>
      <c r="BL174" s="18" t="s">
        <v>125</v>
      </c>
      <c r="BM174" s="178" t="s">
        <v>659</v>
      </c>
    </row>
    <row r="175" spans="1:65" s="2" customFormat="1" ht="14.45" customHeight="1">
      <c r="A175" s="33"/>
      <c r="B175" s="166"/>
      <c r="C175" s="167" t="s">
        <v>491</v>
      </c>
      <c r="D175" s="167" t="s">
        <v>222</v>
      </c>
      <c r="E175" s="168" t="s">
        <v>2284</v>
      </c>
      <c r="F175" s="169" t="s">
        <v>2285</v>
      </c>
      <c r="G175" s="170" t="s">
        <v>225</v>
      </c>
      <c r="H175" s="171">
        <v>12</v>
      </c>
      <c r="I175" s="172"/>
      <c r="J175" s="173">
        <f t="shared" si="10"/>
        <v>0</v>
      </c>
      <c r="K175" s="169" t="s">
        <v>1</v>
      </c>
      <c r="L175" s="34"/>
      <c r="M175" s="174" t="s">
        <v>1</v>
      </c>
      <c r="N175" s="175" t="s">
        <v>38</v>
      </c>
      <c r="O175" s="59"/>
      <c r="P175" s="176">
        <f t="shared" si="11"/>
        <v>0</v>
      </c>
      <c r="Q175" s="176">
        <v>0</v>
      </c>
      <c r="R175" s="176">
        <f t="shared" si="12"/>
        <v>0</v>
      </c>
      <c r="S175" s="176">
        <v>0</v>
      </c>
      <c r="T175" s="177">
        <f t="shared" si="13"/>
        <v>0</v>
      </c>
      <c r="U175" s="33"/>
      <c r="V175" s="33"/>
      <c r="W175" s="33"/>
      <c r="X175" s="33"/>
      <c r="Y175" s="33"/>
      <c r="Z175" s="33"/>
      <c r="AA175" s="33"/>
      <c r="AB175" s="33"/>
      <c r="AC175" s="33"/>
      <c r="AD175" s="33"/>
      <c r="AE175" s="33"/>
      <c r="AR175" s="178" t="s">
        <v>125</v>
      </c>
      <c r="AT175" s="178" t="s">
        <v>222</v>
      </c>
      <c r="AU175" s="178" t="s">
        <v>82</v>
      </c>
      <c r="AY175" s="18" t="s">
        <v>219</v>
      </c>
      <c r="BE175" s="179">
        <f t="shared" si="14"/>
        <v>0</v>
      </c>
      <c r="BF175" s="179">
        <f t="shared" si="15"/>
        <v>0</v>
      </c>
      <c r="BG175" s="179">
        <f t="shared" si="16"/>
        <v>0</v>
      </c>
      <c r="BH175" s="179">
        <f t="shared" si="17"/>
        <v>0</v>
      </c>
      <c r="BI175" s="179">
        <f t="shared" si="18"/>
        <v>0</v>
      </c>
      <c r="BJ175" s="18" t="s">
        <v>80</v>
      </c>
      <c r="BK175" s="179">
        <f t="shared" si="19"/>
        <v>0</v>
      </c>
      <c r="BL175" s="18" t="s">
        <v>125</v>
      </c>
      <c r="BM175" s="178" t="s">
        <v>662</v>
      </c>
    </row>
    <row r="176" spans="1:65" s="2" customFormat="1" ht="14.45" customHeight="1">
      <c r="A176" s="33"/>
      <c r="B176" s="166"/>
      <c r="C176" s="167" t="s">
        <v>495</v>
      </c>
      <c r="D176" s="167" t="s">
        <v>222</v>
      </c>
      <c r="E176" s="168" t="s">
        <v>2286</v>
      </c>
      <c r="F176" s="169" t="s">
        <v>2287</v>
      </c>
      <c r="G176" s="170" t="s">
        <v>225</v>
      </c>
      <c r="H176" s="171">
        <v>1</v>
      </c>
      <c r="I176" s="172"/>
      <c r="J176" s="173">
        <f t="shared" si="10"/>
        <v>0</v>
      </c>
      <c r="K176" s="169" t="s">
        <v>1</v>
      </c>
      <c r="L176" s="34"/>
      <c r="M176" s="174" t="s">
        <v>1</v>
      </c>
      <c r="N176" s="175" t="s">
        <v>38</v>
      </c>
      <c r="O176" s="59"/>
      <c r="P176" s="176">
        <f t="shared" si="11"/>
        <v>0</v>
      </c>
      <c r="Q176" s="176">
        <v>0</v>
      </c>
      <c r="R176" s="176">
        <f t="shared" si="12"/>
        <v>0</v>
      </c>
      <c r="S176" s="176">
        <v>0</v>
      </c>
      <c r="T176" s="177">
        <f t="shared" si="13"/>
        <v>0</v>
      </c>
      <c r="U176" s="33"/>
      <c r="V176" s="33"/>
      <c r="W176" s="33"/>
      <c r="X176" s="33"/>
      <c r="Y176" s="33"/>
      <c r="Z176" s="33"/>
      <c r="AA176" s="33"/>
      <c r="AB176" s="33"/>
      <c r="AC176" s="33"/>
      <c r="AD176" s="33"/>
      <c r="AE176" s="33"/>
      <c r="AR176" s="178" t="s">
        <v>125</v>
      </c>
      <c r="AT176" s="178" t="s">
        <v>222</v>
      </c>
      <c r="AU176" s="178" t="s">
        <v>82</v>
      </c>
      <c r="AY176" s="18" t="s">
        <v>219</v>
      </c>
      <c r="BE176" s="179">
        <f t="shared" si="14"/>
        <v>0</v>
      </c>
      <c r="BF176" s="179">
        <f t="shared" si="15"/>
        <v>0</v>
      </c>
      <c r="BG176" s="179">
        <f t="shared" si="16"/>
        <v>0</v>
      </c>
      <c r="BH176" s="179">
        <f t="shared" si="17"/>
        <v>0</v>
      </c>
      <c r="BI176" s="179">
        <f t="shared" si="18"/>
        <v>0</v>
      </c>
      <c r="BJ176" s="18" t="s">
        <v>80</v>
      </c>
      <c r="BK176" s="179">
        <f t="shared" si="19"/>
        <v>0</v>
      </c>
      <c r="BL176" s="18" t="s">
        <v>125</v>
      </c>
      <c r="BM176" s="178" t="s">
        <v>667</v>
      </c>
    </row>
    <row r="177" spans="1:65" s="2" customFormat="1" ht="14.45" customHeight="1">
      <c r="A177" s="33"/>
      <c r="B177" s="166"/>
      <c r="C177" s="167" t="s">
        <v>499</v>
      </c>
      <c r="D177" s="167" t="s">
        <v>222</v>
      </c>
      <c r="E177" s="168" t="s">
        <v>2288</v>
      </c>
      <c r="F177" s="169" t="s">
        <v>2289</v>
      </c>
      <c r="G177" s="170" t="s">
        <v>361</v>
      </c>
      <c r="H177" s="171">
        <v>14</v>
      </c>
      <c r="I177" s="172"/>
      <c r="J177" s="173">
        <f t="shared" si="10"/>
        <v>0</v>
      </c>
      <c r="K177" s="169" t="s">
        <v>1</v>
      </c>
      <c r="L177" s="34"/>
      <c r="M177" s="174" t="s">
        <v>1</v>
      </c>
      <c r="N177" s="175" t="s">
        <v>38</v>
      </c>
      <c r="O177" s="59"/>
      <c r="P177" s="176">
        <f t="shared" si="11"/>
        <v>0</v>
      </c>
      <c r="Q177" s="176">
        <v>0</v>
      </c>
      <c r="R177" s="176">
        <f t="shared" si="12"/>
        <v>0</v>
      </c>
      <c r="S177" s="176">
        <v>0</v>
      </c>
      <c r="T177" s="177">
        <f t="shared" si="13"/>
        <v>0</v>
      </c>
      <c r="U177" s="33"/>
      <c r="V177" s="33"/>
      <c r="W177" s="33"/>
      <c r="X177" s="33"/>
      <c r="Y177" s="33"/>
      <c r="Z177" s="33"/>
      <c r="AA177" s="33"/>
      <c r="AB177" s="33"/>
      <c r="AC177" s="33"/>
      <c r="AD177" s="33"/>
      <c r="AE177" s="33"/>
      <c r="AR177" s="178" t="s">
        <v>125</v>
      </c>
      <c r="AT177" s="178" t="s">
        <v>222</v>
      </c>
      <c r="AU177" s="178" t="s">
        <v>82</v>
      </c>
      <c r="AY177" s="18" t="s">
        <v>219</v>
      </c>
      <c r="BE177" s="179">
        <f t="shared" si="14"/>
        <v>0</v>
      </c>
      <c r="BF177" s="179">
        <f t="shared" si="15"/>
        <v>0</v>
      </c>
      <c r="BG177" s="179">
        <f t="shared" si="16"/>
        <v>0</v>
      </c>
      <c r="BH177" s="179">
        <f t="shared" si="17"/>
        <v>0</v>
      </c>
      <c r="BI177" s="179">
        <f t="shared" si="18"/>
        <v>0</v>
      </c>
      <c r="BJ177" s="18" t="s">
        <v>80</v>
      </c>
      <c r="BK177" s="179">
        <f t="shared" si="19"/>
        <v>0</v>
      </c>
      <c r="BL177" s="18" t="s">
        <v>125</v>
      </c>
      <c r="BM177" s="178" t="s">
        <v>670</v>
      </c>
    </row>
    <row r="178" spans="1:65" s="2" customFormat="1" ht="14.45" customHeight="1">
      <c r="A178" s="33"/>
      <c r="B178" s="166"/>
      <c r="C178" s="167" t="s">
        <v>503</v>
      </c>
      <c r="D178" s="167" t="s">
        <v>222</v>
      </c>
      <c r="E178" s="168" t="s">
        <v>2290</v>
      </c>
      <c r="F178" s="169" t="s">
        <v>2291</v>
      </c>
      <c r="G178" s="170" t="s">
        <v>237</v>
      </c>
      <c r="H178" s="171">
        <v>40</v>
      </c>
      <c r="I178" s="172"/>
      <c r="J178" s="173">
        <f t="shared" si="10"/>
        <v>0</v>
      </c>
      <c r="K178" s="169" t="s">
        <v>1</v>
      </c>
      <c r="L178" s="34"/>
      <c r="M178" s="174" t="s">
        <v>1</v>
      </c>
      <c r="N178" s="175" t="s">
        <v>38</v>
      </c>
      <c r="O178" s="59"/>
      <c r="P178" s="176">
        <f t="shared" si="11"/>
        <v>0</v>
      </c>
      <c r="Q178" s="176">
        <v>0</v>
      </c>
      <c r="R178" s="176">
        <f t="shared" si="12"/>
        <v>0</v>
      </c>
      <c r="S178" s="176">
        <v>0</v>
      </c>
      <c r="T178" s="177">
        <f t="shared" si="13"/>
        <v>0</v>
      </c>
      <c r="U178" s="33"/>
      <c r="V178" s="33"/>
      <c r="W178" s="33"/>
      <c r="X178" s="33"/>
      <c r="Y178" s="33"/>
      <c r="Z178" s="33"/>
      <c r="AA178" s="33"/>
      <c r="AB178" s="33"/>
      <c r="AC178" s="33"/>
      <c r="AD178" s="33"/>
      <c r="AE178" s="33"/>
      <c r="AR178" s="178" t="s">
        <v>125</v>
      </c>
      <c r="AT178" s="178" t="s">
        <v>222</v>
      </c>
      <c r="AU178" s="178" t="s">
        <v>82</v>
      </c>
      <c r="AY178" s="18" t="s">
        <v>219</v>
      </c>
      <c r="BE178" s="179">
        <f t="shared" si="14"/>
        <v>0</v>
      </c>
      <c r="BF178" s="179">
        <f t="shared" si="15"/>
        <v>0</v>
      </c>
      <c r="BG178" s="179">
        <f t="shared" si="16"/>
        <v>0</v>
      </c>
      <c r="BH178" s="179">
        <f t="shared" si="17"/>
        <v>0</v>
      </c>
      <c r="BI178" s="179">
        <f t="shared" si="18"/>
        <v>0</v>
      </c>
      <c r="BJ178" s="18" t="s">
        <v>80</v>
      </c>
      <c r="BK178" s="179">
        <f t="shared" si="19"/>
        <v>0</v>
      </c>
      <c r="BL178" s="18" t="s">
        <v>125</v>
      </c>
      <c r="BM178" s="178" t="s">
        <v>673</v>
      </c>
    </row>
    <row r="179" spans="1:65" s="2" customFormat="1" ht="14.45" customHeight="1">
      <c r="A179" s="33"/>
      <c r="B179" s="166"/>
      <c r="C179" s="167" t="s">
        <v>507</v>
      </c>
      <c r="D179" s="167" t="s">
        <v>222</v>
      </c>
      <c r="E179" s="168" t="s">
        <v>2292</v>
      </c>
      <c r="F179" s="169" t="s">
        <v>2293</v>
      </c>
      <c r="G179" s="170" t="s">
        <v>225</v>
      </c>
      <c r="H179" s="171">
        <v>1</v>
      </c>
      <c r="I179" s="172"/>
      <c r="J179" s="173">
        <f t="shared" si="10"/>
        <v>0</v>
      </c>
      <c r="K179" s="169" t="s">
        <v>1</v>
      </c>
      <c r="L179" s="34"/>
      <c r="M179" s="174" t="s">
        <v>1</v>
      </c>
      <c r="N179" s="175" t="s">
        <v>38</v>
      </c>
      <c r="O179" s="59"/>
      <c r="P179" s="176">
        <f t="shared" si="11"/>
        <v>0</v>
      </c>
      <c r="Q179" s="176">
        <v>0</v>
      </c>
      <c r="R179" s="176">
        <f t="shared" si="12"/>
        <v>0</v>
      </c>
      <c r="S179" s="176">
        <v>0</v>
      </c>
      <c r="T179" s="177">
        <f t="shared" si="13"/>
        <v>0</v>
      </c>
      <c r="U179" s="33"/>
      <c r="V179" s="33"/>
      <c r="W179" s="33"/>
      <c r="X179" s="33"/>
      <c r="Y179" s="33"/>
      <c r="Z179" s="33"/>
      <c r="AA179" s="33"/>
      <c r="AB179" s="33"/>
      <c r="AC179" s="33"/>
      <c r="AD179" s="33"/>
      <c r="AE179" s="33"/>
      <c r="AR179" s="178" t="s">
        <v>125</v>
      </c>
      <c r="AT179" s="178" t="s">
        <v>222</v>
      </c>
      <c r="AU179" s="178" t="s">
        <v>82</v>
      </c>
      <c r="AY179" s="18" t="s">
        <v>219</v>
      </c>
      <c r="BE179" s="179">
        <f t="shared" si="14"/>
        <v>0</v>
      </c>
      <c r="BF179" s="179">
        <f t="shared" si="15"/>
        <v>0</v>
      </c>
      <c r="BG179" s="179">
        <f t="shared" si="16"/>
        <v>0</v>
      </c>
      <c r="BH179" s="179">
        <f t="shared" si="17"/>
        <v>0</v>
      </c>
      <c r="BI179" s="179">
        <f t="shared" si="18"/>
        <v>0</v>
      </c>
      <c r="BJ179" s="18" t="s">
        <v>80</v>
      </c>
      <c r="BK179" s="179">
        <f t="shared" si="19"/>
        <v>0</v>
      </c>
      <c r="BL179" s="18" t="s">
        <v>125</v>
      </c>
      <c r="BM179" s="178" t="s">
        <v>676</v>
      </c>
    </row>
    <row r="180" spans="1:65" s="2" customFormat="1" ht="14.45" customHeight="1">
      <c r="A180" s="33"/>
      <c r="B180" s="166"/>
      <c r="C180" s="167" t="s">
        <v>511</v>
      </c>
      <c r="D180" s="167" t="s">
        <v>222</v>
      </c>
      <c r="E180" s="168" t="s">
        <v>2294</v>
      </c>
      <c r="F180" s="169" t="s">
        <v>2295</v>
      </c>
      <c r="G180" s="170" t="s">
        <v>225</v>
      </c>
      <c r="H180" s="171">
        <v>1</v>
      </c>
      <c r="I180" s="172"/>
      <c r="J180" s="173">
        <f t="shared" si="10"/>
        <v>0</v>
      </c>
      <c r="K180" s="169" t="s">
        <v>1</v>
      </c>
      <c r="L180" s="34"/>
      <c r="M180" s="174" t="s">
        <v>1</v>
      </c>
      <c r="N180" s="175" t="s">
        <v>38</v>
      </c>
      <c r="O180" s="59"/>
      <c r="P180" s="176">
        <f t="shared" si="11"/>
        <v>0</v>
      </c>
      <c r="Q180" s="176">
        <v>0</v>
      </c>
      <c r="R180" s="176">
        <f t="shared" si="12"/>
        <v>0</v>
      </c>
      <c r="S180" s="176">
        <v>0</v>
      </c>
      <c r="T180" s="177">
        <f t="shared" si="13"/>
        <v>0</v>
      </c>
      <c r="U180" s="33"/>
      <c r="V180" s="33"/>
      <c r="W180" s="33"/>
      <c r="X180" s="33"/>
      <c r="Y180" s="33"/>
      <c r="Z180" s="33"/>
      <c r="AA180" s="33"/>
      <c r="AB180" s="33"/>
      <c r="AC180" s="33"/>
      <c r="AD180" s="33"/>
      <c r="AE180" s="33"/>
      <c r="AR180" s="178" t="s">
        <v>125</v>
      </c>
      <c r="AT180" s="178" t="s">
        <v>222</v>
      </c>
      <c r="AU180" s="178" t="s">
        <v>82</v>
      </c>
      <c r="AY180" s="18" t="s">
        <v>219</v>
      </c>
      <c r="BE180" s="179">
        <f t="shared" si="14"/>
        <v>0</v>
      </c>
      <c r="BF180" s="179">
        <f t="shared" si="15"/>
        <v>0</v>
      </c>
      <c r="BG180" s="179">
        <f t="shared" si="16"/>
        <v>0</v>
      </c>
      <c r="BH180" s="179">
        <f t="shared" si="17"/>
        <v>0</v>
      </c>
      <c r="BI180" s="179">
        <f t="shared" si="18"/>
        <v>0</v>
      </c>
      <c r="BJ180" s="18" t="s">
        <v>80</v>
      </c>
      <c r="BK180" s="179">
        <f t="shared" si="19"/>
        <v>0</v>
      </c>
      <c r="BL180" s="18" t="s">
        <v>125</v>
      </c>
      <c r="BM180" s="178" t="s">
        <v>680</v>
      </c>
    </row>
    <row r="181" spans="1:65" s="2" customFormat="1" ht="21.6" customHeight="1">
      <c r="A181" s="33"/>
      <c r="B181" s="166"/>
      <c r="C181" s="167" t="s">
        <v>522</v>
      </c>
      <c r="D181" s="167" t="s">
        <v>222</v>
      </c>
      <c r="E181" s="168" t="s">
        <v>2296</v>
      </c>
      <c r="F181" s="169" t="s">
        <v>2297</v>
      </c>
      <c r="G181" s="170" t="s">
        <v>225</v>
      </c>
      <c r="H181" s="171">
        <v>2</v>
      </c>
      <c r="I181" s="172"/>
      <c r="J181" s="173">
        <f t="shared" si="10"/>
        <v>0</v>
      </c>
      <c r="K181" s="169" t="s">
        <v>1</v>
      </c>
      <c r="L181" s="34"/>
      <c r="M181" s="174" t="s">
        <v>1</v>
      </c>
      <c r="N181" s="175" t="s">
        <v>38</v>
      </c>
      <c r="O181" s="59"/>
      <c r="P181" s="176">
        <f t="shared" si="11"/>
        <v>0</v>
      </c>
      <c r="Q181" s="176">
        <v>0</v>
      </c>
      <c r="R181" s="176">
        <f t="shared" si="12"/>
        <v>0</v>
      </c>
      <c r="S181" s="176">
        <v>0</v>
      </c>
      <c r="T181" s="177">
        <f t="shared" si="13"/>
        <v>0</v>
      </c>
      <c r="U181" s="33"/>
      <c r="V181" s="33"/>
      <c r="W181" s="33"/>
      <c r="X181" s="33"/>
      <c r="Y181" s="33"/>
      <c r="Z181" s="33"/>
      <c r="AA181" s="33"/>
      <c r="AB181" s="33"/>
      <c r="AC181" s="33"/>
      <c r="AD181" s="33"/>
      <c r="AE181" s="33"/>
      <c r="AR181" s="178" t="s">
        <v>125</v>
      </c>
      <c r="AT181" s="178" t="s">
        <v>222</v>
      </c>
      <c r="AU181" s="178" t="s">
        <v>82</v>
      </c>
      <c r="AY181" s="18" t="s">
        <v>219</v>
      </c>
      <c r="BE181" s="179">
        <f t="shared" si="14"/>
        <v>0</v>
      </c>
      <c r="BF181" s="179">
        <f t="shared" si="15"/>
        <v>0</v>
      </c>
      <c r="BG181" s="179">
        <f t="shared" si="16"/>
        <v>0</v>
      </c>
      <c r="BH181" s="179">
        <f t="shared" si="17"/>
        <v>0</v>
      </c>
      <c r="BI181" s="179">
        <f t="shared" si="18"/>
        <v>0</v>
      </c>
      <c r="BJ181" s="18" t="s">
        <v>80</v>
      </c>
      <c r="BK181" s="179">
        <f t="shared" si="19"/>
        <v>0</v>
      </c>
      <c r="BL181" s="18" t="s">
        <v>125</v>
      </c>
      <c r="BM181" s="178" t="s">
        <v>1169</v>
      </c>
    </row>
    <row r="182" spans="1:65" s="2" customFormat="1" ht="21.6" customHeight="1">
      <c r="A182" s="33"/>
      <c r="B182" s="166"/>
      <c r="C182" s="197" t="s">
        <v>527</v>
      </c>
      <c r="D182" s="197" t="s">
        <v>253</v>
      </c>
      <c r="E182" s="198" t="s">
        <v>2298</v>
      </c>
      <c r="F182" s="199" t="s">
        <v>2299</v>
      </c>
      <c r="G182" s="200" t="s">
        <v>225</v>
      </c>
      <c r="H182" s="201">
        <v>2</v>
      </c>
      <c r="I182" s="202"/>
      <c r="J182" s="203">
        <f t="shared" si="10"/>
        <v>0</v>
      </c>
      <c r="K182" s="199" t="s">
        <v>1</v>
      </c>
      <c r="L182" s="204"/>
      <c r="M182" s="205" t="s">
        <v>1</v>
      </c>
      <c r="N182" s="206" t="s">
        <v>38</v>
      </c>
      <c r="O182" s="59"/>
      <c r="P182" s="176">
        <f t="shared" si="11"/>
        <v>0</v>
      </c>
      <c r="Q182" s="176">
        <v>0</v>
      </c>
      <c r="R182" s="176">
        <f t="shared" si="12"/>
        <v>0</v>
      </c>
      <c r="S182" s="176">
        <v>0</v>
      </c>
      <c r="T182" s="177">
        <f t="shared" si="13"/>
        <v>0</v>
      </c>
      <c r="U182" s="33"/>
      <c r="V182" s="33"/>
      <c r="W182" s="33"/>
      <c r="X182" s="33"/>
      <c r="Y182" s="33"/>
      <c r="Z182" s="33"/>
      <c r="AA182" s="33"/>
      <c r="AB182" s="33"/>
      <c r="AC182" s="33"/>
      <c r="AD182" s="33"/>
      <c r="AE182" s="33"/>
      <c r="AR182" s="178" t="s">
        <v>256</v>
      </c>
      <c r="AT182" s="178" t="s">
        <v>253</v>
      </c>
      <c r="AU182" s="178" t="s">
        <v>82</v>
      </c>
      <c r="AY182" s="18" t="s">
        <v>219</v>
      </c>
      <c r="BE182" s="179">
        <f t="shared" si="14"/>
        <v>0</v>
      </c>
      <c r="BF182" s="179">
        <f t="shared" si="15"/>
        <v>0</v>
      </c>
      <c r="BG182" s="179">
        <f t="shared" si="16"/>
        <v>0</v>
      </c>
      <c r="BH182" s="179">
        <f t="shared" si="17"/>
        <v>0</v>
      </c>
      <c r="BI182" s="179">
        <f t="shared" si="18"/>
        <v>0</v>
      </c>
      <c r="BJ182" s="18" t="s">
        <v>80</v>
      </c>
      <c r="BK182" s="179">
        <f t="shared" si="19"/>
        <v>0</v>
      </c>
      <c r="BL182" s="18" t="s">
        <v>125</v>
      </c>
      <c r="BM182" s="178" t="s">
        <v>687</v>
      </c>
    </row>
    <row r="183" spans="2:63" s="12" customFormat="1" ht="22.9" customHeight="1">
      <c r="B183" s="153"/>
      <c r="D183" s="154" t="s">
        <v>72</v>
      </c>
      <c r="E183" s="164" t="s">
        <v>395</v>
      </c>
      <c r="F183" s="164" t="s">
        <v>396</v>
      </c>
      <c r="I183" s="156"/>
      <c r="J183" s="165">
        <f>BK183</f>
        <v>0</v>
      </c>
      <c r="L183" s="153"/>
      <c r="M183" s="158"/>
      <c r="N183" s="159"/>
      <c r="O183" s="159"/>
      <c r="P183" s="160">
        <f>P184</f>
        <v>0</v>
      </c>
      <c r="Q183" s="159"/>
      <c r="R183" s="160">
        <f>R184</f>
        <v>0</v>
      </c>
      <c r="S183" s="159"/>
      <c r="T183" s="161">
        <f>T184</f>
        <v>0</v>
      </c>
      <c r="AR183" s="154" t="s">
        <v>80</v>
      </c>
      <c r="AT183" s="162" t="s">
        <v>72</v>
      </c>
      <c r="AU183" s="162" t="s">
        <v>80</v>
      </c>
      <c r="AY183" s="154" t="s">
        <v>219</v>
      </c>
      <c r="BK183" s="163">
        <f>BK184</f>
        <v>0</v>
      </c>
    </row>
    <row r="184" spans="1:65" s="2" customFormat="1" ht="21.6" customHeight="1">
      <c r="A184" s="33"/>
      <c r="B184" s="166"/>
      <c r="C184" s="167" t="s">
        <v>536</v>
      </c>
      <c r="D184" s="167" t="s">
        <v>222</v>
      </c>
      <c r="E184" s="168" t="s">
        <v>2300</v>
      </c>
      <c r="F184" s="169" t="s">
        <v>2301</v>
      </c>
      <c r="G184" s="170" t="s">
        <v>249</v>
      </c>
      <c r="H184" s="171">
        <v>5.797</v>
      </c>
      <c r="I184" s="172"/>
      <c r="J184" s="173">
        <f>ROUND(I184*H184,2)</f>
        <v>0</v>
      </c>
      <c r="K184" s="169" t="s">
        <v>1</v>
      </c>
      <c r="L184" s="34"/>
      <c r="M184" s="174" t="s">
        <v>1</v>
      </c>
      <c r="N184" s="175"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125</v>
      </c>
      <c r="AT184" s="178" t="s">
        <v>222</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125</v>
      </c>
      <c r="BM184" s="178" t="s">
        <v>693</v>
      </c>
    </row>
    <row r="185" spans="2:63" s="12" customFormat="1" ht="25.9" customHeight="1">
      <c r="B185" s="153"/>
      <c r="D185" s="154" t="s">
        <v>72</v>
      </c>
      <c r="E185" s="155" t="s">
        <v>401</v>
      </c>
      <c r="F185" s="155" t="s">
        <v>402</v>
      </c>
      <c r="I185" s="156"/>
      <c r="J185" s="157">
        <f>BK185</f>
        <v>0</v>
      </c>
      <c r="L185" s="153"/>
      <c r="M185" s="158"/>
      <c r="N185" s="159"/>
      <c r="O185" s="159"/>
      <c r="P185" s="160">
        <f>P186+P196+P219+P252</f>
        <v>0</v>
      </c>
      <c r="Q185" s="159"/>
      <c r="R185" s="160">
        <f>R186+R196+R219+R252</f>
        <v>0.0077055000000000005</v>
      </c>
      <c r="S185" s="159"/>
      <c r="T185" s="161">
        <f>T186+T196+T219+T252</f>
        <v>0</v>
      </c>
      <c r="AR185" s="154" t="s">
        <v>80</v>
      </c>
      <c r="AT185" s="162" t="s">
        <v>72</v>
      </c>
      <c r="AU185" s="162" t="s">
        <v>73</v>
      </c>
      <c r="AY185" s="154" t="s">
        <v>219</v>
      </c>
      <c r="BK185" s="163">
        <f>BK186+BK196+BK219+BK252</f>
        <v>0</v>
      </c>
    </row>
    <row r="186" spans="2:63" s="12" customFormat="1" ht="22.9" customHeight="1">
      <c r="B186" s="153"/>
      <c r="D186" s="154" t="s">
        <v>72</v>
      </c>
      <c r="E186" s="164" t="s">
        <v>440</v>
      </c>
      <c r="F186" s="164" t="s">
        <v>441</v>
      </c>
      <c r="I186" s="156"/>
      <c r="J186" s="165">
        <f>BK186</f>
        <v>0</v>
      </c>
      <c r="L186" s="153"/>
      <c r="M186" s="158"/>
      <c r="N186" s="159"/>
      <c r="O186" s="159"/>
      <c r="P186" s="160">
        <f>SUM(P187:P195)</f>
        <v>0</v>
      </c>
      <c r="Q186" s="159"/>
      <c r="R186" s="160">
        <f>SUM(R187:R195)</f>
        <v>0</v>
      </c>
      <c r="S186" s="159"/>
      <c r="T186" s="161">
        <f>SUM(T187:T195)</f>
        <v>0</v>
      </c>
      <c r="AR186" s="154" t="s">
        <v>80</v>
      </c>
      <c r="AT186" s="162" t="s">
        <v>72</v>
      </c>
      <c r="AU186" s="162" t="s">
        <v>80</v>
      </c>
      <c r="AY186" s="154" t="s">
        <v>219</v>
      </c>
      <c r="BK186" s="163">
        <f>SUM(BK187:BK195)</f>
        <v>0</v>
      </c>
    </row>
    <row r="187" spans="1:65" s="2" customFormat="1" ht="21.6" customHeight="1">
      <c r="A187" s="33"/>
      <c r="B187" s="166"/>
      <c r="C187" s="167" t="s">
        <v>543</v>
      </c>
      <c r="D187" s="167" t="s">
        <v>222</v>
      </c>
      <c r="E187" s="168" t="s">
        <v>2302</v>
      </c>
      <c r="F187" s="169" t="s">
        <v>2303</v>
      </c>
      <c r="G187" s="170" t="s">
        <v>361</v>
      </c>
      <c r="H187" s="171">
        <v>210</v>
      </c>
      <c r="I187" s="172"/>
      <c r="J187" s="173">
        <f aca="true" t="shared" si="20" ref="J187:J195">ROUND(I187*H187,2)</f>
        <v>0</v>
      </c>
      <c r="K187" s="169" t="s">
        <v>1</v>
      </c>
      <c r="L187" s="34"/>
      <c r="M187" s="174" t="s">
        <v>1</v>
      </c>
      <c r="N187" s="175" t="s">
        <v>38</v>
      </c>
      <c r="O187" s="59"/>
      <c r="P187" s="176">
        <f aca="true" t="shared" si="21" ref="P187:P195">O187*H187</f>
        <v>0</v>
      </c>
      <c r="Q187" s="176">
        <v>0</v>
      </c>
      <c r="R187" s="176">
        <f aca="true" t="shared" si="22" ref="R187:R195">Q187*H187</f>
        <v>0</v>
      </c>
      <c r="S187" s="176">
        <v>0</v>
      </c>
      <c r="T187" s="177">
        <f aca="true" t="shared" si="23" ref="T187:T195">S187*H187</f>
        <v>0</v>
      </c>
      <c r="U187" s="33"/>
      <c r="V187" s="33"/>
      <c r="W187" s="33"/>
      <c r="X187" s="33"/>
      <c r="Y187" s="33"/>
      <c r="Z187" s="33"/>
      <c r="AA187" s="33"/>
      <c r="AB187" s="33"/>
      <c r="AC187" s="33"/>
      <c r="AD187" s="33"/>
      <c r="AE187" s="33"/>
      <c r="AR187" s="178" t="s">
        <v>125</v>
      </c>
      <c r="AT187" s="178" t="s">
        <v>222</v>
      </c>
      <c r="AU187" s="178" t="s">
        <v>82</v>
      </c>
      <c r="AY187" s="18" t="s">
        <v>219</v>
      </c>
      <c r="BE187" s="179">
        <f aca="true" t="shared" si="24" ref="BE187:BE195">IF(N187="základní",J187,0)</f>
        <v>0</v>
      </c>
      <c r="BF187" s="179">
        <f aca="true" t="shared" si="25" ref="BF187:BF195">IF(N187="snížená",J187,0)</f>
        <v>0</v>
      </c>
      <c r="BG187" s="179">
        <f aca="true" t="shared" si="26" ref="BG187:BG195">IF(N187="zákl. přenesená",J187,0)</f>
        <v>0</v>
      </c>
      <c r="BH187" s="179">
        <f aca="true" t="shared" si="27" ref="BH187:BH195">IF(N187="sníž. přenesená",J187,0)</f>
        <v>0</v>
      </c>
      <c r="BI187" s="179">
        <f aca="true" t="shared" si="28" ref="BI187:BI195">IF(N187="nulová",J187,0)</f>
        <v>0</v>
      </c>
      <c r="BJ187" s="18" t="s">
        <v>80</v>
      </c>
      <c r="BK187" s="179">
        <f aca="true" t="shared" si="29" ref="BK187:BK195">ROUND(I187*H187,2)</f>
        <v>0</v>
      </c>
      <c r="BL187" s="18" t="s">
        <v>125</v>
      </c>
      <c r="BM187" s="178" t="s">
        <v>699</v>
      </c>
    </row>
    <row r="188" spans="1:65" s="2" customFormat="1" ht="14.45" customHeight="1">
      <c r="A188" s="33"/>
      <c r="B188" s="166"/>
      <c r="C188" s="197" t="s">
        <v>548</v>
      </c>
      <c r="D188" s="197" t="s">
        <v>253</v>
      </c>
      <c r="E188" s="198" t="s">
        <v>2304</v>
      </c>
      <c r="F188" s="199" t="s">
        <v>2305</v>
      </c>
      <c r="G188" s="200" t="s">
        <v>361</v>
      </c>
      <c r="H188" s="201">
        <v>20</v>
      </c>
      <c r="I188" s="202"/>
      <c r="J188" s="203">
        <f t="shared" si="20"/>
        <v>0</v>
      </c>
      <c r="K188" s="199" t="s">
        <v>1</v>
      </c>
      <c r="L188" s="204"/>
      <c r="M188" s="205" t="s">
        <v>1</v>
      </c>
      <c r="N188" s="206" t="s">
        <v>38</v>
      </c>
      <c r="O188" s="59"/>
      <c r="P188" s="176">
        <f t="shared" si="21"/>
        <v>0</v>
      </c>
      <c r="Q188" s="176">
        <v>0</v>
      </c>
      <c r="R188" s="176">
        <f t="shared" si="22"/>
        <v>0</v>
      </c>
      <c r="S188" s="176">
        <v>0</v>
      </c>
      <c r="T188" s="177">
        <f t="shared" si="23"/>
        <v>0</v>
      </c>
      <c r="U188" s="33"/>
      <c r="V188" s="33"/>
      <c r="W188" s="33"/>
      <c r="X188" s="33"/>
      <c r="Y188" s="33"/>
      <c r="Z188" s="33"/>
      <c r="AA188" s="33"/>
      <c r="AB188" s="33"/>
      <c r="AC188" s="33"/>
      <c r="AD188" s="33"/>
      <c r="AE188" s="33"/>
      <c r="AR188" s="178" t="s">
        <v>256</v>
      </c>
      <c r="AT188" s="178" t="s">
        <v>253</v>
      </c>
      <c r="AU188" s="178" t="s">
        <v>82</v>
      </c>
      <c r="AY188" s="18" t="s">
        <v>219</v>
      </c>
      <c r="BE188" s="179">
        <f t="shared" si="24"/>
        <v>0</v>
      </c>
      <c r="BF188" s="179">
        <f t="shared" si="25"/>
        <v>0</v>
      </c>
      <c r="BG188" s="179">
        <f t="shared" si="26"/>
        <v>0</v>
      </c>
      <c r="BH188" s="179">
        <f t="shared" si="27"/>
        <v>0</v>
      </c>
      <c r="BI188" s="179">
        <f t="shared" si="28"/>
        <v>0</v>
      </c>
      <c r="BJ188" s="18" t="s">
        <v>80</v>
      </c>
      <c r="BK188" s="179">
        <f t="shared" si="29"/>
        <v>0</v>
      </c>
      <c r="BL188" s="18" t="s">
        <v>125</v>
      </c>
      <c r="BM188" s="178" t="s">
        <v>705</v>
      </c>
    </row>
    <row r="189" spans="1:65" s="2" customFormat="1" ht="14.45" customHeight="1">
      <c r="A189" s="33"/>
      <c r="B189" s="166"/>
      <c r="C189" s="197" t="s">
        <v>553</v>
      </c>
      <c r="D189" s="197" t="s">
        <v>253</v>
      </c>
      <c r="E189" s="198" t="s">
        <v>2306</v>
      </c>
      <c r="F189" s="199" t="s">
        <v>2307</v>
      </c>
      <c r="G189" s="200" t="s">
        <v>361</v>
      </c>
      <c r="H189" s="201">
        <v>40</v>
      </c>
      <c r="I189" s="202"/>
      <c r="J189" s="203">
        <f t="shared" si="20"/>
        <v>0</v>
      </c>
      <c r="K189" s="199" t="s">
        <v>1</v>
      </c>
      <c r="L189" s="204"/>
      <c r="M189" s="205" t="s">
        <v>1</v>
      </c>
      <c r="N189" s="206" t="s">
        <v>38</v>
      </c>
      <c r="O189" s="59"/>
      <c r="P189" s="176">
        <f t="shared" si="21"/>
        <v>0</v>
      </c>
      <c r="Q189" s="176">
        <v>0</v>
      </c>
      <c r="R189" s="176">
        <f t="shared" si="22"/>
        <v>0</v>
      </c>
      <c r="S189" s="176">
        <v>0</v>
      </c>
      <c r="T189" s="177">
        <f t="shared" si="23"/>
        <v>0</v>
      </c>
      <c r="U189" s="33"/>
      <c r="V189" s="33"/>
      <c r="W189" s="33"/>
      <c r="X189" s="33"/>
      <c r="Y189" s="33"/>
      <c r="Z189" s="33"/>
      <c r="AA189" s="33"/>
      <c r="AB189" s="33"/>
      <c r="AC189" s="33"/>
      <c r="AD189" s="33"/>
      <c r="AE189" s="33"/>
      <c r="AR189" s="178" t="s">
        <v>256</v>
      </c>
      <c r="AT189" s="178" t="s">
        <v>253</v>
      </c>
      <c r="AU189" s="178" t="s">
        <v>82</v>
      </c>
      <c r="AY189" s="18" t="s">
        <v>219</v>
      </c>
      <c r="BE189" s="179">
        <f t="shared" si="24"/>
        <v>0</v>
      </c>
      <c r="BF189" s="179">
        <f t="shared" si="25"/>
        <v>0</v>
      </c>
      <c r="BG189" s="179">
        <f t="shared" si="26"/>
        <v>0</v>
      </c>
      <c r="BH189" s="179">
        <f t="shared" si="27"/>
        <v>0</v>
      </c>
      <c r="BI189" s="179">
        <f t="shared" si="28"/>
        <v>0</v>
      </c>
      <c r="BJ189" s="18" t="s">
        <v>80</v>
      </c>
      <c r="BK189" s="179">
        <f t="shared" si="29"/>
        <v>0</v>
      </c>
      <c r="BL189" s="18" t="s">
        <v>125</v>
      </c>
      <c r="BM189" s="178" t="s">
        <v>711</v>
      </c>
    </row>
    <row r="190" spans="1:65" s="2" customFormat="1" ht="14.45" customHeight="1">
      <c r="A190" s="33"/>
      <c r="B190" s="166"/>
      <c r="C190" s="197" t="s">
        <v>559</v>
      </c>
      <c r="D190" s="197" t="s">
        <v>253</v>
      </c>
      <c r="E190" s="198" t="s">
        <v>2308</v>
      </c>
      <c r="F190" s="199" t="s">
        <v>2309</v>
      </c>
      <c r="G190" s="200" t="s">
        <v>361</v>
      </c>
      <c r="H190" s="201">
        <v>25</v>
      </c>
      <c r="I190" s="202"/>
      <c r="J190" s="203">
        <f t="shared" si="20"/>
        <v>0</v>
      </c>
      <c r="K190" s="199" t="s">
        <v>1</v>
      </c>
      <c r="L190" s="204"/>
      <c r="M190" s="205" t="s">
        <v>1</v>
      </c>
      <c r="N190" s="206" t="s">
        <v>38</v>
      </c>
      <c r="O190" s="59"/>
      <c r="P190" s="176">
        <f t="shared" si="21"/>
        <v>0</v>
      </c>
      <c r="Q190" s="176">
        <v>0</v>
      </c>
      <c r="R190" s="176">
        <f t="shared" si="22"/>
        <v>0</v>
      </c>
      <c r="S190" s="176">
        <v>0</v>
      </c>
      <c r="T190" s="177">
        <f t="shared" si="23"/>
        <v>0</v>
      </c>
      <c r="U190" s="33"/>
      <c r="V190" s="33"/>
      <c r="W190" s="33"/>
      <c r="X190" s="33"/>
      <c r="Y190" s="33"/>
      <c r="Z190" s="33"/>
      <c r="AA190" s="33"/>
      <c r="AB190" s="33"/>
      <c r="AC190" s="33"/>
      <c r="AD190" s="33"/>
      <c r="AE190" s="33"/>
      <c r="AR190" s="178" t="s">
        <v>256</v>
      </c>
      <c r="AT190" s="178" t="s">
        <v>253</v>
      </c>
      <c r="AU190" s="178" t="s">
        <v>82</v>
      </c>
      <c r="AY190" s="18" t="s">
        <v>219</v>
      </c>
      <c r="BE190" s="179">
        <f t="shared" si="24"/>
        <v>0</v>
      </c>
      <c r="BF190" s="179">
        <f t="shared" si="25"/>
        <v>0</v>
      </c>
      <c r="BG190" s="179">
        <f t="shared" si="26"/>
        <v>0</v>
      </c>
      <c r="BH190" s="179">
        <f t="shared" si="27"/>
        <v>0</v>
      </c>
      <c r="BI190" s="179">
        <f t="shared" si="28"/>
        <v>0</v>
      </c>
      <c r="BJ190" s="18" t="s">
        <v>80</v>
      </c>
      <c r="BK190" s="179">
        <f t="shared" si="29"/>
        <v>0</v>
      </c>
      <c r="BL190" s="18" t="s">
        <v>125</v>
      </c>
      <c r="BM190" s="178" t="s">
        <v>1229</v>
      </c>
    </row>
    <row r="191" spans="1:65" s="2" customFormat="1" ht="14.45" customHeight="1">
      <c r="A191" s="33"/>
      <c r="B191" s="166"/>
      <c r="C191" s="197" t="s">
        <v>530</v>
      </c>
      <c r="D191" s="197" t="s">
        <v>253</v>
      </c>
      <c r="E191" s="198" t="s">
        <v>2310</v>
      </c>
      <c r="F191" s="199" t="s">
        <v>2311</v>
      </c>
      <c r="G191" s="200" t="s">
        <v>361</v>
      </c>
      <c r="H191" s="201">
        <v>25</v>
      </c>
      <c r="I191" s="202"/>
      <c r="J191" s="203">
        <f t="shared" si="20"/>
        <v>0</v>
      </c>
      <c r="K191" s="199" t="s">
        <v>1</v>
      </c>
      <c r="L191" s="204"/>
      <c r="M191" s="205" t="s">
        <v>1</v>
      </c>
      <c r="N191" s="206" t="s">
        <v>38</v>
      </c>
      <c r="O191" s="59"/>
      <c r="P191" s="176">
        <f t="shared" si="21"/>
        <v>0</v>
      </c>
      <c r="Q191" s="176">
        <v>0</v>
      </c>
      <c r="R191" s="176">
        <f t="shared" si="22"/>
        <v>0</v>
      </c>
      <c r="S191" s="176">
        <v>0</v>
      </c>
      <c r="T191" s="177">
        <f t="shared" si="23"/>
        <v>0</v>
      </c>
      <c r="U191" s="33"/>
      <c r="V191" s="33"/>
      <c r="W191" s="33"/>
      <c r="X191" s="33"/>
      <c r="Y191" s="33"/>
      <c r="Z191" s="33"/>
      <c r="AA191" s="33"/>
      <c r="AB191" s="33"/>
      <c r="AC191" s="33"/>
      <c r="AD191" s="33"/>
      <c r="AE191" s="33"/>
      <c r="AR191" s="178" t="s">
        <v>256</v>
      </c>
      <c r="AT191" s="178" t="s">
        <v>253</v>
      </c>
      <c r="AU191" s="178" t="s">
        <v>82</v>
      </c>
      <c r="AY191" s="18" t="s">
        <v>219</v>
      </c>
      <c r="BE191" s="179">
        <f t="shared" si="24"/>
        <v>0</v>
      </c>
      <c r="BF191" s="179">
        <f t="shared" si="25"/>
        <v>0</v>
      </c>
      <c r="BG191" s="179">
        <f t="shared" si="26"/>
        <v>0</v>
      </c>
      <c r="BH191" s="179">
        <f t="shared" si="27"/>
        <v>0</v>
      </c>
      <c r="BI191" s="179">
        <f t="shared" si="28"/>
        <v>0</v>
      </c>
      <c r="BJ191" s="18" t="s">
        <v>80</v>
      </c>
      <c r="BK191" s="179">
        <f t="shared" si="29"/>
        <v>0</v>
      </c>
      <c r="BL191" s="18" t="s">
        <v>125</v>
      </c>
      <c r="BM191" s="178" t="s">
        <v>577</v>
      </c>
    </row>
    <row r="192" spans="1:65" s="2" customFormat="1" ht="14.45" customHeight="1">
      <c r="A192" s="33"/>
      <c r="B192" s="166"/>
      <c r="C192" s="197" t="s">
        <v>354</v>
      </c>
      <c r="D192" s="197" t="s">
        <v>253</v>
      </c>
      <c r="E192" s="198" t="s">
        <v>2312</v>
      </c>
      <c r="F192" s="199" t="s">
        <v>2313</v>
      </c>
      <c r="G192" s="200" t="s">
        <v>361</v>
      </c>
      <c r="H192" s="201">
        <v>15</v>
      </c>
      <c r="I192" s="202"/>
      <c r="J192" s="203">
        <f t="shared" si="20"/>
        <v>0</v>
      </c>
      <c r="K192" s="199" t="s">
        <v>1</v>
      </c>
      <c r="L192" s="204"/>
      <c r="M192" s="205" t="s">
        <v>1</v>
      </c>
      <c r="N192" s="206" t="s">
        <v>38</v>
      </c>
      <c r="O192" s="59"/>
      <c r="P192" s="176">
        <f t="shared" si="21"/>
        <v>0</v>
      </c>
      <c r="Q192" s="176">
        <v>0</v>
      </c>
      <c r="R192" s="176">
        <f t="shared" si="22"/>
        <v>0</v>
      </c>
      <c r="S192" s="176">
        <v>0</v>
      </c>
      <c r="T192" s="177">
        <f t="shared" si="23"/>
        <v>0</v>
      </c>
      <c r="U192" s="33"/>
      <c r="V192" s="33"/>
      <c r="W192" s="33"/>
      <c r="X192" s="33"/>
      <c r="Y192" s="33"/>
      <c r="Z192" s="33"/>
      <c r="AA192" s="33"/>
      <c r="AB192" s="33"/>
      <c r="AC192" s="33"/>
      <c r="AD192" s="33"/>
      <c r="AE192" s="33"/>
      <c r="AR192" s="178" t="s">
        <v>256</v>
      </c>
      <c r="AT192" s="178" t="s">
        <v>253</v>
      </c>
      <c r="AU192" s="178" t="s">
        <v>82</v>
      </c>
      <c r="AY192" s="18" t="s">
        <v>219</v>
      </c>
      <c r="BE192" s="179">
        <f t="shared" si="24"/>
        <v>0</v>
      </c>
      <c r="BF192" s="179">
        <f t="shared" si="25"/>
        <v>0</v>
      </c>
      <c r="BG192" s="179">
        <f t="shared" si="26"/>
        <v>0</v>
      </c>
      <c r="BH192" s="179">
        <f t="shared" si="27"/>
        <v>0</v>
      </c>
      <c r="BI192" s="179">
        <f t="shared" si="28"/>
        <v>0</v>
      </c>
      <c r="BJ192" s="18" t="s">
        <v>80</v>
      </c>
      <c r="BK192" s="179">
        <f t="shared" si="29"/>
        <v>0</v>
      </c>
      <c r="BL192" s="18" t="s">
        <v>125</v>
      </c>
      <c r="BM192" s="178" t="s">
        <v>1248</v>
      </c>
    </row>
    <row r="193" spans="1:65" s="2" customFormat="1" ht="14.45" customHeight="1">
      <c r="A193" s="33"/>
      <c r="B193" s="166"/>
      <c r="C193" s="197" t="s">
        <v>515</v>
      </c>
      <c r="D193" s="197" t="s">
        <v>253</v>
      </c>
      <c r="E193" s="198" t="s">
        <v>2314</v>
      </c>
      <c r="F193" s="199" t="s">
        <v>2315</v>
      </c>
      <c r="G193" s="200" t="s">
        <v>361</v>
      </c>
      <c r="H193" s="201">
        <v>15</v>
      </c>
      <c r="I193" s="202"/>
      <c r="J193" s="203">
        <f t="shared" si="20"/>
        <v>0</v>
      </c>
      <c r="K193" s="199" t="s">
        <v>1</v>
      </c>
      <c r="L193" s="204"/>
      <c r="M193" s="205" t="s">
        <v>1</v>
      </c>
      <c r="N193" s="206" t="s">
        <v>38</v>
      </c>
      <c r="O193" s="59"/>
      <c r="P193" s="176">
        <f t="shared" si="21"/>
        <v>0</v>
      </c>
      <c r="Q193" s="176">
        <v>0</v>
      </c>
      <c r="R193" s="176">
        <f t="shared" si="22"/>
        <v>0</v>
      </c>
      <c r="S193" s="176">
        <v>0</v>
      </c>
      <c r="T193" s="177">
        <f t="shared" si="23"/>
        <v>0</v>
      </c>
      <c r="U193" s="33"/>
      <c r="V193" s="33"/>
      <c r="W193" s="33"/>
      <c r="X193" s="33"/>
      <c r="Y193" s="33"/>
      <c r="Z193" s="33"/>
      <c r="AA193" s="33"/>
      <c r="AB193" s="33"/>
      <c r="AC193" s="33"/>
      <c r="AD193" s="33"/>
      <c r="AE193" s="33"/>
      <c r="AR193" s="178" t="s">
        <v>256</v>
      </c>
      <c r="AT193" s="178" t="s">
        <v>253</v>
      </c>
      <c r="AU193" s="178" t="s">
        <v>82</v>
      </c>
      <c r="AY193" s="18" t="s">
        <v>219</v>
      </c>
      <c r="BE193" s="179">
        <f t="shared" si="24"/>
        <v>0</v>
      </c>
      <c r="BF193" s="179">
        <f t="shared" si="25"/>
        <v>0</v>
      </c>
      <c r="BG193" s="179">
        <f t="shared" si="26"/>
        <v>0</v>
      </c>
      <c r="BH193" s="179">
        <f t="shared" si="27"/>
        <v>0</v>
      </c>
      <c r="BI193" s="179">
        <f t="shared" si="28"/>
        <v>0</v>
      </c>
      <c r="BJ193" s="18" t="s">
        <v>80</v>
      </c>
      <c r="BK193" s="179">
        <f t="shared" si="29"/>
        <v>0</v>
      </c>
      <c r="BL193" s="18" t="s">
        <v>125</v>
      </c>
      <c r="BM193" s="178" t="s">
        <v>1256</v>
      </c>
    </row>
    <row r="194" spans="1:65" s="2" customFormat="1" ht="14.45" customHeight="1">
      <c r="A194" s="33"/>
      <c r="B194" s="166"/>
      <c r="C194" s="197" t="s">
        <v>518</v>
      </c>
      <c r="D194" s="197" t="s">
        <v>253</v>
      </c>
      <c r="E194" s="198" t="s">
        <v>2316</v>
      </c>
      <c r="F194" s="199" t="s">
        <v>2317</v>
      </c>
      <c r="G194" s="200" t="s">
        <v>361</v>
      </c>
      <c r="H194" s="201">
        <v>70</v>
      </c>
      <c r="I194" s="202"/>
      <c r="J194" s="203">
        <f t="shared" si="20"/>
        <v>0</v>
      </c>
      <c r="K194" s="199" t="s">
        <v>1</v>
      </c>
      <c r="L194" s="204"/>
      <c r="M194" s="205" t="s">
        <v>1</v>
      </c>
      <c r="N194" s="206" t="s">
        <v>38</v>
      </c>
      <c r="O194" s="59"/>
      <c r="P194" s="176">
        <f t="shared" si="21"/>
        <v>0</v>
      </c>
      <c r="Q194" s="176">
        <v>0</v>
      </c>
      <c r="R194" s="176">
        <f t="shared" si="22"/>
        <v>0</v>
      </c>
      <c r="S194" s="176">
        <v>0</v>
      </c>
      <c r="T194" s="177">
        <f t="shared" si="23"/>
        <v>0</v>
      </c>
      <c r="U194" s="33"/>
      <c r="V194" s="33"/>
      <c r="W194" s="33"/>
      <c r="X194" s="33"/>
      <c r="Y194" s="33"/>
      <c r="Z194" s="33"/>
      <c r="AA194" s="33"/>
      <c r="AB194" s="33"/>
      <c r="AC194" s="33"/>
      <c r="AD194" s="33"/>
      <c r="AE194" s="33"/>
      <c r="AR194" s="178" t="s">
        <v>256</v>
      </c>
      <c r="AT194" s="178" t="s">
        <v>253</v>
      </c>
      <c r="AU194" s="178" t="s">
        <v>82</v>
      </c>
      <c r="AY194" s="18" t="s">
        <v>219</v>
      </c>
      <c r="BE194" s="179">
        <f t="shared" si="24"/>
        <v>0</v>
      </c>
      <c r="BF194" s="179">
        <f t="shared" si="25"/>
        <v>0</v>
      </c>
      <c r="BG194" s="179">
        <f t="shared" si="26"/>
        <v>0</v>
      </c>
      <c r="BH194" s="179">
        <f t="shared" si="27"/>
        <v>0</v>
      </c>
      <c r="BI194" s="179">
        <f t="shared" si="28"/>
        <v>0</v>
      </c>
      <c r="BJ194" s="18" t="s">
        <v>80</v>
      </c>
      <c r="BK194" s="179">
        <f t="shared" si="29"/>
        <v>0</v>
      </c>
      <c r="BL194" s="18" t="s">
        <v>125</v>
      </c>
      <c r="BM194" s="178" t="s">
        <v>1267</v>
      </c>
    </row>
    <row r="195" spans="1:65" s="2" customFormat="1" ht="21.6" customHeight="1">
      <c r="A195" s="33"/>
      <c r="B195" s="166"/>
      <c r="C195" s="167" t="s">
        <v>481</v>
      </c>
      <c r="D195" s="167" t="s">
        <v>222</v>
      </c>
      <c r="E195" s="168" t="s">
        <v>456</v>
      </c>
      <c r="F195" s="169" t="s">
        <v>2318</v>
      </c>
      <c r="G195" s="170" t="s">
        <v>249</v>
      </c>
      <c r="H195" s="171">
        <v>0.012</v>
      </c>
      <c r="I195" s="172"/>
      <c r="J195" s="173">
        <f t="shared" si="20"/>
        <v>0</v>
      </c>
      <c r="K195" s="169" t="s">
        <v>1</v>
      </c>
      <c r="L195" s="34"/>
      <c r="M195" s="174" t="s">
        <v>1</v>
      </c>
      <c r="N195" s="175" t="s">
        <v>38</v>
      </c>
      <c r="O195" s="59"/>
      <c r="P195" s="176">
        <f t="shared" si="21"/>
        <v>0</v>
      </c>
      <c r="Q195" s="176">
        <v>0</v>
      </c>
      <c r="R195" s="176">
        <f t="shared" si="22"/>
        <v>0</v>
      </c>
      <c r="S195" s="176">
        <v>0</v>
      </c>
      <c r="T195" s="177">
        <f t="shared" si="23"/>
        <v>0</v>
      </c>
      <c r="U195" s="33"/>
      <c r="V195" s="33"/>
      <c r="W195" s="33"/>
      <c r="X195" s="33"/>
      <c r="Y195" s="33"/>
      <c r="Z195" s="33"/>
      <c r="AA195" s="33"/>
      <c r="AB195" s="33"/>
      <c r="AC195" s="33"/>
      <c r="AD195" s="33"/>
      <c r="AE195" s="33"/>
      <c r="AR195" s="178" t="s">
        <v>125</v>
      </c>
      <c r="AT195" s="178" t="s">
        <v>222</v>
      </c>
      <c r="AU195" s="178" t="s">
        <v>82</v>
      </c>
      <c r="AY195" s="18" t="s">
        <v>219</v>
      </c>
      <c r="BE195" s="179">
        <f t="shared" si="24"/>
        <v>0</v>
      </c>
      <c r="BF195" s="179">
        <f t="shared" si="25"/>
        <v>0</v>
      </c>
      <c r="BG195" s="179">
        <f t="shared" si="26"/>
        <v>0</v>
      </c>
      <c r="BH195" s="179">
        <f t="shared" si="27"/>
        <v>0</v>
      </c>
      <c r="BI195" s="179">
        <f t="shared" si="28"/>
        <v>0</v>
      </c>
      <c r="BJ195" s="18" t="s">
        <v>80</v>
      </c>
      <c r="BK195" s="179">
        <f t="shared" si="29"/>
        <v>0</v>
      </c>
      <c r="BL195" s="18" t="s">
        <v>125</v>
      </c>
      <c r="BM195" s="178" t="s">
        <v>169</v>
      </c>
    </row>
    <row r="196" spans="2:63" s="12" customFormat="1" ht="22.9" customHeight="1">
      <c r="B196" s="153"/>
      <c r="D196" s="154" t="s">
        <v>72</v>
      </c>
      <c r="E196" s="164" t="s">
        <v>2319</v>
      </c>
      <c r="F196" s="164" t="s">
        <v>2320</v>
      </c>
      <c r="I196" s="156"/>
      <c r="J196" s="165">
        <f>BK196</f>
        <v>0</v>
      </c>
      <c r="L196" s="153"/>
      <c r="M196" s="158"/>
      <c r="N196" s="159"/>
      <c r="O196" s="159"/>
      <c r="P196" s="160">
        <f>SUM(P197:P218)</f>
        <v>0</v>
      </c>
      <c r="Q196" s="159"/>
      <c r="R196" s="160">
        <f>SUM(R197:R218)</f>
        <v>0</v>
      </c>
      <c r="S196" s="159"/>
      <c r="T196" s="161">
        <f>SUM(T197:T218)</f>
        <v>0</v>
      </c>
      <c r="AR196" s="154" t="s">
        <v>80</v>
      </c>
      <c r="AT196" s="162" t="s">
        <v>72</v>
      </c>
      <c r="AU196" s="162" t="s">
        <v>80</v>
      </c>
      <c r="AY196" s="154" t="s">
        <v>219</v>
      </c>
      <c r="BK196" s="163">
        <f>SUM(BK197:BK218)</f>
        <v>0</v>
      </c>
    </row>
    <row r="197" spans="1:65" s="2" customFormat="1" ht="21.6" customHeight="1">
      <c r="A197" s="33"/>
      <c r="B197" s="166"/>
      <c r="C197" s="167" t="s">
        <v>485</v>
      </c>
      <c r="D197" s="167" t="s">
        <v>222</v>
      </c>
      <c r="E197" s="168" t="s">
        <v>2321</v>
      </c>
      <c r="F197" s="169" t="s">
        <v>2322</v>
      </c>
      <c r="G197" s="170" t="s">
        <v>361</v>
      </c>
      <c r="H197" s="171">
        <v>20</v>
      </c>
      <c r="I197" s="172"/>
      <c r="J197" s="173">
        <f aca="true" t="shared" si="30" ref="J197:J218">ROUND(I197*H197,2)</f>
        <v>0</v>
      </c>
      <c r="K197" s="169" t="s">
        <v>1</v>
      </c>
      <c r="L197" s="34"/>
      <c r="M197" s="174" t="s">
        <v>1</v>
      </c>
      <c r="N197" s="175" t="s">
        <v>38</v>
      </c>
      <c r="O197" s="59"/>
      <c r="P197" s="176">
        <f aca="true" t="shared" si="31" ref="P197:P218">O197*H197</f>
        <v>0</v>
      </c>
      <c r="Q197" s="176">
        <v>0</v>
      </c>
      <c r="R197" s="176">
        <f aca="true" t="shared" si="32" ref="R197:R218">Q197*H197</f>
        <v>0</v>
      </c>
      <c r="S197" s="176">
        <v>0</v>
      </c>
      <c r="T197" s="177">
        <f aca="true" t="shared" si="33" ref="T197:T218">S197*H197</f>
        <v>0</v>
      </c>
      <c r="U197" s="33"/>
      <c r="V197" s="33"/>
      <c r="W197" s="33"/>
      <c r="X197" s="33"/>
      <c r="Y197" s="33"/>
      <c r="Z197" s="33"/>
      <c r="AA197" s="33"/>
      <c r="AB197" s="33"/>
      <c r="AC197" s="33"/>
      <c r="AD197" s="33"/>
      <c r="AE197" s="33"/>
      <c r="AR197" s="178" t="s">
        <v>125</v>
      </c>
      <c r="AT197" s="178" t="s">
        <v>222</v>
      </c>
      <c r="AU197" s="178" t="s">
        <v>82</v>
      </c>
      <c r="AY197" s="18" t="s">
        <v>219</v>
      </c>
      <c r="BE197" s="179">
        <f aca="true" t="shared" si="34" ref="BE197:BE218">IF(N197="základní",J197,0)</f>
        <v>0</v>
      </c>
      <c r="BF197" s="179">
        <f aca="true" t="shared" si="35" ref="BF197:BF218">IF(N197="snížená",J197,0)</f>
        <v>0</v>
      </c>
      <c r="BG197" s="179">
        <f aca="true" t="shared" si="36" ref="BG197:BG218">IF(N197="zákl. přenesená",J197,0)</f>
        <v>0</v>
      </c>
      <c r="BH197" s="179">
        <f aca="true" t="shared" si="37" ref="BH197:BH218">IF(N197="sníž. přenesená",J197,0)</f>
        <v>0</v>
      </c>
      <c r="BI197" s="179">
        <f aca="true" t="shared" si="38" ref="BI197:BI218">IF(N197="nulová",J197,0)</f>
        <v>0</v>
      </c>
      <c r="BJ197" s="18" t="s">
        <v>80</v>
      </c>
      <c r="BK197" s="179">
        <f aca="true" t="shared" si="39" ref="BK197:BK218">ROUND(I197*H197,2)</f>
        <v>0</v>
      </c>
      <c r="BL197" s="18" t="s">
        <v>125</v>
      </c>
      <c r="BM197" s="178" t="s">
        <v>1282</v>
      </c>
    </row>
    <row r="198" spans="1:65" s="2" customFormat="1" ht="21.6" customHeight="1">
      <c r="A198" s="33"/>
      <c r="B198" s="166"/>
      <c r="C198" s="167" t="s">
        <v>327</v>
      </c>
      <c r="D198" s="167" t="s">
        <v>222</v>
      </c>
      <c r="E198" s="168" t="s">
        <v>2323</v>
      </c>
      <c r="F198" s="169" t="s">
        <v>2324</v>
      </c>
      <c r="G198" s="170" t="s">
        <v>361</v>
      </c>
      <c r="H198" s="171">
        <v>40</v>
      </c>
      <c r="I198" s="172"/>
      <c r="J198" s="173">
        <f t="shared" si="30"/>
        <v>0</v>
      </c>
      <c r="K198" s="169" t="s">
        <v>1</v>
      </c>
      <c r="L198" s="34"/>
      <c r="M198" s="174" t="s">
        <v>1</v>
      </c>
      <c r="N198" s="175" t="s">
        <v>38</v>
      </c>
      <c r="O198" s="59"/>
      <c r="P198" s="176">
        <f t="shared" si="31"/>
        <v>0</v>
      </c>
      <c r="Q198" s="176">
        <v>0</v>
      </c>
      <c r="R198" s="176">
        <f t="shared" si="32"/>
        <v>0</v>
      </c>
      <c r="S198" s="176">
        <v>0</v>
      </c>
      <c r="T198" s="177">
        <f t="shared" si="33"/>
        <v>0</v>
      </c>
      <c r="U198" s="33"/>
      <c r="V198" s="33"/>
      <c r="W198" s="33"/>
      <c r="X198" s="33"/>
      <c r="Y198" s="33"/>
      <c r="Z198" s="33"/>
      <c r="AA198" s="33"/>
      <c r="AB198" s="33"/>
      <c r="AC198" s="33"/>
      <c r="AD198" s="33"/>
      <c r="AE198" s="33"/>
      <c r="AR198" s="178" t="s">
        <v>125</v>
      </c>
      <c r="AT198" s="178" t="s">
        <v>222</v>
      </c>
      <c r="AU198" s="178" t="s">
        <v>82</v>
      </c>
      <c r="AY198" s="18" t="s">
        <v>219</v>
      </c>
      <c r="BE198" s="179">
        <f t="shared" si="34"/>
        <v>0</v>
      </c>
      <c r="BF198" s="179">
        <f t="shared" si="35"/>
        <v>0</v>
      </c>
      <c r="BG198" s="179">
        <f t="shared" si="36"/>
        <v>0</v>
      </c>
      <c r="BH198" s="179">
        <f t="shared" si="37"/>
        <v>0</v>
      </c>
      <c r="BI198" s="179">
        <f t="shared" si="38"/>
        <v>0</v>
      </c>
      <c r="BJ198" s="18" t="s">
        <v>80</v>
      </c>
      <c r="BK198" s="179">
        <f t="shared" si="39"/>
        <v>0</v>
      </c>
      <c r="BL198" s="18" t="s">
        <v>125</v>
      </c>
      <c r="BM198" s="178" t="s">
        <v>1293</v>
      </c>
    </row>
    <row r="199" spans="1:65" s="2" customFormat="1" ht="21.6" customHeight="1">
      <c r="A199" s="33"/>
      <c r="B199" s="166"/>
      <c r="C199" s="167" t="s">
        <v>287</v>
      </c>
      <c r="D199" s="167" t="s">
        <v>222</v>
      </c>
      <c r="E199" s="168" t="s">
        <v>2325</v>
      </c>
      <c r="F199" s="169" t="s">
        <v>2326</v>
      </c>
      <c r="G199" s="170" t="s">
        <v>361</v>
      </c>
      <c r="H199" s="171">
        <v>60</v>
      </c>
      <c r="I199" s="172"/>
      <c r="J199" s="173">
        <f t="shared" si="30"/>
        <v>0</v>
      </c>
      <c r="K199" s="169" t="s">
        <v>1</v>
      </c>
      <c r="L199" s="34"/>
      <c r="M199" s="174" t="s">
        <v>1</v>
      </c>
      <c r="N199" s="175" t="s">
        <v>38</v>
      </c>
      <c r="O199" s="59"/>
      <c r="P199" s="176">
        <f t="shared" si="31"/>
        <v>0</v>
      </c>
      <c r="Q199" s="176">
        <v>0</v>
      </c>
      <c r="R199" s="176">
        <f t="shared" si="32"/>
        <v>0</v>
      </c>
      <c r="S199" s="176">
        <v>0</v>
      </c>
      <c r="T199" s="177">
        <f t="shared" si="33"/>
        <v>0</v>
      </c>
      <c r="U199" s="33"/>
      <c r="V199" s="33"/>
      <c r="W199" s="33"/>
      <c r="X199" s="33"/>
      <c r="Y199" s="33"/>
      <c r="Z199" s="33"/>
      <c r="AA199" s="33"/>
      <c r="AB199" s="33"/>
      <c r="AC199" s="33"/>
      <c r="AD199" s="33"/>
      <c r="AE199" s="33"/>
      <c r="AR199" s="178" t="s">
        <v>125</v>
      </c>
      <c r="AT199" s="178" t="s">
        <v>222</v>
      </c>
      <c r="AU199" s="178" t="s">
        <v>82</v>
      </c>
      <c r="AY199" s="18" t="s">
        <v>219</v>
      </c>
      <c r="BE199" s="179">
        <f t="shared" si="34"/>
        <v>0</v>
      </c>
      <c r="BF199" s="179">
        <f t="shared" si="35"/>
        <v>0</v>
      </c>
      <c r="BG199" s="179">
        <f t="shared" si="36"/>
        <v>0</v>
      </c>
      <c r="BH199" s="179">
        <f t="shared" si="37"/>
        <v>0</v>
      </c>
      <c r="BI199" s="179">
        <f t="shared" si="38"/>
        <v>0</v>
      </c>
      <c r="BJ199" s="18" t="s">
        <v>80</v>
      </c>
      <c r="BK199" s="179">
        <f t="shared" si="39"/>
        <v>0</v>
      </c>
      <c r="BL199" s="18" t="s">
        <v>125</v>
      </c>
      <c r="BM199" s="178" t="s">
        <v>1303</v>
      </c>
    </row>
    <row r="200" spans="1:65" s="2" customFormat="1" ht="21.6" customHeight="1">
      <c r="A200" s="33"/>
      <c r="B200" s="166"/>
      <c r="C200" s="167" t="s">
        <v>405</v>
      </c>
      <c r="D200" s="167" t="s">
        <v>222</v>
      </c>
      <c r="E200" s="168" t="s">
        <v>2327</v>
      </c>
      <c r="F200" s="169" t="s">
        <v>2328</v>
      </c>
      <c r="G200" s="170" t="s">
        <v>361</v>
      </c>
      <c r="H200" s="171">
        <v>25</v>
      </c>
      <c r="I200" s="172"/>
      <c r="J200" s="173">
        <f t="shared" si="30"/>
        <v>0</v>
      </c>
      <c r="K200" s="169" t="s">
        <v>1</v>
      </c>
      <c r="L200" s="34"/>
      <c r="M200" s="174" t="s">
        <v>1</v>
      </c>
      <c r="N200" s="175" t="s">
        <v>38</v>
      </c>
      <c r="O200" s="59"/>
      <c r="P200" s="176">
        <f t="shared" si="31"/>
        <v>0</v>
      </c>
      <c r="Q200" s="176">
        <v>0</v>
      </c>
      <c r="R200" s="176">
        <f t="shared" si="32"/>
        <v>0</v>
      </c>
      <c r="S200" s="176">
        <v>0</v>
      </c>
      <c r="T200" s="177">
        <f t="shared" si="33"/>
        <v>0</v>
      </c>
      <c r="U200" s="33"/>
      <c r="V200" s="33"/>
      <c r="W200" s="33"/>
      <c r="X200" s="33"/>
      <c r="Y200" s="33"/>
      <c r="Z200" s="33"/>
      <c r="AA200" s="33"/>
      <c r="AB200" s="33"/>
      <c r="AC200" s="33"/>
      <c r="AD200" s="33"/>
      <c r="AE200" s="33"/>
      <c r="AR200" s="178" t="s">
        <v>125</v>
      </c>
      <c r="AT200" s="178" t="s">
        <v>222</v>
      </c>
      <c r="AU200" s="178" t="s">
        <v>82</v>
      </c>
      <c r="AY200" s="18" t="s">
        <v>219</v>
      </c>
      <c r="BE200" s="179">
        <f t="shared" si="34"/>
        <v>0</v>
      </c>
      <c r="BF200" s="179">
        <f t="shared" si="35"/>
        <v>0</v>
      </c>
      <c r="BG200" s="179">
        <f t="shared" si="36"/>
        <v>0</v>
      </c>
      <c r="BH200" s="179">
        <f t="shared" si="37"/>
        <v>0</v>
      </c>
      <c r="BI200" s="179">
        <f t="shared" si="38"/>
        <v>0</v>
      </c>
      <c r="BJ200" s="18" t="s">
        <v>80</v>
      </c>
      <c r="BK200" s="179">
        <f t="shared" si="39"/>
        <v>0</v>
      </c>
      <c r="BL200" s="18" t="s">
        <v>125</v>
      </c>
      <c r="BM200" s="178" t="s">
        <v>1314</v>
      </c>
    </row>
    <row r="201" spans="1:65" s="2" customFormat="1" ht="21.6" customHeight="1">
      <c r="A201" s="33"/>
      <c r="B201" s="166"/>
      <c r="C201" s="167" t="s">
        <v>421</v>
      </c>
      <c r="D201" s="167" t="s">
        <v>222</v>
      </c>
      <c r="E201" s="168" t="s">
        <v>2329</v>
      </c>
      <c r="F201" s="169" t="s">
        <v>2330</v>
      </c>
      <c r="G201" s="170" t="s">
        <v>361</v>
      </c>
      <c r="H201" s="171">
        <v>85</v>
      </c>
      <c r="I201" s="172"/>
      <c r="J201" s="173">
        <f t="shared" si="30"/>
        <v>0</v>
      </c>
      <c r="K201" s="169" t="s">
        <v>1</v>
      </c>
      <c r="L201" s="34"/>
      <c r="M201" s="174" t="s">
        <v>1</v>
      </c>
      <c r="N201" s="175" t="s">
        <v>38</v>
      </c>
      <c r="O201" s="59"/>
      <c r="P201" s="176">
        <f t="shared" si="31"/>
        <v>0</v>
      </c>
      <c r="Q201" s="176">
        <v>0</v>
      </c>
      <c r="R201" s="176">
        <f t="shared" si="32"/>
        <v>0</v>
      </c>
      <c r="S201" s="176">
        <v>0</v>
      </c>
      <c r="T201" s="177">
        <f t="shared" si="33"/>
        <v>0</v>
      </c>
      <c r="U201" s="33"/>
      <c r="V201" s="33"/>
      <c r="W201" s="33"/>
      <c r="X201" s="33"/>
      <c r="Y201" s="33"/>
      <c r="Z201" s="33"/>
      <c r="AA201" s="33"/>
      <c r="AB201" s="33"/>
      <c r="AC201" s="33"/>
      <c r="AD201" s="33"/>
      <c r="AE201" s="33"/>
      <c r="AR201" s="178" t="s">
        <v>125</v>
      </c>
      <c r="AT201" s="178" t="s">
        <v>222</v>
      </c>
      <c r="AU201" s="178" t="s">
        <v>82</v>
      </c>
      <c r="AY201" s="18" t="s">
        <v>219</v>
      </c>
      <c r="BE201" s="179">
        <f t="shared" si="34"/>
        <v>0</v>
      </c>
      <c r="BF201" s="179">
        <f t="shared" si="35"/>
        <v>0</v>
      </c>
      <c r="BG201" s="179">
        <f t="shared" si="36"/>
        <v>0</v>
      </c>
      <c r="BH201" s="179">
        <f t="shared" si="37"/>
        <v>0</v>
      </c>
      <c r="BI201" s="179">
        <f t="shared" si="38"/>
        <v>0</v>
      </c>
      <c r="BJ201" s="18" t="s">
        <v>80</v>
      </c>
      <c r="BK201" s="179">
        <f t="shared" si="39"/>
        <v>0</v>
      </c>
      <c r="BL201" s="18" t="s">
        <v>125</v>
      </c>
      <c r="BM201" s="178" t="s">
        <v>1322</v>
      </c>
    </row>
    <row r="202" spans="1:65" s="2" customFormat="1" ht="21.6" customHeight="1">
      <c r="A202" s="33"/>
      <c r="B202" s="166"/>
      <c r="C202" s="167" t="s">
        <v>426</v>
      </c>
      <c r="D202" s="167" t="s">
        <v>222</v>
      </c>
      <c r="E202" s="168" t="s">
        <v>2331</v>
      </c>
      <c r="F202" s="169" t="s">
        <v>2332</v>
      </c>
      <c r="G202" s="170" t="s">
        <v>361</v>
      </c>
      <c r="H202" s="171">
        <v>110</v>
      </c>
      <c r="I202" s="172"/>
      <c r="J202" s="173">
        <f t="shared" si="30"/>
        <v>0</v>
      </c>
      <c r="K202" s="169" t="s">
        <v>1</v>
      </c>
      <c r="L202" s="34"/>
      <c r="M202" s="174" t="s">
        <v>1</v>
      </c>
      <c r="N202" s="175" t="s">
        <v>38</v>
      </c>
      <c r="O202" s="59"/>
      <c r="P202" s="176">
        <f t="shared" si="31"/>
        <v>0</v>
      </c>
      <c r="Q202" s="176">
        <v>0</v>
      </c>
      <c r="R202" s="176">
        <f t="shared" si="32"/>
        <v>0</v>
      </c>
      <c r="S202" s="176">
        <v>0</v>
      </c>
      <c r="T202" s="177">
        <f t="shared" si="33"/>
        <v>0</v>
      </c>
      <c r="U202" s="33"/>
      <c r="V202" s="33"/>
      <c r="W202" s="33"/>
      <c r="X202" s="33"/>
      <c r="Y202" s="33"/>
      <c r="Z202" s="33"/>
      <c r="AA202" s="33"/>
      <c r="AB202" s="33"/>
      <c r="AC202" s="33"/>
      <c r="AD202" s="33"/>
      <c r="AE202" s="33"/>
      <c r="AR202" s="178" t="s">
        <v>125</v>
      </c>
      <c r="AT202" s="178" t="s">
        <v>222</v>
      </c>
      <c r="AU202" s="178" t="s">
        <v>82</v>
      </c>
      <c r="AY202" s="18" t="s">
        <v>219</v>
      </c>
      <c r="BE202" s="179">
        <f t="shared" si="34"/>
        <v>0</v>
      </c>
      <c r="BF202" s="179">
        <f t="shared" si="35"/>
        <v>0</v>
      </c>
      <c r="BG202" s="179">
        <f t="shared" si="36"/>
        <v>0</v>
      </c>
      <c r="BH202" s="179">
        <f t="shared" si="37"/>
        <v>0</v>
      </c>
      <c r="BI202" s="179">
        <f t="shared" si="38"/>
        <v>0</v>
      </c>
      <c r="BJ202" s="18" t="s">
        <v>80</v>
      </c>
      <c r="BK202" s="179">
        <f t="shared" si="39"/>
        <v>0</v>
      </c>
      <c r="BL202" s="18" t="s">
        <v>125</v>
      </c>
      <c r="BM202" s="178" t="s">
        <v>1335</v>
      </c>
    </row>
    <row r="203" spans="1:65" s="2" customFormat="1" ht="21.6" customHeight="1">
      <c r="A203" s="33"/>
      <c r="B203" s="166"/>
      <c r="C203" s="167" t="s">
        <v>431</v>
      </c>
      <c r="D203" s="167" t="s">
        <v>222</v>
      </c>
      <c r="E203" s="168" t="s">
        <v>2333</v>
      </c>
      <c r="F203" s="169" t="s">
        <v>2334</v>
      </c>
      <c r="G203" s="170" t="s">
        <v>361</v>
      </c>
      <c r="H203" s="171">
        <v>7</v>
      </c>
      <c r="I203" s="172"/>
      <c r="J203" s="173">
        <f t="shared" si="30"/>
        <v>0</v>
      </c>
      <c r="K203" s="169" t="s">
        <v>1</v>
      </c>
      <c r="L203" s="34"/>
      <c r="M203" s="174" t="s">
        <v>1</v>
      </c>
      <c r="N203" s="175" t="s">
        <v>38</v>
      </c>
      <c r="O203" s="59"/>
      <c r="P203" s="176">
        <f t="shared" si="31"/>
        <v>0</v>
      </c>
      <c r="Q203" s="176">
        <v>0</v>
      </c>
      <c r="R203" s="176">
        <f t="shared" si="32"/>
        <v>0</v>
      </c>
      <c r="S203" s="176">
        <v>0</v>
      </c>
      <c r="T203" s="177">
        <f t="shared" si="33"/>
        <v>0</v>
      </c>
      <c r="U203" s="33"/>
      <c r="V203" s="33"/>
      <c r="W203" s="33"/>
      <c r="X203" s="33"/>
      <c r="Y203" s="33"/>
      <c r="Z203" s="33"/>
      <c r="AA203" s="33"/>
      <c r="AB203" s="33"/>
      <c r="AC203" s="33"/>
      <c r="AD203" s="33"/>
      <c r="AE203" s="33"/>
      <c r="AR203" s="178" t="s">
        <v>125</v>
      </c>
      <c r="AT203" s="178" t="s">
        <v>222</v>
      </c>
      <c r="AU203" s="178" t="s">
        <v>82</v>
      </c>
      <c r="AY203" s="18" t="s">
        <v>219</v>
      </c>
      <c r="BE203" s="179">
        <f t="shared" si="34"/>
        <v>0</v>
      </c>
      <c r="BF203" s="179">
        <f t="shared" si="35"/>
        <v>0</v>
      </c>
      <c r="BG203" s="179">
        <f t="shared" si="36"/>
        <v>0</v>
      </c>
      <c r="BH203" s="179">
        <f t="shared" si="37"/>
        <v>0</v>
      </c>
      <c r="BI203" s="179">
        <f t="shared" si="38"/>
        <v>0</v>
      </c>
      <c r="BJ203" s="18" t="s">
        <v>80</v>
      </c>
      <c r="BK203" s="179">
        <f t="shared" si="39"/>
        <v>0</v>
      </c>
      <c r="BL203" s="18" t="s">
        <v>125</v>
      </c>
      <c r="BM203" s="178" t="s">
        <v>1345</v>
      </c>
    </row>
    <row r="204" spans="1:65" s="2" customFormat="1" ht="21.6" customHeight="1">
      <c r="A204" s="33"/>
      <c r="B204" s="166"/>
      <c r="C204" s="167" t="s">
        <v>436</v>
      </c>
      <c r="D204" s="167" t="s">
        <v>222</v>
      </c>
      <c r="E204" s="168" t="s">
        <v>2335</v>
      </c>
      <c r="F204" s="169" t="s">
        <v>2336</v>
      </c>
      <c r="G204" s="170" t="s">
        <v>225</v>
      </c>
      <c r="H204" s="171">
        <v>9</v>
      </c>
      <c r="I204" s="172"/>
      <c r="J204" s="173">
        <f t="shared" si="30"/>
        <v>0</v>
      </c>
      <c r="K204" s="169" t="s">
        <v>1</v>
      </c>
      <c r="L204" s="34"/>
      <c r="M204" s="174" t="s">
        <v>1</v>
      </c>
      <c r="N204" s="175" t="s">
        <v>38</v>
      </c>
      <c r="O204" s="59"/>
      <c r="P204" s="176">
        <f t="shared" si="31"/>
        <v>0</v>
      </c>
      <c r="Q204" s="176">
        <v>0</v>
      </c>
      <c r="R204" s="176">
        <f t="shared" si="32"/>
        <v>0</v>
      </c>
      <c r="S204" s="176">
        <v>0</v>
      </c>
      <c r="T204" s="177">
        <f t="shared" si="33"/>
        <v>0</v>
      </c>
      <c r="U204" s="33"/>
      <c r="V204" s="33"/>
      <c r="W204" s="33"/>
      <c r="X204" s="33"/>
      <c r="Y204" s="33"/>
      <c r="Z204" s="33"/>
      <c r="AA204" s="33"/>
      <c r="AB204" s="33"/>
      <c r="AC204" s="33"/>
      <c r="AD204" s="33"/>
      <c r="AE204" s="33"/>
      <c r="AR204" s="178" t="s">
        <v>125</v>
      </c>
      <c r="AT204" s="178" t="s">
        <v>222</v>
      </c>
      <c r="AU204" s="178" t="s">
        <v>82</v>
      </c>
      <c r="AY204" s="18" t="s">
        <v>219</v>
      </c>
      <c r="BE204" s="179">
        <f t="shared" si="34"/>
        <v>0</v>
      </c>
      <c r="BF204" s="179">
        <f t="shared" si="35"/>
        <v>0</v>
      </c>
      <c r="BG204" s="179">
        <f t="shared" si="36"/>
        <v>0</v>
      </c>
      <c r="BH204" s="179">
        <f t="shared" si="37"/>
        <v>0</v>
      </c>
      <c r="BI204" s="179">
        <f t="shared" si="38"/>
        <v>0</v>
      </c>
      <c r="BJ204" s="18" t="s">
        <v>80</v>
      </c>
      <c r="BK204" s="179">
        <f t="shared" si="39"/>
        <v>0</v>
      </c>
      <c r="BL204" s="18" t="s">
        <v>125</v>
      </c>
      <c r="BM204" s="178" t="s">
        <v>1355</v>
      </c>
    </row>
    <row r="205" spans="1:65" s="2" customFormat="1" ht="21.6" customHeight="1">
      <c r="A205" s="33"/>
      <c r="B205" s="166"/>
      <c r="C205" s="167" t="s">
        <v>410</v>
      </c>
      <c r="D205" s="167" t="s">
        <v>222</v>
      </c>
      <c r="E205" s="168" t="s">
        <v>2337</v>
      </c>
      <c r="F205" s="169" t="s">
        <v>2338</v>
      </c>
      <c r="G205" s="170" t="s">
        <v>225</v>
      </c>
      <c r="H205" s="171">
        <v>4</v>
      </c>
      <c r="I205" s="172"/>
      <c r="J205" s="173">
        <f t="shared" si="30"/>
        <v>0</v>
      </c>
      <c r="K205" s="169" t="s">
        <v>1</v>
      </c>
      <c r="L205" s="34"/>
      <c r="M205" s="174" t="s">
        <v>1</v>
      </c>
      <c r="N205" s="175" t="s">
        <v>38</v>
      </c>
      <c r="O205" s="59"/>
      <c r="P205" s="176">
        <f t="shared" si="31"/>
        <v>0</v>
      </c>
      <c r="Q205" s="176">
        <v>0</v>
      </c>
      <c r="R205" s="176">
        <f t="shared" si="32"/>
        <v>0</v>
      </c>
      <c r="S205" s="176">
        <v>0</v>
      </c>
      <c r="T205" s="177">
        <f t="shared" si="33"/>
        <v>0</v>
      </c>
      <c r="U205" s="33"/>
      <c r="V205" s="33"/>
      <c r="W205" s="33"/>
      <c r="X205" s="33"/>
      <c r="Y205" s="33"/>
      <c r="Z205" s="33"/>
      <c r="AA205" s="33"/>
      <c r="AB205" s="33"/>
      <c r="AC205" s="33"/>
      <c r="AD205" s="33"/>
      <c r="AE205" s="33"/>
      <c r="AR205" s="178" t="s">
        <v>125</v>
      </c>
      <c r="AT205" s="178" t="s">
        <v>222</v>
      </c>
      <c r="AU205" s="178" t="s">
        <v>82</v>
      </c>
      <c r="AY205" s="18" t="s">
        <v>219</v>
      </c>
      <c r="BE205" s="179">
        <f t="shared" si="34"/>
        <v>0</v>
      </c>
      <c r="BF205" s="179">
        <f t="shared" si="35"/>
        <v>0</v>
      </c>
      <c r="BG205" s="179">
        <f t="shared" si="36"/>
        <v>0</v>
      </c>
      <c r="BH205" s="179">
        <f t="shared" si="37"/>
        <v>0</v>
      </c>
      <c r="BI205" s="179">
        <f t="shared" si="38"/>
        <v>0</v>
      </c>
      <c r="BJ205" s="18" t="s">
        <v>80</v>
      </c>
      <c r="BK205" s="179">
        <f t="shared" si="39"/>
        <v>0</v>
      </c>
      <c r="BL205" s="18" t="s">
        <v>125</v>
      </c>
      <c r="BM205" s="178" t="s">
        <v>1365</v>
      </c>
    </row>
    <row r="206" spans="1:65" s="2" customFormat="1" ht="21.6" customHeight="1">
      <c r="A206" s="33"/>
      <c r="B206" s="166"/>
      <c r="C206" s="167" t="s">
        <v>415</v>
      </c>
      <c r="D206" s="167" t="s">
        <v>222</v>
      </c>
      <c r="E206" s="168" t="s">
        <v>2339</v>
      </c>
      <c r="F206" s="169" t="s">
        <v>2340</v>
      </c>
      <c r="G206" s="170" t="s">
        <v>225</v>
      </c>
      <c r="H206" s="171">
        <v>1</v>
      </c>
      <c r="I206" s="172"/>
      <c r="J206" s="173">
        <f t="shared" si="30"/>
        <v>0</v>
      </c>
      <c r="K206" s="169" t="s">
        <v>1</v>
      </c>
      <c r="L206" s="34"/>
      <c r="M206" s="174" t="s">
        <v>1</v>
      </c>
      <c r="N206" s="175" t="s">
        <v>38</v>
      </c>
      <c r="O206" s="59"/>
      <c r="P206" s="176">
        <f t="shared" si="31"/>
        <v>0</v>
      </c>
      <c r="Q206" s="176">
        <v>0</v>
      </c>
      <c r="R206" s="176">
        <f t="shared" si="32"/>
        <v>0</v>
      </c>
      <c r="S206" s="176">
        <v>0</v>
      </c>
      <c r="T206" s="177">
        <f t="shared" si="33"/>
        <v>0</v>
      </c>
      <c r="U206" s="33"/>
      <c r="V206" s="33"/>
      <c r="W206" s="33"/>
      <c r="X206" s="33"/>
      <c r="Y206" s="33"/>
      <c r="Z206" s="33"/>
      <c r="AA206" s="33"/>
      <c r="AB206" s="33"/>
      <c r="AC206" s="33"/>
      <c r="AD206" s="33"/>
      <c r="AE206" s="33"/>
      <c r="AR206" s="178" t="s">
        <v>125</v>
      </c>
      <c r="AT206" s="178" t="s">
        <v>222</v>
      </c>
      <c r="AU206" s="178" t="s">
        <v>82</v>
      </c>
      <c r="AY206" s="18" t="s">
        <v>219</v>
      </c>
      <c r="BE206" s="179">
        <f t="shared" si="34"/>
        <v>0</v>
      </c>
      <c r="BF206" s="179">
        <f t="shared" si="35"/>
        <v>0</v>
      </c>
      <c r="BG206" s="179">
        <f t="shared" si="36"/>
        <v>0</v>
      </c>
      <c r="BH206" s="179">
        <f t="shared" si="37"/>
        <v>0</v>
      </c>
      <c r="BI206" s="179">
        <f t="shared" si="38"/>
        <v>0</v>
      </c>
      <c r="BJ206" s="18" t="s">
        <v>80</v>
      </c>
      <c r="BK206" s="179">
        <f t="shared" si="39"/>
        <v>0</v>
      </c>
      <c r="BL206" s="18" t="s">
        <v>125</v>
      </c>
      <c r="BM206" s="178" t="s">
        <v>1375</v>
      </c>
    </row>
    <row r="207" spans="1:65" s="2" customFormat="1" ht="14.45" customHeight="1">
      <c r="A207" s="33"/>
      <c r="B207" s="166"/>
      <c r="C207" s="167" t="s">
        <v>442</v>
      </c>
      <c r="D207" s="167" t="s">
        <v>222</v>
      </c>
      <c r="E207" s="168" t="s">
        <v>2341</v>
      </c>
      <c r="F207" s="169" t="s">
        <v>2342</v>
      </c>
      <c r="G207" s="170" t="s">
        <v>225</v>
      </c>
      <c r="H207" s="171">
        <v>15</v>
      </c>
      <c r="I207" s="172"/>
      <c r="J207" s="173">
        <f t="shared" si="30"/>
        <v>0</v>
      </c>
      <c r="K207" s="169" t="s">
        <v>1</v>
      </c>
      <c r="L207" s="34"/>
      <c r="M207" s="174" t="s">
        <v>1</v>
      </c>
      <c r="N207" s="175" t="s">
        <v>38</v>
      </c>
      <c r="O207" s="59"/>
      <c r="P207" s="176">
        <f t="shared" si="31"/>
        <v>0</v>
      </c>
      <c r="Q207" s="176">
        <v>0</v>
      </c>
      <c r="R207" s="176">
        <f t="shared" si="32"/>
        <v>0</v>
      </c>
      <c r="S207" s="176">
        <v>0</v>
      </c>
      <c r="T207" s="177">
        <f t="shared" si="33"/>
        <v>0</v>
      </c>
      <c r="U207" s="33"/>
      <c r="V207" s="33"/>
      <c r="W207" s="33"/>
      <c r="X207" s="33"/>
      <c r="Y207" s="33"/>
      <c r="Z207" s="33"/>
      <c r="AA207" s="33"/>
      <c r="AB207" s="33"/>
      <c r="AC207" s="33"/>
      <c r="AD207" s="33"/>
      <c r="AE207" s="33"/>
      <c r="AR207" s="178" t="s">
        <v>125</v>
      </c>
      <c r="AT207" s="178" t="s">
        <v>222</v>
      </c>
      <c r="AU207" s="178" t="s">
        <v>82</v>
      </c>
      <c r="AY207" s="18" t="s">
        <v>219</v>
      </c>
      <c r="BE207" s="179">
        <f t="shared" si="34"/>
        <v>0</v>
      </c>
      <c r="BF207" s="179">
        <f t="shared" si="35"/>
        <v>0</v>
      </c>
      <c r="BG207" s="179">
        <f t="shared" si="36"/>
        <v>0</v>
      </c>
      <c r="BH207" s="179">
        <f t="shared" si="37"/>
        <v>0</v>
      </c>
      <c r="BI207" s="179">
        <f t="shared" si="38"/>
        <v>0</v>
      </c>
      <c r="BJ207" s="18" t="s">
        <v>80</v>
      </c>
      <c r="BK207" s="179">
        <f t="shared" si="39"/>
        <v>0</v>
      </c>
      <c r="BL207" s="18" t="s">
        <v>125</v>
      </c>
      <c r="BM207" s="178" t="s">
        <v>1385</v>
      </c>
    </row>
    <row r="208" spans="1:65" s="2" customFormat="1" ht="32.45" customHeight="1">
      <c r="A208" s="33"/>
      <c r="B208" s="166"/>
      <c r="C208" s="197" t="s">
        <v>455</v>
      </c>
      <c r="D208" s="197" t="s">
        <v>253</v>
      </c>
      <c r="E208" s="198" t="s">
        <v>2343</v>
      </c>
      <c r="F208" s="199" t="s">
        <v>2344</v>
      </c>
      <c r="G208" s="200" t="s">
        <v>225</v>
      </c>
      <c r="H208" s="201">
        <v>4</v>
      </c>
      <c r="I208" s="202"/>
      <c r="J208" s="203">
        <f t="shared" si="30"/>
        <v>0</v>
      </c>
      <c r="K208" s="199" t="s">
        <v>1</v>
      </c>
      <c r="L208" s="204"/>
      <c r="M208" s="205" t="s">
        <v>1</v>
      </c>
      <c r="N208" s="206" t="s">
        <v>38</v>
      </c>
      <c r="O208" s="59"/>
      <c r="P208" s="176">
        <f t="shared" si="31"/>
        <v>0</v>
      </c>
      <c r="Q208" s="176">
        <v>0</v>
      </c>
      <c r="R208" s="176">
        <f t="shared" si="32"/>
        <v>0</v>
      </c>
      <c r="S208" s="176">
        <v>0</v>
      </c>
      <c r="T208" s="177">
        <f t="shared" si="33"/>
        <v>0</v>
      </c>
      <c r="U208" s="33"/>
      <c r="V208" s="33"/>
      <c r="W208" s="33"/>
      <c r="X208" s="33"/>
      <c r="Y208" s="33"/>
      <c r="Z208" s="33"/>
      <c r="AA208" s="33"/>
      <c r="AB208" s="33"/>
      <c r="AC208" s="33"/>
      <c r="AD208" s="33"/>
      <c r="AE208" s="33"/>
      <c r="AR208" s="178" t="s">
        <v>256</v>
      </c>
      <c r="AT208" s="178" t="s">
        <v>253</v>
      </c>
      <c r="AU208" s="178" t="s">
        <v>82</v>
      </c>
      <c r="AY208" s="18" t="s">
        <v>219</v>
      </c>
      <c r="BE208" s="179">
        <f t="shared" si="34"/>
        <v>0</v>
      </c>
      <c r="BF208" s="179">
        <f t="shared" si="35"/>
        <v>0</v>
      </c>
      <c r="BG208" s="179">
        <f t="shared" si="36"/>
        <v>0</v>
      </c>
      <c r="BH208" s="179">
        <f t="shared" si="37"/>
        <v>0</v>
      </c>
      <c r="BI208" s="179">
        <f t="shared" si="38"/>
        <v>0</v>
      </c>
      <c r="BJ208" s="18" t="s">
        <v>80</v>
      </c>
      <c r="BK208" s="179">
        <f t="shared" si="39"/>
        <v>0</v>
      </c>
      <c r="BL208" s="18" t="s">
        <v>125</v>
      </c>
      <c r="BM208" s="178" t="s">
        <v>1394</v>
      </c>
    </row>
    <row r="209" spans="1:65" s="2" customFormat="1" ht="32.45" customHeight="1">
      <c r="A209" s="33"/>
      <c r="B209" s="166"/>
      <c r="C209" s="197" t="s">
        <v>446</v>
      </c>
      <c r="D209" s="197" t="s">
        <v>253</v>
      </c>
      <c r="E209" s="198" t="s">
        <v>2345</v>
      </c>
      <c r="F209" s="199" t="s">
        <v>2346</v>
      </c>
      <c r="G209" s="200" t="s">
        <v>225</v>
      </c>
      <c r="H209" s="201">
        <v>1</v>
      </c>
      <c r="I209" s="202"/>
      <c r="J209" s="203">
        <f t="shared" si="30"/>
        <v>0</v>
      </c>
      <c r="K209" s="199" t="s">
        <v>1</v>
      </c>
      <c r="L209" s="204"/>
      <c r="M209" s="205" t="s">
        <v>1</v>
      </c>
      <c r="N209" s="206" t="s">
        <v>38</v>
      </c>
      <c r="O209" s="59"/>
      <c r="P209" s="176">
        <f t="shared" si="31"/>
        <v>0</v>
      </c>
      <c r="Q209" s="176">
        <v>0</v>
      </c>
      <c r="R209" s="176">
        <f t="shared" si="32"/>
        <v>0</v>
      </c>
      <c r="S209" s="176">
        <v>0</v>
      </c>
      <c r="T209" s="177">
        <f t="shared" si="33"/>
        <v>0</v>
      </c>
      <c r="U209" s="33"/>
      <c r="V209" s="33"/>
      <c r="W209" s="33"/>
      <c r="X209" s="33"/>
      <c r="Y209" s="33"/>
      <c r="Z209" s="33"/>
      <c r="AA209" s="33"/>
      <c r="AB209" s="33"/>
      <c r="AC209" s="33"/>
      <c r="AD209" s="33"/>
      <c r="AE209" s="33"/>
      <c r="AR209" s="178" t="s">
        <v>256</v>
      </c>
      <c r="AT209" s="178" t="s">
        <v>253</v>
      </c>
      <c r="AU209" s="178" t="s">
        <v>82</v>
      </c>
      <c r="AY209" s="18" t="s">
        <v>219</v>
      </c>
      <c r="BE209" s="179">
        <f t="shared" si="34"/>
        <v>0</v>
      </c>
      <c r="BF209" s="179">
        <f t="shared" si="35"/>
        <v>0</v>
      </c>
      <c r="BG209" s="179">
        <f t="shared" si="36"/>
        <v>0</v>
      </c>
      <c r="BH209" s="179">
        <f t="shared" si="37"/>
        <v>0</v>
      </c>
      <c r="BI209" s="179">
        <f t="shared" si="38"/>
        <v>0</v>
      </c>
      <c r="BJ209" s="18" t="s">
        <v>80</v>
      </c>
      <c r="BK209" s="179">
        <f t="shared" si="39"/>
        <v>0</v>
      </c>
      <c r="BL209" s="18" t="s">
        <v>125</v>
      </c>
      <c r="BM209" s="178" t="s">
        <v>1402</v>
      </c>
    </row>
    <row r="210" spans="1:65" s="2" customFormat="1" ht="14.45" customHeight="1">
      <c r="A210" s="33"/>
      <c r="B210" s="166"/>
      <c r="C210" s="197" t="s">
        <v>450</v>
      </c>
      <c r="D210" s="197" t="s">
        <v>253</v>
      </c>
      <c r="E210" s="198" t="s">
        <v>2347</v>
      </c>
      <c r="F210" s="199" t="s">
        <v>2348</v>
      </c>
      <c r="G210" s="200" t="s">
        <v>225</v>
      </c>
      <c r="H210" s="201">
        <v>2</v>
      </c>
      <c r="I210" s="202"/>
      <c r="J210" s="203">
        <f t="shared" si="30"/>
        <v>0</v>
      </c>
      <c r="K210" s="199" t="s">
        <v>1</v>
      </c>
      <c r="L210" s="204"/>
      <c r="M210" s="205" t="s">
        <v>1</v>
      </c>
      <c r="N210" s="206" t="s">
        <v>38</v>
      </c>
      <c r="O210" s="59"/>
      <c r="P210" s="176">
        <f t="shared" si="31"/>
        <v>0</v>
      </c>
      <c r="Q210" s="176">
        <v>0</v>
      </c>
      <c r="R210" s="176">
        <f t="shared" si="32"/>
        <v>0</v>
      </c>
      <c r="S210" s="176">
        <v>0</v>
      </c>
      <c r="T210" s="177">
        <f t="shared" si="33"/>
        <v>0</v>
      </c>
      <c r="U210" s="33"/>
      <c r="V210" s="33"/>
      <c r="W210" s="33"/>
      <c r="X210" s="33"/>
      <c r="Y210" s="33"/>
      <c r="Z210" s="33"/>
      <c r="AA210" s="33"/>
      <c r="AB210" s="33"/>
      <c r="AC210" s="33"/>
      <c r="AD210" s="33"/>
      <c r="AE210" s="33"/>
      <c r="AR210" s="178" t="s">
        <v>256</v>
      </c>
      <c r="AT210" s="178" t="s">
        <v>253</v>
      </c>
      <c r="AU210" s="178" t="s">
        <v>82</v>
      </c>
      <c r="AY210" s="18" t="s">
        <v>219</v>
      </c>
      <c r="BE210" s="179">
        <f t="shared" si="34"/>
        <v>0</v>
      </c>
      <c r="BF210" s="179">
        <f t="shared" si="35"/>
        <v>0</v>
      </c>
      <c r="BG210" s="179">
        <f t="shared" si="36"/>
        <v>0</v>
      </c>
      <c r="BH210" s="179">
        <f t="shared" si="37"/>
        <v>0</v>
      </c>
      <c r="BI210" s="179">
        <f t="shared" si="38"/>
        <v>0</v>
      </c>
      <c r="BJ210" s="18" t="s">
        <v>80</v>
      </c>
      <c r="BK210" s="179">
        <f t="shared" si="39"/>
        <v>0</v>
      </c>
      <c r="BL210" s="18" t="s">
        <v>125</v>
      </c>
      <c r="BM210" s="178" t="s">
        <v>1410</v>
      </c>
    </row>
    <row r="211" spans="1:65" s="2" customFormat="1" ht="21.6" customHeight="1">
      <c r="A211" s="33"/>
      <c r="B211" s="166"/>
      <c r="C211" s="197" t="s">
        <v>659</v>
      </c>
      <c r="D211" s="197" t="s">
        <v>253</v>
      </c>
      <c r="E211" s="198" t="s">
        <v>2349</v>
      </c>
      <c r="F211" s="199" t="s">
        <v>2350</v>
      </c>
      <c r="G211" s="200" t="s">
        <v>225</v>
      </c>
      <c r="H211" s="201">
        <v>1</v>
      </c>
      <c r="I211" s="202"/>
      <c r="J211" s="203">
        <f t="shared" si="30"/>
        <v>0</v>
      </c>
      <c r="K211" s="199" t="s">
        <v>1</v>
      </c>
      <c r="L211" s="204"/>
      <c r="M211" s="205" t="s">
        <v>1</v>
      </c>
      <c r="N211" s="206" t="s">
        <v>38</v>
      </c>
      <c r="O211" s="59"/>
      <c r="P211" s="176">
        <f t="shared" si="31"/>
        <v>0</v>
      </c>
      <c r="Q211" s="176">
        <v>0</v>
      </c>
      <c r="R211" s="176">
        <f t="shared" si="32"/>
        <v>0</v>
      </c>
      <c r="S211" s="176">
        <v>0</v>
      </c>
      <c r="T211" s="177">
        <f t="shared" si="33"/>
        <v>0</v>
      </c>
      <c r="U211" s="33"/>
      <c r="V211" s="33"/>
      <c r="W211" s="33"/>
      <c r="X211" s="33"/>
      <c r="Y211" s="33"/>
      <c r="Z211" s="33"/>
      <c r="AA211" s="33"/>
      <c r="AB211" s="33"/>
      <c r="AC211" s="33"/>
      <c r="AD211" s="33"/>
      <c r="AE211" s="33"/>
      <c r="AR211" s="178" t="s">
        <v>256</v>
      </c>
      <c r="AT211" s="178" t="s">
        <v>253</v>
      </c>
      <c r="AU211" s="178" t="s">
        <v>82</v>
      </c>
      <c r="AY211" s="18" t="s">
        <v>219</v>
      </c>
      <c r="BE211" s="179">
        <f t="shared" si="34"/>
        <v>0</v>
      </c>
      <c r="BF211" s="179">
        <f t="shared" si="35"/>
        <v>0</v>
      </c>
      <c r="BG211" s="179">
        <f t="shared" si="36"/>
        <v>0</v>
      </c>
      <c r="BH211" s="179">
        <f t="shared" si="37"/>
        <v>0</v>
      </c>
      <c r="BI211" s="179">
        <f t="shared" si="38"/>
        <v>0</v>
      </c>
      <c r="BJ211" s="18" t="s">
        <v>80</v>
      </c>
      <c r="BK211" s="179">
        <f t="shared" si="39"/>
        <v>0</v>
      </c>
      <c r="BL211" s="18" t="s">
        <v>125</v>
      </c>
      <c r="BM211" s="178" t="s">
        <v>1419</v>
      </c>
    </row>
    <row r="212" spans="1:65" s="2" customFormat="1" ht="21.6" customHeight="1">
      <c r="A212" s="33"/>
      <c r="B212" s="166"/>
      <c r="C212" s="197" t="s">
        <v>1097</v>
      </c>
      <c r="D212" s="197" t="s">
        <v>253</v>
      </c>
      <c r="E212" s="198" t="s">
        <v>2351</v>
      </c>
      <c r="F212" s="199" t="s">
        <v>2352</v>
      </c>
      <c r="G212" s="200" t="s">
        <v>225</v>
      </c>
      <c r="H212" s="201">
        <v>6</v>
      </c>
      <c r="I212" s="202"/>
      <c r="J212" s="203">
        <f t="shared" si="30"/>
        <v>0</v>
      </c>
      <c r="K212" s="199" t="s">
        <v>1</v>
      </c>
      <c r="L212" s="204"/>
      <c r="M212" s="205" t="s">
        <v>1</v>
      </c>
      <c r="N212" s="206" t="s">
        <v>38</v>
      </c>
      <c r="O212" s="59"/>
      <c r="P212" s="176">
        <f t="shared" si="31"/>
        <v>0</v>
      </c>
      <c r="Q212" s="176">
        <v>0</v>
      </c>
      <c r="R212" s="176">
        <f t="shared" si="32"/>
        <v>0</v>
      </c>
      <c r="S212" s="176">
        <v>0</v>
      </c>
      <c r="T212" s="177">
        <f t="shared" si="33"/>
        <v>0</v>
      </c>
      <c r="U212" s="33"/>
      <c r="V212" s="33"/>
      <c r="W212" s="33"/>
      <c r="X212" s="33"/>
      <c r="Y212" s="33"/>
      <c r="Z212" s="33"/>
      <c r="AA212" s="33"/>
      <c r="AB212" s="33"/>
      <c r="AC212" s="33"/>
      <c r="AD212" s="33"/>
      <c r="AE212" s="33"/>
      <c r="AR212" s="178" t="s">
        <v>256</v>
      </c>
      <c r="AT212" s="178" t="s">
        <v>253</v>
      </c>
      <c r="AU212" s="178" t="s">
        <v>82</v>
      </c>
      <c r="AY212" s="18" t="s">
        <v>219</v>
      </c>
      <c r="BE212" s="179">
        <f t="shared" si="34"/>
        <v>0</v>
      </c>
      <c r="BF212" s="179">
        <f t="shared" si="35"/>
        <v>0</v>
      </c>
      <c r="BG212" s="179">
        <f t="shared" si="36"/>
        <v>0</v>
      </c>
      <c r="BH212" s="179">
        <f t="shared" si="37"/>
        <v>0</v>
      </c>
      <c r="BI212" s="179">
        <f t="shared" si="38"/>
        <v>0</v>
      </c>
      <c r="BJ212" s="18" t="s">
        <v>80</v>
      </c>
      <c r="BK212" s="179">
        <f t="shared" si="39"/>
        <v>0</v>
      </c>
      <c r="BL212" s="18" t="s">
        <v>125</v>
      </c>
      <c r="BM212" s="178" t="s">
        <v>1431</v>
      </c>
    </row>
    <row r="213" spans="1:65" s="2" customFormat="1" ht="21.6" customHeight="1">
      <c r="A213" s="33"/>
      <c r="B213" s="166"/>
      <c r="C213" s="197" t="s">
        <v>662</v>
      </c>
      <c r="D213" s="197" t="s">
        <v>253</v>
      </c>
      <c r="E213" s="198" t="s">
        <v>2353</v>
      </c>
      <c r="F213" s="199" t="s">
        <v>2354</v>
      </c>
      <c r="G213" s="200" t="s">
        <v>225</v>
      </c>
      <c r="H213" s="201">
        <v>1</v>
      </c>
      <c r="I213" s="202"/>
      <c r="J213" s="203">
        <f t="shared" si="30"/>
        <v>0</v>
      </c>
      <c r="K213" s="199" t="s">
        <v>1</v>
      </c>
      <c r="L213" s="204"/>
      <c r="M213" s="205" t="s">
        <v>1</v>
      </c>
      <c r="N213" s="206" t="s">
        <v>38</v>
      </c>
      <c r="O213" s="59"/>
      <c r="P213" s="176">
        <f t="shared" si="31"/>
        <v>0</v>
      </c>
      <c r="Q213" s="176">
        <v>0</v>
      </c>
      <c r="R213" s="176">
        <f t="shared" si="32"/>
        <v>0</v>
      </c>
      <c r="S213" s="176">
        <v>0</v>
      </c>
      <c r="T213" s="177">
        <f t="shared" si="33"/>
        <v>0</v>
      </c>
      <c r="U213" s="33"/>
      <c r="V213" s="33"/>
      <c r="W213" s="33"/>
      <c r="X213" s="33"/>
      <c r="Y213" s="33"/>
      <c r="Z213" s="33"/>
      <c r="AA213" s="33"/>
      <c r="AB213" s="33"/>
      <c r="AC213" s="33"/>
      <c r="AD213" s="33"/>
      <c r="AE213" s="33"/>
      <c r="AR213" s="178" t="s">
        <v>256</v>
      </c>
      <c r="AT213" s="178" t="s">
        <v>253</v>
      </c>
      <c r="AU213" s="178" t="s">
        <v>82</v>
      </c>
      <c r="AY213" s="18" t="s">
        <v>219</v>
      </c>
      <c r="BE213" s="179">
        <f t="shared" si="34"/>
        <v>0</v>
      </c>
      <c r="BF213" s="179">
        <f t="shared" si="35"/>
        <v>0</v>
      </c>
      <c r="BG213" s="179">
        <f t="shared" si="36"/>
        <v>0</v>
      </c>
      <c r="BH213" s="179">
        <f t="shared" si="37"/>
        <v>0</v>
      </c>
      <c r="BI213" s="179">
        <f t="shared" si="38"/>
        <v>0</v>
      </c>
      <c r="BJ213" s="18" t="s">
        <v>80</v>
      </c>
      <c r="BK213" s="179">
        <f t="shared" si="39"/>
        <v>0</v>
      </c>
      <c r="BL213" s="18" t="s">
        <v>125</v>
      </c>
      <c r="BM213" s="178" t="s">
        <v>1443</v>
      </c>
    </row>
    <row r="214" spans="1:65" s="2" customFormat="1" ht="21.6" customHeight="1">
      <c r="A214" s="33"/>
      <c r="B214" s="166"/>
      <c r="C214" s="197" t="s">
        <v>1109</v>
      </c>
      <c r="D214" s="197" t="s">
        <v>253</v>
      </c>
      <c r="E214" s="198" t="s">
        <v>2355</v>
      </c>
      <c r="F214" s="199" t="s">
        <v>2356</v>
      </c>
      <c r="G214" s="200" t="s">
        <v>225</v>
      </c>
      <c r="H214" s="201">
        <v>1</v>
      </c>
      <c r="I214" s="202"/>
      <c r="J214" s="203">
        <f t="shared" si="30"/>
        <v>0</v>
      </c>
      <c r="K214" s="199" t="s">
        <v>1</v>
      </c>
      <c r="L214" s="204"/>
      <c r="M214" s="205" t="s">
        <v>1</v>
      </c>
      <c r="N214" s="206" t="s">
        <v>38</v>
      </c>
      <c r="O214" s="59"/>
      <c r="P214" s="176">
        <f t="shared" si="31"/>
        <v>0</v>
      </c>
      <c r="Q214" s="176">
        <v>0</v>
      </c>
      <c r="R214" s="176">
        <f t="shared" si="32"/>
        <v>0</v>
      </c>
      <c r="S214" s="176">
        <v>0</v>
      </c>
      <c r="T214" s="177">
        <f t="shared" si="33"/>
        <v>0</v>
      </c>
      <c r="U214" s="33"/>
      <c r="V214" s="33"/>
      <c r="W214" s="33"/>
      <c r="X214" s="33"/>
      <c r="Y214" s="33"/>
      <c r="Z214" s="33"/>
      <c r="AA214" s="33"/>
      <c r="AB214" s="33"/>
      <c r="AC214" s="33"/>
      <c r="AD214" s="33"/>
      <c r="AE214" s="33"/>
      <c r="AR214" s="178" t="s">
        <v>256</v>
      </c>
      <c r="AT214" s="178" t="s">
        <v>253</v>
      </c>
      <c r="AU214" s="178" t="s">
        <v>82</v>
      </c>
      <c r="AY214" s="18" t="s">
        <v>219</v>
      </c>
      <c r="BE214" s="179">
        <f t="shared" si="34"/>
        <v>0</v>
      </c>
      <c r="BF214" s="179">
        <f t="shared" si="35"/>
        <v>0</v>
      </c>
      <c r="BG214" s="179">
        <f t="shared" si="36"/>
        <v>0</v>
      </c>
      <c r="BH214" s="179">
        <f t="shared" si="37"/>
        <v>0</v>
      </c>
      <c r="BI214" s="179">
        <f t="shared" si="38"/>
        <v>0</v>
      </c>
      <c r="BJ214" s="18" t="s">
        <v>80</v>
      </c>
      <c r="BK214" s="179">
        <f t="shared" si="39"/>
        <v>0</v>
      </c>
      <c r="BL214" s="18" t="s">
        <v>125</v>
      </c>
      <c r="BM214" s="178" t="s">
        <v>1452</v>
      </c>
    </row>
    <row r="215" spans="1:65" s="2" customFormat="1" ht="21.6" customHeight="1">
      <c r="A215" s="33"/>
      <c r="B215" s="166"/>
      <c r="C215" s="167" t="s">
        <v>667</v>
      </c>
      <c r="D215" s="167" t="s">
        <v>222</v>
      </c>
      <c r="E215" s="168" t="s">
        <v>2357</v>
      </c>
      <c r="F215" s="169" t="s">
        <v>2358</v>
      </c>
      <c r="G215" s="170" t="s">
        <v>225</v>
      </c>
      <c r="H215" s="171">
        <v>2</v>
      </c>
      <c r="I215" s="172"/>
      <c r="J215" s="173">
        <f t="shared" si="30"/>
        <v>0</v>
      </c>
      <c r="K215" s="169" t="s">
        <v>1</v>
      </c>
      <c r="L215" s="34"/>
      <c r="M215" s="174" t="s">
        <v>1</v>
      </c>
      <c r="N215" s="175" t="s">
        <v>38</v>
      </c>
      <c r="O215" s="59"/>
      <c r="P215" s="176">
        <f t="shared" si="31"/>
        <v>0</v>
      </c>
      <c r="Q215" s="176">
        <v>0</v>
      </c>
      <c r="R215" s="176">
        <f t="shared" si="32"/>
        <v>0</v>
      </c>
      <c r="S215" s="176">
        <v>0</v>
      </c>
      <c r="T215" s="177">
        <f t="shared" si="33"/>
        <v>0</v>
      </c>
      <c r="U215" s="33"/>
      <c r="V215" s="33"/>
      <c r="W215" s="33"/>
      <c r="X215" s="33"/>
      <c r="Y215" s="33"/>
      <c r="Z215" s="33"/>
      <c r="AA215" s="33"/>
      <c r="AB215" s="33"/>
      <c r="AC215" s="33"/>
      <c r="AD215" s="33"/>
      <c r="AE215" s="33"/>
      <c r="AR215" s="178" t="s">
        <v>125</v>
      </c>
      <c r="AT215" s="178" t="s">
        <v>222</v>
      </c>
      <c r="AU215" s="178" t="s">
        <v>82</v>
      </c>
      <c r="AY215" s="18" t="s">
        <v>219</v>
      </c>
      <c r="BE215" s="179">
        <f t="shared" si="34"/>
        <v>0</v>
      </c>
      <c r="BF215" s="179">
        <f t="shared" si="35"/>
        <v>0</v>
      </c>
      <c r="BG215" s="179">
        <f t="shared" si="36"/>
        <v>0</v>
      </c>
      <c r="BH215" s="179">
        <f t="shared" si="37"/>
        <v>0</v>
      </c>
      <c r="BI215" s="179">
        <f t="shared" si="38"/>
        <v>0</v>
      </c>
      <c r="BJ215" s="18" t="s">
        <v>80</v>
      </c>
      <c r="BK215" s="179">
        <f t="shared" si="39"/>
        <v>0</v>
      </c>
      <c r="BL215" s="18" t="s">
        <v>125</v>
      </c>
      <c r="BM215" s="178" t="s">
        <v>1458</v>
      </c>
    </row>
    <row r="216" spans="1:65" s="2" customFormat="1" ht="21.6" customHeight="1">
      <c r="A216" s="33"/>
      <c r="B216" s="166"/>
      <c r="C216" s="167" t="s">
        <v>1126</v>
      </c>
      <c r="D216" s="167" t="s">
        <v>222</v>
      </c>
      <c r="E216" s="168" t="s">
        <v>2359</v>
      </c>
      <c r="F216" s="169" t="s">
        <v>2360</v>
      </c>
      <c r="G216" s="170" t="s">
        <v>361</v>
      </c>
      <c r="H216" s="171">
        <v>287</v>
      </c>
      <c r="I216" s="172"/>
      <c r="J216" s="173">
        <f t="shared" si="30"/>
        <v>0</v>
      </c>
      <c r="K216" s="169" t="s">
        <v>1</v>
      </c>
      <c r="L216" s="34"/>
      <c r="M216" s="174" t="s">
        <v>1</v>
      </c>
      <c r="N216" s="175" t="s">
        <v>38</v>
      </c>
      <c r="O216" s="59"/>
      <c r="P216" s="176">
        <f t="shared" si="31"/>
        <v>0</v>
      </c>
      <c r="Q216" s="176">
        <v>0</v>
      </c>
      <c r="R216" s="176">
        <f t="shared" si="32"/>
        <v>0</v>
      </c>
      <c r="S216" s="176">
        <v>0</v>
      </c>
      <c r="T216" s="177">
        <f t="shared" si="33"/>
        <v>0</v>
      </c>
      <c r="U216" s="33"/>
      <c r="V216" s="33"/>
      <c r="W216" s="33"/>
      <c r="X216" s="33"/>
      <c r="Y216" s="33"/>
      <c r="Z216" s="33"/>
      <c r="AA216" s="33"/>
      <c r="AB216" s="33"/>
      <c r="AC216" s="33"/>
      <c r="AD216" s="33"/>
      <c r="AE216" s="33"/>
      <c r="AR216" s="178" t="s">
        <v>125</v>
      </c>
      <c r="AT216" s="178" t="s">
        <v>222</v>
      </c>
      <c r="AU216" s="178" t="s">
        <v>82</v>
      </c>
      <c r="AY216" s="18" t="s">
        <v>219</v>
      </c>
      <c r="BE216" s="179">
        <f t="shared" si="34"/>
        <v>0</v>
      </c>
      <c r="BF216" s="179">
        <f t="shared" si="35"/>
        <v>0</v>
      </c>
      <c r="BG216" s="179">
        <f t="shared" si="36"/>
        <v>0</v>
      </c>
      <c r="BH216" s="179">
        <f t="shared" si="37"/>
        <v>0</v>
      </c>
      <c r="BI216" s="179">
        <f t="shared" si="38"/>
        <v>0</v>
      </c>
      <c r="BJ216" s="18" t="s">
        <v>80</v>
      </c>
      <c r="BK216" s="179">
        <f t="shared" si="39"/>
        <v>0</v>
      </c>
      <c r="BL216" s="18" t="s">
        <v>125</v>
      </c>
      <c r="BM216" s="178" t="s">
        <v>1466</v>
      </c>
    </row>
    <row r="217" spans="1:65" s="2" customFormat="1" ht="21.6" customHeight="1">
      <c r="A217" s="33"/>
      <c r="B217" s="166"/>
      <c r="C217" s="167" t="s">
        <v>670</v>
      </c>
      <c r="D217" s="167" t="s">
        <v>222</v>
      </c>
      <c r="E217" s="168" t="s">
        <v>2361</v>
      </c>
      <c r="F217" s="169" t="s">
        <v>2362</v>
      </c>
      <c r="G217" s="170" t="s">
        <v>361</v>
      </c>
      <c r="H217" s="171">
        <v>60</v>
      </c>
      <c r="I217" s="172"/>
      <c r="J217" s="173">
        <f t="shared" si="30"/>
        <v>0</v>
      </c>
      <c r="K217" s="169" t="s">
        <v>1</v>
      </c>
      <c r="L217" s="34"/>
      <c r="M217" s="174" t="s">
        <v>1</v>
      </c>
      <c r="N217" s="175" t="s">
        <v>38</v>
      </c>
      <c r="O217" s="59"/>
      <c r="P217" s="176">
        <f t="shared" si="31"/>
        <v>0</v>
      </c>
      <c r="Q217" s="176">
        <v>0</v>
      </c>
      <c r="R217" s="176">
        <f t="shared" si="32"/>
        <v>0</v>
      </c>
      <c r="S217" s="176">
        <v>0</v>
      </c>
      <c r="T217" s="177">
        <f t="shared" si="33"/>
        <v>0</v>
      </c>
      <c r="U217" s="33"/>
      <c r="V217" s="33"/>
      <c r="W217" s="33"/>
      <c r="X217" s="33"/>
      <c r="Y217" s="33"/>
      <c r="Z217" s="33"/>
      <c r="AA217" s="33"/>
      <c r="AB217" s="33"/>
      <c r="AC217" s="33"/>
      <c r="AD217" s="33"/>
      <c r="AE217" s="33"/>
      <c r="AR217" s="178" t="s">
        <v>125</v>
      </c>
      <c r="AT217" s="178" t="s">
        <v>222</v>
      </c>
      <c r="AU217" s="178" t="s">
        <v>82</v>
      </c>
      <c r="AY217" s="18" t="s">
        <v>219</v>
      </c>
      <c r="BE217" s="179">
        <f t="shared" si="34"/>
        <v>0</v>
      </c>
      <c r="BF217" s="179">
        <f t="shared" si="35"/>
        <v>0</v>
      </c>
      <c r="BG217" s="179">
        <f t="shared" si="36"/>
        <v>0</v>
      </c>
      <c r="BH217" s="179">
        <f t="shared" si="37"/>
        <v>0</v>
      </c>
      <c r="BI217" s="179">
        <f t="shared" si="38"/>
        <v>0</v>
      </c>
      <c r="BJ217" s="18" t="s">
        <v>80</v>
      </c>
      <c r="BK217" s="179">
        <f t="shared" si="39"/>
        <v>0</v>
      </c>
      <c r="BL217" s="18" t="s">
        <v>125</v>
      </c>
      <c r="BM217" s="178" t="s">
        <v>1477</v>
      </c>
    </row>
    <row r="218" spans="1:65" s="2" customFormat="1" ht="21.6" customHeight="1">
      <c r="A218" s="33"/>
      <c r="B218" s="166"/>
      <c r="C218" s="167" t="s">
        <v>1134</v>
      </c>
      <c r="D218" s="167" t="s">
        <v>222</v>
      </c>
      <c r="E218" s="168" t="s">
        <v>2363</v>
      </c>
      <c r="F218" s="169" t="s">
        <v>2364</v>
      </c>
      <c r="G218" s="170" t="s">
        <v>249</v>
      </c>
      <c r="H218" s="171">
        <v>0.43</v>
      </c>
      <c r="I218" s="172"/>
      <c r="J218" s="173">
        <f t="shared" si="30"/>
        <v>0</v>
      </c>
      <c r="K218" s="169" t="s">
        <v>1</v>
      </c>
      <c r="L218" s="34"/>
      <c r="M218" s="174" t="s">
        <v>1</v>
      </c>
      <c r="N218" s="175" t="s">
        <v>38</v>
      </c>
      <c r="O218" s="59"/>
      <c r="P218" s="176">
        <f t="shared" si="31"/>
        <v>0</v>
      </c>
      <c r="Q218" s="176">
        <v>0</v>
      </c>
      <c r="R218" s="176">
        <f t="shared" si="32"/>
        <v>0</v>
      </c>
      <c r="S218" s="176">
        <v>0</v>
      </c>
      <c r="T218" s="177">
        <f t="shared" si="33"/>
        <v>0</v>
      </c>
      <c r="U218" s="33"/>
      <c r="V218" s="33"/>
      <c r="W218" s="33"/>
      <c r="X218" s="33"/>
      <c r="Y218" s="33"/>
      <c r="Z218" s="33"/>
      <c r="AA218" s="33"/>
      <c r="AB218" s="33"/>
      <c r="AC218" s="33"/>
      <c r="AD218" s="33"/>
      <c r="AE218" s="33"/>
      <c r="AR218" s="178" t="s">
        <v>125</v>
      </c>
      <c r="AT218" s="178" t="s">
        <v>222</v>
      </c>
      <c r="AU218" s="178" t="s">
        <v>82</v>
      </c>
      <c r="AY218" s="18" t="s">
        <v>219</v>
      </c>
      <c r="BE218" s="179">
        <f t="shared" si="34"/>
        <v>0</v>
      </c>
      <c r="BF218" s="179">
        <f t="shared" si="35"/>
        <v>0</v>
      </c>
      <c r="BG218" s="179">
        <f t="shared" si="36"/>
        <v>0</v>
      </c>
      <c r="BH218" s="179">
        <f t="shared" si="37"/>
        <v>0</v>
      </c>
      <c r="BI218" s="179">
        <f t="shared" si="38"/>
        <v>0</v>
      </c>
      <c r="BJ218" s="18" t="s">
        <v>80</v>
      </c>
      <c r="BK218" s="179">
        <f t="shared" si="39"/>
        <v>0</v>
      </c>
      <c r="BL218" s="18" t="s">
        <v>125</v>
      </c>
      <c r="BM218" s="178" t="s">
        <v>1486</v>
      </c>
    </row>
    <row r="219" spans="2:63" s="12" customFormat="1" ht="22.9" customHeight="1">
      <c r="B219" s="153"/>
      <c r="D219" s="154" t="s">
        <v>72</v>
      </c>
      <c r="E219" s="164" t="s">
        <v>2365</v>
      </c>
      <c r="F219" s="164" t="s">
        <v>2366</v>
      </c>
      <c r="I219" s="156"/>
      <c r="J219" s="165">
        <f>BK219</f>
        <v>0</v>
      </c>
      <c r="L219" s="153"/>
      <c r="M219" s="158"/>
      <c r="N219" s="159"/>
      <c r="O219" s="159"/>
      <c r="P219" s="160">
        <f>SUM(P220:P251)</f>
        <v>0</v>
      </c>
      <c r="Q219" s="159"/>
      <c r="R219" s="160">
        <f>SUM(R220:R251)</f>
        <v>0.0033955</v>
      </c>
      <c r="S219" s="159"/>
      <c r="T219" s="161">
        <f>SUM(T220:T251)</f>
        <v>0</v>
      </c>
      <c r="AR219" s="154" t="s">
        <v>82</v>
      </c>
      <c r="AT219" s="162" t="s">
        <v>72</v>
      </c>
      <c r="AU219" s="162" t="s">
        <v>80</v>
      </c>
      <c r="AY219" s="154" t="s">
        <v>219</v>
      </c>
      <c r="BK219" s="163">
        <f>SUM(BK220:BK251)</f>
        <v>0</v>
      </c>
    </row>
    <row r="220" spans="1:65" s="2" customFormat="1" ht="21.6" customHeight="1">
      <c r="A220" s="33"/>
      <c r="B220" s="166"/>
      <c r="C220" s="167" t="s">
        <v>673</v>
      </c>
      <c r="D220" s="167" t="s">
        <v>222</v>
      </c>
      <c r="E220" s="168" t="s">
        <v>2367</v>
      </c>
      <c r="F220" s="169" t="s">
        <v>2368</v>
      </c>
      <c r="G220" s="170" t="s">
        <v>361</v>
      </c>
      <c r="H220" s="171">
        <v>70</v>
      </c>
      <c r="I220" s="172"/>
      <c r="J220" s="173">
        <f aca="true" t="shared" si="40" ref="J220:J251">ROUND(I220*H220,2)</f>
        <v>0</v>
      </c>
      <c r="K220" s="169" t="s">
        <v>1</v>
      </c>
      <c r="L220" s="34"/>
      <c r="M220" s="174" t="s">
        <v>1</v>
      </c>
      <c r="N220" s="175" t="s">
        <v>38</v>
      </c>
      <c r="O220" s="59"/>
      <c r="P220" s="176">
        <f aca="true" t="shared" si="41" ref="P220:P251">O220*H220</f>
        <v>0</v>
      </c>
      <c r="Q220" s="176">
        <v>0</v>
      </c>
      <c r="R220" s="176">
        <f aca="true" t="shared" si="42" ref="R220:R251">Q220*H220</f>
        <v>0</v>
      </c>
      <c r="S220" s="176">
        <v>0</v>
      </c>
      <c r="T220" s="177">
        <f aca="true" t="shared" si="43" ref="T220:T251">S220*H220</f>
        <v>0</v>
      </c>
      <c r="U220" s="33"/>
      <c r="V220" s="33"/>
      <c r="W220" s="33"/>
      <c r="X220" s="33"/>
      <c r="Y220" s="33"/>
      <c r="Z220" s="33"/>
      <c r="AA220" s="33"/>
      <c r="AB220" s="33"/>
      <c r="AC220" s="33"/>
      <c r="AD220" s="33"/>
      <c r="AE220" s="33"/>
      <c r="AR220" s="178" t="s">
        <v>318</v>
      </c>
      <c r="AT220" s="178" t="s">
        <v>222</v>
      </c>
      <c r="AU220" s="178" t="s">
        <v>82</v>
      </c>
      <c r="AY220" s="18" t="s">
        <v>219</v>
      </c>
      <c r="BE220" s="179">
        <f aca="true" t="shared" si="44" ref="BE220:BE251">IF(N220="základní",J220,0)</f>
        <v>0</v>
      </c>
      <c r="BF220" s="179">
        <f aca="true" t="shared" si="45" ref="BF220:BF251">IF(N220="snížená",J220,0)</f>
        <v>0</v>
      </c>
      <c r="BG220" s="179">
        <f aca="true" t="shared" si="46" ref="BG220:BG251">IF(N220="zákl. přenesená",J220,0)</f>
        <v>0</v>
      </c>
      <c r="BH220" s="179">
        <f aca="true" t="shared" si="47" ref="BH220:BH251">IF(N220="sníž. přenesená",J220,0)</f>
        <v>0</v>
      </c>
      <c r="BI220" s="179">
        <f aca="true" t="shared" si="48" ref="BI220:BI251">IF(N220="nulová",J220,0)</f>
        <v>0</v>
      </c>
      <c r="BJ220" s="18" t="s">
        <v>80</v>
      </c>
      <c r="BK220" s="179">
        <f aca="true" t="shared" si="49" ref="BK220:BK251">ROUND(I220*H220,2)</f>
        <v>0</v>
      </c>
      <c r="BL220" s="18" t="s">
        <v>318</v>
      </c>
      <c r="BM220" s="178" t="s">
        <v>1490</v>
      </c>
    </row>
    <row r="221" spans="1:65" s="2" customFormat="1" ht="21.6" customHeight="1">
      <c r="A221" s="33"/>
      <c r="B221" s="166"/>
      <c r="C221" s="167" t="s">
        <v>1142</v>
      </c>
      <c r="D221" s="167" t="s">
        <v>222</v>
      </c>
      <c r="E221" s="168" t="s">
        <v>2369</v>
      </c>
      <c r="F221" s="169" t="s">
        <v>2370</v>
      </c>
      <c r="G221" s="170" t="s">
        <v>225</v>
      </c>
      <c r="H221" s="171">
        <v>1</v>
      </c>
      <c r="I221" s="172"/>
      <c r="J221" s="173">
        <f t="shared" si="40"/>
        <v>0</v>
      </c>
      <c r="K221" s="169" t="s">
        <v>1</v>
      </c>
      <c r="L221" s="34"/>
      <c r="M221" s="174" t="s">
        <v>1</v>
      </c>
      <c r="N221" s="175" t="s">
        <v>38</v>
      </c>
      <c r="O221" s="59"/>
      <c r="P221" s="176">
        <f t="shared" si="41"/>
        <v>0</v>
      </c>
      <c r="Q221" s="176">
        <v>0</v>
      </c>
      <c r="R221" s="176">
        <f t="shared" si="42"/>
        <v>0</v>
      </c>
      <c r="S221" s="176">
        <v>0</v>
      </c>
      <c r="T221" s="177">
        <f t="shared" si="43"/>
        <v>0</v>
      </c>
      <c r="U221" s="33"/>
      <c r="V221" s="33"/>
      <c r="W221" s="33"/>
      <c r="X221" s="33"/>
      <c r="Y221" s="33"/>
      <c r="Z221" s="33"/>
      <c r="AA221" s="33"/>
      <c r="AB221" s="33"/>
      <c r="AC221" s="33"/>
      <c r="AD221" s="33"/>
      <c r="AE221" s="33"/>
      <c r="AR221" s="178" t="s">
        <v>318</v>
      </c>
      <c r="AT221" s="178" t="s">
        <v>222</v>
      </c>
      <c r="AU221" s="178" t="s">
        <v>82</v>
      </c>
      <c r="AY221" s="18" t="s">
        <v>219</v>
      </c>
      <c r="BE221" s="179">
        <f t="shared" si="44"/>
        <v>0</v>
      </c>
      <c r="BF221" s="179">
        <f t="shared" si="45"/>
        <v>0</v>
      </c>
      <c r="BG221" s="179">
        <f t="shared" si="46"/>
        <v>0</v>
      </c>
      <c r="BH221" s="179">
        <f t="shared" si="47"/>
        <v>0</v>
      </c>
      <c r="BI221" s="179">
        <f t="shared" si="48"/>
        <v>0</v>
      </c>
      <c r="BJ221" s="18" t="s">
        <v>80</v>
      </c>
      <c r="BK221" s="179">
        <f t="shared" si="49"/>
        <v>0</v>
      </c>
      <c r="BL221" s="18" t="s">
        <v>318</v>
      </c>
      <c r="BM221" s="178" t="s">
        <v>1495</v>
      </c>
    </row>
    <row r="222" spans="1:65" s="2" customFormat="1" ht="21.6" customHeight="1">
      <c r="A222" s="33"/>
      <c r="B222" s="166"/>
      <c r="C222" s="167" t="s">
        <v>676</v>
      </c>
      <c r="D222" s="167" t="s">
        <v>222</v>
      </c>
      <c r="E222" s="168" t="s">
        <v>2371</v>
      </c>
      <c r="F222" s="169" t="s">
        <v>2372</v>
      </c>
      <c r="G222" s="170" t="s">
        <v>225</v>
      </c>
      <c r="H222" s="171">
        <v>2</v>
      </c>
      <c r="I222" s="172"/>
      <c r="J222" s="173">
        <f t="shared" si="40"/>
        <v>0</v>
      </c>
      <c r="K222" s="169" t="s">
        <v>1</v>
      </c>
      <c r="L222" s="34"/>
      <c r="M222" s="174" t="s">
        <v>1</v>
      </c>
      <c r="N222" s="175" t="s">
        <v>38</v>
      </c>
      <c r="O222" s="59"/>
      <c r="P222" s="176">
        <f t="shared" si="41"/>
        <v>0</v>
      </c>
      <c r="Q222" s="176">
        <v>0</v>
      </c>
      <c r="R222" s="176">
        <f t="shared" si="42"/>
        <v>0</v>
      </c>
      <c r="S222" s="176">
        <v>0</v>
      </c>
      <c r="T222" s="177">
        <f t="shared" si="43"/>
        <v>0</v>
      </c>
      <c r="U222" s="33"/>
      <c r="V222" s="33"/>
      <c r="W222" s="33"/>
      <c r="X222" s="33"/>
      <c r="Y222" s="33"/>
      <c r="Z222" s="33"/>
      <c r="AA222" s="33"/>
      <c r="AB222" s="33"/>
      <c r="AC222" s="33"/>
      <c r="AD222" s="33"/>
      <c r="AE222" s="33"/>
      <c r="AR222" s="178" t="s">
        <v>318</v>
      </c>
      <c r="AT222" s="178" t="s">
        <v>222</v>
      </c>
      <c r="AU222" s="178" t="s">
        <v>82</v>
      </c>
      <c r="AY222" s="18" t="s">
        <v>219</v>
      </c>
      <c r="BE222" s="179">
        <f t="shared" si="44"/>
        <v>0</v>
      </c>
      <c r="BF222" s="179">
        <f t="shared" si="45"/>
        <v>0</v>
      </c>
      <c r="BG222" s="179">
        <f t="shared" si="46"/>
        <v>0</v>
      </c>
      <c r="BH222" s="179">
        <f t="shared" si="47"/>
        <v>0</v>
      </c>
      <c r="BI222" s="179">
        <f t="shared" si="48"/>
        <v>0</v>
      </c>
      <c r="BJ222" s="18" t="s">
        <v>80</v>
      </c>
      <c r="BK222" s="179">
        <f t="shared" si="49"/>
        <v>0</v>
      </c>
      <c r="BL222" s="18" t="s">
        <v>318</v>
      </c>
      <c r="BM222" s="178" t="s">
        <v>1504</v>
      </c>
    </row>
    <row r="223" spans="1:65" s="2" customFormat="1" ht="21.6" customHeight="1">
      <c r="A223" s="33"/>
      <c r="B223" s="166"/>
      <c r="C223" s="167" t="s">
        <v>1153</v>
      </c>
      <c r="D223" s="167" t="s">
        <v>222</v>
      </c>
      <c r="E223" s="168" t="s">
        <v>2373</v>
      </c>
      <c r="F223" s="169" t="s">
        <v>2374</v>
      </c>
      <c r="G223" s="170" t="s">
        <v>225</v>
      </c>
      <c r="H223" s="171">
        <v>1</v>
      </c>
      <c r="I223" s="172"/>
      <c r="J223" s="173">
        <f t="shared" si="40"/>
        <v>0</v>
      </c>
      <c r="K223" s="169" t="s">
        <v>1</v>
      </c>
      <c r="L223" s="34"/>
      <c r="M223" s="174" t="s">
        <v>1</v>
      </c>
      <c r="N223" s="175" t="s">
        <v>38</v>
      </c>
      <c r="O223" s="59"/>
      <c r="P223" s="176">
        <f t="shared" si="41"/>
        <v>0</v>
      </c>
      <c r="Q223" s="176">
        <v>0</v>
      </c>
      <c r="R223" s="176">
        <f t="shared" si="42"/>
        <v>0</v>
      </c>
      <c r="S223" s="176">
        <v>0</v>
      </c>
      <c r="T223" s="177">
        <f t="shared" si="43"/>
        <v>0</v>
      </c>
      <c r="U223" s="33"/>
      <c r="V223" s="33"/>
      <c r="W223" s="33"/>
      <c r="X223" s="33"/>
      <c r="Y223" s="33"/>
      <c r="Z223" s="33"/>
      <c r="AA223" s="33"/>
      <c r="AB223" s="33"/>
      <c r="AC223" s="33"/>
      <c r="AD223" s="33"/>
      <c r="AE223" s="33"/>
      <c r="AR223" s="178" t="s">
        <v>318</v>
      </c>
      <c r="AT223" s="178" t="s">
        <v>222</v>
      </c>
      <c r="AU223" s="178" t="s">
        <v>82</v>
      </c>
      <c r="AY223" s="18" t="s">
        <v>219</v>
      </c>
      <c r="BE223" s="179">
        <f t="shared" si="44"/>
        <v>0</v>
      </c>
      <c r="BF223" s="179">
        <f t="shared" si="45"/>
        <v>0</v>
      </c>
      <c r="BG223" s="179">
        <f t="shared" si="46"/>
        <v>0</v>
      </c>
      <c r="BH223" s="179">
        <f t="shared" si="47"/>
        <v>0</v>
      </c>
      <c r="BI223" s="179">
        <f t="shared" si="48"/>
        <v>0</v>
      </c>
      <c r="BJ223" s="18" t="s">
        <v>80</v>
      </c>
      <c r="BK223" s="179">
        <f t="shared" si="49"/>
        <v>0</v>
      </c>
      <c r="BL223" s="18" t="s">
        <v>318</v>
      </c>
      <c r="BM223" s="178" t="s">
        <v>1512</v>
      </c>
    </row>
    <row r="224" spans="1:65" s="2" customFormat="1" ht="21.6" customHeight="1">
      <c r="A224" s="33"/>
      <c r="B224" s="166"/>
      <c r="C224" s="167" t="s">
        <v>680</v>
      </c>
      <c r="D224" s="167" t="s">
        <v>222</v>
      </c>
      <c r="E224" s="168" t="s">
        <v>2375</v>
      </c>
      <c r="F224" s="169" t="s">
        <v>2376</v>
      </c>
      <c r="G224" s="170" t="s">
        <v>225</v>
      </c>
      <c r="H224" s="171">
        <v>2</v>
      </c>
      <c r="I224" s="172"/>
      <c r="J224" s="173">
        <f t="shared" si="40"/>
        <v>0</v>
      </c>
      <c r="K224" s="169" t="s">
        <v>1</v>
      </c>
      <c r="L224" s="34"/>
      <c r="M224" s="174" t="s">
        <v>1</v>
      </c>
      <c r="N224" s="175" t="s">
        <v>38</v>
      </c>
      <c r="O224" s="59"/>
      <c r="P224" s="176">
        <f t="shared" si="41"/>
        <v>0</v>
      </c>
      <c r="Q224" s="176">
        <v>0</v>
      </c>
      <c r="R224" s="176">
        <f t="shared" si="42"/>
        <v>0</v>
      </c>
      <c r="S224" s="176">
        <v>0</v>
      </c>
      <c r="T224" s="177">
        <f t="shared" si="43"/>
        <v>0</v>
      </c>
      <c r="U224" s="33"/>
      <c r="V224" s="33"/>
      <c r="W224" s="33"/>
      <c r="X224" s="33"/>
      <c r="Y224" s="33"/>
      <c r="Z224" s="33"/>
      <c r="AA224" s="33"/>
      <c r="AB224" s="33"/>
      <c r="AC224" s="33"/>
      <c r="AD224" s="33"/>
      <c r="AE224" s="33"/>
      <c r="AR224" s="178" t="s">
        <v>318</v>
      </c>
      <c r="AT224" s="178" t="s">
        <v>222</v>
      </c>
      <c r="AU224" s="178" t="s">
        <v>82</v>
      </c>
      <c r="AY224" s="18" t="s">
        <v>219</v>
      </c>
      <c r="BE224" s="179">
        <f t="shared" si="44"/>
        <v>0</v>
      </c>
      <c r="BF224" s="179">
        <f t="shared" si="45"/>
        <v>0</v>
      </c>
      <c r="BG224" s="179">
        <f t="shared" si="46"/>
        <v>0</v>
      </c>
      <c r="BH224" s="179">
        <f t="shared" si="47"/>
        <v>0</v>
      </c>
      <c r="BI224" s="179">
        <f t="shared" si="48"/>
        <v>0</v>
      </c>
      <c r="BJ224" s="18" t="s">
        <v>80</v>
      </c>
      <c r="BK224" s="179">
        <f t="shared" si="49"/>
        <v>0</v>
      </c>
      <c r="BL224" s="18" t="s">
        <v>318</v>
      </c>
      <c r="BM224" s="178" t="s">
        <v>1520</v>
      </c>
    </row>
    <row r="225" spans="1:65" s="2" customFormat="1" ht="32.45" customHeight="1">
      <c r="A225" s="33"/>
      <c r="B225" s="166"/>
      <c r="C225" s="167" t="s">
        <v>1165</v>
      </c>
      <c r="D225" s="167" t="s">
        <v>222</v>
      </c>
      <c r="E225" s="168" t="s">
        <v>2377</v>
      </c>
      <c r="F225" s="169" t="s">
        <v>2378</v>
      </c>
      <c r="G225" s="170" t="s">
        <v>361</v>
      </c>
      <c r="H225" s="171">
        <v>60</v>
      </c>
      <c r="I225" s="172"/>
      <c r="J225" s="173">
        <f t="shared" si="40"/>
        <v>0</v>
      </c>
      <c r="K225" s="169" t="s">
        <v>1</v>
      </c>
      <c r="L225" s="34"/>
      <c r="M225" s="174" t="s">
        <v>1</v>
      </c>
      <c r="N225" s="175" t="s">
        <v>38</v>
      </c>
      <c r="O225" s="59"/>
      <c r="P225" s="176">
        <f t="shared" si="41"/>
        <v>0</v>
      </c>
      <c r="Q225" s="176">
        <v>0</v>
      </c>
      <c r="R225" s="176">
        <f t="shared" si="42"/>
        <v>0</v>
      </c>
      <c r="S225" s="176">
        <v>0</v>
      </c>
      <c r="T225" s="177">
        <f t="shared" si="43"/>
        <v>0</v>
      </c>
      <c r="U225" s="33"/>
      <c r="V225" s="33"/>
      <c r="W225" s="33"/>
      <c r="X225" s="33"/>
      <c r="Y225" s="33"/>
      <c r="Z225" s="33"/>
      <c r="AA225" s="33"/>
      <c r="AB225" s="33"/>
      <c r="AC225" s="33"/>
      <c r="AD225" s="33"/>
      <c r="AE225" s="33"/>
      <c r="AR225" s="178" t="s">
        <v>318</v>
      </c>
      <c r="AT225" s="178" t="s">
        <v>222</v>
      </c>
      <c r="AU225" s="178" t="s">
        <v>82</v>
      </c>
      <c r="AY225" s="18" t="s">
        <v>219</v>
      </c>
      <c r="BE225" s="179">
        <f t="shared" si="44"/>
        <v>0</v>
      </c>
      <c r="BF225" s="179">
        <f t="shared" si="45"/>
        <v>0</v>
      </c>
      <c r="BG225" s="179">
        <f t="shared" si="46"/>
        <v>0</v>
      </c>
      <c r="BH225" s="179">
        <f t="shared" si="47"/>
        <v>0</v>
      </c>
      <c r="BI225" s="179">
        <f t="shared" si="48"/>
        <v>0</v>
      </c>
      <c r="BJ225" s="18" t="s">
        <v>80</v>
      </c>
      <c r="BK225" s="179">
        <f t="shared" si="49"/>
        <v>0</v>
      </c>
      <c r="BL225" s="18" t="s">
        <v>318</v>
      </c>
      <c r="BM225" s="178" t="s">
        <v>1528</v>
      </c>
    </row>
    <row r="226" spans="1:65" s="2" customFormat="1" ht="32.45" customHeight="1">
      <c r="A226" s="33"/>
      <c r="B226" s="166"/>
      <c r="C226" s="167" t="s">
        <v>1169</v>
      </c>
      <c r="D226" s="167" t="s">
        <v>222</v>
      </c>
      <c r="E226" s="168" t="s">
        <v>2379</v>
      </c>
      <c r="F226" s="169" t="s">
        <v>2380</v>
      </c>
      <c r="G226" s="170" t="s">
        <v>361</v>
      </c>
      <c r="H226" s="171">
        <v>50</v>
      </c>
      <c r="I226" s="172"/>
      <c r="J226" s="173">
        <f t="shared" si="40"/>
        <v>0</v>
      </c>
      <c r="K226" s="169" t="s">
        <v>1</v>
      </c>
      <c r="L226" s="34"/>
      <c r="M226" s="174" t="s">
        <v>1</v>
      </c>
      <c r="N226" s="175" t="s">
        <v>38</v>
      </c>
      <c r="O226" s="59"/>
      <c r="P226" s="176">
        <f t="shared" si="41"/>
        <v>0</v>
      </c>
      <c r="Q226" s="176">
        <v>0</v>
      </c>
      <c r="R226" s="176">
        <f t="shared" si="42"/>
        <v>0</v>
      </c>
      <c r="S226" s="176">
        <v>0</v>
      </c>
      <c r="T226" s="177">
        <f t="shared" si="43"/>
        <v>0</v>
      </c>
      <c r="U226" s="33"/>
      <c r="V226" s="33"/>
      <c r="W226" s="33"/>
      <c r="X226" s="33"/>
      <c r="Y226" s="33"/>
      <c r="Z226" s="33"/>
      <c r="AA226" s="33"/>
      <c r="AB226" s="33"/>
      <c r="AC226" s="33"/>
      <c r="AD226" s="33"/>
      <c r="AE226" s="33"/>
      <c r="AR226" s="178" t="s">
        <v>318</v>
      </c>
      <c r="AT226" s="178" t="s">
        <v>222</v>
      </c>
      <c r="AU226" s="178" t="s">
        <v>82</v>
      </c>
      <c r="AY226" s="18" t="s">
        <v>219</v>
      </c>
      <c r="BE226" s="179">
        <f t="shared" si="44"/>
        <v>0</v>
      </c>
      <c r="BF226" s="179">
        <f t="shared" si="45"/>
        <v>0</v>
      </c>
      <c r="BG226" s="179">
        <f t="shared" si="46"/>
        <v>0</v>
      </c>
      <c r="BH226" s="179">
        <f t="shared" si="47"/>
        <v>0</v>
      </c>
      <c r="BI226" s="179">
        <f t="shared" si="48"/>
        <v>0</v>
      </c>
      <c r="BJ226" s="18" t="s">
        <v>80</v>
      </c>
      <c r="BK226" s="179">
        <f t="shared" si="49"/>
        <v>0</v>
      </c>
      <c r="BL226" s="18" t="s">
        <v>318</v>
      </c>
      <c r="BM226" s="178" t="s">
        <v>1535</v>
      </c>
    </row>
    <row r="227" spans="1:65" s="2" customFormat="1" ht="32.45" customHeight="1">
      <c r="A227" s="33"/>
      <c r="B227" s="166"/>
      <c r="C227" s="167" t="s">
        <v>1174</v>
      </c>
      <c r="D227" s="167" t="s">
        <v>222</v>
      </c>
      <c r="E227" s="168" t="s">
        <v>2381</v>
      </c>
      <c r="F227" s="169" t="s">
        <v>2382</v>
      </c>
      <c r="G227" s="170" t="s">
        <v>361</v>
      </c>
      <c r="H227" s="171">
        <v>30</v>
      </c>
      <c r="I227" s="172"/>
      <c r="J227" s="173">
        <f t="shared" si="40"/>
        <v>0</v>
      </c>
      <c r="K227" s="169" t="s">
        <v>1</v>
      </c>
      <c r="L227" s="34"/>
      <c r="M227" s="174" t="s">
        <v>1</v>
      </c>
      <c r="N227" s="175" t="s">
        <v>38</v>
      </c>
      <c r="O227" s="59"/>
      <c r="P227" s="176">
        <f t="shared" si="41"/>
        <v>0</v>
      </c>
      <c r="Q227" s="176">
        <v>0</v>
      </c>
      <c r="R227" s="176">
        <f t="shared" si="42"/>
        <v>0</v>
      </c>
      <c r="S227" s="176">
        <v>0</v>
      </c>
      <c r="T227" s="177">
        <f t="shared" si="43"/>
        <v>0</v>
      </c>
      <c r="U227" s="33"/>
      <c r="V227" s="33"/>
      <c r="W227" s="33"/>
      <c r="X227" s="33"/>
      <c r="Y227" s="33"/>
      <c r="Z227" s="33"/>
      <c r="AA227" s="33"/>
      <c r="AB227" s="33"/>
      <c r="AC227" s="33"/>
      <c r="AD227" s="33"/>
      <c r="AE227" s="33"/>
      <c r="AR227" s="178" t="s">
        <v>318</v>
      </c>
      <c r="AT227" s="178" t="s">
        <v>222</v>
      </c>
      <c r="AU227" s="178" t="s">
        <v>82</v>
      </c>
      <c r="AY227" s="18" t="s">
        <v>219</v>
      </c>
      <c r="BE227" s="179">
        <f t="shared" si="44"/>
        <v>0</v>
      </c>
      <c r="BF227" s="179">
        <f t="shared" si="45"/>
        <v>0</v>
      </c>
      <c r="BG227" s="179">
        <f t="shared" si="46"/>
        <v>0</v>
      </c>
      <c r="BH227" s="179">
        <f t="shared" si="47"/>
        <v>0</v>
      </c>
      <c r="BI227" s="179">
        <f t="shared" si="48"/>
        <v>0</v>
      </c>
      <c r="BJ227" s="18" t="s">
        <v>80</v>
      </c>
      <c r="BK227" s="179">
        <f t="shared" si="49"/>
        <v>0</v>
      </c>
      <c r="BL227" s="18" t="s">
        <v>318</v>
      </c>
      <c r="BM227" s="178" t="s">
        <v>1546</v>
      </c>
    </row>
    <row r="228" spans="1:65" s="2" customFormat="1" ht="21.6" customHeight="1">
      <c r="A228" s="33"/>
      <c r="B228" s="166"/>
      <c r="C228" s="167" t="s">
        <v>687</v>
      </c>
      <c r="D228" s="167" t="s">
        <v>222</v>
      </c>
      <c r="E228" s="168" t="s">
        <v>2383</v>
      </c>
      <c r="F228" s="169" t="s">
        <v>2384</v>
      </c>
      <c r="G228" s="170" t="s">
        <v>361</v>
      </c>
      <c r="H228" s="171">
        <v>5</v>
      </c>
      <c r="I228" s="172"/>
      <c r="J228" s="173">
        <f t="shared" si="40"/>
        <v>0</v>
      </c>
      <c r="K228" s="169" t="s">
        <v>226</v>
      </c>
      <c r="L228" s="34"/>
      <c r="M228" s="174" t="s">
        <v>1</v>
      </c>
      <c r="N228" s="175" t="s">
        <v>38</v>
      </c>
      <c r="O228" s="59"/>
      <c r="P228" s="176">
        <f t="shared" si="41"/>
        <v>0</v>
      </c>
      <c r="Q228" s="176">
        <v>0.00042</v>
      </c>
      <c r="R228" s="176">
        <f t="shared" si="42"/>
        <v>0.0021000000000000003</v>
      </c>
      <c r="S228" s="176">
        <v>0</v>
      </c>
      <c r="T228" s="177">
        <f t="shared" si="43"/>
        <v>0</v>
      </c>
      <c r="U228" s="33"/>
      <c r="V228" s="33"/>
      <c r="W228" s="33"/>
      <c r="X228" s="33"/>
      <c r="Y228" s="33"/>
      <c r="Z228" s="33"/>
      <c r="AA228" s="33"/>
      <c r="AB228" s="33"/>
      <c r="AC228" s="33"/>
      <c r="AD228" s="33"/>
      <c r="AE228" s="33"/>
      <c r="AR228" s="178" t="s">
        <v>318</v>
      </c>
      <c r="AT228" s="178" t="s">
        <v>222</v>
      </c>
      <c r="AU228" s="178" t="s">
        <v>82</v>
      </c>
      <c r="AY228" s="18" t="s">
        <v>219</v>
      </c>
      <c r="BE228" s="179">
        <f t="shared" si="44"/>
        <v>0</v>
      </c>
      <c r="BF228" s="179">
        <f t="shared" si="45"/>
        <v>0</v>
      </c>
      <c r="BG228" s="179">
        <f t="shared" si="46"/>
        <v>0</v>
      </c>
      <c r="BH228" s="179">
        <f t="shared" si="47"/>
        <v>0</v>
      </c>
      <c r="BI228" s="179">
        <f t="shared" si="48"/>
        <v>0</v>
      </c>
      <c r="BJ228" s="18" t="s">
        <v>80</v>
      </c>
      <c r="BK228" s="179">
        <f t="shared" si="49"/>
        <v>0</v>
      </c>
      <c r="BL228" s="18" t="s">
        <v>318</v>
      </c>
      <c r="BM228" s="178" t="s">
        <v>2385</v>
      </c>
    </row>
    <row r="229" spans="1:65" s="2" customFormat="1" ht="21.6" customHeight="1">
      <c r="A229" s="33"/>
      <c r="B229" s="166"/>
      <c r="C229" s="197" t="s">
        <v>690</v>
      </c>
      <c r="D229" s="197" t="s">
        <v>253</v>
      </c>
      <c r="E229" s="198" t="s">
        <v>2386</v>
      </c>
      <c r="F229" s="199" t="s">
        <v>2387</v>
      </c>
      <c r="G229" s="200" t="s">
        <v>361</v>
      </c>
      <c r="H229" s="201">
        <v>5.15</v>
      </c>
      <c r="I229" s="202"/>
      <c r="J229" s="203">
        <f t="shared" si="40"/>
        <v>0</v>
      </c>
      <c r="K229" s="199" t="s">
        <v>226</v>
      </c>
      <c r="L229" s="204"/>
      <c r="M229" s="205" t="s">
        <v>1</v>
      </c>
      <c r="N229" s="206" t="s">
        <v>38</v>
      </c>
      <c r="O229" s="59"/>
      <c r="P229" s="176">
        <f t="shared" si="41"/>
        <v>0</v>
      </c>
      <c r="Q229" s="176">
        <v>0.00017</v>
      </c>
      <c r="R229" s="176">
        <f t="shared" si="42"/>
        <v>0.0008755000000000001</v>
      </c>
      <c r="S229" s="176">
        <v>0</v>
      </c>
      <c r="T229" s="177">
        <f t="shared" si="43"/>
        <v>0</v>
      </c>
      <c r="U229" s="33"/>
      <c r="V229" s="33"/>
      <c r="W229" s="33"/>
      <c r="X229" s="33"/>
      <c r="Y229" s="33"/>
      <c r="Z229" s="33"/>
      <c r="AA229" s="33"/>
      <c r="AB229" s="33"/>
      <c r="AC229" s="33"/>
      <c r="AD229" s="33"/>
      <c r="AE229" s="33"/>
      <c r="AR229" s="178" t="s">
        <v>418</v>
      </c>
      <c r="AT229" s="178" t="s">
        <v>253</v>
      </c>
      <c r="AU229" s="178" t="s">
        <v>82</v>
      </c>
      <c r="AY229" s="18" t="s">
        <v>219</v>
      </c>
      <c r="BE229" s="179">
        <f t="shared" si="44"/>
        <v>0</v>
      </c>
      <c r="BF229" s="179">
        <f t="shared" si="45"/>
        <v>0</v>
      </c>
      <c r="BG229" s="179">
        <f t="shared" si="46"/>
        <v>0</v>
      </c>
      <c r="BH229" s="179">
        <f t="shared" si="47"/>
        <v>0</v>
      </c>
      <c r="BI229" s="179">
        <f t="shared" si="48"/>
        <v>0</v>
      </c>
      <c r="BJ229" s="18" t="s">
        <v>80</v>
      </c>
      <c r="BK229" s="179">
        <f t="shared" si="49"/>
        <v>0</v>
      </c>
      <c r="BL229" s="18" t="s">
        <v>318</v>
      </c>
      <c r="BM229" s="178" t="s">
        <v>2388</v>
      </c>
    </row>
    <row r="230" spans="1:65" s="2" customFormat="1" ht="21.6" customHeight="1">
      <c r="A230" s="33"/>
      <c r="B230" s="166"/>
      <c r="C230" s="167" t="s">
        <v>693</v>
      </c>
      <c r="D230" s="167" t="s">
        <v>222</v>
      </c>
      <c r="E230" s="168" t="s">
        <v>2389</v>
      </c>
      <c r="F230" s="169" t="s">
        <v>2390</v>
      </c>
      <c r="G230" s="170" t="s">
        <v>361</v>
      </c>
      <c r="H230" s="171">
        <v>1</v>
      </c>
      <c r="I230" s="172"/>
      <c r="J230" s="173">
        <f t="shared" si="40"/>
        <v>0</v>
      </c>
      <c r="K230" s="169" t="s">
        <v>1</v>
      </c>
      <c r="L230" s="34"/>
      <c r="M230" s="174" t="s">
        <v>1</v>
      </c>
      <c r="N230" s="175" t="s">
        <v>38</v>
      </c>
      <c r="O230" s="59"/>
      <c r="P230" s="176">
        <f t="shared" si="41"/>
        <v>0</v>
      </c>
      <c r="Q230" s="176">
        <v>0.00042</v>
      </c>
      <c r="R230" s="176">
        <f t="shared" si="42"/>
        <v>0.00042</v>
      </c>
      <c r="S230" s="176">
        <v>0</v>
      </c>
      <c r="T230" s="177">
        <f t="shared" si="43"/>
        <v>0</v>
      </c>
      <c r="U230" s="33"/>
      <c r="V230" s="33"/>
      <c r="W230" s="33"/>
      <c r="X230" s="33"/>
      <c r="Y230" s="33"/>
      <c r="Z230" s="33"/>
      <c r="AA230" s="33"/>
      <c r="AB230" s="33"/>
      <c r="AC230" s="33"/>
      <c r="AD230" s="33"/>
      <c r="AE230" s="33"/>
      <c r="AR230" s="178" t="s">
        <v>318</v>
      </c>
      <c r="AT230" s="178" t="s">
        <v>222</v>
      </c>
      <c r="AU230" s="178" t="s">
        <v>82</v>
      </c>
      <c r="AY230" s="18" t="s">
        <v>219</v>
      </c>
      <c r="BE230" s="179">
        <f t="shared" si="44"/>
        <v>0</v>
      </c>
      <c r="BF230" s="179">
        <f t="shared" si="45"/>
        <v>0</v>
      </c>
      <c r="BG230" s="179">
        <f t="shared" si="46"/>
        <v>0</v>
      </c>
      <c r="BH230" s="179">
        <f t="shared" si="47"/>
        <v>0</v>
      </c>
      <c r="BI230" s="179">
        <f t="shared" si="48"/>
        <v>0</v>
      </c>
      <c r="BJ230" s="18" t="s">
        <v>80</v>
      </c>
      <c r="BK230" s="179">
        <f t="shared" si="49"/>
        <v>0</v>
      </c>
      <c r="BL230" s="18" t="s">
        <v>318</v>
      </c>
      <c r="BM230" s="178" t="s">
        <v>2391</v>
      </c>
    </row>
    <row r="231" spans="1:65" s="2" customFormat="1" ht="21.6" customHeight="1">
      <c r="A231" s="33"/>
      <c r="B231" s="166"/>
      <c r="C231" s="167" t="s">
        <v>696</v>
      </c>
      <c r="D231" s="167" t="s">
        <v>222</v>
      </c>
      <c r="E231" s="168" t="s">
        <v>2392</v>
      </c>
      <c r="F231" s="169" t="s">
        <v>2393</v>
      </c>
      <c r="G231" s="170" t="s">
        <v>225</v>
      </c>
      <c r="H231" s="171">
        <v>13</v>
      </c>
      <c r="I231" s="172"/>
      <c r="J231" s="173">
        <f t="shared" si="40"/>
        <v>0</v>
      </c>
      <c r="K231" s="169" t="s">
        <v>1</v>
      </c>
      <c r="L231" s="34"/>
      <c r="M231" s="174" t="s">
        <v>1</v>
      </c>
      <c r="N231" s="175" t="s">
        <v>38</v>
      </c>
      <c r="O231" s="59"/>
      <c r="P231" s="176">
        <f t="shared" si="41"/>
        <v>0</v>
      </c>
      <c r="Q231" s="176">
        <v>0</v>
      </c>
      <c r="R231" s="176">
        <f t="shared" si="42"/>
        <v>0</v>
      </c>
      <c r="S231" s="176">
        <v>0</v>
      </c>
      <c r="T231" s="177">
        <f t="shared" si="43"/>
        <v>0</v>
      </c>
      <c r="U231" s="33"/>
      <c r="V231" s="33"/>
      <c r="W231" s="33"/>
      <c r="X231" s="33"/>
      <c r="Y231" s="33"/>
      <c r="Z231" s="33"/>
      <c r="AA231" s="33"/>
      <c r="AB231" s="33"/>
      <c r="AC231" s="33"/>
      <c r="AD231" s="33"/>
      <c r="AE231" s="33"/>
      <c r="AR231" s="178" t="s">
        <v>318</v>
      </c>
      <c r="AT231" s="178" t="s">
        <v>222</v>
      </c>
      <c r="AU231" s="178" t="s">
        <v>82</v>
      </c>
      <c r="AY231" s="18" t="s">
        <v>219</v>
      </c>
      <c r="BE231" s="179">
        <f t="shared" si="44"/>
        <v>0</v>
      </c>
      <c r="BF231" s="179">
        <f t="shared" si="45"/>
        <v>0</v>
      </c>
      <c r="BG231" s="179">
        <f t="shared" si="46"/>
        <v>0</v>
      </c>
      <c r="BH231" s="179">
        <f t="shared" si="47"/>
        <v>0</v>
      </c>
      <c r="BI231" s="179">
        <f t="shared" si="48"/>
        <v>0</v>
      </c>
      <c r="BJ231" s="18" t="s">
        <v>80</v>
      </c>
      <c r="BK231" s="179">
        <f t="shared" si="49"/>
        <v>0</v>
      </c>
      <c r="BL231" s="18" t="s">
        <v>318</v>
      </c>
      <c r="BM231" s="178" t="s">
        <v>1553</v>
      </c>
    </row>
    <row r="232" spans="1:65" s="2" customFormat="1" ht="14.45" customHeight="1">
      <c r="A232" s="33"/>
      <c r="B232" s="166"/>
      <c r="C232" s="167" t="s">
        <v>699</v>
      </c>
      <c r="D232" s="167" t="s">
        <v>222</v>
      </c>
      <c r="E232" s="168" t="s">
        <v>2394</v>
      </c>
      <c r="F232" s="169" t="s">
        <v>2395</v>
      </c>
      <c r="G232" s="170" t="s">
        <v>2396</v>
      </c>
      <c r="H232" s="171">
        <v>1</v>
      </c>
      <c r="I232" s="172"/>
      <c r="J232" s="173">
        <f t="shared" si="40"/>
        <v>0</v>
      </c>
      <c r="K232" s="169" t="s">
        <v>1</v>
      </c>
      <c r="L232" s="34"/>
      <c r="M232" s="174" t="s">
        <v>1</v>
      </c>
      <c r="N232" s="175" t="s">
        <v>38</v>
      </c>
      <c r="O232" s="59"/>
      <c r="P232" s="176">
        <f t="shared" si="41"/>
        <v>0</v>
      </c>
      <c r="Q232" s="176">
        <v>0</v>
      </c>
      <c r="R232" s="176">
        <f t="shared" si="42"/>
        <v>0</v>
      </c>
      <c r="S232" s="176">
        <v>0</v>
      </c>
      <c r="T232" s="177">
        <f t="shared" si="43"/>
        <v>0</v>
      </c>
      <c r="U232" s="33"/>
      <c r="V232" s="33"/>
      <c r="W232" s="33"/>
      <c r="X232" s="33"/>
      <c r="Y232" s="33"/>
      <c r="Z232" s="33"/>
      <c r="AA232" s="33"/>
      <c r="AB232" s="33"/>
      <c r="AC232" s="33"/>
      <c r="AD232" s="33"/>
      <c r="AE232" s="33"/>
      <c r="AR232" s="178" t="s">
        <v>318</v>
      </c>
      <c r="AT232" s="178" t="s">
        <v>222</v>
      </c>
      <c r="AU232" s="178" t="s">
        <v>82</v>
      </c>
      <c r="AY232" s="18" t="s">
        <v>219</v>
      </c>
      <c r="BE232" s="179">
        <f t="shared" si="44"/>
        <v>0</v>
      </c>
      <c r="BF232" s="179">
        <f t="shared" si="45"/>
        <v>0</v>
      </c>
      <c r="BG232" s="179">
        <f t="shared" si="46"/>
        <v>0</v>
      </c>
      <c r="BH232" s="179">
        <f t="shared" si="47"/>
        <v>0</v>
      </c>
      <c r="BI232" s="179">
        <f t="shared" si="48"/>
        <v>0</v>
      </c>
      <c r="BJ232" s="18" t="s">
        <v>80</v>
      </c>
      <c r="BK232" s="179">
        <f t="shared" si="49"/>
        <v>0</v>
      </c>
      <c r="BL232" s="18" t="s">
        <v>318</v>
      </c>
      <c r="BM232" s="178" t="s">
        <v>1565</v>
      </c>
    </row>
    <row r="233" spans="1:65" s="2" customFormat="1" ht="21.6" customHeight="1">
      <c r="A233" s="33"/>
      <c r="B233" s="166"/>
      <c r="C233" s="167" t="s">
        <v>702</v>
      </c>
      <c r="D233" s="167" t="s">
        <v>222</v>
      </c>
      <c r="E233" s="168" t="s">
        <v>2397</v>
      </c>
      <c r="F233" s="169" t="s">
        <v>2398</v>
      </c>
      <c r="G233" s="170" t="s">
        <v>225</v>
      </c>
      <c r="H233" s="171">
        <v>6</v>
      </c>
      <c r="I233" s="172"/>
      <c r="J233" s="173">
        <f t="shared" si="40"/>
        <v>0</v>
      </c>
      <c r="K233" s="169" t="s">
        <v>1</v>
      </c>
      <c r="L233" s="34"/>
      <c r="M233" s="174" t="s">
        <v>1</v>
      </c>
      <c r="N233" s="175" t="s">
        <v>38</v>
      </c>
      <c r="O233" s="59"/>
      <c r="P233" s="176">
        <f t="shared" si="41"/>
        <v>0</v>
      </c>
      <c r="Q233" s="176">
        <v>0</v>
      </c>
      <c r="R233" s="176">
        <f t="shared" si="42"/>
        <v>0</v>
      </c>
      <c r="S233" s="176">
        <v>0</v>
      </c>
      <c r="T233" s="177">
        <f t="shared" si="43"/>
        <v>0</v>
      </c>
      <c r="U233" s="33"/>
      <c r="V233" s="33"/>
      <c r="W233" s="33"/>
      <c r="X233" s="33"/>
      <c r="Y233" s="33"/>
      <c r="Z233" s="33"/>
      <c r="AA233" s="33"/>
      <c r="AB233" s="33"/>
      <c r="AC233" s="33"/>
      <c r="AD233" s="33"/>
      <c r="AE233" s="33"/>
      <c r="AR233" s="178" t="s">
        <v>318</v>
      </c>
      <c r="AT233" s="178" t="s">
        <v>222</v>
      </c>
      <c r="AU233" s="178" t="s">
        <v>82</v>
      </c>
      <c r="AY233" s="18" t="s">
        <v>219</v>
      </c>
      <c r="BE233" s="179">
        <f t="shared" si="44"/>
        <v>0</v>
      </c>
      <c r="BF233" s="179">
        <f t="shared" si="45"/>
        <v>0</v>
      </c>
      <c r="BG233" s="179">
        <f t="shared" si="46"/>
        <v>0</v>
      </c>
      <c r="BH233" s="179">
        <f t="shared" si="47"/>
        <v>0</v>
      </c>
      <c r="BI233" s="179">
        <f t="shared" si="48"/>
        <v>0</v>
      </c>
      <c r="BJ233" s="18" t="s">
        <v>80</v>
      </c>
      <c r="BK233" s="179">
        <f t="shared" si="49"/>
        <v>0</v>
      </c>
      <c r="BL233" s="18" t="s">
        <v>318</v>
      </c>
      <c r="BM233" s="178" t="s">
        <v>1577</v>
      </c>
    </row>
    <row r="234" spans="1:65" s="2" customFormat="1" ht="21.6" customHeight="1">
      <c r="A234" s="33"/>
      <c r="B234" s="166"/>
      <c r="C234" s="167" t="s">
        <v>705</v>
      </c>
      <c r="D234" s="167" t="s">
        <v>222</v>
      </c>
      <c r="E234" s="168" t="s">
        <v>2399</v>
      </c>
      <c r="F234" s="169" t="s">
        <v>2400</v>
      </c>
      <c r="G234" s="170" t="s">
        <v>225</v>
      </c>
      <c r="H234" s="171">
        <v>8</v>
      </c>
      <c r="I234" s="172"/>
      <c r="J234" s="173">
        <f t="shared" si="40"/>
        <v>0</v>
      </c>
      <c r="K234" s="169" t="s">
        <v>1</v>
      </c>
      <c r="L234" s="34"/>
      <c r="M234" s="174" t="s">
        <v>1</v>
      </c>
      <c r="N234" s="175" t="s">
        <v>38</v>
      </c>
      <c r="O234" s="59"/>
      <c r="P234" s="176">
        <f t="shared" si="41"/>
        <v>0</v>
      </c>
      <c r="Q234" s="176">
        <v>0</v>
      </c>
      <c r="R234" s="176">
        <f t="shared" si="42"/>
        <v>0</v>
      </c>
      <c r="S234" s="176">
        <v>0</v>
      </c>
      <c r="T234" s="177">
        <f t="shared" si="43"/>
        <v>0</v>
      </c>
      <c r="U234" s="33"/>
      <c r="V234" s="33"/>
      <c r="W234" s="33"/>
      <c r="X234" s="33"/>
      <c r="Y234" s="33"/>
      <c r="Z234" s="33"/>
      <c r="AA234" s="33"/>
      <c r="AB234" s="33"/>
      <c r="AC234" s="33"/>
      <c r="AD234" s="33"/>
      <c r="AE234" s="33"/>
      <c r="AR234" s="178" t="s">
        <v>318</v>
      </c>
      <c r="AT234" s="178" t="s">
        <v>222</v>
      </c>
      <c r="AU234" s="178" t="s">
        <v>82</v>
      </c>
      <c r="AY234" s="18" t="s">
        <v>219</v>
      </c>
      <c r="BE234" s="179">
        <f t="shared" si="44"/>
        <v>0</v>
      </c>
      <c r="BF234" s="179">
        <f t="shared" si="45"/>
        <v>0</v>
      </c>
      <c r="BG234" s="179">
        <f t="shared" si="46"/>
        <v>0</v>
      </c>
      <c r="BH234" s="179">
        <f t="shared" si="47"/>
        <v>0</v>
      </c>
      <c r="BI234" s="179">
        <f t="shared" si="48"/>
        <v>0</v>
      </c>
      <c r="BJ234" s="18" t="s">
        <v>80</v>
      </c>
      <c r="BK234" s="179">
        <f t="shared" si="49"/>
        <v>0</v>
      </c>
      <c r="BL234" s="18" t="s">
        <v>318</v>
      </c>
      <c r="BM234" s="178" t="s">
        <v>1587</v>
      </c>
    </row>
    <row r="235" spans="1:65" s="2" customFormat="1" ht="21.6" customHeight="1">
      <c r="A235" s="33"/>
      <c r="B235" s="166"/>
      <c r="C235" s="197" t="s">
        <v>708</v>
      </c>
      <c r="D235" s="197" t="s">
        <v>253</v>
      </c>
      <c r="E235" s="198" t="s">
        <v>2401</v>
      </c>
      <c r="F235" s="199" t="s">
        <v>2402</v>
      </c>
      <c r="G235" s="200" t="s">
        <v>225</v>
      </c>
      <c r="H235" s="201">
        <v>5</v>
      </c>
      <c r="I235" s="202"/>
      <c r="J235" s="203">
        <f t="shared" si="40"/>
        <v>0</v>
      </c>
      <c r="K235" s="199" t="s">
        <v>1</v>
      </c>
      <c r="L235" s="204"/>
      <c r="M235" s="205" t="s">
        <v>1</v>
      </c>
      <c r="N235" s="206" t="s">
        <v>38</v>
      </c>
      <c r="O235" s="59"/>
      <c r="P235" s="176">
        <f t="shared" si="41"/>
        <v>0</v>
      </c>
      <c r="Q235" s="176">
        <v>0</v>
      </c>
      <c r="R235" s="176">
        <f t="shared" si="42"/>
        <v>0</v>
      </c>
      <c r="S235" s="176">
        <v>0</v>
      </c>
      <c r="T235" s="177">
        <f t="shared" si="43"/>
        <v>0</v>
      </c>
      <c r="U235" s="33"/>
      <c r="V235" s="33"/>
      <c r="W235" s="33"/>
      <c r="X235" s="33"/>
      <c r="Y235" s="33"/>
      <c r="Z235" s="33"/>
      <c r="AA235" s="33"/>
      <c r="AB235" s="33"/>
      <c r="AC235" s="33"/>
      <c r="AD235" s="33"/>
      <c r="AE235" s="33"/>
      <c r="AR235" s="178" t="s">
        <v>418</v>
      </c>
      <c r="AT235" s="178" t="s">
        <v>253</v>
      </c>
      <c r="AU235" s="178" t="s">
        <v>82</v>
      </c>
      <c r="AY235" s="18" t="s">
        <v>219</v>
      </c>
      <c r="BE235" s="179">
        <f t="shared" si="44"/>
        <v>0</v>
      </c>
      <c r="BF235" s="179">
        <f t="shared" si="45"/>
        <v>0</v>
      </c>
      <c r="BG235" s="179">
        <f t="shared" si="46"/>
        <v>0</v>
      </c>
      <c r="BH235" s="179">
        <f t="shared" si="47"/>
        <v>0</v>
      </c>
      <c r="BI235" s="179">
        <f t="shared" si="48"/>
        <v>0</v>
      </c>
      <c r="BJ235" s="18" t="s">
        <v>80</v>
      </c>
      <c r="BK235" s="179">
        <f t="shared" si="49"/>
        <v>0</v>
      </c>
      <c r="BL235" s="18" t="s">
        <v>318</v>
      </c>
      <c r="BM235" s="178" t="s">
        <v>1597</v>
      </c>
    </row>
    <row r="236" spans="1:65" s="2" customFormat="1" ht="21.6" customHeight="1">
      <c r="A236" s="33"/>
      <c r="B236" s="166"/>
      <c r="C236" s="197" t="s">
        <v>711</v>
      </c>
      <c r="D236" s="197" t="s">
        <v>253</v>
      </c>
      <c r="E236" s="198" t="s">
        <v>2403</v>
      </c>
      <c r="F236" s="199" t="s">
        <v>2404</v>
      </c>
      <c r="G236" s="200" t="s">
        <v>225</v>
      </c>
      <c r="H236" s="201">
        <v>1</v>
      </c>
      <c r="I236" s="202"/>
      <c r="J236" s="203">
        <f t="shared" si="40"/>
        <v>0</v>
      </c>
      <c r="K236" s="199" t="s">
        <v>1</v>
      </c>
      <c r="L236" s="204"/>
      <c r="M236" s="205" t="s">
        <v>1</v>
      </c>
      <c r="N236" s="206" t="s">
        <v>38</v>
      </c>
      <c r="O236" s="59"/>
      <c r="P236" s="176">
        <f t="shared" si="41"/>
        <v>0</v>
      </c>
      <c r="Q236" s="176">
        <v>0</v>
      </c>
      <c r="R236" s="176">
        <f t="shared" si="42"/>
        <v>0</v>
      </c>
      <c r="S236" s="176">
        <v>0</v>
      </c>
      <c r="T236" s="177">
        <f t="shared" si="43"/>
        <v>0</v>
      </c>
      <c r="U236" s="33"/>
      <c r="V236" s="33"/>
      <c r="W236" s="33"/>
      <c r="X236" s="33"/>
      <c r="Y236" s="33"/>
      <c r="Z236" s="33"/>
      <c r="AA236" s="33"/>
      <c r="AB236" s="33"/>
      <c r="AC236" s="33"/>
      <c r="AD236" s="33"/>
      <c r="AE236" s="33"/>
      <c r="AR236" s="178" t="s">
        <v>418</v>
      </c>
      <c r="AT236" s="178" t="s">
        <v>253</v>
      </c>
      <c r="AU236" s="178" t="s">
        <v>82</v>
      </c>
      <c r="AY236" s="18" t="s">
        <v>219</v>
      </c>
      <c r="BE236" s="179">
        <f t="shared" si="44"/>
        <v>0</v>
      </c>
      <c r="BF236" s="179">
        <f t="shared" si="45"/>
        <v>0</v>
      </c>
      <c r="BG236" s="179">
        <f t="shared" si="46"/>
        <v>0</v>
      </c>
      <c r="BH236" s="179">
        <f t="shared" si="47"/>
        <v>0</v>
      </c>
      <c r="BI236" s="179">
        <f t="shared" si="48"/>
        <v>0</v>
      </c>
      <c r="BJ236" s="18" t="s">
        <v>80</v>
      </c>
      <c r="BK236" s="179">
        <f t="shared" si="49"/>
        <v>0</v>
      </c>
      <c r="BL236" s="18" t="s">
        <v>318</v>
      </c>
      <c r="BM236" s="178" t="s">
        <v>1634</v>
      </c>
    </row>
    <row r="237" spans="1:65" s="2" customFormat="1" ht="21.6" customHeight="1">
      <c r="A237" s="33"/>
      <c r="B237" s="166"/>
      <c r="C237" s="197" t="s">
        <v>1224</v>
      </c>
      <c r="D237" s="197" t="s">
        <v>253</v>
      </c>
      <c r="E237" s="198" t="s">
        <v>2405</v>
      </c>
      <c r="F237" s="199" t="s">
        <v>2406</v>
      </c>
      <c r="G237" s="200" t="s">
        <v>225</v>
      </c>
      <c r="H237" s="201">
        <v>2</v>
      </c>
      <c r="I237" s="202"/>
      <c r="J237" s="203">
        <f t="shared" si="40"/>
        <v>0</v>
      </c>
      <c r="K237" s="199" t="s">
        <v>1</v>
      </c>
      <c r="L237" s="204"/>
      <c r="M237" s="205" t="s">
        <v>1</v>
      </c>
      <c r="N237" s="206" t="s">
        <v>38</v>
      </c>
      <c r="O237" s="59"/>
      <c r="P237" s="176">
        <f t="shared" si="41"/>
        <v>0</v>
      </c>
      <c r="Q237" s="176">
        <v>0</v>
      </c>
      <c r="R237" s="176">
        <f t="shared" si="42"/>
        <v>0</v>
      </c>
      <c r="S237" s="176">
        <v>0</v>
      </c>
      <c r="T237" s="177">
        <f t="shared" si="43"/>
        <v>0</v>
      </c>
      <c r="U237" s="33"/>
      <c r="V237" s="33"/>
      <c r="W237" s="33"/>
      <c r="X237" s="33"/>
      <c r="Y237" s="33"/>
      <c r="Z237" s="33"/>
      <c r="AA237" s="33"/>
      <c r="AB237" s="33"/>
      <c r="AC237" s="33"/>
      <c r="AD237" s="33"/>
      <c r="AE237" s="33"/>
      <c r="AR237" s="178" t="s">
        <v>418</v>
      </c>
      <c r="AT237" s="178" t="s">
        <v>253</v>
      </c>
      <c r="AU237" s="178" t="s">
        <v>82</v>
      </c>
      <c r="AY237" s="18" t="s">
        <v>219</v>
      </c>
      <c r="BE237" s="179">
        <f t="shared" si="44"/>
        <v>0</v>
      </c>
      <c r="BF237" s="179">
        <f t="shared" si="45"/>
        <v>0</v>
      </c>
      <c r="BG237" s="179">
        <f t="shared" si="46"/>
        <v>0</v>
      </c>
      <c r="BH237" s="179">
        <f t="shared" si="47"/>
        <v>0</v>
      </c>
      <c r="BI237" s="179">
        <f t="shared" si="48"/>
        <v>0</v>
      </c>
      <c r="BJ237" s="18" t="s">
        <v>80</v>
      </c>
      <c r="BK237" s="179">
        <f t="shared" si="49"/>
        <v>0</v>
      </c>
      <c r="BL237" s="18" t="s">
        <v>318</v>
      </c>
      <c r="BM237" s="178" t="s">
        <v>2407</v>
      </c>
    </row>
    <row r="238" spans="1:65" s="2" customFormat="1" ht="21.6" customHeight="1">
      <c r="A238" s="33"/>
      <c r="B238" s="166"/>
      <c r="C238" s="167" t="s">
        <v>1229</v>
      </c>
      <c r="D238" s="167" t="s">
        <v>222</v>
      </c>
      <c r="E238" s="168" t="s">
        <v>2408</v>
      </c>
      <c r="F238" s="169" t="s">
        <v>2409</v>
      </c>
      <c r="G238" s="170" t="s">
        <v>225</v>
      </c>
      <c r="H238" s="171">
        <v>1</v>
      </c>
      <c r="I238" s="172"/>
      <c r="J238" s="173">
        <f t="shared" si="40"/>
        <v>0</v>
      </c>
      <c r="K238" s="169" t="s">
        <v>1</v>
      </c>
      <c r="L238" s="34"/>
      <c r="M238" s="174" t="s">
        <v>1</v>
      </c>
      <c r="N238" s="175" t="s">
        <v>38</v>
      </c>
      <c r="O238" s="59"/>
      <c r="P238" s="176">
        <f t="shared" si="41"/>
        <v>0</v>
      </c>
      <c r="Q238" s="176">
        <v>0</v>
      </c>
      <c r="R238" s="176">
        <f t="shared" si="42"/>
        <v>0</v>
      </c>
      <c r="S238" s="176">
        <v>0</v>
      </c>
      <c r="T238" s="177">
        <f t="shared" si="43"/>
        <v>0</v>
      </c>
      <c r="U238" s="33"/>
      <c r="V238" s="33"/>
      <c r="W238" s="33"/>
      <c r="X238" s="33"/>
      <c r="Y238" s="33"/>
      <c r="Z238" s="33"/>
      <c r="AA238" s="33"/>
      <c r="AB238" s="33"/>
      <c r="AC238" s="33"/>
      <c r="AD238" s="33"/>
      <c r="AE238" s="33"/>
      <c r="AR238" s="178" t="s">
        <v>318</v>
      </c>
      <c r="AT238" s="178" t="s">
        <v>222</v>
      </c>
      <c r="AU238" s="178" t="s">
        <v>82</v>
      </c>
      <c r="AY238" s="18" t="s">
        <v>219</v>
      </c>
      <c r="BE238" s="179">
        <f t="shared" si="44"/>
        <v>0</v>
      </c>
      <c r="BF238" s="179">
        <f t="shared" si="45"/>
        <v>0</v>
      </c>
      <c r="BG238" s="179">
        <f t="shared" si="46"/>
        <v>0</v>
      </c>
      <c r="BH238" s="179">
        <f t="shared" si="47"/>
        <v>0</v>
      </c>
      <c r="BI238" s="179">
        <f t="shared" si="48"/>
        <v>0</v>
      </c>
      <c r="BJ238" s="18" t="s">
        <v>80</v>
      </c>
      <c r="BK238" s="179">
        <f t="shared" si="49"/>
        <v>0</v>
      </c>
      <c r="BL238" s="18" t="s">
        <v>318</v>
      </c>
      <c r="BM238" s="178" t="s">
        <v>1604</v>
      </c>
    </row>
    <row r="239" spans="1:65" s="2" customFormat="1" ht="21.6" customHeight="1">
      <c r="A239" s="33"/>
      <c r="B239" s="166"/>
      <c r="C239" s="197" t="s">
        <v>1234</v>
      </c>
      <c r="D239" s="197" t="s">
        <v>253</v>
      </c>
      <c r="E239" s="198" t="s">
        <v>2410</v>
      </c>
      <c r="F239" s="199" t="s">
        <v>2411</v>
      </c>
      <c r="G239" s="200" t="s">
        <v>225</v>
      </c>
      <c r="H239" s="201">
        <v>1</v>
      </c>
      <c r="I239" s="202"/>
      <c r="J239" s="203">
        <f t="shared" si="40"/>
        <v>0</v>
      </c>
      <c r="K239" s="199" t="s">
        <v>1</v>
      </c>
      <c r="L239" s="204"/>
      <c r="M239" s="205" t="s">
        <v>1</v>
      </c>
      <c r="N239" s="206" t="s">
        <v>38</v>
      </c>
      <c r="O239" s="59"/>
      <c r="P239" s="176">
        <f t="shared" si="41"/>
        <v>0</v>
      </c>
      <c r="Q239" s="176">
        <v>0</v>
      </c>
      <c r="R239" s="176">
        <f t="shared" si="42"/>
        <v>0</v>
      </c>
      <c r="S239" s="176">
        <v>0</v>
      </c>
      <c r="T239" s="177">
        <f t="shared" si="43"/>
        <v>0</v>
      </c>
      <c r="U239" s="33"/>
      <c r="V239" s="33"/>
      <c r="W239" s="33"/>
      <c r="X239" s="33"/>
      <c r="Y239" s="33"/>
      <c r="Z239" s="33"/>
      <c r="AA239" s="33"/>
      <c r="AB239" s="33"/>
      <c r="AC239" s="33"/>
      <c r="AD239" s="33"/>
      <c r="AE239" s="33"/>
      <c r="AR239" s="178" t="s">
        <v>418</v>
      </c>
      <c r="AT239" s="178" t="s">
        <v>253</v>
      </c>
      <c r="AU239" s="178" t="s">
        <v>82</v>
      </c>
      <c r="AY239" s="18" t="s">
        <v>219</v>
      </c>
      <c r="BE239" s="179">
        <f t="shared" si="44"/>
        <v>0</v>
      </c>
      <c r="BF239" s="179">
        <f t="shared" si="45"/>
        <v>0</v>
      </c>
      <c r="BG239" s="179">
        <f t="shared" si="46"/>
        <v>0</v>
      </c>
      <c r="BH239" s="179">
        <f t="shared" si="47"/>
        <v>0</v>
      </c>
      <c r="BI239" s="179">
        <f t="shared" si="48"/>
        <v>0</v>
      </c>
      <c r="BJ239" s="18" t="s">
        <v>80</v>
      </c>
      <c r="BK239" s="179">
        <f t="shared" si="49"/>
        <v>0</v>
      </c>
      <c r="BL239" s="18" t="s">
        <v>318</v>
      </c>
      <c r="BM239" s="178" t="s">
        <v>1614</v>
      </c>
    </row>
    <row r="240" spans="1:65" s="2" customFormat="1" ht="21.6" customHeight="1">
      <c r="A240" s="33"/>
      <c r="B240" s="166"/>
      <c r="C240" s="167" t="s">
        <v>577</v>
      </c>
      <c r="D240" s="167" t="s">
        <v>222</v>
      </c>
      <c r="E240" s="168" t="s">
        <v>2412</v>
      </c>
      <c r="F240" s="169" t="s">
        <v>2413</v>
      </c>
      <c r="G240" s="170" t="s">
        <v>225</v>
      </c>
      <c r="H240" s="171">
        <v>3</v>
      </c>
      <c r="I240" s="172"/>
      <c r="J240" s="173">
        <f t="shared" si="40"/>
        <v>0</v>
      </c>
      <c r="K240" s="169" t="s">
        <v>1</v>
      </c>
      <c r="L240" s="34"/>
      <c r="M240" s="174" t="s">
        <v>1</v>
      </c>
      <c r="N240" s="175" t="s">
        <v>38</v>
      </c>
      <c r="O240" s="59"/>
      <c r="P240" s="176">
        <f t="shared" si="41"/>
        <v>0</v>
      </c>
      <c r="Q240" s="176">
        <v>0</v>
      </c>
      <c r="R240" s="176">
        <f t="shared" si="42"/>
        <v>0</v>
      </c>
      <c r="S240" s="176">
        <v>0</v>
      </c>
      <c r="T240" s="177">
        <f t="shared" si="43"/>
        <v>0</v>
      </c>
      <c r="U240" s="33"/>
      <c r="V240" s="33"/>
      <c r="W240" s="33"/>
      <c r="X240" s="33"/>
      <c r="Y240" s="33"/>
      <c r="Z240" s="33"/>
      <c r="AA240" s="33"/>
      <c r="AB240" s="33"/>
      <c r="AC240" s="33"/>
      <c r="AD240" s="33"/>
      <c r="AE240" s="33"/>
      <c r="AR240" s="178" t="s">
        <v>318</v>
      </c>
      <c r="AT240" s="178" t="s">
        <v>222</v>
      </c>
      <c r="AU240" s="178" t="s">
        <v>82</v>
      </c>
      <c r="AY240" s="18" t="s">
        <v>219</v>
      </c>
      <c r="BE240" s="179">
        <f t="shared" si="44"/>
        <v>0</v>
      </c>
      <c r="BF240" s="179">
        <f t="shared" si="45"/>
        <v>0</v>
      </c>
      <c r="BG240" s="179">
        <f t="shared" si="46"/>
        <v>0</v>
      </c>
      <c r="BH240" s="179">
        <f t="shared" si="47"/>
        <v>0</v>
      </c>
      <c r="BI240" s="179">
        <f t="shared" si="48"/>
        <v>0</v>
      </c>
      <c r="BJ240" s="18" t="s">
        <v>80</v>
      </c>
      <c r="BK240" s="179">
        <f t="shared" si="49"/>
        <v>0</v>
      </c>
      <c r="BL240" s="18" t="s">
        <v>318</v>
      </c>
      <c r="BM240" s="178" t="s">
        <v>1625</v>
      </c>
    </row>
    <row r="241" spans="1:65" s="2" customFormat="1" ht="21.6" customHeight="1">
      <c r="A241" s="33"/>
      <c r="B241" s="166"/>
      <c r="C241" s="197" t="s">
        <v>1245</v>
      </c>
      <c r="D241" s="197" t="s">
        <v>253</v>
      </c>
      <c r="E241" s="198" t="s">
        <v>2414</v>
      </c>
      <c r="F241" s="199" t="s">
        <v>2415</v>
      </c>
      <c r="G241" s="200" t="s">
        <v>225</v>
      </c>
      <c r="H241" s="201">
        <v>2</v>
      </c>
      <c r="I241" s="202"/>
      <c r="J241" s="203">
        <f t="shared" si="40"/>
        <v>0</v>
      </c>
      <c r="K241" s="199" t="s">
        <v>1</v>
      </c>
      <c r="L241" s="204"/>
      <c r="M241" s="205" t="s">
        <v>1</v>
      </c>
      <c r="N241" s="206" t="s">
        <v>38</v>
      </c>
      <c r="O241" s="59"/>
      <c r="P241" s="176">
        <f t="shared" si="41"/>
        <v>0</v>
      </c>
      <c r="Q241" s="176">
        <v>0</v>
      </c>
      <c r="R241" s="176">
        <f t="shared" si="42"/>
        <v>0</v>
      </c>
      <c r="S241" s="176">
        <v>0</v>
      </c>
      <c r="T241" s="177">
        <f t="shared" si="43"/>
        <v>0</v>
      </c>
      <c r="U241" s="33"/>
      <c r="V241" s="33"/>
      <c r="W241" s="33"/>
      <c r="X241" s="33"/>
      <c r="Y241" s="33"/>
      <c r="Z241" s="33"/>
      <c r="AA241" s="33"/>
      <c r="AB241" s="33"/>
      <c r="AC241" s="33"/>
      <c r="AD241" s="33"/>
      <c r="AE241" s="33"/>
      <c r="AR241" s="178" t="s">
        <v>418</v>
      </c>
      <c r="AT241" s="178" t="s">
        <v>253</v>
      </c>
      <c r="AU241" s="178" t="s">
        <v>82</v>
      </c>
      <c r="AY241" s="18" t="s">
        <v>219</v>
      </c>
      <c r="BE241" s="179">
        <f t="shared" si="44"/>
        <v>0</v>
      </c>
      <c r="BF241" s="179">
        <f t="shared" si="45"/>
        <v>0</v>
      </c>
      <c r="BG241" s="179">
        <f t="shared" si="46"/>
        <v>0</v>
      </c>
      <c r="BH241" s="179">
        <f t="shared" si="47"/>
        <v>0</v>
      </c>
      <c r="BI241" s="179">
        <f t="shared" si="48"/>
        <v>0</v>
      </c>
      <c r="BJ241" s="18" t="s">
        <v>80</v>
      </c>
      <c r="BK241" s="179">
        <f t="shared" si="49"/>
        <v>0</v>
      </c>
      <c r="BL241" s="18" t="s">
        <v>318</v>
      </c>
      <c r="BM241" s="178" t="s">
        <v>2416</v>
      </c>
    </row>
    <row r="242" spans="1:65" s="2" customFormat="1" ht="21.6" customHeight="1">
      <c r="A242" s="33"/>
      <c r="B242" s="166"/>
      <c r="C242" s="197" t="s">
        <v>1248</v>
      </c>
      <c r="D242" s="197" t="s">
        <v>253</v>
      </c>
      <c r="E242" s="198" t="s">
        <v>2417</v>
      </c>
      <c r="F242" s="199" t="s">
        <v>2418</v>
      </c>
      <c r="G242" s="200" t="s">
        <v>225</v>
      </c>
      <c r="H242" s="201">
        <v>1</v>
      </c>
      <c r="I242" s="202"/>
      <c r="J242" s="203">
        <f t="shared" si="40"/>
        <v>0</v>
      </c>
      <c r="K242" s="199" t="s">
        <v>1</v>
      </c>
      <c r="L242" s="204"/>
      <c r="M242" s="205" t="s">
        <v>1</v>
      </c>
      <c r="N242" s="206" t="s">
        <v>38</v>
      </c>
      <c r="O242" s="59"/>
      <c r="P242" s="176">
        <f t="shared" si="41"/>
        <v>0</v>
      </c>
      <c r="Q242" s="176">
        <v>0</v>
      </c>
      <c r="R242" s="176">
        <f t="shared" si="42"/>
        <v>0</v>
      </c>
      <c r="S242" s="176">
        <v>0</v>
      </c>
      <c r="T242" s="177">
        <f t="shared" si="43"/>
        <v>0</v>
      </c>
      <c r="U242" s="33"/>
      <c r="V242" s="33"/>
      <c r="W242" s="33"/>
      <c r="X242" s="33"/>
      <c r="Y242" s="33"/>
      <c r="Z242" s="33"/>
      <c r="AA242" s="33"/>
      <c r="AB242" s="33"/>
      <c r="AC242" s="33"/>
      <c r="AD242" s="33"/>
      <c r="AE242" s="33"/>
      <c r="AR242" s="178" t="s">
        <v>418</v>
      </c>
      <c r="AT242" s="178" t="s">
        <v>253</v>
      </c>
      <c r="AU242" s="178" t="s">
        <v>82</v>
      </c>
      <c r="AY242" s="18" t="s">
        <v>219</v>
      </c>
      <c r="BE242" s="179">
        <f t="shared" si="44"/>
        <v>0</v>
      </c>
      <c r="BF242" s="179">
        <f t="shared" si="45"/>
        <v>0</v>
      </c>
      <c r="BG242" s="179">
        <f t="shared" si="46"/>
        <v>0</v>
      </c>
      <c r="BH242" s="179">
        <f t="shared" si="47"/>
        <v>0</v>
      </c>
      <c r="BI242" s="179">
        <f t="shared" si="48"/>
        <v>0</v>
      </c>
      <c r="BJ242" s="18" t="s">
        <v>80</v>
      </c>
      <c r="BK242" s="179">
        <f t="shared" si="49"/>
        <v>0</v>
      </c>
      <c r="BL242" s="18" t="s">
        <v>318</v>
      </c>
      <c r="BM242" s="178" t="s">
        <v>1641</v>
      </c>
    </row>
    <row r="243" spans="1:65" s="2" customFormat="1" ht="14.45" customHeight="1">
      <c r="A243" s="33"/>
      <c r="B243" s="166"/>
      <c r="C243" s="197" t="s">
        <v>1251</v>
      </c>
      <c r="D243" s="197" t="s">
        <v>253</v>
      </c>
      <c r="E243" s="198" t="s">
        <v>2419</v>
      </c>
      <c r="F243" s="199" t="s">
        <v>2420</v>
      </c>
      <c r="G243" s="200" t="s">
        <v>225</v>
      </c>
      <c r="H243" s="201">
        <v>1</v>
      </c>
      <c r="I243" s="202"/>
      <c r="J243" s="203">
        <f t="shared" si="40"/>
        <v>0</v>
      </c>
      <c r="K243" s="199" t="s">
        <v>1</v>
      </c>
      <c r="L243" s="204"/>
      <c r="M243" s="205" t="s">
        <v>1</v>
      </c>
      <c r="N243" s="206" t="s">
        <v>38</v>
      </c>
      <c r="O243" s="59"/>
      <c r="P243" s="176">
        <f t="shared" si="41"/>
        <v>0</v>
      </c>
      <c r="Q243" s="176">
        <v>0</v>
      </c>
      <c r="R243" s="176">
        <f t="shared" si="42"/>
        <v>0</v>
      </c>
      <c r="S243" s="176">
        <v>0</v>
      </c>
      <c r="T243" s="177">
        <f t="shared" si="43"/>
        <v>0</v>
      </c>
      <c r="U243" s="33"/>
      <c r="V243" s="33"/>
      <c r="W243" s="33"/>
      <c r="X243" s="33"/>
      <c r="Y243" s="33"/>
      <c r="Z243" s="33"/>
      <c r="AA243" s="33"/>
      <c r="AB243" s="33"/>
      <c r="AC243" s="33"/>
      <c r="AD243" s="33"/>
      <c r="AE243" s="33"/>
      <c r="AR243" s="178" t="s">
        <v>418</v>
      </c>
      <c r="AT243" s="178" t="s">
        <v>253</v>
      </c>
      <c r="AU243" s="178" t="s">
        <v>82</v>
      </c>
      <c r="AY243" s="18" t="s">
        <v>219</v>
      </c>
      <c r="BE243" s="179">
        <f t="shared" si="44"/>
        <v>0</v>
      </c>
      <c r="BF243" s="179">
        <f t="shared" si="45"/>
        <v>0</v>
      </c>
      <c r="BG243" s="179">
        <f t="shared" si="46"/>
        <v>0</v>
      </c>
      <c r="BH243" s="179">
        <f t="shared" si="47"/>
        <v>0</v>
      </c>
      <c r="BI243" s="179">
        <f t="shared" si="48"/>
        <v>0</v>
      </c>
      <c r="BJ243" s="18" t="s">
        <v>80</v>
      </c>
      <c r="BK243" s="179">
        <f t="shared" si="49"/>
        <v>0</v>
      </c>
      <c r="BL243" s="18" t="s">
        <v>318</v>
      </c>
      <c r="BM243" s="178" t="s">
        <v>1651</v>
      </c>
    </row>
    <row r="244" spans="1:65" s="2" customFormat="1" ht="14.45" customHeight="1">
      <c r="A244" s="33"/>
      <c r="B244" s="166"/>
      <c r="C244" s="197" t="s">
        <v>1256</v>
      </c>
      <c r="D244" s="197" t="s">
        <v>253</v>
      </c>
      <c r="E244" s="198" t="s">
        <v>2421</v>
      </c>
      <c r="F244" s="199" t="s">
        <v>2422</v>
      </c>
      <c r="G244" s="200" t="s">
        <v>225</v>
      </c>
      <c r="H244" s="201">
        <v>2</v>
      </c>
      <c r="I244" s="202"/>
      <c r="J244" s="203">
        <f t="shared" si="40"/>
        <v>0</v>
      </c>
      <c r="K244" s="199" t="s">
        <v>1</v>
      </c>
      <c r="L244" s="204"/>
      <c r="M244" s="205" t="s">
        <v>1</v>
      </c>
      <c r="N244" s="206" t="s">
        <v>38</v>
      </c>
      <c r="O244" s="59"/>
      <c r="P244" s="176">
        <f t="shared" si="41"/>
        <v>0</v>
      </c>
      <c r="Q244" s="176">
        <v>0</v>
      </c>
      <c r="R244" s="176">
        <f t="shared" si="42"/>
        <v>0</v>
      </c>
      <c r="S244" s="176">
        <v>0</v>
      </c>
      <c r="T244" s="177">
        <f t="shared" si="43"/>
        <v>0</v>
      </c>
      <c r="U244" s="33"/>
      <c r="V244" s="33"/>
      <c r="W244" s="33"/>
      <c r="X244" s="33"/>
      <c r="Y244" s="33"/>
      <c r="Z244" s="33"/>
      <c r="AA244" s="33"/>
      <c r="AB244" s="33"/>
      <c r="AC244" s="33"/>
      <c r="AD244" s="33"/>
      <c r="AE244" s="33"/>
      <c r="AR244" s="178" t="s">
        <v>418</v>
      </c>
      <c r="AT244" s="178" t="s">
        <v>253</v>
      </c>
      <c r="AU244" s="178" t="s">
        <v>82</v>
      </c>
      <c r="AY244" s="18" t="s">
        <v>219</v>
      </c>
      <c r="BE244" s="179">
        <f t="shared" si="44"/>
        <v>0</v>
      </c>
      <c r="BF244" s="179">
        <f t="shared" si="45"/>
        <v>0</v>
      </c>
      <c r="BG244" s="179">
        <f t="shared" si="46"/>
        <v>0</v>
      </c>
      <c r="BH244" s="179">
        <f t="shared" si="47"/>
        <v>0</v>
      </c>
      <c r="BI244" s="179">
        <f t="shared" si="48"/>
        <v>0</v>
      </c>
      <c r="BJ244" s="18" t="s">
        <v>80</v>
      </c>
      <c r="BK244" s="179">
        <f t="shared" si="49"/>
        <v>0</v>
      </c>
      <c r="BL244" s="18" t="s">
        <v>318</v>
      </c>
      <c r="BM244" s="178" t="s">
        <v>1667</v>
      </c>
    </row>
    <row r="245" spans="1:65" s="2" customFormat="1" ht="21.6" customHeight="1">
      <c r="A245" s="33"/>
      <c r="B245" s="166"/>
      <c r="C245" s="167" t="s">
        <v>1261</v>
      </c>
      <c r="D245" s="167" t="s">
        <v>222</v>
      </c>
      <c r="E245" s="168" t="s">
        <v>2423</v>
      </c>
      <c r="F245" s="169" t="s">
        <v>2424</v>
      </c>
      <c r="G245" s="170" t="s">
        <v>225</v>
      </c>
      <c r="H245" s="171">
        <v>5</v>
      </c>
      <c r="I245" s="172"/>
      <c r="J245" s="173">
        <f t="shared" si="40"/>
        <v>0</v>
      </c>
      <c r="K245" s="169" t="s">
        <v>1</v>
      </c>
      <c r="L245" s="34"/>
      <c r="M245" s="174" t="s">
        <v>1</v>
      </c>
      <c r="N245" s="175" t="s">
        <v>38</v>
      </c>
      <c r="O245" s="59"/>
      <c r="P245" s="176">
        <f t="shared" si="41"/>
        <v>0</v>
      </c>
      <c r="Q245" s="176">
        <v>0</v>
      </c>
      <c r="R245" s="176">
        <f t="shared" si="42"/>
        <v>0</v>
      </c>
      <c r="S245" s="176">
        <v>0</v>
      </c>
      <c r="T245" s="177">
        <f t="shared" si="43"/>
        <v>0</v>
      </c>
      <c r="U245" s="33"/>
      <c r="V245" s="33"/>
      <c r="W245" s="33"/>
      <c r="X245" s="33"/>
      <c r="Y245" s="33"/>
      <c r="Z245" s="33"/>
      <c r="AA245" s="33"/>
      <c r="AB245" s="33"/>
      <c r="AC245" s="33"/>
      <c r="AD245" s="33"/>
      <c r="AE245" s="33"/>
      <c r="AR245" s="178" t="s">
        <v>318</v>
      </c>
      <c r="AT245" s="178" t="s">
        <v>222</v>
      </c>
      <c r="AU245" s="178" t="s">
        <v>82</v>
      </c>
      <c r="AY245" s="18" t="s">
        <v>219</v>
      </c>
      <c r="BE245" s="179">
        <f t="shared" si="44"/>
        <v>0</v>
      </c>
      <c r="BF245" s="179">
        <f t="shared" si="45"/>
        <v>0</v>
      </c>
      <c r="BG245" s="179">
        <f t="shared" si="46"/>
        <v>0</v>
      </c>
      <c r="BH245" s="179">
        <f t="shared" si="47"/>
        <v>0</v>
      </c>
      <c r="BI245" s="179">
        <f t="shared" si="48"/>
        <v>0</v>
      </c>
      <c r="BJ245" s="18" t="s">
        <v>80</v>
      </c>
      <c r="BK245" s="179">
        <f t="shared" si="49"/>
        <v>0</v>
      </c>
      <c r="BL245" s="18" t="s">
        <v>318</v>
      </c>
      <c r="BM245" s="178" t="s">
        <v>1677</v>
      </c>
    </row>
    <row r="246" spans="1:65" s="2" customFormat="1" ht="21.6" customHeight="1">
      <c r="A246" s="33"/>
      <c r="B246" s="166"/>
      <c r="C246" s="197" t="s">
        <v>1267</v>
      </c>
      <c r="D246" s="197" t="s">
        <v>253</v>
      </c>
      <c r="E246" s="198" t="s">
        <v>2425</v>
      </c>
      <c r="F246" s="199" t="s">
        <v>2426</v>
      </c>
      <c r="G246" s="200" t="s">
        <v>225</v>
      </c>
      <c r="H246" s="201">
        <v>4</v>
      </c>
      <c r="I246" s="202"/>
      <c r="J246" s="203">
        <f t="shared" si="40"/>
        <v>0</v>
      </c>
      <c r="K246" s="199" t="s">
        <v>1</v>
      </c>
      <c r="L246" s="204"/>
      <c r="M246" s="205" t="s">
        <v>1</v>
      </c>
      <c r="N246" s="206" t="s">
        <v>38</v>
      </c>
      <c r="O246" s="59"/>
      <c r="P246" s="176">
        <f t="shared" si="41"/>
        <v>0</v>
      </c>
      <c r="Q246" s="176">
        <v>0</v>
      </c>
      <c r="R246" s="176">
        <f t="shared" si="42"/>
        <v>0</v>
      </c>
      <c r="S246" s="176">
        <v>0</v>
      </c>
      <c r="T246" s="177">
        <f t="shared" si="43"/>
        <v>0</v>
      </c>
      <c r="U246" s="33"/>
      <c r="V246" s="33"/>
      <c r="W246" s="33"/>
      <c r="X246" s="33"/>
      <c r="Y246" s="33"/>
      <c r="Z246" s="33"/>
      <c r="AA246" s="33"/>
      <c r="AB246" s="33"/>
      <c r="AC246" s="33"/>
      <c r="AD246" s="33"/>
      <c r="AE246" s="33"/>
      <c r="AR246" s="178" t="s">
        <v>418</v>
      </c>
      <c r="AT246" s="178" t="s">
        <v>253</v>
      </c>
      <c r="AU246" s="178" t="s">
        <v>82</v>
      </c>
      <c r="AY246" s="18" t="s">
        <v>219</v>
      </c>
      <c r="BE246" s="179">
        <f t="shared" si="44"/>
        <v>0</v>
      </c>
      <c r="BF246" s="179">
        <f t="shared" si="45"/>
        <v>0</v>
      </c>
      <c r="BG246" s="179">
        <f t="shared" si="46"/>
        <v>0</v>
      </c>
      <c r="BH246" s="179">
        <f t="shared" si="47"/>
        <v>0</v>
      </c>
      <c r="BI246" s="179">
        <f t="shared" si="48"/>
        <v>0</v>
      </c>
      <c r="BJ246" s="18" t="s">
        <v>80</v>
      </c>
      <c r="BK246" s="179">
        <f t="shared" si="49"/>
        <v>0</v>
      </c>
      <c r="BL246" s="18" t="s">
        <v>318</v>
      </c>
      <c r="BM246" s="178" t="s">
        <v>1691</v>
      </c>
    </row>
    <row r="247" spans="1:65" s="2" customFormat="1" ht="32.45" customHeight="1">
      <c r="A247" s="33"/>
      <c r="B247" s="166"/>
      <c r="C247" s="197" t="s">
        <v>166</v>
      </c>
      <c r="D247" s="197" t="s">
        <v>253</v>
      </c>
      <c r="E247" s="198" t="s">
        <v>2427</v>
      </c>
      <c r="F247" s="199" t="s">
        <v>2428</v>
      </c>
      <c r="G247" s="200" t="s">
        <v>225</v>
      </c>
      <c r="H247" s="201">
        <v>1</v>
      </c>
      <c r="I247" s="202"/>
      <c r="J247" s="203">
        <f t="shared" si="40"/>
        <v>0</v>
      </c>
      <c r="K247" s="199" t="s">
        <v>1</v>
      </c>
      <c r="L247" s="204"/>
      <c r="M247" s="205" t="s">
        <v>1</v>
      </c>
      <c r="N247" s="206" t="s">
        <v>38</v>
      </c>
      <c r="O247" s="59"/>
      <c r="P247" s="176">
        <f t="shared" si="41"/>
        <v>0</v>
      </c>
      <c r="Q247" s="176">
        <v>0</v>
      </c>
      <c r="R247" s="176">
        <f t="shared" si="42"/>
        <v>0</v>
      </c>
      <c r="S247" s="176">
        <v>0</v>
      </c>
      <c r="T247" s="177">
        <f t="shared" si="43"/>
        <v>0</v>
      </c>
      <c r="U247" s="33"/>
      <c r="V247" s="33"/>
      <c r="W247" s="33"/>
      <c r="X247" s="33"/>
      <c r="Y247" s="33"/>
      <c r="Z247" s="33"/>
      <c r="AA247" s="33"/>
      <c r="AB247" s="33"/>
      <c r="AC247" s="33"/>
      <c r="AD247" s="33"/>
      <c r="AE247" s="33"/>
      <c r="AR247" s="178" t="s">
        <v>418</v>
      </c>
      <c r="AT247" s="178" t="s">
        <v>253</v>
      </c>
      <c r="AU247" s="178" t="s">
        <v>82</v>
      </c>
      <c r="AY247" s="18" t="s">
        <v>219</v>
      </c>
      <c r="BE247" s="179">
        <f t="shared" si="44"/>
        <v>0</v>
      </c>
      <c r="BF247" s="179">
        <f t="shared" si="45"/>
        <v>0</v>
      </c>
      <c r="BG247" s="179">
        <f t="shared" si="46"/>
        <v>0</v>
      </c>
      <c r="BH247" s="179">
        <f t="shared" si="47"/>
        <v>0</v>
      </c>
      <c r="BI247" s="179">
        <f t="shared" si="48"/>
        <v>0</v>
      </c>
      <c r="BJ247" s="18" t="s">
        <v>80</v>
      </c>
      <c r="BK247" s="179">
        <f t="shared" si="49"/>
        <v>0</v>
      </c>
      <c r="BL247" s="18" t="s">
        <v>318</v>
      </c>
      <c r="BM247" s="178" t="s">
        <v>2429</v>
      </c>
    </row>
    <row r="248" spans="1:65" s="2" customFormat="1" ht="32.45" customHeight="1">
      <c r="A248" s="33"/>
      <c r="B248" s="166"/>
      <c r="C248" s="167" t="s">
        <v>169</v>
      </c>
      <c r="D248" s="167" t="s">
        <v>222</v>
      </c>
      <c r="E248" s="168" t="s">
        <v>2430</v>
      </c>
      <c r="F248" s="169" t="s">
        <v>2431</v>
      </c>
      <c r="G248" s="170" t="s">
        <v>225</v>
      </c>
      <c r="H248" s="171">
        <v>1</v>
      </c>
      <c r="I248" s="172"/>
      <c r="J248" s="173">
        <f t="shared" si="40"/>
        <v>0</v>
      </c>
      <c r="K248" s="169" t="s">
        <v>1</v>
      </c>
      <c r="L248" s="34"/>
      <c r="M248" s="174" t="s">
        <v>1</v>
      </c>
      <c r="N248" s="175" t="s">
        <v>38</v>
      </c>
      <c r="O248" s="59"/>
      <c r="P248" s="176">
        <f t="shared" si="41"/>
        <v>0</v>
      </c>
      <c r="Q248" s="176">
        <v>0</v>
      </c>
      <c r="R248" s="176">
        <f t="shared" si="42"/>
        <v>0</v>
      </c>
      <c r="S248" s="176">
        <v>0</v>
      </c>
      <c r="T248" s="177">
        <f t="shared" si="43"/>
        <v>0</v>
      </c>
      <c r="U248" s="33"/>
      <c r="V248" s="33"/>
      <c r="W248" s="33"/>
      <c r="X248" s="33"/>
      <c r="Y248" s="33"/>
      <c r="Z248" s="33"/>
      <c r="AA248" s="33"/>
      <c r="AB248" s="33"/>
      <c r="AC248" s="33"/>
      <c r="AD248" s="33"/>
      <c r="AE248" s="33"/>
      <c r="AR248" s="178" t="s">
        <v>318</v>
      </c>
      <c r="AT248" s="178" t="s">
        <v>222</v>
      </c>
      <c r="AU248" s="178" t="s">
        <v>82</v>
      </c>
      <c r="AY248" s="18" t="s">
        <v>219</v>
      </c>
      <c r="BE248" s="179">
        <f t="shared" si="44"/>
        <v>0</v>
      </c>
      <c r="BF248" s="179">
        <f t="shared" si="45"/>
        <v>0</v>
      </c>
      <c r="BG248" s="179">
        <f t="shared" si="46"/>
        <v>0</v>
      </c>
      <c r="BH248" s="179">
        <f t="shared" si="47"/>
        <v>0</v>
      </c>
      <c r="BI248" s="179">
        <f t="shared" si="48"/>
        <v>0</v>
      </c>
      <c r="BJ248" s="18" t="s">
        <v>80</v>
      </c>
      <c r="BK248" s="179">
        <f t="shared" si="49"/>
        <v>0</v>
      </c>
      <c r="BL248" s="18" t="s">
        <v>318</v>
      </c>
      <c r="BM248" s="178" t="s">
        <v>1702</v>
      </c>
    </row>
    <row r="249" spans="1:65" s="2" customFormat="1" ht="21.6" customHeight="1">
      <c r="A249" s="33"/>
      <c r="B249" s="166"/>
      <c r="C249" s="167" t="s">
        <v>1277</v>
      </c>
      <c r="D249" s="167" t="s">
        <v>222</v>
      </c>
      <c r="E249" s="168" t="s">
        <v>2432</v>
      </c>
      <c r="F249" s="169" t="s">
        <v>2433</v>
      </c>
      <c r="G249" s="170" t="s">
        <v>361</v>
      </c>
      <c r="H249" s="171">
        <v>215</v>
      </c>
      <c r="I249" s="172"/>
      <c r="J249" s="173">
        <f t="shared" si="40"/>
        <v>0</v>
      </c>
      <c r="K249" s="169" t="s">
        <v>1</v>
      </c>
      <c r="L249" s="34"/>
      <c r="M249" s="174" t="s">
        <v>1</v>
      </c>
      <c r="N249" s="175" t="s">
        <v>38</v>
      </c>
      <c r="O249" s="59"/>
      <c r="P249" s="176">
        <f t="shared" si="41"/>
        <v>0</v>
      </c>
      <c r="Q249" s="176">
        <v>0</v>
      </c>
      <c r="R249" s="176">
        <f t="shared" si="42"/>
        <v>0</v>
      </c>
      <c r="S249" s="176">
        <v>0</v>
      </c>
      <c r="T249" s="177">
        <f t="shared" si="43"/>
        <v>0</v>
      </c>
      <c r="U249" s="33"/>
      <c r="V249" s="33"/>
      <c r="W249" s="33"/>
      <c r="X249" s="33"/>
      <c r="Y249" s="33"/>
      <c r="Z249" s="33"/>
      <c r="AA249" s="33"/>
      <c r="AB249" s="33"/>
      <c r="AC249" s="33"/>
      <c r="AD249" s="33"/>
      <c r="AE249" s="33"/>
      <c r="AR249" s="178" t="s">
        <v>318</v>
      </c>
      <c r="AT249" s="178" t="s">
        <v>222</v>
      </c>
      <c r="AU249" s="178" t="s">
        <v>82</v>
      </c>
      <c r="AY249" s="18" t="s">
        <v>219</v>
      </c>
      <c r="BE249" s="179">
        <f t="shared" si="44"/>
        <v>0</v>
      </c>
      <c r="BF249" s="179">
        <f t="shared" si="45"/>
        <v>0</v>
      </c>
      <c r="BG249" s="179">
        <f t="shared" si="46"/>
        <v>0</v>
      </c>
      <c r="BH249" s="179">
        <f t="shared" si="47"/>
        <v>0</v>
      </c>
      <c r="BI249" s="179">
        <f t="shared" si="48"/>
        <v>0</v>
      </c>
      <c r="BJ249" s="18" t="s">
        <v>80</v>
      </c>
      <c r="BK249" s="179">
        <f t="shared" si="49"/>
        <v>0</v>
      </c>
      <c r="BL249" s="18" t="s">
        <v>318</v>
      </c>
      <c r="BM249" s="178" t="s">
        <v>1708</v>
      </c>
    </row>
    <row r="250" spans="1:65" s="2" customFormat="1" ht="21.6" customHeight="1">
      <c r="A250" s="33"/>
      <c r="B250" s="166"/>
      <c r="C250" s="167" t="s">
        <v>1282</v>
      </c>
      <c r="D250" s="167" t="s">
        <v>222</v>
      </c>
      <c r="E250" s="168" t="s">
        <v>2434</v>
      </c>
      <c r="F250" s="169" t="s">
        <v>2435</v>
      </c>
      <c r="G250" s="170" t="s">
        <v>361</v>
      </c>
      <c r="H250" s="171">
        <v>215</v>
      </c>
      <c r="I250" s="172"/>
      <c r="J250" s="173">
        <f t="shared" si="40"/>
        <v>0</v>
      </c>
      <c r="K250" s="169" t="s">
        <v>1</v>
      </c>
      <c r="L250" s="34"/>
      <c r="M250" s="174" t="s">
        <v>1</v>
      </c>
      <c r="N250" s="175" t="s">
        <v>38</v>
      </c>
      <c r="O250" s="59"/>
      <c r="P250" s="176">
        <f t="shared" si="41"/>
        <v>0</v>
      </c>
      <c r="Q250" s="176">
        <v>0</v>
      </c>
      <c r="R250" s="176">
        <f t="shared" si="42"/>
        <v>0</v>
      </c>
      <c r="S250" s="176">
        <v>0</v>
      </c>
      <c r="T250" s="177">
        <f t="shared" si="43"/>
        <v>0</v>
      </c>
      <c r="U250" s="33"/>
      <c r="V250" s="33"/>
      <c r="W250" s="33"/>
      <c r="X250" s="33"/>
      <c r="Y250" s="33"/>
      <c r="Z250" s="33"/>
      <c r="AA250" s="33"/>
      <c r="AB250" s="33"/>
      <c r="AC250" s="33"/>
      <c r="AD250" s="33"/>
      <c r="AE250" s="33"/>
      <c r="AR250" s="178" t="s">
        <v>318</v>
      </c>
      <c r="AT250" s="178" t="s">
        <v>222</v>
      </c>
      <c r="AU250" s="178" t="s">
        <v>82</v>
      </c>
      <c r="AY250" s="18" t="s">
        <v>219</v>
      </c>
      <c r="BE250" s="179">
        <f t="shared" si="44"/>
        <v>0</v>
      </c>
      <c r="BF250" s="179">
        <f t="shared" si="45"/>
        <v>0</v>
      </c>
      <c r="BG250" s="179">
        <f t="shared" si="46"/>
        <v>0</v>
      </c>
      <c r="BH250" s="179">
        <f t="shared" si="47"/>
        <v>0</v>
      </c>
      <c r="BI250" s="179">
        <f t="shared" si="48"/>
        <v>0</v>
      </c>
      <c r="BJ250" s="18" t="s">
        <v>80</v>
      </c>
      <c r="BK250" s="179">
        <f t="shared" si="49"/>
        <v>0</v>
      </c>
      <c r="BL250" s="18" t="s">
        <v>318</v>
      </c>
      <c r="BM250" s="178" t="s">
        <v>1719</v>
      </c>
    </row>
    <row r="251" spans="1:65" s="2" customFormat="1" ht="21.6" customHeight="1">
      <c r="A251" s="33"/>
      <c r="B251" s="166"/>
      <c r="C251" s="167" t="s">
        <v>1288</v>
      </c>
      <c r="D251" s="167" t="s">
        <v>222</v>
      </c>
      <c r="E251" s="168" t="s">
        <v>2436</v>
      </c>
      <c r="F251" s="169" t="s">
        <v>2437</v>
      </c>
      <c r="G251" s="170" t="s">
        <v>249</v>
      </c>
      <c r="H251" s="171">
        <v>0.658</v>
      </c>
      <c r="I251" s="172"/>
      <c r="J251" s="173">
        <f t="shared" si="40"/>
        <v>0</v>
      </c>
      <c r="K251" s="169" t="s">
        <v>1</v>
      </c>
      <c r="L251" s="34"/>
      <c r="M251" s="174" t="s">
        <v>1</v>
      </c>
      <c r="N251" s="175" t="s">
        <v>38</v>
      </c>
      <c r="O251" s="59"/>
      <c r="P251" s="176">
        <f t="shared" si="41"/>
        <v>0</v>
      </c>
      <c r="Q251" s="176">
        <v>0</v>
      </c>
      <c r="R251" s="176">
        <f t="shared" si="42"/>
        <v>0</v>
      </c>
      <c r="S251" s="176">
        <v>0</v>
      </c>
      <c r="T251" s="177">
        <f t="shared" si="43"/>
        <v>0</v>
      </c>
      <c r="U251" s="33"/>
      <c r="V251" s="33"/>
      <c r="W251" s="33"/>
      <c r="X251" s="33"/>
      <c r="Y251" s="33"/>
      <c r="Z251" s="33"/>
      <c r="AA251" s="33"/>
      <c r="AB251" s="33"/>
      <c r="AC251" s="33"/>
      <c r="AD251" s="33"/>
      <c r="AE251" s="33"/>
      <c r="AR251" s="178" t="s">
        <v>318</v>
      </c>
      <c r="AT251" s="178" t="s">
        <v>222</v>
      </c>
      <c r="AU251" s="178" t="s">
        <v>82</v>
      </c>
      <c r="AY251" s="18" t="s">
        <v>219</v>
      </c>
      <c r="BE251" s="179">
        <f t="shared" si="44"/>
        <v>0</v>
      </c>
      <c r="BF251" s="179">
        <f t="shared" si="45"/>
        <v>0</v>
      </c>
      <c r="BG251" s="179">
        <f t="shared" si="46"/>
        <v>0</v>
      </c>
      <c r="BH251" s="179">
        <f t="shared" si="47"/>
        <v>0</v>
      </c>
      <c r="BI251" s="179">
        <f t="shared" si="48"/>
        <v>0</v>
      </c>
      <c r="BJ251" s="18" t="s">
        <v>80</v>
      </c>
      <c r="BK251" s="179">
        <f t="shared" si="49"/>
        <v>0</v>
      </c>
      <c r="BL251" s="18" t="s">
        <v>318</v>
      </c>
      <c r="BM251" s="178" t="s">
        <v>1727</v>
      </c>
    </row>
    <row r="252" spans="2:63" s="12" customFormat="1" ht="22.9" customHeight="1">
      <c r="B252" s="153"/>
      <c r="D252" s="154" t="s">
        <v>72</v>
      </c>
      <c r="E252" s="164" t="s">
        <v>2438</v>
      </c>
      <c r="F252" s="164" t="s">
        <v>2439</v>
      </c>
      <c r="I252" s="156"/>
      <c r="J252" s="165">
        <f>BK252</f>
        <v>0</v>
      </c>
      <c r="L252" s="153"/>
      <c r="M252" s="158"/>
      <c r="N252" s="159"/>
      <c r="O252" s="159"/>
      <c r="P252" s="160">
        <f>SUM(P253:P272)</f>
        <v>0</v>
      </c>
      <c r="Q252" s="159"/>
      <c r="R252" s="160">
        <f>SUM(R253:R272)</f>
        <v>0.0043100000000000005</v>
      </c>
      <c r="S252" s="159"/>
      <c r="T252" s="161">
        <f>SUM(T253:T272)</f>
        <v>0</v>
      </c>
      <c r="AR252" s="154" t="s">
        <v>82</v>
      </c>
      <c r="AT252" s="162" t="s">
        <v>72</v>
      </c>
      <c r="AU252" s="162" t="s">
        <v>80</v>
      </c>
      <c r="AY252" s="154" t="s">
        <v>219</v>
      </c>
      <c r="BK252" s="163">
        <f>SUM(BK253:BK272)</f>
        <v>0</v>
      </c>
    </row>
    <row r="253" spans="1:65" s="2" customFormat="1" ht="21.6" customHeight="1">
      <c r="A253" s="33"/>
      <c r="B253" s="166"/>
      <c r="C253" s="167" t="s">
        <v>1293</v>
      </c>
      <c r="D253" s="167" t="s">
        <v>222</v>
      </c>
      <c r="E253" s="168" t="s">
        <v>2440</v>
      </c>
      <c r="F253" s="169" t="s">
        <v>2441</v>
      </c>
      <c r="G253" s="170" t="s">
        <v>225</v>
      </c>
      <c r="H253" s="171">
        <v>1</v>
      </c>
      <c r="I253" s="172"/>
      <c r="J253" s="173">
        <f aca="true" t="shared" si="50" ref="J253:J272">ROUND(I253*H253,2)</f>
        <v>0</v>
      </c>
      <c r="K253" s="169" t="s">
        <v>1</v>
      </c>
      <c r="L253" s="34"/>
      <c r="M253" s="174" t="s">
        <v>1</v>
      </c>
      <c r="N253" s="175" t="s">
        <v>38</v>
      </c>
      <c r="O253" s="59"/>
      <c r="P253" s="176">
        <f aca="true" t="shared" si="51" ref="P253:P272">O253*H253</f>
        <v>0</v>
      </c>
      <c r="Q253" s="176">
        <v>0</v>
      </c>
      <c r="R253" s="176">
        <f aca="true" t="shared" si="52" ref="R253:R272">Q253*H253</f>
        <v>0</v>
      </c>
      <c r="S253" s="176">
        <v>0</v>
      </c>
      <c r="T253" s="177">
        <f aca="true" t="shared" si="53" ref="T253:T272">S253*H253</f>
        <v>0</v>
      </c>
      <c r="U253" s="33"/>
      <c r="V253" s="33"/>
      <c r="W253" s="33"/>
      <c r="X253" s="33"/>
      <c r="Y253" s="33"/>
      <c r="Z253" s="33"/>
      <c r="AA253" s="33"/>
      <c r="AB253" s="33"/>
      <c r="AC253" s="33"/>
      <c r="AD253" s="33"/>
      <c r="AE253" s="33"/>
      <c r="AR253" s="178" t="s">
        <v>318</v>
      </c>
      <c r="AT253" s="178" t="s">
        <v>222</v>
      </c>
      <c r="AU253" s="178" t="s">
        <v>82</v>
      </c>
      <c r="AY253" s="18" t="s">
        <v>219</v>
      </c>
      <c r="BE253" s="179">
        <f aca="true" t="shared" si="54" ref="BE253:BE272">IF(N253="základní",J253,0)</f>
        <v>0</v>
      </c>
      <c r="BF253" s="179">
        <f aca="true" t="shared" si="55" ref="BF253:BF272">IF(N253="snížená",J253,0)</f>
        <v>0</v>
      </c>
      <c r="BG253" s="179">
        <f aca="true" t="shared" si="56" ref="BG253:BG272">IF(N253="zákl. přenesená",J253,0)</f>
        <v>0</v>
      </c>
      <c r="BH253" s="179">
        <f aca="true" t="shared" si="57" ref="BH253:BH272">IF(N253="sníž. přenesená",J253,0)</f>
        <v>0</v>
      </c>
      <c r="BI253" s="179">
        <f aca="true" t="shared" si="58" ref="BI253:BI272">IF(N253="nulová",J253,0)</f>
        <v>0</v>
      </c>
      <c r="BJ253" s="18" t="s">
        <v>80</v>
      </c>
      <c r="BK253" s="179">
        <f aca="true" t="shared" si="59" ref="BK253:BK272">ROUND(I253*H253,2)</f>
        <v>0</v>
      </c>
      <c r="BL253" s="18" t="s">
        <v>318</v>
      </c>
      <c r="BM253" s="178" t="s">
        <v>1736</v>
      </c>
    </row>
    <row r="254" spans="1:65" s="2" customFormat="1" ht="21.6" customHeight="1">
      <c r="A254" s="33"/>
      <c r="B254" s="166"/>
      <c r="C254" s="167" t="s">
        <v>1298</v>
      </c>
      <c r="D254" s="167" t="s">
        <v>222</v>
      </c>
      <c r="E254" s="168" t="s">
        <v>2442</v>
      </c>
      <c r="F254" s="169" t="s">
        <v>2443</v>
      </c>
      <c r="G254" s="170" t="s">
        <v>225</v>
      </c>
      <c r="H254" s="171">
        <v>1</v>
      </c>
      <c r="I254" s="172"/>
      <c r="J254" s="173">
        <f t="shared" si="50"/>
        <v>0</v>
      </c>
      <c r="K254" s="169" t="s">
        <v>1</v>
      </c>
      <c r="L254" s="34"/>
      <c r="M254" s="174" t="s">
        <v>1</v>
      </c>
      <c r="N254" s="175" t="s">
        <v>38</v>
      </c>
      <c r="O254" s="59"/>
      <c r="P254" s="176">
        <f t="shared" si="51"/>
        <v>0</v>
      </c>
      <c r="Q254" s="176">
        <v>0</v>
      </c>
      <c r="R254" s="176">
        <f t="shared" si="52"/>
        <v>0</v>
      </c>
      <c r="S254" s="176">
        <v>0</v>
      </c>
      <c r="T254" s="177">
        <f t="shared" si="53"/>
        <v>0</v>
      </c>
      <c r="U254" s="33"/>
      <c r="V254" s="33"/>
      <c r="W254" s="33"/>
      <c r="X254" s="33"/>
      <c r="Y254" s="33"/>
      <c r="Z254" s="33"/>
      <c r="AA254" s="33"/>
      <c r="AB254" s="33"/>
      <c r="AC254" s="33"/>
      <c r="AD254" s="33"/>
      <c r="AE254" s="33"/>
      <c r="AR254" s="178" t="s">
        <v>318</v>
      </c>
      <c r="AT254" s="178" t="s">
        <v>222</v>
      </c>
      <c r="AU254" s="178" t="s">
        <v>82</v>
      </c>
      <c r="AY254" s="18" t="s">
        <v>219</v>
      </c>
      <c r="BE254" s="179">
        <f t="shared" si="54"/>
        <v>0</v>
      </c>
      <c r="BF254" s="179">
        <f t="shared" si="55"/>
        <v>0</v>
      </c>
      <c r="BG254" s="179">
        <f t="shared" si="56"/>
        <v>0</v>
      </c>
      <c r="BH254" s="179">
        <f t="shared" si="57"/>
        <v>0</v>
      </c>
      <c r="BI254" s="179">
        <f t="shared" si="58"/>
        <v>0</v>
      </c>
      <c r="BJ254" s="18" t="s">
        <v>80</v>
      </c>
      <c r="BK254" s="179">
        <f t="shared" si="59"/>
        <v>0</v>
      </c>
      <c r="BL254" s="18" t="s">
        <v>318</v>
      </c>
      <c r="BM254" s="178" t="s">
        <v>1745</v>
      </c>
    </row>
    <row r="255" spans="1:65" s="2" customFormat="1" ht="21.6" customHeight="1">
      <c r="A255" s="33"/>
      <c r="B255" s="166"/>
      <c r="C255" s="197" t="s">
        <v>1303</v>
      </c>
      <c r="D255" s="197" t="s">
        <v>253</v>
      </c>
      <c r="E255" s="198" t="s">
        <v>2444</v>
      </c>
      <c r="F255" s="199" t="s">
        <v>2445</v>
      </c>
      <c r="G255" s="200" t="s">
        <v>225</v>
      </c>
      <c r="H255" s="201">
        <v>1</v>
      </c>
      <c r="I255" s="202"/>
      <c r="J255" s="203">
        <f t="shared" si="50"/>
        <v>0</v>
      </c>
      <c r="K255" s="199" t="s">
        <v>1</v>
      </c>
      <c r="L255" s="204"/>
      <c r="M255" s="205" t="s">
        <v>1</v>
      </c>
      <c r="N255" s="206" t="s">
        <v>38</v>
      </c>
      <c r="O255" s="59"/>
      <c r="P255" s="176">
        <f t="shared" si="51"/>
        <v>0</v>
      </c>
      <c r="Q255" s="176">
        <v>0</v>
      </c>
      <c r="R255" s="176">
        <f t="shared" si="52"/>
        <v>0</v>
      </c>
      <c r="S255" s="176">
        <v>0</v>
      </c>
      <c r="T255" s="177">
        <f t="shared" si="53"/>
        <v>0</v>
      </c>
      <c r="U255" s="33"/>
      <c r="V255" s="33"/>
      <c r="W255" s="33"/>
      <c r="X255" s="33"/>
      <c r="Y255" s="33"/>
      <c r="Z255" s="33"/>
      <c r="AA255" s="33"/>
      <c r="AB255" s="33"/>
      <c r="AC255" s="33"/>
      <c r="AD255" s="33"/>
      <c r="AE255" s="33"/>
      <c r="AR255" s="178" t="s">
        <v>418</v>
      </c>
      <c r="AT255" s="178" t="s">
        <v>253</v>
      </c>
      <c r="AU255" s="178" t="s">
        <v>82</v>
      </c>
      <c r="AY255" s="18" t="s">
        <v>219</v>
      </c>
      <c r="BE255" s="179">
        <f t="shared" si="54"/>
        <v>0</v>
      </c>
      <c r="BF255" s="179">
        <f t="shared" si="55"/>
        <v>0</v>
      </c>
      <c r="BG255" s="179">
        <f t="shared" si="56"/>
        <v>0</v>
      </c>
      <c r="BH255" s="179">
        <f t="shared" si="57"/>
        <v>0</v>
      </c>
      <c r="BI255" s="179">
        <f t="shared" si="58"/>
        <v>0</v>
      </c>
      <c r="BJ255" s="18" t="s">
        <v>80</v>
      </c>
      <c r="BK255" s="179">
        <f t="shared" si="59"/>
        <v>0</v>
      </c>
      <c r="BL255" s="18" t="s">
        <v>318</v>
      </c>
      <c r="BM255" s="178" t="s">
        <v>2446</v>
      </c>
    </row>
    <row r="256" spans="1:65" s="2" customFormat="1" ht="21.6" customHeight="1">
      <c r="A256" s="33"/>
      <c r="B256" s="166"/>
      <c r="C256" s="167" t="s">
        <v>1308</v>
      </c>
      <c r="D256" s="167" t="s">
        <v>222</v>
      </c>
      <c r="E256" s="168" t="s">
        <v>2447</v>
      </c>
      <c r="F256" s="169" t="s">
        <v>2448</v>
      </c>
      <c r="G256" s="170" t="s">
        <v>2449</v>
      </c>
      <c r="H256" s="171">
        <v>1</v>
      </c>
      <c r="I256" s="172"/>
      <c r="J256" s="173">
        <f t="shared" si="50"/>
        <v>0</v>
      </c>
      <c r="K256" s="169" t="s">
        <v>226</v>
      </c>
      <c r="L256" s="34"/>
      <c r="M256" s="174" t="s">
        <v>1</v>
      </c>
      <c r="N256" s="175" t="s">
        <v>38</v>
      </c>
      <c r="O256" s="59"/>
      <c r="P256" s="176">
        <f t="shared" si="51"/>
        <v>0</v>
      </c>
      <c r="Q256" s="176">
        <v>0.00031</v>
      </c>
      <c r="R256" s="176">
        <f t="shared" si="52"/>
        <v>0.00031</v>
      </c>
      <c r="S256" s="176">
        <v>0</v>
      </c>
      <c r="T256" s="177">
        <f t="shared" si="53"/>
        <v>0</v>
      </c>
      <c r="U256" s="33"/>
      <c r="V256" s="33"/>
      <c r="W256" s="33"/>
      <c r="X256" s="33"/>
      <c r="Y256" s="33"/>
      <c r="Z256" s="33"/>
      <c r="AA256" s="33"/>
      <c r="AB256" s="33"/>
      <c r="AC256" s="33"/>
      <c r="AD256" s="33"/>
      <c r="AE256" s="33"/>
      <c r="AR256" s="178" t="s">
        <v>318</v>
      </c>
      <c r="AT256" s="178" t="s">
        <v>222</v>
      </c>
      <c r="AU256" s="178" t="s">
        <v>82</v>
      </c>
      <c r="AY256" s="18" t="s">
        <v>219</v>
      </c>
      <c r="BE256" s="179">
        <f t="shared" si="54"/>
        <v>0</v>
      </c>
      <c r="BF256" s="179">
        <f t="shared" si="55"/>
        <v>0</v>
      </c>
      <c r="BG256" s="179">
        <f t="shared" si="56"/>
        <v>0</v>
      </c>
      <c r="BH256" s="179">
        <f t="shared" si="57"/>
        <v>0</v>
      </c>
      <c r="BI256" s="179">
        <f t="shared" si="58"/>
        <v>0</v>
      </c>
      <c r="BJ256" s="18" t="s">
        <v>80</v>
      </c>
      <c r="BK256" s="179">
        <f t="shared" si="59"/>
        <v>0</v>
      </c>
      <c r="BL256" s="18" t="s">
        <v>318</v>
      </c>
      <c r="BM256" s="178" t="s">
        <v>2450</v>
      </c>
    </row>
    <row r="257" spans="1:65" s="2" customFormat="1" ht="14.45" customHeight="1">
      <c r="A257" s="33"/>
      <c r="B257" s="166"/>
      <c r="C257" s="197" t="s">
        <v>1314</v>
      </c>
      <c r="D257" s="197" t="s">
        <v>253</v>
      </c>
      <c r="E257" s="198" t="s">
        <v>2451</v>
      </c>
      <c r="F257" s="199" t="s">
        <v>2452</v>
      </c>
      <c r="G257" s="200" t="s">
        <v>225</v>
      </c>
      <c r="H257" s="201">
        <v>1</v>
      </c>
      <c r="I257" s="202"/>
      <c r="J257" s="203">
        <f t="shared" si="50"/>
        <v>0</v>
      </c>
      <c r="K257" s="199" t="s">
        <v>226</v>
      </c>
      <c r="L257" s="204"/>
      <c r="M257" s="205" t="s">
        <v>1</v>
      </c>
      <c r="N257" s="206" t="s">
        <v>38</v>
      </c>
      <c r="O257" s="59"/>
      <c r="P257" s="176">
        <f t="shared" si="51"/>
        <v>0</v>
      </c>
      <c r="Q257" s="176">
        <v>0.004</v>
      </c>
      <c r="R257" s="176">
        <f t="shared" si="52"/>
        <v>0.004</v>
      </c>
      <c r="S257" s="176">
        <v>0</v>
      </c>
      <c r="T257" s="177">
        <f t="shared" si="53"/>
        <v>0</v>
      </c>
      <c r="U257" s="33"/>
      <c r="V257" s="33"/>
      <c r="W257" s="33"/>
      <c r="X257" s="33"/>
      <c r="Y257" s="33"/>
      <c r="Z257" s="33"/>
      <c r="AA257" s="33"/>
      <c r="AB257" s="33"/>
      <c r="AC257" s="33"/>
      <c r="AD257" s="33"/>
      <c r="AE257" s="33"/>
      <c r="AR257" s="178" t="s">
        <v>418</v>
      </c>
      <c r="AT257" s="178" t="s">
        <v>253</v>
      </c>
      <c r="AU257" s="178" t="s">
        <v>82</v>
      </c>
      <c r="AY257" s="18" t="s">
        <v>219</v>
      </c>
      <c r="BE257" s="179">
        <f t="shared" si="54"/>
        <v>0</v>
      </c>
      <c r="BF257" s="179">
        <f t="shared" si="55"/>
        <v>0</v>
      </c>
      <c r="BG257" s="179">
        <f t="shared" si="56"/>
        <v>0</v>
      </c>
      <c r="BH257" s="179">
        <f t="shared" si="57"/>
        <v>0</v>
      </c>
      <c r="BI257" s="179">
        <f t="shared" si="58"/>
        <v>0</v>
      </c>
      <c r="BJ257" s="18" t="s">
        <v>80</v>
      </c>
      <c r="BK257" s="179">
        <f t="shared" si="59"/>
        <v>0</v>
      </c>
      <c r="BL257" s="18" t="s">
        <v>318</v>
      </c>
      <c r="BM257" s="178" t="s">
        <v>2453</v>
      </c>
    </row>
    <row r="258" spans="1:65" s="2" customFormat="1" ht="14.45" customHeight="1">
      <c r="A258" s="33"/>
      <c r="B258" s="166"/>
      <c r="C258" s="167" t="s">
        <v>1318</v>
      </c>
      <c r="D258" s="167" t="s">
        <v>222</v>
      </c>
      <c r="E258" s="168" t="s">
        <v>2454</v>
      </c>
      <c r="F258" s="169" t="s">
        <v>2455</v>
      </c>
      <c r="G258" s="170" t="s">
        <v>225</v>
      </c>
      <c r="H258" s="171">
        <v>3</v>
      </c>
      <c r="I258" s="172"/>
      <c r="J258" s="173">
        <f t="shared" si="50"/>
        <v>0</v>
      </c>
      <c r="K258" s="169" t="s">
        <v>1</v>
      </c>
      <c r="L258" s="34"/>
      <c r="M258" s="174" t="s">
        <v>1</v>
      </c>
      <c r="N258" s="175" t="s">
        <v>38</v>
      </c>
      <c r="O258" s="59"/>
      <c r="P258" s="176">
        <f t="shared" si="51"/>
        <v>0</v>
      </c>
      <c r="Q258" s="176">
        <v>0</v>
      </c>
      <c r="R258" s="176">
        <f t="shared" si="52"/>
        <v>0</v>
      </c>
      <c r="S258" s="176">
        <v>0</v>
      </c>
      <c r="T258" s="177">
        <f t="shared" si="53"/>
        <v>0</v>
      </c>
      <c r="U258" s="33"/>
      <c r="V258" s="33"/>
      <c r="W258" s="33"/>
      <c r="X258" s="33"/>
      <c r="Y258" s="33"/>
      <c r="Z258" s="33"/>
      <c r="AA258" s="33"/>
      <c r="AB258" s="33"/>
      <c r="AC258" s="33"/>
      <c r="AD258" s="33"/>
      <c r="AE258" s="33"/>
      <c r="AR258" s="178" t="s">
        <v>318</v>
      </c>
      <c r="AT258" s="178" t="s">
        <v>222</v>
      </c>
      <c r="AU258" s="178" t="s">
        <v>82</v>
      </c>
      <c r="AY258" s="18" t="s">
        <v>219</v>
      </c>
      <c r="BE258" s="179">
        <f t="shared" si="54"/>
        <v>0</v>
      </c>
      <c r="BF258" s="179">
        <f t="shared" si="55"/>
        <v>0</v>
      </c>
      <c r="BG258" s="179">
        <f t="shared" si="56"/>
        <v>0</v>
      </c>
      <c r="BH258" s="179">
        <f t="shared" si="57"/>
        <v>0</v>
      </c>
      <c r="BI258" s="179">
        <f t="shared" si="58"/>
        <v>0</v>
      </c>
      <c r="BJ258" s="18" t="s">
        <v>80</v>
      </c>
      <c r="BK258" s="179">
        <f t="shared" si="59"/>
        <v>0</v>
      </c>
      <c r="BL258" s="18" t="s">
        <v>318</v>
      </c>
      <c r="BM258" s="178" t="s">
        <v>1766</v>
      </c>
    </row>
    <row r="259" spans="1:65" s="2" customFormat="1" ht="32.45" customHeight="1">
      <c r="A259" s="33"/>
      <c r="B259" s="166"/>
      <c r="C259" s="197" t="s">
        <v>1322</v>
      </c>
      <c r="D259" s="197" t="s">
        <v>253</v>
      </c>
      <c r="E259" s="198" t="s">
        <v>2456</v>
      </c>
      <c r="F259" s="199" t="s">
        <v>2457</v>
      </c>
      <c r="G259" s="200" t="s">
        <v>225</v>
      </c>
      <c r="H259" s="201">
        <v>1</v>
      </c>
      <c r="I259" s="202"/>
      <c r="J259" s="203">
        <f t="shared" si="50"/>
        <v>0</v>
      </c>
      <c r="K259" s="199" t="s">
        <v>1</v>
      </c>
      <c r="L259" s="204"/>
      <c r="M259" s="205" t="s">
        <v>1</v>
      </c>
      <c r="N259" s="206" t="s">
        <v>38</v>
      </c>
      <c r="O259" s="59"/>
      <c r="P259" s="176">
        <f t="shared" si="51"/>
        <v>0</v>
      </c>
      <c r="Q259" s="176">
        <v>0</v>
      </c>
      <c r="R259" s="176">
        <f t="shared" si="52"/>
        <v>0</v>
      </c>
      <c r="S259" s="176">
        <v>0</v>
      </c>
      <c r="T259" s="177">
        <f t="shared" si="53"/>
        <v>0</v>
      </c>
      <c r="U259" s="33"/>
      <c r="V259" s="33"/>
      <c r="W259" s="33"/>
      <c r="X259" s="33"/>
      <c r="Y259" s="33"/>
      <c r="Z259" s="33"/>
      <c r="AA259" s="33"/>
      <c r="AB259" s="33"/>
      <c r="AC259" s="33"/>
      <c r="AD259" s="33"/>
      <c r="AE259" s="33"/>
      <c r="AR259" s="178" t="s">
        <v>418</v>
      </c>
      <c r="AT259" s="178" t="s">
        <v>253</v>
      </c>
      <c r="AU259" s="178" t="s">
        <v>82</v>
      </c>
      <c r="AY259" s="18" t="s">
        <v>219</v>
      </c>
      <c r="BE259" s="179">
        <f t="shared" si="54"/>
        <v>0</v>
      </c>
      <c r="BF259" s="179">
        <f t="shared" si="55"/>
        <v>0</v>
      </c>
      <c r="BG259" s="179">
        <f t="shared" si="56"/>
        <v>0</v>
      </c>
      <c r="BH259" s="179">
        <f t="shared" si="57"/>
        <v>0</v>
      </c>
      <c r="BI259" s="179">
        <f t="shared" si="58"/>
        <v>0</v>
      </c>
      <c r="BJ259" s="18" t="s">
        <v>80</v>
      </c>
      <c r="BK259" s="179">
        <f t="shared" si="59"/>
        <v>0</v>
      </c>
      <c r="BL259" s="18" t="s">
        <v>318</v>
      </c>
      <c r="BM259" s="178" t="s">
        <v>2458</v>
      </c>
    </row>
    <row r="260" spans="1:65" s="2" customFormat="1" ht="14.45" customHeight="1">
      <c r="A260" s="33"/>
      <c r="B260" s="166"/>
      <c r="C260" s="167" t="s">
        <v>1328</v>
      </c>
      <c r="D260" s="167" t="s">
        <v>222</v>
      </c>
      <c r="E260" s="168" t="s">
        <v>2459</v>
      </c>
      <c r="F260" s="169" t="s">
        <v>2460</v>
      </c>
      <c r="G260" s="170" t="s">
        <v>225</v>
      </c>
      <c r="H260" s="171">
        <v>1</v>
      </c>
      <c r="I260" s="172"/>
      <c r="J260" s="173">
        <f t="shared" si="50"/>
        <v>0</v>
      </c>
      <c r="K260" s="169" t="s">
        <v>1</v>
      </c>
      <c r="L260" s="34"/>
      <c r="M260" s="174" t="s">
        <v>1</v>
      </c>
      <c r="N260" s="175" t="s">
        <v>38</v>
      </c>
      <c r="O260" s="59"/>
      <c r="P260" s="176">
        <f t="shared" si="51"/>
        <v>0</v>
      </c>
      <c r="Q260" s="176">
        <v>0</v>
      </c>
      <c r="R260" s="176">
        <f t="shared" si="52"/>
        <v>0</v>
      </c>
      <c r="S260" s="176">
        <v>0</v>
      </c>
      <c r="T260" s="177">
        <f t="shared" si="53"/>
        <v>0</v>
      </c>
      <c r="U260" s="33"/>
      <c r="V260" s="33"/>
      <c r="W260" s="33"/>
      <c r="X260" s="33"/>
      <c r="Y260" s="33"/>
      <c r="Z260" s="33"/>
      <c r="AA260" s="33"/>
      <c r="AB260" s="33"/>
      <c r="AC260" s="33"/>
      <c r="AD260" s="33"/>
      <c r="AE260" s="33"/>
      <c r="AR260" s="178" t="s">
        <v>318</v>
      </c>
      <c r="AT260" s="178" t="s">
        <v>222</v>
      </c>
      <c r="AU260" s="178" t="s">
        <v>82</v>
      </c>
      <c r="AY260" s="18" t="s">
        <v>219</v>
      </c>
      <c r="BE260" s="179">
        <f t="shared" si="54"/>
        <v>0</v>
      </c>
      <c r="BF260" s="179">
        <f t="shared" si="55"/>
        <v>0</v>
      </c>
      <c r="BG260" s="179">
        <f t="shared" si="56"/>
        <v>0</v>
      </c>
      <c r="BH260" s="179">
        <f t="shared" si="57"/>
        <v>0</v>
      </c>
      <c r="BI260" s="179">
        <f t="shared" si="58"/>
        <v>0</v>
      </c>
      <c r="BJ260" s="18" t="s">
        <v>80</v>
      </c>
      <c r="BK260" s="179">
        <f t="shared" si="59"/>
        <v>0</v>
      </c>
      <c r="BL260" s="18" t="s">
        <v>318</v>
      </c>
      <c r="BM260" s="178" t="s">
        <v>1776</v>
      </c>
    </row>
    <row r="261" spans="1:65" s="2" customFormat="1" ht="14.45" customHeight="1">
      <c r="A261" s="33"/>
      <c r="B261" s="166"/>
      <c r="C261" s="197" t="s">
        <v>1335</v>
      </c>
      <c r="D261" s="197" t="s">
        <v>253</v>
      </c>
      <c r="E261" s="198" t="s">
        <v>2461</v>
      </c>
      <c r="F261" s="199" t="s">
        <v>2462</v>
      </c>
      <c r="G261" s="200" t="s">
        <v>225</v>
      </c>
      <c r="H261" s="201">
        <v>1</v>
      </c>
      <c r="I261" s="202"/>
      <c r="J261" s="203">
        <f t="shared" si="50"/>
        <v>0</v>
      </c>
      <c r="K261" s="199" t="s">
        <v>1</v>
      </c>
      <c r="L261" s="204"/>
      <c r="M261" s="205" t="s">
        <v>1</v>
      </c>
      <c r="N261" s="206" t="s">
        <v>38</v>
      </c>
      <c r="O261" s="59"/>
      <c r="P261" s="176">
        <f t="shared" si="51"/>
        <v>0</v>
      </c>
      <c r="Q261" s="176">
        <v>0</v>
      </c>
      <c r="R261" s="176">
        <f t="shared" si="52"/>
        <v>0</v>
      </c>
      <c r="S261" s="176">
        <v>0</v>
      </c>
      <c r="T261" s="177">
        <f t="shared" si="53"/>
        <v>0</v>
      </c>
      <c r="U261" s="33"/>
      <c r="V261" s="33"/>
      <c r="W261" s="33"/>
      <c r="X261" s="33"/>
      <c r="Y261" s="33"/>
      <c r="Z261" s="33"/>
      <c r="AA261" s="33"/>
      <c r="AB261" s="33"/>
      <c r="AC261" s="33"/>
      <c r="AD261" s="33"/>
      <c r="AE261" s="33"/>
      <c r="AR261" s="178" t="s">
        <v>418</v>
      </c>
      <c r="AT261" s="178" t="s">
        <v>253</v>
      </c>
      <c r="AU261" s="178" t="s">
        <v>82</v>
      </c>
      <c r="AY261" s="18" t="s">
        <v>219</v>
      </c>
      <c r="BE261" s="179">
        <f t="shared" si="54"/>
        <v>0</v>
      </c>
      <c r="BF261" s="179">
        <f t="shared" si="55"/>
        <v>0</v>
      </c>
      <c r="BG261" s="179">
        <f t="shared" si="56"/>
        <v>0</v>
      </c>
      <c r="BH261" s="179">
        <f t="shared" si="57"/>
        <v>0</v>
      </c>
      <c r="BI261" s="179">
        <f t="shared" si="58"/>
        <v>0</v>
      </c>
      <c r="BJ261" s="18" t="s">
        <v>80</v>
      </c>
      <c r="BK261" s="179">
        <f t="shared" si="59"/>
        <v>0</v>
      </c>
      <c r="BL261" s="18" t="s">
        <v>318</v>
      </c>
      <c r="BM261" s="178" t="s">
        <v>1785</v>
      </c>
    </row>
    <row r="262" spans="1:65" s="2" customFormat="1" ht="21.6" customHeight="1">
      <c r="A262" s="33"/>
      <c r="B262" s="166"/>
      <c r="C262" s="167" t="s">
        <v>1340</v>
      </c>
      <c r="D262" s="167" t="s">
        <v>222</v>
      </c>
      <c r="E262" s="168" t="s">
        <v>2463</v>
      </c>
      <c r="F262" s="169" t="s">
        <v>2464</v>
      </c>
      <c r="G262" s="170" t="s">
        <v>225</v>
      </c>
      <c r="H262" s="171">
        <v>1</v>
      </c>
      <c r="I262" s="172"/>
      <c r="J262" s="173">
        <f t="shared" si="50"/>
        <v>0</v>
      </c>
      <c r="K262" s="169" t="s">
        <v>1</v>
      </c>
      <c r="L262" s="34"/>
      <c r="M262" s="174" t="s">
        <v>1</v>
      </c>
      <c r="N262" s="175" t="s">
        <v>38</v>
      </c>
      <c r="O262" s="59"/>
      <c r="P262" s="176">
        <f t="shared" si="51"/>
        <v>0</v>
      </c>
      <c r="Q262" s="176">
        <v>0</v>
      </c>
      <c r="R262" s="176">
        <f t="shared" si="52"/>
        <v>0</v>
      </c>
      <c r="S262" s="176">
        <v>0</v>
      </c>
      <c r="T262" s="177">
        <f t="shared" si="53"/>
        <v>0</v>
      </c>
      <c r="U262" s="33"/>
      <c r="V262" s="33"/>
      <c r="W262" s="33"/>
      <c r="X262" s="33"/>
      <c r="Y262" s="33"/>
      <c r="Z262" s="33"/>
      <c r="AA262" s="33"/>
      <c r="AB262" s="33"/>
      <c r="AC262" s="33"/>
      <c r="AD262" s="33"/>
      <c r="AE262" s="33"/>
      <c r="AR262" s="178" t="s">
        <v>318</v>
      </c>
      <c r="AT262" s="178" t="s">
        <v>222</v>
      </c>
      <c r="AU262" s="178" t="s">
        <v>82</v>
      </c>
      <c r="AY262" s="18" t="s">
        <v>219</v>
      </c>
      <c r="BE262" s="179">
        <f t="shared" si="54"/>
        <v>0</v>
      </c>
      <c r="BF262" s="179">
        <f t="shared" si="55"/>
        <v>0</v>
      </c>
      <c r="BG262" s="179">
        <f t="shared" si="56"/>
        <v>0</v>
      </c>
      <c r="BH262" s="179">
        <f t="shared" si="57"/>
        <v>0</v>
      </c>
      <c r="BI262" s="179">
        <f t="shared" si="58"/>
        <v>0</v>
      </c>
      <c r="BJ262" s="18" t="s">
        <v>80</v>
      </c>
      <c r="BK262" s="179">
        <f t="shared" si="59"/>
        <v>0</v>
      </c>
      <c r="BL262" s="18" t="s">
        <v>318</v>
      </c>
      <c r="BM262" s="178" t="s">
        <v>1793</v>
      </c>
    </row>
    <row r="263" spans="1:65" s="2" customFormat="1" ht="14.45" customHeight="1">
      <c r="A263" s="33"/>
      <c r="B263" s="166"/>
      <c r="C263" s="167" t="s">
        <v>1345</v>
      </c>
      <c r="D263" s="167" t="s">
        <v>222</v>
      </c>
      <c r="E263" s="168" t="s">
        <v>2465</v>
      </c>
      <c r="F263" s="169" t="s">
        <v>2466</v>
      </c>
      <c r="G263" s="170" t="s">
        <v>225</v>
      </c>
      <c r="H263" s="171">
        <v>11</v>
      </c>
      <c r="I263" s="172"/>
      <c r="J263" s="173">
        <f t="shared" si="50"/>
        <v>0</v>
      </c>
      <c r="K263" s="169" t="s">
        <v>1</v>
      </c>
      <c r="L263" s="34"/>
      <c r="M263" s="174" t="s">
        <v>1</v>
      </c>
      <c r="N263" s="175" t="s">
        <v>38</v>
      </c>
      <c r="O263" s="59"/>
      <c r="P263" s="176">
        <f t="shared" si="51"/>
        <v>0</v>
      </c>
      <c r="Q263" s="176">
        <v>0</v>
      </c>
      <c r="R263" s="176">
        <f t="shared" si="52"/>
        <v>0</v>
      </c>
      <c r="S263" s="176">
        <v>0</v>
      </c>
      <c r="T263" s="177">
        <f t="shared" si="53"/>
        <v>0</v>
      </c>
      <c r="U263" s="33"/>
      <c r="V263" s="33"/>
      <c r="W263" s="33"/>
      <c r="X263" s="33"/>
      <c r="Y263" s="33"/>
      <c r="Z263" s="33"/>
      <c r="AA263" s="33"/>
      <c r="AB263" s="33"/>
      <c r="AC263" s="33"/>
      <c r="AD263" s="33"/>
      <c r="AE263" s="33"/>
      <c r="AR263" s="178" t="s">
        <v>318</v>
      </c>
      <c r="AT263" s="178" t="s">
        <v>222</v>
      </c>
      <c r="AU263" s="178" t="s">
        <v>82</v>
      </c>
      <c r="AY263" s="18" t="s">
        <v>219</v>
      </c>
      <c r="BE263" s="179">
        <f t="shared" si="54"/>
        <v>0</v>
      </c>
      <c r="BF263" s="179">
        <f t="shared" si="55"/>
        <v>0</v>
      </c>
      <c r="BG263" s="179">
        <f t="shared" si="56"/>
        <v>0</v>
      </c>
      <c r="BH263" s="179">
        <f t="shared" si="57"/>
        <v>0</v>
      </c>
      <c r="BI263" s="179">
        <f t="shared" si="58"/>
        <v>0</v>
      </c>
      <c r="BJ263" s="18" t="s">
        <v>80</v>
      </c>
      <c r="BK263" s="179">
        <f t="shared" si="59"/>
        <v>0</v>
      </c>
      <c r="BL263" s="18" t="s">
        <v>318</v>
      </c>
      <c r="BM263" s="178" t="s">
        <v>1801</v>
      </c>
    </row>
    <row r="264" spans="1:65" s="2" customFormat="1" ht="21.6" customHeight="1">
      <c r="A264" s="33"/>
      <c r="B264" s="166"/>
      <c r="C264" s="167" t="s">
        <v>1350</v>
      </c>
      <c r="D264" s="167" t="s">
        <v>222</v>
      </c>
      <c r="E264" s="168" t="s">
        <v>2467</v>
      </c>
      <c r="F264" s="169" t="s">
        <v>2468</v>
      </c>
      <c r="G264" s="170" t="s">
        <v>225</v>
      </c>
      <c r="H264" s="171">
        <v>2</v>
      </c>
      <c r="I264" s="172"/>
      <c r="J264" s="173">
        <f t="shared" si="50"/>
        <v>0</v>
      </c>
      <c r="K264" s="169" t="s">
        <v>1</v>
      </c>
      <c r="L264" s="34"/>
      <c r="M264" s="174" t="s">
        <v>1</v>
      </c>
      <c r="N264" s="175" t="s">
        <v>38</v>
      </c>
      <c r="O264" s="59"/>
      <c r="P264" s="176">
        <f t="shared" si="51"/>
        <v>0</v>
      </c>
      <c r="Q264" s="176">
        <v>0</v>
      </c>
      <c r="R264" s="176">
        <f t="shared" si="52"/>
        <v>0</v>
      </c>
      <c r="S264" s="176">
        <v>0</v>
      </c>
      <c r="T264" s="177">
        <f t="shared" si="53"/>
        <v>0</v>
      </c>
      <c r="U264" s="33"/>
      <c r="V264" s="33"/>
      <c r="W264" s="33"/>
      <c r="X264" s="33"/>
      <c r="Y264" s="33"/>
      <c r="Z264" s="33"/>
      <c r="AA264" s="33"/>
      <c r="AB264" s="33"/>
      <c r="AC264" s="33"/>
      <c r="AD264" s="33"/>
      <c r="AE264" s="33"/>
      <c r="AR264" s="178" t="s">
        <v>318</v>
      </c>
      <c r="AT264" s="178" t="s">
        <v>222</v>
      </c>
      <c r="AU264" s="178" t="s">
        <v>82</v>
      </c>
      <c r="AY264" s="18" t="s">
        <v>219</v>
      </c>
      <c r="BE264" s="179">
        <f t="shared" si="54"/>
        <v>0</v>
      </c>
      <c r="BF264" s="179">
        <f t="shared" si="55"/>
        <v>0</v>
      </c>
      <c r="BG264" s="179">
        <f t="shared" si="56"/>
        <v>0</v>
      </c>
      <c r="BH264" s="179">
        <f t="shared" si="57"/>
        <v>0</v>
      </c>
      <c r="BI264" s="179">
        <f t="shared" si="58"/>
        <v>0</v>
      </c>
      <c r="BJ264" s="18" t="s">
        <v>80</v>
      </c>
      <c r="BK264" s="179">
        <f t="shared" si="59"/>
        <v>0</v>
      </c>
      <c r="BL264" s="18" t="s">
        <v>318</v>
      </c>
      <c r="BM264" s="178" t="s">
        <v>1809</v>
      </c>
    </row>
    <row r="265" spans="1:65" s="2" customFormat="1" ht="14.45" customHeight="1">
      <c r="A265" s="33"/>
      <c r="B265" s="166"/>
      <c r="C265" s="197" t="s">
        <v>1355</v>
      </c>
      <c r="D265" s="197" t="s">
        <v>253</v>
      </c>
      <c r="E265" s="198" t="s">
        <v>2469</v>
      </c>
      <c r="F265" s="199" t="s">
        <v>2470</v>
      </c>
      <c r="G265" s="200" t="s">
        <v>225</v>
      </c>
      <c r="H265" s="201">
        <v>2</v>
      </c>
      <c r="I265" s="202"/>
      <c r="J265" s="203">
        <f t="shared" si="50"/>
        <v>0</v>
      </c>
      <c r="K265" s="199" t="s">
        <v>1</v>
      </c>
      <c r="L265" s="204"/>
      <c r="M265" s="205" t="s">
        <v>1</v>
      </c>
      <c r="N265" s="206" t="s">
        <v>38</v>
      </c>
      <c r="O265" s="59"/>
      <c r="P265" s="176">
        <f t="shared" si="51"/>
        <v>0</v>
      </c>
      <c r="Q265" s="176">
        <v>0</v>
      </c>
      <c r="R265" s="176">
        <f t="shared" si="52"/>
        <v>0</v>
      </c>
      <c r="S265" s="176">
        <v>0</v>
      </c>
      <c r="T265" s="177">
        <f t="shared" si="53"/>
        <v>0</v>
      </c>
      <c r="U265" s="33"/>
      <c r="V265" s="33"/>
      <c r="W265" s="33"/>
      <c r="X265" s="33"/>
      <c r="Y265" s="33"/>
      <c r="Z265" s="33"/>
      <c r="AA265" s="33"/>
      <c r="AB265" s="33"/>
      <c r="AC265" s="33"/>
      <c r="AD265" s="33"/>
      <c r="AE265" s="33"/>
      <c r="AR265" s="178" t="s">
        <v>418</v>
      </c>
      <c r="AT265" s="178" t="s">
        <v>253</v>
      </c>
      <c r="AU265" s="178" t="s">
        <v>82</v>
      </c>
      <c r="AY265" s="18" t="s">
        <v>219</v>
      </c>
      <c r="BE265" s="179">
        <f t="shared" si="54"/>
        <v>0</v>
      </c>
      <c r="BF265" s="179">
        <f t="shared" si="55"/>
        <v>0</v>
      </c>
      <c r="BG265" s="179">
        <f t="shared" si="56"/>
        <v>0</v>
      </c>
      <c r="BH265" s="179">
        <f t="shared" si="57"/>
        <v>0</v>
      </c>
      <c r="BI265" s="179">
        <f t="shared" si="58"/>
        <v>0</v>
      </c>
      <c r="BJ265" s="18" t="s">
        <v>80</v>
      </c>
      <c r="BK265" s="179">
        <f t="shared" si="59"/>
        <v>0</v>
      </c>
      <c r="BL265" s="18" t="s">
        <v>318</v>
      </c>
      <c r="BM265" s="178" t="s">
        <v>1817</v>
      </c>
    </row>
    <row r="266" spans="1:65" s="2" customFormat="1" ht="21.6" customHeight="1">
      <c r="A266" s="33"/>
      <c r="B266" s="166"/>
      <c r="C266" s="167" t="s">
        <v>1360</v>
      </c>
      <c r="D266" s="167" t="s">
        <v>222</v>
      </c>
      <c r="E266" s="168" t="s">
        <v>2471</v>
      </c>
      <c r="F266" s="169" t="s">
        <v>2472</v>
      </c>
      <c r="G266" s="170" t="s">
        <v>225</v>
      </c>
      <c r="H266" s="171">
        <v>1</v>
      </c>
      <c r="I266" s="172"/>
      <c r="J266" s="173">
        <f t="shared" si="50"/>
        <v>0</v>
      </c>
      <c r="K266" s="169" t="s">
        <v>1</v>
      </c>
      <c r="L266" s="34"/>
      <c r="M266" s="174" t="s">
        <v>1</v>
      </c>
      <c r="N266" s="175" t="s">
        <v>38</v>
      </c>
      <c r="O266" s="59"/>
      <c r="P266" s="176">
        <f t="shared" si="51"/>
        <v>0</v>
      </c>
      <c r="Q266" s="176">
        <v>0</v>
      </c>
      <c r="R266" s="176">
        <f t="shared" si="52"/>
        <v>0</v>
      </c>
      <c r="S266" s="176">
        <v>0</v>
      </c>
      <c r="T266" s="177">
        <f t="shared" si="53"/>
        <v>0</v>
      </c>
      <c r="U266" s="33"/>
      <c r="V266" s="33"/>
      <c r="W266" s="33"/>
      <c r="X266" s="33"/>
      <c r="Y266" s="33"/>
      <c r="Z266" s="33"/>
      <c r="AA266" s="33"/>
      <c r="AB266" s="33"/>
      <c r="AC266" s="33"/>
      <c r="AD266" s="33"/>
      <c r="AE266" s="33"/>
      <c r="AR266" s="178" t="s">
        <v>318</v>
      </c>
      <c r="AT266" s="178" t="s">
        <v>222</v>
      </c>
      <c r="AU266" s="178" t="s">
        <v>82</v>
      </c>
      <c r="AY266" s="18" t="s">
        <v>219</v>
      </c>
      <c r="BE266" s="179">
        <f t="shared" si="54"/>
        <v>0</v>
      </c>
      <c r="BF266" s="179">
        <f t="shared" si="55"/>
        <v>0</v>
      </c>
      <c r="BG266" s="179">
        <f t="shared" si="56"/>
        <v>0</v>
      </c>
      <c r="BH266" s="179">
        <f t="shared" si="57"/>
        <v>0</v>
      </c>
      <c r="BI266" s="179">
        <f t="shared" si="58"/>
        <v>0</v>
      </c>
      <c r="BJ266" s="18" t="s">
        <v>80</v>
      </c>
      <c r="BK266" s="179">
        <f t="shared" si="59"/>
        <v>0</v>
      </c>
      <c r="BL266" s="18" t="s">
        <v>318</v>
      </c>
      <c r="BM266" s="178" t="s">
        <v>1825</v>
      </c>
    </row>
    <row r="267" spans="1:65" s="2" customFormat="1" ht="21.6" customHeight="1">
      <c r="A267" s="33"/>
      <c r="B267" s="166"/>
      <c r="C267" s="197" t="s">
        <v>1365</v>
      </c>
      <c r="D267" s="197" t="s">
        <v>253</v>
      </c>
      <c r="E267" s="198" t="s">
        <v>2473</v>
      </c>
      <c r="F267" s="199" t="s">
        <v>2474</v>
      </c>
      <c r="G267" s="200" t="s">
        <v>225</v>
      </c>
      <c r="H267" s="201">
        <v>1</v>
      </c>
      <c r="I267" s="202"/>
      <c r="J267" s="203">
        <f t="shared" si="50"/>
        <v>0</v>
      </c>
      <c r="K267" s="199" t="s">
        <v>1</v>
      </c>
      <c r="L267" s="204"/>
      <c r="M267" s="205" t="s">
        <v>1</v>
      </c>
      <c r="N267" s="206" t="s">
        <v>38</v>
      </c>
      <c r="O267" s="59"/>
      <c r="P267" s="176">
        <f t="shared" si="51"/>
        <v>0</v>
      </c>
      <c r="Q267" s="176">
        <v>0</v>
      </c>
      <c r="R267" s="176">
        <f t="shared" si="52"/>
        <v>0</v>
      </c>
      <c r="S267" s="176">
        <v>0</v>
      </c>
      <c r="T267" s="177">
        <f t="shared" si="53"/>
        <v>0</v>
      </c>
      <c r="U267" s="33"/>
      <c r="V267" s="33"/>
      <c r="W267" s="33"/>
      <c r="X267" s="33"/>
      <c r="Y267" s="33"/>
      <c r="Z267" s="33"/>
      <c r="AA267" s="33"/>
      <c r="AB267" s="33"/>
      <c r="AC267" s="33"/>
      <c r="AD267" s="33"/>
      <c r="AE267" s="33"/>
      <c r="AR267" s="178" t="s">
        <v>418</v>
      </c>
      <c r="AT267" s="178" t="s">
        <v>253</v>
      </c>
      <c r="AU267" s="178" t="s">
        <v>82</v>
      </c>
      <c r="AY267" s="18" t="s">
        <v>219</v>
      </c>
      <c r="BE267" s="179">
        <f t="shared" si="54"/>
        <v>0</v>
      </c>
      <c r="BF267" s="179">
        <f t="shared" si="55"/>
        <v>0</v>
      </c>
      <c r="BG267" s="179">
        <f t="shared" si="56"/>
        <v>0</v>
      </c>
      <c r="BH267" s="179">
        <f t="shared" si="57"/>
        <v>0</v>
      </c>
      <c r="BI267" s="179">
        <f t="shared" si="58"/>
        <v>0</v>
      </c>
      <c r="BJ267" s="18" t="s">
        <v>80</v>
      </c>
      <c r="BK267" s="179">
        <f t="shared" si="59"/>
        <v>0</v>
      </c>
      <c r="BL267" s="18" t="s">
        <v>318</v>
      </c>
      <c r="BM267" s="178" t="s">
        <v>1833</v>
      </c>
    </row>
    <row r="268" spans="1:65" s="2" customFormat="1" ht="21.6" customHeight="1">
      <c r="A268" s="33"/>
      <c r="B268" s="166"/>
      <c r="C268" s="167" t="s">
        <v>1370</v>
      </c>
      <c r="D268" s="167" t="s">
        <v>222</v>
      </c>
      <c r="E268" s="168" t="s">
        <v>2475</v>
      </c>
      <c r="F268" s="169" t="s">
        <v>2476</v>
      </c>
      <c r="G268" s="170" t="s">
        <v>225</v>
      </c>
      <c r="H268" s="171">
        <v>4</v>
      </c>
      <c r="I268" s="172"/>
      <c r="J268" s="173">
        <f t="shared" si="50"/>
        <v>0</v>
      </c>
      <c r="K268" s="169" t="s">
        <v>1</v>
      </c>
      <c r="L268" s="34"/>
      <c r="M268" s="174" t="s">
        <v>1</v>
      </c>
      <c r="N268" s="175" t="s">
        <v>38</v>
      </c>
      <c r="O268" s="59"/>
      <c r="P268" s="176">
        <f t="shared" si="51"/>
        <v>0</v>
      </c>
      <c r="Q268" s="176">
        <v>0</v>
      </c>
      <c r="R268" s="176">
        <f t="shared" si="52"/>
        <v>0</v>
      </c>
      <c r="S268" s="176">
        <v>0</v>
      </c>
      <c r="T268" s="177">
        <f t="shared" si="53"/>
        <v>0</v>
      </c>
      <c r="U268" s="33"/>
      <c r="V268" s="33"/>
      <c r="W268" s="33"/>
      <c r="X268" s="33"/>
      <c r="Y268" s="33"/>
      <c r="Z268" s="33"/>
      <c r="AA268" s="33"/>
      <c r="AB268" s="33"/>
      <c r="AC268" s="33"/>
      <c r="AD268" s="33"/>
      <c r="AE268" s="33"/>
      <c r="AR268" s="178" t="s">
        <v>318</v>
      </c>
      <c r="AT268" s="178" t="s">
        <v>222</v>
      </c>
      <c r="AU268" s="178" t="s">
        <v>82</v>
      </c>
      <c r="AY268" s="18" t="s">
        <v>219</v>
      </c>
      <c r="BE268" s="179">
        <f t="shared" si="54"/>
        <v>0</v>
      </c>
      <c r="BF268" s="179">
        <f t="shared" si="55"/>
        <v>0</v>
      </c>
      <c r="BG268" s="179">
        <f t="shared" si="56"/>
        <v>0</v>
      </c>
      <c r="BH268" s="179">
        <f t="shared" si="57"/>
        <v>0</v>
      </c>
      <c r="BI268" s="179">
        <f t="shared" si="58"/>
        <v>0</v>
      </c>
      <c r="BJ268" s="18" t="s">
        <v>80</v>
      </c>
      <c r="BK268" s="179">
        <f t="shared" si="59"/>
        <v>0</v>
      </c>
      <c r="BL268" s="18" t="s">
        <v>318</v>
      </c>
      <c r="BM268" s="178" t="s">
        <v>1841</v>
      </c>
    </row>
    <row r="269" spans="1:65" s="2" customFormat="1" ht="14.45" customHeight="1">
      <c r="A269" s="33"/>
      <c r="B269" s="166"/>
      <c r="C269" s="197" t="s">
        <v>1375</v>
      </c>
      <c r="D269" s="197" t="s">
        <v>253</v>
      </c>
      <c r="E269" s="198" t="s">
        <v>2477</v>
      </c>
      <c r="F269" s="199" t="s">
        <v>2478</v>
      </c>
      <c r="G269" s="200" t="s">
        <v>225</v>
      </c>
      <c r="H269" s="201">
        <v>2</v>
      </c>
      <c r="I269" s="202"/>
      <c r="J269" s="203">
        <f t="shared" si="50"/>
        <v>0</v>
      </c>
      <c r="K269" s="199" t="s">
        <v>1</v>
      </c>
      <c r="L269" s="204"/>
      <c r="M269" s="205" t="s">
        <v>1</v>
      </c>
      <c r="N269" s="206" t="s">
        <v>38</v>
      </c>
      <c r="O269" s="59"/>
      <c r="P269" s="176">
        <f t="shared" si="51"/>
        <v>0</v>
      </c>
      <c r="Q269" s="176">
        <v>0</v>
      </c>
      <c r="R269" s="176">
        <f t="shared" si="52"/>
        <v>0</v>
      </c>
      <c r="S269" s="176">
        <v>0</v>
      </c>
      <c r="T269" s="177">
        <f t="shared" si="53"/>
        <v>0</v>
      </c>
      <c r="U269" s="33"/>
      <c r="V269" s="33"/>
      <c r="W269" s="33"/>
      <c r="X269" s="33"/>
      <c r="Y269" s="33"/>
      <c r="Z269" s="33"/>
      <c r="AA269" s="33"/>
      <c r="AB269" s="33"/>
      <c r="AC269" s="33"/>
      <c r="AD269" s="33"/>
      <c r="AE269" s="33"/>
      <c r="AR269" s="178" t="s">
        <v>418</v>
      </c>
      <c r="AT269" s="178" t="s">
        <v>253</v>
      </c>
      <c r="AU269" s="178" t="s">
        <v>82</v>
      </c>
      <c r="AY269" s="18" t="s">
        <v>219</v>
      </c>
      <c r="BE269" s="179">
        <f t="shared" si="54"/>
        <v>0</v>
      </c>
      <c r="BF269" s="179">
        <f t="shared" si="55"/>
        <v>0</v>
      </c>
      <c r="BG269" s="179">
        <f t="shared" si="56"/>
        <v>0</v>
      </c>
      <c r="BH269" s="179">
        <f t="shared" si="57"/>
        <v>0</v>
      </c>
      <c r="BI269" s="179">
        <f t="shared" si="58"/>
        <v>0</v>
      </c>
      <c r="BJ269" s="18" t="s">
        <v>80</v>
      </c>
      <c r="BK269" s="179">
        <f t="shared" si="59"/>
        <v>0</v>
      </c>
      <c r="BL269" s="18" t="s">
        <v>318</v>
      </c>
      <c r="BM269" s="178" t="s">
        <v>1849</v>
      </c>
    </row>
    <row r="270" spans="1:65" s="2" customFormat="1" ht="14.45" customHeight="1">
      <c r="A270" s="33"/>
      <c r="B270" s="166"/>
      <c r="C270" s="197" t="s">
        <v>1379</v>
      </c>
      <c r="D270" s="197" t="s">
        <v>253</v>
      </c>
      <c r="E270" s="198" t="s">
        <v>2479</v>
      </c>
      <c r="F270" s="199" t="s">
        <v>2480</v>
      </c>
      <c r="G270" s="200" t="s">
        <v>225</v>
      </c>
      <c r="H270" s="201">
        <v>1</v>
      </c>
      <c r="I270" s="202"/>
      <c r="J270" s="203">
        <f t="shared" si="50"/>
        <v>0</v>
      </c>
      <c r="K270" s="199" t="s">
        <v>1</v>
      </c>
      <c r="L270" s="204"/>
      <c r="M270" s="205" t="s">
        <v>1</v>
      </c>
      <c r="N270" s="206" t="s">
        <v>38</v>
      </c>
      <c r="O270" s="59"/>
      <c r="P270" s="176">
        <f t="shared" si="51"/>
        <v>0</v>
      </c>
      <c r="Q270" s="176">
        <v>0</v>
      </c>
      <c r="R270" s="176">
        <f t="shared" si="52"/>
        <v>0</v>
      </c>
      <c r="S270" s="176">
        <v>0</v>
      </c>
      <c r="T270" s="177">
        <f t="shared" si="53"/>
        <v>0</v>
      </c>
      <c r="U270" s="33"/>
      <c r="V270" s="33"/>
      <c r="W270" s="33"/>
      <c r="X270" s="33"/>
      <c r="Y270" s="33"/>
      <c r="Z270" s="33"/>
      <c r="AA270" s="33"/>
      <c r="AB270" s="33"/>
      <c r="AC270" s="33"/>
      <c r="AD270" s="33"/>
      <c r="AE270" s="33"/>
      <c r="AR270" s="178" t="s">
        <v>418</v>
      </c>
      <c r="AT270" s="178" t="s">
        <v>253</v>
      </c>
      <c r="AU270" s="178" t="s">
        <v>82</v>
      </c>
      <c r="AY270" s="18" t="s">
        <v>219</v>
      </c>
      <c r="BE270" s="179">
        <f t="shared" si="54"/>
        <v>0</v>
      </c>
      <c r="BF270" s="179">
        <f t="shared" si="55"/>
        <v>0</v>
      </c>
      <c r="BG270" s="179">
        <f t="shared" si="56"/>
        <v>0</v>
      </c>
      <c r="BH270" s="179">
        <f t="shared" si="57"/>
        <v>0</v>
      </c>
      <c r="BI270" s="179">
        <f t="shared" si="58"/>
        <v>0</v>
      </c>
      <c r="BJ270" s="18" t="s">
        <v>80</v>
      </c>
      <c r="BK270" s="179">
        <f t="shared" si="59"/>
        <v>0</v>
      </c>
      <c r="BL270" s="18" t="s">
        <v>318</v>
      </c>
      <c r="BM270" s="178" t="s">
        <v>1857</v>
      </c>
    </row>
    <row r="271" spans="1:65" s="2" customFormat="1" ht="21.6" customHeight="1">
      <c r="A271" s="33"/>
      <c r="B271" s="166"/>
      <c r="C271" s="197" t="s">
        <v>1385</v>
      </c>
      <c r="D271" s="197" t="s">
        <v>253</v>
      </c>
      <c r="E271" s="198" t="s">
        <v>2481</v>
      </c>
      <c r="F271" s="199" t="s">
        <v>2482</v>
      </c>
      <c r="G271" s="200" t="s">
        <v>225</v>
      </c>
      <c r="H271" s="201">
        <v>1</v>
      </c>
      <c r="I271" s="202"/>
      <c r="J271" s="203">
        <f t="shared" si="50"/>
        <v>0</v>
      </c>
      <c r="K271" s="199" t="s">
        <v>1</v>
      </c>
      <c r="L271" s="204"/>
      <c r="M271" s="205" t="s">
        <v>1</v>
      </c>
      <c r="N271" s="206" t="s">
        <v>38</v>
      </c>
      <c r="O271" s="59"/>
      <c r="P271" s="176">
        <f t="shared" si="51"/>
        <v>0</v>
      </c>
      <c r="Q271" s="176">
        <v>0</v>
      </c>
      <c r="R271" s="176">
        <f t="shared" si="52"/>
        <v>0</v>
      </c>
      <c r="S271" s="176">
        <v>0</v>
      </c>
      <c r="T271" s="177">
        <f t="shared" si="53"/>
        <v>0</v>
      </c>
      <c r="U271" s="33"/>
      <c r="V271" s="33"/>
      <c r="W271" s="33"/>
      <c r="X271" s="33"/>
      <c r="Y271" s="33"/>
      <c r="Z271" s="33"/>
      <c r="AA271" s="33"/>
      <c r="AB271" s="33"/>
      <c r="AC271" s="33"/>
      <c r="AD271" s="33"/>
      <c r="AE271" s="33"/>
      <c r="AR271" s="178" t="s">
        <v>418</v>
      </c>
      <c r="AT271" s="178" t="s">
        <v>253</v>
      </c>
      <c r="AU271" s="178" t="s">
        <v>82</v>
      </c>
      <c r="AY271" s="18" t="s">
        <v>219</v>
      </c>
      <c r="BE271" s="179">
        <f t="shared" si="54"/>
        <v>0</v>
      </c>
      <c r="BF271" s="179">
        <f t="shared" si="55"/>
        <v>0</v>
      </c>
      <c r="BG271" s="179">
        <f t="shared" si="56"/>
        <v>0</v>
      </c>
      <c r="BH271" s="179">
        <f t="shared" si="57"/>
        <v>0</v>
      </c>
      <c r="BI271" s="179">
        <f t="shared" si="58"/>
        <v>0</v>
      </c>
      <c r="BJ271" s="18" t="s">
        <v>80</v>
      </c>
      <c r="BK271" s="179">
        <f t="shared" si="59"/>
        <v>0</v>
      </c>
      <c r="BL271" s="18" t="s">
        <v>318</v>
      </c>
      <c r="BM271" s="178" t="s">
        <v>2483</v>
      </c>
    </row>
    <row r="272" spans="1:65" s="2" customFormat="1" ht="21.6" customHeight="1">
      <c r="A272" s="33"/>
      <c r="B272" s="166"/>
      <c r="C272" s="167" t="s">
        <v>1390</v>
      </c>
      <c r="D272" s="167" t="s">
        <v>222</v>
      </c>
      <c r="E272" s="168" t="s">
        <v>2484</v>
      </c>
      <c r="F272" s="169" t="s">
        <v>2485</v>
      </c>
      <c r="G272" s="170" t="s">
        <v>249</v>
      </c>
      <c r="H272" s="171">
        <v>0.094</v>
      </c>
      <c r="I272" s="172"/>
      <c r="J272" s="173">
        <f t="shared" si="50"/>
        <v>0</v>
      </c>
      <c r="K272" s="169" t="s">
        <v>1</v>
      </c>
      <c r="L272" s="34"/>
      <c r="M272" s="174" t="s">
        <v>1</v>
      </c>
      <c r="N272" s="175" t="s">
        <v>38</v>
      </c>
      <c r="O272" s="59"/>
      <c r="P272" s="176">
        <f t="shared" si="51"/>
        <v>0</v>
      </c>
      <c r="Q272" s="176">
        <v>0</v>
      </c>
      <c r="R272" s="176">
        <f t="shared" si="52"/>
        <v>0</v>
      </c>
      <c r="S272" s="176">
        <v>0</v>
      </c>
      <c r="T272" s="177">
        <f t="shared" si="53"/>
        <v>0</v>
      </c>
      <c r="U272" s="33"/>
      <c r="V272" s="33"/>
      <c r="W272" s="33"/>
      <c r="X272" s="33"/>
      <c r="Y272" s="33"/>
      <c r="Z272" s="33"/>
      <c r="AA272" s="33"/>
      <c r="AB272" s="33"/>
      <c r="AC272" s="33"/>
      <c r="AD272" s="33"/>
      <c r="AE272" s="33"/>
      <c r="AR272" s="178" t="s">
        <v>318</v>
      </c>
      <c r="AT272" s="178" t="s">
        <v>222</v>
      </c>
      <c r="AU272" s="178" t="s">
        <v>82</v>
      </c>
      <c r="AY272" s="18" t="s">
        <v>219</v>
      </c>
      <c r="BE272" s="179">
        <f t="shared" si="54"/>
        <v>0</v>
      </c>
      <c r="BF272" s="179">
        <f t="shared" si="55"/>
        <v>0</v>
      </c>
      <c r="BG272" s="179">
        <f t="shared" si="56"/>
        <v>0</v>
      </c>
      <c r="BH272" s="179">
        <f t="shared" si="57"/>
        <v>0</v>
      </c>
      <c r="BI272" s="179">
        <f t="shared" si="58"/>
        <v>0</v>
      </c>
      <c r="BJ272" s="18" t="s">
        <v>80</v>
      </c>
      <c r="BK272" s="179">
        <f t="shared" si="59"/>
        <v>0</v>
      </c>
      <c r="BL272" s="18" t="s">
        <v>318</v>
      </c>
      <c r="BM272" s="178" t="s">
        <v>1865</v>
      </c>
    </row>
    <row r="273" spans="2:63" s="12" customFormat="1" ht="25.9" customHeight="1">
      <c r="B273" s="153"/>
      <c r="D273" s="154" t="s">
        <v>72</v>
      </c>
      <c r="E273" s="155" t="s">
        <v>253</v>
      </c>
      <c r="F273" s="155" t="s">
        <v>2486</v>
      </c>
      <c r="I273" s="156"/>
      <c r="J273" s="157">
        <f>BK273</f>
        <v>0</v>
      </c>
      <c r="L273" s="153"/>
      <c r="M273" s="158"/>
      <c r="N273" s="159"/>
      <c r="O273" s="159"/>
      <c r="P273" s="160">
        <f>P274</f>
        <v>0</v>
      </c>
      <c r="Q273" s="159"/>
      <c r="R273" s="160">
        <f>R274</f>
        <v>0</v>
      </c>
      <c r="S273" s="159"/>
      <c r="T273" s="161">
        <f>T274</f>
        <v>0</v>
      </c>
      <c r="AR273" s="154" t="s">
        <v>90</v>
      </c>
      <c r="AT273" s="162" t="s">
        <v>72</v>
      </c>
      <c r="AU273" s="162" t="s">
        <v>73</v>
      </c>
      <c r="AY273" s="154" t="s">
        <v>219</v>
      </c>
      <c r="BK273" s="163">
        <f>BK274</f>
        <v>0</v>
      </c>
    </row>
    <row r="274" spans="2:63" s="12" customFormat="1" ht="22.9" customHeight="1">
      <c r="B274" s="153"/>
      <c r="D274" s="154" t="s">
        <v>72</v>
      </c>
      <c r="E274" s="164" t="s">
        <v>2487</v>
      </c>
      <c r="F274" s="164" t="s">
        <v>686</v>
      </c>
      <c r="I274" s="156"/>
      <c r="J274" s="165">
        <f>BK274</f>
        <v>0</v>
      </c>
      <c r="L274" s="153"/>
      <c r="M274" s="158"/>
      <c r="N274" s="159"/>
      <c r="O274" s="159"/>
      <c r="P274" s="160">
        <f>SUM(P275:P278)</f>
        <v>0</v>
      </c>
      <c r="Q274" s="159"/>
      <c r="R274" s="160">
        <f>SUM(R275:R278)</f>
        <v>0</v>
      </c>
      <c r="S274" s="159"/>
      <c r="T274" s="161">
        <f>SUM(T275:T278)</f>
        <v>0</v>
      </c>
      <c r="AR274" s="154" t="s">
        <v>90</v>
      </c>
      <c r="AT274" s="162" t="s">
        <v>72</v>
      </c>
      <c r="AU274" s="162" t="s">
        <v>80</v>
      </c>
      <c r="AY274" s="154" t="s">
        <v>219</v>
      </c>
      <c r="BK274" s="163">
        <f>SUM(BK275:BK278)</f>
        <v>0</v>
      </c>
    </row>
    <row r="275" spans="1:65" s="2" customFormat="1" ht="14.45" customHeight="1">
      <c r="A275" s="33"/>
      <c r="B275" s="166"/>
      <c r="C275" s="167" t="s">
        <v>1394</v>
      </c>
      <c r="D275" s="167" t="s">
        <v>222</v>
      </c>
      <c r="E275" s="168" t="s">
        <v>2488</v>
      </c>
      <c r="F275" s="169" t="s">
        <v>2489</v>
      </c>
      <c r="G275" s="170" t="s">
        <v>361</v>
      </c>
      <c r="H275" s="171">
        <v>102</v>
      </c>
      <c r="I275" s="172"/>
      <c r="J275" s="173">
        <f>ROUND(I275*H275,2)</f>
        <v>0</v>
      </c>
      <c r="K275" s="169" t="s">
        <v>1</v>
      </c>
      <c r="L275" s="34"/>
      <c r="M275" s="174" t="s">
        <v>1</v>
      </c>
      <c r="N275" s="175" t="s">
        <v>38</v>
      </c>
      <c r="O275" s="59"/>
      <c r="P275" s="176">
        <f>O275*H275</f>
        <v>0</v>
      </c>
      <c r="Q275" s="176">
        <v>0</v>
      </c>
      <c r="R275" s="176">
        <f>Q275*H275</f>
        <v>0</v>
      </c>
      <c r="S275" s="176">
        <v>0</v>
      </c>
      <c r="T275" s="177">
        <f>S275*H275</f>
        <v>0</v>
      </c>
      <c r="U275" s="33"/>
      <c r="V275" s="33"/>
      <c r="W275" s="33"/>
      <c r="X275" s="33"/>
      <c r="Y275" s="33"/>
      <c r="Z275" s="33"/>
      <c r="AA275" s="33"/>
      <c r="AB275" s="33"/>
      <c r="AC275" s="33"/>
      <c r="AD275" s="33"/>
      <c r="AE275" s="33"/>
      <c r="AR275" s="178" t="s">
        <v>446</v>
      </c>
      <c r="AT275" s="178" t="s">
        <v>222</v>
      </c>
      <c r="AU275" s="178" t="s">
        <v>82</v>
      </c>
      <c r="AY275" s="18" t="s">
        <v>219</v>
      </c>
      <c r="BE275" s="179">
        <f>IF(N275="základní",J275,0)</f>
        <v>0</v>
      </c>
      <c r="BF275" s="179">
        <f>IF(N275="snížená",J275,0)</f>
        <v>0</v>
      </c>
      <c r="BG275" s="179">
        <f>IF(N275="zákl. přenesená",J275,0)</f>
        <v>0</v>
      </c>
      <c r="BH275" s="179">
        <f>IF(N275="sníž. přenesená",J275,0)</f>
        <v>0</v>
      </c>
      <c r="BI275" s="179">
        <f>IF(N275="nulová",J275,0)</f>
        <v>0</v>
      </c>
      <c r="BJ275" s="18" t="s">
        <v>80</v>
      </c>
      <c r="BK275" s="179">
        <f>ROUND(I275*H275,2)</f>
        <v>0</v>
      </c>
      <c r="BL275" s="18" t="s">
        <v>446</v>
      </c>
      <c r="BM275" s="178" t="s">
        <v>1873</v>
      </c>
    </row>
    <row r="276" spans="1:65" s="2" customFormat="1" ht="14.45" customHeight="1">
      <c r="A276" s="33"/>
      <c r="B276" s="166"/>
      <c r="C276" s="197" t="s">
        <v>1398</v>
      </c>
      <c r="D276" s="197" t="s">
        <v>253</v>
      </c>
      <c r="E276" s="198" t="s">
        <v>2490</v>
      </c>
      <c r="F276" s="199" t="s">
        <v>2491</v>
      </c>
      <c r="G276" s="200" t="s">
        <v>361</v>
      </c>
      <c r="H276" s="201">
        <v>111.18</v>
      </c>
      <c r="I276" s="202"/>
      <c r="J276" s="203">
        <f>ROUND(I276*H276,2)</f>
        <v>0</v>
      </c>
      <c r="K276" s="199" t="s">
        <v>1</v>
      </c>
      <c r="L276" s="204"/>
      <c r="M276" s="205" t="s">
        <v>1</v>
      </c>
      <c r="N276" s="206" t="s">
        <v>38</v>
      </c>
      <c r="O276" s="59"/>
      <c r="P276" s="176">
        <f>O276*H276</f>
        <v>0</v>
      </c>
      <c r="Q276" s="176">
        <v>0</v>
      </c>
      <c r="R276" s="176">
        <f>Q276*H276</f>
        <v>0</v>
      </c>
      <c r="S276" s="176">
        <v>0</v>
      </c>
      <c r="T276" s="177">
        <f>S276*H276</f>
        <v>0</v>
      </c>
      <c r="U276" s="33"/>
      <c r="V276" s="33"/>
      <c r="W276" s="33"/>
      <c r="X276" s="33"/>
      <c r="Y276" s="33"/>
      <c r="Z276" s="33"/>
      <c r="AA276" s="33"/>
      <c r="AB276" s="33"/>
      <c r="AC276" s="33"/>
      <c r="AD276" s="33"/>
      <c r="AE276" s="33"/>
      <c r="AR276" s="178" t="s">
        <v>1972</v>
      </c>
      <c r="AT276" s="178" t="s">
        <v>253</v>
      </c>
      <c r="AU276" s="178" t="s">
        <v>82</v>
      </c>
      <c r="AY276" s="18" t="s">
        <v>219</v>
      </c>
      <c r="BE276" s="179">
        <f>IF(N276="základní",J276,0)</f>
        <v>0</v>
      </c>
      <c r="BF276" s="179">
        <f>IF(N276="snížená",J276,0)</f>
        <v>0</v>
      </c>
      <c r="BG276" s="179">
        <f>IF(N276="zákl. přenesená",J276,0)</f>
        <v>0</v>
      </c>
      <c r="BH276" s="179">
        <f>IF(N276="sníž. přenesená",J276,0)</f>
        <v>0</v>
      </c>
      <c r="BI276" s="179">
        <f>IF(N276="nulová",J276,0)</f>
        <v>0</v>
      </c>
      <c r="BJ276" s="18" t="s">
        <v>80</v>
      </c>
      <c r="BK276" s="179">
        <f>ROUND(I276*H276,2)</f>
        <v>0</v>
      </c>
      <c r="BL276" s="18" t="s">
        <v>446</v>
      </c>
      <c r="BM276" s="178" t="s">
        <v>1881</v>
      </c>
    </row>
    <row r="277" spans="1:65" s="2" customFormat="1" ht="14.45" customHeight="1">
      <c r="A277" s="33"/>
      <c r="B277" s="166"/>
      <c r="C277" s="167" t="s">
        <v>1402</v>
      </c>
      <c r="D277" s="167" t="s">
        <v>222</v>
      </c>
      <c r="E277" s="168" t="s">
        <v>2492</v>
      </c>
      <c r="F277" s="169" t="s">
        <v>2493</v>
      </c>
      <c r="G277" s="170" t="s">
        <v>361</v>
      </c>
      <c r="H277" s="171">
        <v>102</v>
      </c>
      <c r="I277" s="172"/>
      <c r="J277" s="173">
        <f>ROUND(I277*H277,2)</f>
        <v>0</v>
      </c>
      <c r="K277" s="169" t="s">
        <v>1</v>
      </c>
      <c r="L277" s="34"/>
      <c r="M277" s="174" t="s">
        <v>1</v>
      </c>
      <c r="N277" s="175" t="s">
        <v>38</v>
      </c>
      <c r="O277" s="59"/>
      <c r="P277" s="176">
        <f>O277*H277</f>
        <v>0</v>
      </c>
      <c r="Q277" s="176">
        <v>0</v>
      </c>
      <c r="R277" s="176">
        <f>Q277*H277</f>
        <v>0</v>
      </c>
      <c r="S277" s="176">
        <v>0</v>
      </c>
      <c r="T277" s="177">
        <f>S277*H277</f>
        <v>0</v>
      </c>
      <c r="U277" s="33"/>
      <c r="V277" s="33"/>
      <c r="W277" s="33"/>
      <c r="X277" s="33"/>
      <c r="Y277" s="33"/>
      <c r="Z277" s="33"/>
      <c r="AA277" s="33"/>
      <c r="AB277" s="33"/>
      <c r="AC277" s="33"/>
      <c r="AD277" s="33"/>
      <c r="AE277" s="33"/>
      <c r="AR277" s="178" t="s">
        <v>446</v>
      </c>
      <c r="AT277" s="178" t="s">
        <v>222</v>
      </c>
      <c r="AU277" s="178" t="s">
        <v>82</v>
      </c>
      <c r="AY277" s="18" t="s">
        <v>219</v>
      </c>
      <c r="BE277" s="179">
        <f>IF(N277="základní",J277,0)</f>
        <v>0</v>
      </c>
      <c r="BF277" s="179">
        <f>IF(N277="snížená",J277,0)</f>
        <v>0</v>
      </c>
      <c r="BG277" s="179">
        <f>IF(N277="zákl. přenesená",J277,0)</f>
        <v>0</v>
      </c>
      <c r="BH277" s="179">
        <f>IF(N277="sníž. přenesená",J277,0)</f>
        <v>0</v>
      </c>
      <c r="BI277" s="179">
        <f>IF(N277="nulová",J277,0)</f>
        <v>0</v>
      </c>
      <c r="BJ277" s="18" t="s">
        <v>80</v>
      </c>
      <c r="BK277" s="179">
        <f>ROUND(I277*H277,2)</f>
        <v>0</v>
      </c>
      <c r="BL277" s="18" t="s">
        <v>446</v>
      </c>
      <c r="BM277" s="178" t="s">
        <v>1889</v>
      </c>
    </row>
    <row r="278" spans="1:65" s="2" customFormat="1" ht="14.45" customHeight="1">
      <c r="A278" s="33"/>
      <c r="B278" s="166"/>
      <c r="C278" s="197" t="s">
        <v>1406</v>
      </c>
      <c r="D278" s="197" t="s">
        <v>253</v>
      </c>
      <c r="E278" s="198" t="s">
        <v>2494</v>
      </c>
      <c r="F278" s="199" t="s">
        <v>2495</v>
      </c>
      <c r="G278" s="200" t="s">
        <v>361</v>
      </c>
      <c r="H278" s="201">
        <v>102</v>
      </c>
      <c r="I278" s="202"/>
      <c r="J278" s="203">
        <f>ROUND(I278*H278,2)</f>
        <v>0</v>
      </c>
      <c r="K278" s="199" t="s">
        <v>1</v>
      </c>
      <c r="L278" s="204"/>
      <c r="M278" s="205" t="s">
        <v>1</v>
      </c>
      <c r="N278" s="206" t="s">
        <v>38</v>
      </c>
      <c r="O278" s="59"/>
      <c r="P278" s="176">
        <f>O278*H278</f>
        <v>0</v>
      </c>
      <c r="Q278" s="176">
        <v>0</v>
      </c>
      <c r="R278" s="176">
        <f>Q278*H278</f>
        <v>0</v>
      </c>
      <c r="S278" s="176">
        <v>0</v>
      </c>
      <c r="T278" s="177">
        <f>S278*H278</f>
        <v>0</v>
      </c>
      <c r="U278" s="33"/>
      <c r="V278" s="33"/>
      <c r="W278" s="33"/>
      <c r="X278" s="33"/>
      <c r="Y278" s="33"/>
      <c r="Z278" s="33"/>
      <c r="AA278" s="33"/>
      <c r="AB278" s="33"/>
      <c r="AC278" s="33"/>
      <c r="AD278" s="33"/>
      <c r="AE278" s="33"/>
      <c r="AR278" s="178" t="s">
        <v>1972</v>
      </c>
      <c r="AT278" s="178" t="s">
        <v>253</v>
      </c>
      <c r="AU278" s="178" t="s">
        <v>82</v>
      </c>
      <c r="AY278" s="18" t="s">
        <v>219</v>
      </c>
      <c r="BE278" s="179">
        <f>IF(N278="základní",J278,0)</f>
        <v>0</v>
      </c>
      <c r="BF278" s="179">
        <f>IF(N278="snížená",J278,0)</f>
        <v>0</v>
      </c>
      <c r="BG278" s="179">
        <f>IF(N278="zákl. přenesená",J278,0)</f>
        <v>0</v>
      </c>
      <c r="BH278" s="179">
        <f>IF(N278="sníž. přenesená",J278,0)</f>
        <v>0</v>
      </c>
      <c r="BI278" s="179">
        <f>IF(N278="nulová",J278,0)</f>
        <v>0</v>
      </c>
      <c r="BJ278" s="18" t="s">
        <v>80</v>
      </c>
      <c r="BK278" s="179">
        <f>ROUND(I278*H278,2)</f>
        <v>0</v>
      </c>
      <c r="BL278" s="18" t="s">
        <v>446</v>
      </c>
      <c r="BM278" s="178" t="s">
        <v>1897</v>
      </c>
    </row>
    <row r="279" spans="2:63" s="12" customFormat="1" ht="25.9" customHeight="1">
      <c r="B279" s="153"/>
      <c r="D279" s="154" t="s">
        <v>72</v>
      </c>
      <c r="E279" s="155" t="s">
        <v>557</v>
      </c>
      <c r="F279" s="155" t="s">
        <v>558</v>
      </c>
      <c r="I279" s="156"/>
      <c r="J279" s="157">
        <f>BK279</f>
        <v>0</v>
      </c>
      <c r="L279" s="153"/>
      <c r="M279" s="158"/>
      <c r="N279" s="159"/>
      <c r="O279" s="159"/>
      <c r="P279" s="160">
        <f>P280</f>
        <v>0</v>
      </c>
      <c r="Q279" s="159"/>
      <c r="R279" s="160">
        <f>R280</f>
        <v>0</v>
      </c>
      <c r="S279" s="159"/>
      <c r="T279" s="161">
        <f>T280</f>
        <v>0</v>
      </c>
      <c r="AR279" s="154" t="s">
        <v>125</v>
      </c>
      <c r="AT279" s="162" t="s">
        <v>72</v>
      </c>
      <c r="AU279" s="162" t="s">
        <v>73</v>
      </c>
      <c r="AY279" s="154" t="s">
        <v>219</v>
      </c>
      <c r="BK279" s="163">
        <f>BK280</f>
        <v>0</v>
      </c>
    </row>
    <row r="280" spans="1:65" s="2" customFormat="1" ht="32.45" customHeight="1">
      <c r="A280" s="33"/>
      <c r="B280" s="166"/>
      <c r="C280" s="167" t="s">
        <v>1410</v>
      </c>
      <c r="D280" s="167" t="s">
        <v>222</v>
      </c>
      <c r="E280" s="168" t="s">
        <v>2496</v>
      </c>
      <c r="F280" s="169" t="s">
        <v>2497</v>
      </c>
      <c r="G280" s="170" t="s">
        <v>562</v>
      </c>
      <c r="H280" s="171">
        <v>40</v>
      </c>
      <c r="I280" s="172"/>
      <c r="J280" s="173">
        <f>ROUND(I280*H280,2)</f>
        <v>0</v>
      </c>
      <c r="K280" s="169" t="s">
        <v>1</v>
      </c>
      <c r="L280" s="34"/>
      <c r="M280" s="217" t="s">
        <v>1</v>
      </c>
      <c r="N280" s="218" t="s">
        <v>38</v>
      </c>
      <c r="O280" s="219"/>
      <c r="P280" s="220">
        <f>O280*H280</f>
        <v>0</v>
      </c>
      <c r="Q280" s="220">
        <v>0</v>
      </c>
      <c r="R280" s="220">
        <f>Q280*H280</f>
        <v>0</v>
      </c>
      <c r="S280" s="220">
        <v>0</v>
      </c>
      <c r="T280" s="221">
        <f>S280*H280</f>
        <v>0</v>
      </c>
      <c r="U280" s="33"/>
      <c r="V280" s="33"/>
      <c r="W280" s="33"/>
      <c r="X280" s="33"/>
      <c r="Y280" s="33"/>
      <c r="Z280" s="33"/>
      <c r="AA280" s="33"/>
      <c r="AB280" s="33"/>
      <c r="AC280" s="33"/>
      <c r="AD280" s="33"/>
      <c r="AE280" s="33"/>
      <c r="AR280" s="178" t="s">
        <v>2498</v>
      </c>
      <c r="AT280" s="178" t="s">
        <v>222</v>
      </c>
      <c r="AU280" s="178" t="s">
        <v>80</v>
      </c>
      <c r="AY280" s="18" t="s">
        <v>219</v>
      </c>
      <c r="BE280" s="179">
        <f>IF(N280="základní",J280,0)</f>
        <v>0</v>
      </c>
      <c r="BF280" s="179">
        <f>IF(N280="snížená",J280,0)</f>
        <v>0</v>
      </c>
      <c r="BG280" s="179">
        <f>IF(N280="zákl. přenesená",J280,0)</f>
        <v>0</v>
      </c>
      <c r="BH280" s="179">
        <f>IF(N280="sníž. přenesená",J280,0)</f>
        <v>0</v>
      </c>
      <c r="BI280" s="179">
        <f>IF(N280="nulová",J280,0)</f>
        <v>0</v>
      </c>
      <c r="BJ280" s="18" t="s">
        <v>80</v>
      </c>
      <c r="BK280" s="179">
        <f>ROUND(I280*H280,2)</f>
        <v>0</v>
      </c>
      <c r="BL280" s="18" t="s">
        <v>2498</v>
      </c>
      <c r="BM280" s="178" t="s">
        <v>1905</v>
      </c>
    </row>
    <row r="281" spans="1:31" s="2" customFormat="1" ht="6.95" customHeight="1">
      <c r="A281" s="33"/>
      <c r="B281" s="48"/>
      <c r="C281" s="49"/>
      <c r="D281" s="49"/>
      <c r="E281" s="49"/>
      <c r="F281" s="49"/>
      <c r="G281" s="49"/>
      <c r="H281" s="49"/>
      <c r="I281" s="126"/>
      <c r="J281" s="49"/>
      <c r="K281" s="49"/>
      <c r="L281" s="34"/>
      <c r="M281" s="33"/>
      <c r="O281" s="33"/>
      <c r="P281" s="33"/>
      <c r="Q281" s="33"/>
      <c r="R281" s="33"/>
      <c r="S281" s="33"/>
      <c r="T281" s="33"/>
      <c r="U281" s="33"/>
      <c r="V281" s="33"/>
      <c r="W281" s="33"/>
      <c r="X281" s="33"/>
      <c r="Y281" s="33"/>
      <c r="Z281" s="33"/>
      <c r="AA281" s="33"/>
      <c r="AB281" s="33"/>
      <c r="AC281" s="33"/>
      <c r="AD281" s="33"/>
      <c r="AE281" s="33"/>
    </row>
  </sheetData>
  <autoFilter ref="C136:K280"/>
  <mergeCells count="15">
    <mergeCell ref="E123:H123"/>
    <mergeCell ref="E127:H127"/>
    <mergeCell ref="E125:H125"/>
    <mergeCell ref="E129:H12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96"/>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112</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2499</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ROUND(J135,2)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ROUND((SUM(BE135:BE195)),2)</f>
        <v>0</v>
      </c>
      <c r="G37" s="33"/>
      <c r="H37" s="33"/>
      <c r="I37" s="113">
        <v>0.21</v>
      </c>
      <c r="J37" s="112">
        <f>ROUND(((SUM(BE135:BE195))*I37),2)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ROUND((SUM(BF135:BF195)),2)</f>
        <v>0</v>
      </c>
      <c r="G38" s="33"/>
      <c r="H38" s="33"/>
      <c r="I38" s="113">
        <v>0.15</v>
      </c>
      <c r="J38" s="112">
        <f>ROUND(((SUM(BF135:BF195))*I38),2)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ROUND((SUM(BG135:BG195)),2)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ROUND((SUM(BH135:BH195)),2)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ROUND((SUM(BI135:BI195)),2)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002.3 - Úprava přípojky plynu, plynoinstalace</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J135</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187</v>
      </c>
      <c r="E101" s="134"/>
      <c r="F101" s="134"/>
      <c r="G101" s="134"/>
      <c r="H101" s="134"/>
      <c r="I101" s="135"/>
      <c r="J101" s="136">
        <f>J136</f>
        <v>0</v>
      </c>
      <c r="L101" s="132"/>
    </row>
    <row r="102" spans="2:12" s="10" customFormat="1" ht="19.9" customHeight="1">
      <c r="B102" s="137"/>
      <c r="D102" s="138" t="s">
        <v>188</v>
      </c>
      <c r="E102" s="139"/>
      <c r="F102" s="139"/>
      <c r="G102" s="139"/>
      <c r="H102" s="139"/>
      <c r="I102" s="140"/>
      <c r="J102" s="141">
        <f>J137</f>
        <v>0</v>
      </c>
      <c r="L102" s="137"/>
    </row>
    <row r="103" spans="2:12" s="10" customFormat="1" ht="19.9" customHeight="1">
      <c r="B103" s="137"/>
      <c r="D103" s="138" t="s">
        <v>769</v>
      </c>
      <c r="E103" s="139"/>
      <c r="F103" s="139"/>
      <c r="G103" s="139"/>
      <c r="H103" s="139"/>
      <c r="I103" s="140"/>
      <c r="J103" s="141">
        <f>J147</f>
        <v>0</v>
      </c>
      <c r="L103" s="137"/>
    </row>
    <row r="104" spans="2:12" s="9" customFormat="1" ht="24.95" customHeight="1">
      <c r="B104" s="132"/>
      <c r="D104" s="133" t="s">
        <v>194</v>
      </c>
      <c r="E104" s="134"/>
      <c r="F104" s="134"/>
      <c r="G104" s="134"/>
      <c r="H104" s="134"/>
      <c r="I104" s="135"/>
      <c r="J104" s="136">
        <f>J149</f>
        <v>0</v>
      </c>
      <c r="L104" s="132"/>
    </row>
    <row r="105" spans="2:12" s="10" customFormat="1" ht="19.9" customHeight="1">
      <c r="B105" s="137"/>
      <c r="D105" s="138" t="s">
        <v>2500</v>
      </c>
      <c r="E105" s="139"/>
      <c r="F105" s="139"/>
      <c r="G105" s="139"/>
      <c r="H105" s="139"/>
      <c r="I105" s="140"/>
      <c r="J105" s="141">
        <f>J150</f>
        <v>0</v>
      </c>
      <c r="L105" s="137"/>
    </row>
    <row r="106" spans="2:12" s="10" customFormat="1" ht="19.9" customHeight="1">
      <c r="B106" s="137"/>
      <c r="D106" s="138" t="s">
        <v>199</v>
      </c>
      <c r="E106" s="139"/>
      <c r="F106" s="139"/>
      <c r="G106" s="139"/>
      <c r="H106" s="139"/>
      <c r="I106" s="140"/>
      <c r="J106" s="141">
        <f>J174</f>
        <v>0</v>
      </c>
      <c r="L106" s="137"/>
    </row>
    <row r="107" spans="2:12" s="10" customFormat="1" ht="19.9" customHeight="1">
      <c r="B107" s="137"/>
      <c r="D107" s="138" t="s">
        <v>776</v>
      </c>
      <c r="E107" s="139"/>
      <c r="F107" s="139"/>
      <c r="G107" s="139"/>
      <c r="H107" s="139"/>
      <c r="I107" s="140"/>
      <c r="J107" s="141">
        <f>J177</f>
        <v>0</v>
      </c>
      <c r="L107" s="137"/>
    </row>
    <row r="108" spans="2:12" s="9" customFormat="1" ht="24.95" customHeight="1">
      <c r="B108" s="132"/>
      <c r="D108" s="133" t="s">
        <v>2217</v>
      </c>
      <c r="E108" s="134"/>
      <c r="F108" s="134"/>
      <c r="G108" s="134"/>
      <c r="H108" s="134"/>
      <c r="I108" s="135"/>
      <c r="J108" s="136">
        <f>J181</f>
        <v>0</v>
      </c>
      <c r="L108" s="132"/>
    </row>
    <row r="109" spans="2:12" s="10" customFormat="1" ht="19.9" customHeight="1">
      <c r="B109" s="137"/>
      <c r="D109" s="138" t="s">
        <v>2218</v>
      </c>
      <c r="E109" s="139"/>
      <c r="F109" s="139"/>
      <c r="G109" s="139"/>
      <c r="H109" s="139"/>
      <c r="I109" s="140"/>
      <c r="J109" s="141">
        <f>J182</f>
        <v>0</v>
      </c>
      <c r="L109" s="137"/>
    </row>
    <row r="110" spans="2:12" s="10" customFormat="1" ht="19.9" customHeight="1">
      <c r="B110" s="137"/>
      <c r="D110" s="138" t="s">
        <v>2501</v>
      </c>
      <c r="E110" s="139"/>
      <c r="F110" s="139"/>
      <c r="G110" s="139"/>
      <c r="H110" s="139"/>
      <c r="I110" s="140"/>
      <c r="J110" s="141">
        <f>J187</f>
        <v>0</v>
      </c>
      <c r="L110" s="137"/>
    </row>
    <row r="111" spans="2:12" s="9" customFormat="1" ht="24.95" customHeight="1">
      <c r="B111" s="132"/>
      <c r="D111" s="133" t="s">
        <v>203</v>
      </c>
      <c r="E111" s="134"/>
      <c r="F111" s="134"/>
      <c r="G111" s="134"/>
      <c r="H111" s="134"/>
      <c r="I111" s="135"/>
      <c r="J111" s="136">
        <f>J193</f>
        <v>0</v>
      </c>
      <c r="L111" s="132"/>
    </row>
    <row r="112" spans="1:31" s="2" customFormat="1" ht="21.75" customHeight="1">
      <c r="A112" s="33"/>
      <c r="B112" s="34"/>
      <c r="C112" s="33"/>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6.95" customHeight="1">
      <c r="A113" s="33"/>
      <c r="B113" s="48"/>
      <c r="C113" s="49"/>
      <c r="D113" s="49"/>
      <c r="E113" s="49"/>
      <c r="F113" s="49"/>
      <c r="G113" s="49"/>
      <c r="H113" s="49"/>
      <c r="I113" s="126"/>
      <c r="J113" s="49"/>
      <c r="K113" s="49"/>
      <c r="L113" s="43"/>
      <c r="S113" s="33"/>
      <c r="T113" s="33"/>
      <c r="U113" s="33"/>
      <c r="V113" s="33"/>
      <c r="W113" s="33"/>
      <c r="X113" s="33"/>
      <c r="Y113" s="33"/>
      <c r="Z113" s="33"/>
      <c r="AA113" s="33"/>
      <c r="AB113" s="33"/>
      <c r="AC113" s="33"/>
      <c r="AD113" s="33"/>
      <c r="AE113" s="33"/>
    </row>
    <row r="117" spans="1:31" s="2" customFormat="1" ht="6.95" customHeight="1">
      <c r="A117" s="33"/>
      <c r="B117" s="50"/>
      <c r="C117" s="51"/>
      <c r="D117" s="51"/>
      <c r="E117" s="51"/>
      <c r="F117" s="51"/>
      <c r="G117" s="51"/>
      <c r="H117" s="51"/>
      <c r="I117" s="127"/>
      <c r="J117" s="51"/>
      <c r="K117" s="51"/>
      <c r="L117" s="43"/>
      <c r="S117" s="33"/>
      <c r="T117" s="33"/>
      <c r="U117" s="33"/>
      <c r="V117" s="33"/>
      <c r="W117" s="33"/>
      <c r="X117" s="33"/>
      <c r="Y117" s="33"/>
      <c r="Z117" s="33"/>
      <c r="AA117" s="33"/>
      <c r="AB117" s="33"/>
      <c r="AC117" s="33"/>
      <c r="AD117" s="33"/>
      <c r="AE117" s="33"/>
    </row>
    <row r="118" spans="1:31" s="2" customFormat="1" ht="24.95" customHeight="1">
      <c r="A118" s="33"/>
      <c r="B118" s="34"/>
      <c r="C118" s="22" t="s">
        <v>204</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6.95" customHeight="1">
      <c r="A119" s="33"/>
      <c r="B119" s="34"/>
      <c r="C119" s="33"/>
      <c r="D119" s="33"/>
      <c r="E119" s="33"/>
      <c r="F119" s="33"/>
      <c r="G119" s="33"/>
      <c r="H119" s="33"/>
      <c r="I119" s="10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16</v>
      </c>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4.45" customHeight="1">
      <c r="A121" s="33"/>
      <c r="B121" s="34"/>
      <c r="C121" s="33"/>
      <c r="D121" s="33"/>
      <c r="E121" s="280" t="str">
        <f>E7</f>
        <v>Rozšíření infrastruktury centra INTEMAC</v>
      </c>
      <c r="F121" s="281"/>
      <c r="G121" s="281"/>
      <c r="H121" s="281"/>
      <c r="I121" s="103"/>
      <c r="J121" s="33"/>
      <c r="K121" s="33"/>
      <c r="L121" s="43"/>
      <c r="S121" s="33"/>
      <c r="T121" s="33"/>
      <c r="U121" s="33"/>
      <c r="V121" s="33"/>
      <c r="W121" s="33"/>
      <c r="X121" s="33"/>
      <c r="Y121" s="33"/>
      <c r="Z121" s="33"/>
      <c r="AA121" s="33"/>
      <c r="AB121" s="33"/>
      <c r="AC121" s="33"/>
      <c r="AD121" s="33"/>
      <c r="AE121" s="33"/>
    </row>
    <row r="122" spans="2:12" s="1" customFormat="1" ht="12" customHeight="1">
      <c r="B122" s="21"/>
      <c r="C122" s="28" t="s">
        <v>176</v>
      </c>
      <c r="I122" s="99"/>
      <c r="L122" s="21"/>
    </row>
    <row r="123" spans="2:12" s="1" customFormat="1" ht="14.45" customHeight="1">
      <c r="B123" s="21"/>
      <c r="E123" s="280" t="s">
        <v>177</v>
      </c>
      <c r="F123" s="243"/>
      <c r="G123" s="243"/>
      <c r="H123" s="243"/>
      <c r="I123" s="99"/>
      <c r="L123" s="21"/>
    </row>
    <row r="124" spans="2:12" s="1" customFormat="1" ht="12" customHeight="1">
      <c r="B124" s="21"/>
      <c r="C124" s="28" t="s">
        <v>178</v>
      </c>
      <c r="I124" s="99"/>
      <c r="L124" s="21"/>
    </row>
    <row r="125" spans="1:31" s="2" customFormat="1" ht="14.45" customHeight="1">
      <c r="A125" s="33"/>
      <c r="B125" s="34"/>
      <c r="C125" s="33"/>
      <c r="D125" s="33"/>
      <c r="E125" s="282" t="s">
        <v>764</v>
      </c>
      <c r="F125" s="283"/>
      <c r="G125" s="283"/>
      <c r="H125" s="283"/>
      <c r="I125" s="10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180</v>
      </c>
      <c r="D126" s="33"/>
      <c r="E126" s="33"/>
      <c r="F126" s="33"/>
      <c r="G126" s="33"/>
      <c r="H126" s="33"/>
      <c r="I126" s="103"/>
      <c r="J126" s="33"/>
      <c r="K126" s="33"/>
      <c r="L126" s="43"/>
      <c r="S126" s="33"/>
      <c r="T126" s="33"/>
      <c r="U126" s="33"/>
      <c r="V126" s="33"/>
      <c r="W126" s="33"/>
      <c r="X126" s="33"/>
      <c r="Y126" s="33"/>
      <c r="Z126" s="33"/>
      <c r="AA126" s="33"/>
      <c r="AB126" s="33"/>
      <c r="AC126" s="33"/>
      <c r="AD126" s="33"/>
      <c r="AE126" s="33"/>
    </row>
    <row r="127" spans="1:31" s="2" customFormat="1" ht="14.45" customHeight="1">
      <c r="A127" s="33"/>
      <c r="B127" s="34"/>
      <c r="C127" s="33"/>
      <c r="D127" s="33"/>
      <c r="E127" s="253" t="str">
        <f>E13</f>
        <v>002.3 - Úprava přípojky plynu, plynoinstalace</v>
      </c>
      <c r="F127" s="283"/>
      <c r="G127" s="283"/>
      <c r="H127" s="283"/>
      <c r="I127" s="103"/>
      <c r="J127" s="33"/>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103"/>
      <c r="J128" s="33"/>
      <c r="K128" s="33"/>
      <c r="L128" s="43"/>
      <c r="S128" s="33"/>
      <c r="T128" s="33"/>
      <c r="U128" s="33"/>
      <c r="V128" s="33"/>
      <c r="W128" s="33"/>
      <c r="X128" s="33"/>
      <c r="Y128" s="33"/>
      <c r="Z128" s="33"/>
      <c r="AA128" s="33"/>
      <c r="AB128" s="33"/>
      <c r="AC128" s="33"/>
      <c r="AD128" s="33"/>
      <c r="AE128" s="33"/>
    </row>
    <row r="129" spans="1:31" s="2" customFormat="1" ht="12" customHeight="1">
      <c r="A129" s="33"/>
      <c r="B129" s="34"/>
      <c r="C129" s="28" t="s">
        <v>20</v>
      </c>
      <c r="D129" s="33"/>
      <c r="E129" s="33"/>
      <c r="F129" s="26" t="str">
        <f>F16</f>
        <v xml:space="preserve"> </v>
      </c>
      <c r="G129" s="33"/>
      <c r="H129" s="33"/>
      <c r="I129" s="104" t="s">
        <v>22</v>
      </c>
      <c r="J129" s="56" t="str">
        <f>IF(J16="","",J16)</f>
        <v>20. 10. 2018</v>
      </c>
      <c r="K129" s="33"/>
      <c r="L129" s="43"/>
      <c r="S129" s="33"/>
      <c r="T129" s="33"/>
      <c r="U129" s="33"/>
      <c r="V129" s="33"/>
      <c r="W129" s="33"/>
      <c r="X129" s="33"/>
      <c r="Y129" s="33"/>
      <c r="Z129" s="33"/>
      <c r="AA129" s="33"/>
      <c r="AB129" s="33"/>
      <c r="AC129" s="33"/>
      <c r="AD129" s="33"/>
      <c r="AE129" s="33"/>
    </row>
    <row r="130" spans="1:31" s="2" customFormat="1" ht="6.95" customHeight="1">
      <c r="A130" s="33"/>
      <c r="B130" s="34"/>
      <c r="C130" s="33"/>
      <c r="D130" s="33"/>
      <c r="E130" s="33"/>
      <c r="F130" s="33"/>
      <c r="G130" s="33"/>
      <c r="H130" s="33"/>
      <c r="I130" s="103"/>
      <c r="J130" s="33"/>
      <c r="K130" s="33"/>
      <c r="L130" s="43"/>
      <c r="S130" s="33"/>
      <c r="T130" s="33"/>
      <c r="U130" s="33"/>
      <c r="V130" s="33"/>
      <c r="W130" s="33"/>
      <c r="X130" s="33"/>
      <c r="Y130" s="33"/>
      <c r="Z130" s="33"/>
      <c r="AA130" s="33"/>
      <c r="AB130" s="33"/>
      <c r="AC130" s="33"/>
      <c r="AD130" s="33"/>
      <c r="AE130" s="33"/>
    </row>
    <row r="131" spans="1:31" s="2" customFormat="1" ht="15.6" customHeight="1">
      <c r="A131" s="33"/>
      <c r="B131" s="34"/>
      <c r="C131" s="28" t="s">
        <v>24</v>
      </c>
      <c r="D131" s="33"/>
      <c r="E131" s="33"/>
      <c r="F131" s="26" t="str">
        <f>E19</f>
        <v xml:space="preserve"> </v>
      </c>
      <c r="G131" s="33"/>
      <c r="H131" s="33"/>
      <c r="I131" s="104" t="s">
        <v>29</v>
      </c>
      <c r="J131" s="31" t="str">
        <f>E25</f>
        <v xml:space="preserve"> </v>
      </c>
      <c r="K131" s="33"/>
      <c r="L131" s="43"/>
      <c r="S131" s="33"/>
      <c r="T131" s="33"/>
      <c r="U131" s="33"/>
      <c r="V131" s="33"/>
      <c r="W131" s="33"/>
      <c r="X131" s="33"/>
      <c r="Y131" s="33"/>
      <c r="Z131" s="33"/>
      <c r="AA131" s="33"/>
      <c r="AB131" s="33"/>
      <c r="AC131" s="33"/>
      <c r="AD131" s="33"/>
      <c r="AE131" s="33"/>
    </row>
    <row r="132" spans="1:31" s="2" customFormat="1" ht="15.6" customHeight="1">
      <c r="A132" s="33"/>
      <c r="B132" s="34"/>
      <c r="C132" s="28" t="s">
        <v>27</v>
      </c>
      <c r="D132" s="33"/>
      <c r="E132" s="33"/>
      <c r="F132" s="26" t="str">
        <f>IF(E22="","",E22)</f>
        <v>Vyplň údaj</v>
      </c>
      <c r="G132" s="33"/>
      <c r="H132" s="33"/>
      <c r="I132" s="104" t="s">
        <v>31</v>
      </c>
      <c r="J132" s="31" t="str">
        <f>E28</f>
        <v xml:space="preserve"> </v>
      </c>
      <c r="K132" s="33"/>
      <c r="L132" s="43"/>
      <c r="S132" s="33"/>
      <c r="T132" s="33"/>
      <c r="U132" s="33"/>
      <c r="V132" s="33"/>
      <c r="W132" s="33"/>
      <c r="X132" s="33"/>
      <c r="Y132" s="33"/>
      <c r="Z132" s="33"/>
      <c r="AA132" s="33"/>
      <c r="AB132" s="33"/>
      <c r="AC132" s="33"/>
      <c r="AD132" s="33"/>
      <c r="AE132" s="33"/>
    </row>
    <row r="133" spans="1:31" s="2" customFormat="1" ht="10.35" customHeight="1">
      <c r="A133" s="33"/>
      <c r="B133" s="34"/>
      <c r="C133" s="33"/>
      <c r="D133" s="33"/>
      <c r="E133" s="33"/>
      <c r="F133" s="33"/>
      <c r="G133" s="33"/>
      <c r="H133" s="33"/>
      <c r="I133" s="103"/>
      <c r="J133" s="33"/>
      <c r="K133" s="33"/>
      <c r="L133" s="43"/>
      <c r="S133" s="33"/>
      <c r="T133" s="33"/>
      <c r="U133" s="33"/>
      <c r="V133" s="33"/>
      <c r="W133" s="33"/>
      <c r="X133" s="33"/>
      <c r="Y133" s="33"/>
      <c r="Z133" s="33"/>
      <c r="AA133" s="33"/>
      <c r="AB133" s="33"/>
      <c r="AC133" s="33"/>
      <c r="AD133" s="33"/>
      <c r="AE133" s="33"/>
    </row>
    <row r="134" spans="1:31" s="11" customFormat="1" ht="29.25" customHeight="1">
      <c r="A134" s="142"/>
      <c r="B134" s="143"/>
      <c r="C134" s="144" t="s">
        <v>205</v>
      </c>
      <c r="D134" s="145" t="s">
        <v>58</v>
      </c>
      <c r="E134" s="145" t="s">
        <v>54</v>
      </c>
      <c r="F134" s="145" t="s">
        <v>55</v>
      </c>
      <c r="G134" s="145" t="s">
        <v>206</v>
      </c>
      <c r="H134" s="145" t="s">
        <v>207</v>
      </c>
      <c r="I134" s="146" t="s">
        <v>208</v>
      </c>
      <c r="J134" s="145" t="s">
        <v>184</v>
      </c>
      <c r="K134" s="147" t="s">
        <v>209</v>
      </c>
      <c r="L134" s="148"/>
      <c r="M134" s="63" t="s">
        <v>1</v>
      </c>
      <c r="N134" s="64" t="s">
        <v>37</v>
      </c>
      <c r="O134" s="64" t="s">
        <v>210</v>
      </c>
      <c r="P134" s="64" t="s">
        <v>211</v>
      </c>
      <c r="Q134" s="64" t="s">
        <v>212</v>
      </c>
      <c r="R134" s="64" t="s">
        <v>213</v>
      </c>
      <c r="S134" s="64" t="s">
        <v>214</v>
      </c>
      <c r="T134" s="65" t="s">
        <v>215</v>
      </c>
      <c r="U134" s="142"/>
      <c r="V134" s="142"/>
      <c r="W134" s="142"/>
      <c r="X134" s="142"/>
      <c r="Y134" s="142"/>
      <c r="Z134" s="142"/>
      <c r="AA134" s="142"/>
      <c r="AB134" s="142"/>
      <c r="AC134" s="142"/>
      <c r="AD134" s="142"/>
      <c r="AE134" s="142"/>
    </row>
    <row r="135" spans="1:63" s="2" customFormat="1" ht="22.9" customHeight="1">
      <c r="A135" s="33"/>
      <c r="B135" s="34"/>
      <c r="C135" s="70" t="s">
        <v>216</v>
      </c>
      <c r="D135" s="33"/>
      <c r="E135" s="33"/>
      <c r="F135" s="33"/>
      <c r="G135" s="33"/>
      <c r="H135" s="33"/>
      <c r="I135" s="103"/>
      <c r="J135" s="149">
        <f>BK135</f>
        <v>0</v>
      </c>
      <c r="K135" s="33"/>
      <c r="L135" s="34"/>
      <c r="M135" s="66"/>
      <c r="N135" s="57"/>
      <c r="O135" s="67"/>
      <c r="P135" s="150">
        <f>P136+P149+P181+P193</f>
        <v>0</v>
      </c>
      <c r="Q135" s="67"/>
      <c r="R135" s="150">
        <f>R136+R149+R181+R193</f>
        <v>0.0032</v>
      </c>
      <c r="S135" s="67"/>
      <c r="T135" s="151">
        <f>T136+T149+T181+T193</f>
        <v>0</v>
      </c>
      <c r="U135" s="33"/>
      <c r="V135" s="33"/>
      <c r="W135" s="33"/>
      <c r="X135" s="33"/>
      <c r="Y135" s="33"/>
      <c r="Z135" s="33"/>
      <c r="AA135" s="33"/>
      <c r="AB135" s="33"/>
      <c r="AC135" s="33"/>
      <c r="AD135" s="33"/>
      <c r="AE135" s="33"/>
      <c r="AT135" s="18" t="s">
        <v>72</v>
      </c>
      <c r="AU135" s="18" t="s">
        <v>186</v>
      </c>
      <c r="BK135" s="152">
        <f>BK136+BK149+BK181+BK193</f>
        <v>0</v>
      </c>
    </row>
    <row r="136" spans="2:63" s="12" customFormat="1" ht="25.9" customHeight="1">
      <c r="B136" s="153"/>
      <c r="D136" s="154" t="s">
        <v>72</v>
      </c>
      <c r="E136" s="155" t="s">
        <v>217</v>
      </c>
      <c r="F136" s="155" t="s">
        <v>218</v>
      </c>
      <c r="I136" s="156"/>
      <c r="J136" s="157">
        <f>BK136</f>
        <v>0</v>
      </c>
      <c r="L136" s="153"/>
      <c r="M136" s="158"/>
      <c r="N136" s="159"/>
      <c r="O136" s="159"/>
      <c r="P136" s="160">
        <f>P137+P147</f>
        <v>0</v>
      </c>
      <c r="Q136" s="159"/>
      <c r="R136" s="160">
        <f>R137+R147</f>
        <v>0</v>
      </c>
      <c r="S136" s="159"/>
      <c r="T136" s="161">
        <f>T137+T147</f>
        <v>0</v>
      </c>
      <c r="AR136" s="154" t="s">
        <v>80</v>
      </c>
      <c r="AT136" s="162" t="s">
        <v>72</v>
      </c>
      <c r="AU136" s="162" t="s">
        <v>73</v>
      </c>
      <c r="AY136" s="154" t="s">
        <v>219</v>
      </c>
      <c r="BK136" s="163">
        <f>BK137+BK147</f>
        <v>0</v>
      </c>
    </row>
    <row r="137" spans="2:63" s="12" customFormat="1" ht="22.9" customHeight="1">
      <c r="B137" s="153"/>
      <c r="D137" s="154" t="s">
        <v>72</v>
      </c>
      <c r="E137" s="164" t="s">
        <v>80</v>
      </c>
      <c r="F137" s="164" t="s">
        <v>220</v>
      </c>
      <c r="I137" s="156"/>
      <c r="J137" s="165">
        <f>BK137</f>
        <v>0</v>
      </c>
      <c r="L137" s="153"/>
      <c r="M137" s="158"/>
      <c r="N137" s="159"/>
      <c r="O137" s="159"/>
      <c r="P137" s="160">
        <f>SUM(P138:P146)</f>
        <v>0</v>
      </c>
      <c r="Q137" s="159"/>
      <c r="R137" s="160">
        <f>SUM(R138:R146)</f>
        <v>0</v>
      </c>
      <c r="S137" s="159"/>
      <c r="T137" s="161">
        <f>SUM(T138:T146)</f>
        <v>0</v>
      </c>
      <c r="AR137" s="154" t="s">
        <v>80</v>
      </c>
      <c r="AT137" s="162" t="s">
        <v>72</v>
      </c>
      <c r="AU137" s="162" t="s">
        <v>80</v>
      </c>
      <c r="AY137" s="154" t="s">
        <v>219</v>
      </c>
      <c r="BK137" s="163">
        <f>SUM(BK138:BK146)</f>
        <v>0</v>
      </c>
    </row>
    <row r="138" spans="1:65" s="2" customFormat="1" ht="21.6" customHeight="1">
      <c r="A138" s="33"/>
      <c r="B138" s="166"/>
      <c r="C138" s="167" t="s">
        <v>80</v>
      </c>
      <c r="D138" s="167" t="s">
        <v>222</v>
      </c>
      <c r="E138" s="168" t="s">
        <v>783</v>
      </c>
      <c r="F138" s="169" t="s">
        <v>2502</v>
      </c>
      <c r="G138" s="170" t="s">
        <v>232</v>
      </c>
      <c r="H138" s="171">
        <v>48</v>
      </c>
      <c r="I138" s="172"/>
      <c r="J138" s="173">
        <f aca="true" t="shared" si="0" ref="J138:J146">ROUND(I138*H138,2)</f>
        <v>0</v>
      </c>
      <c r="K138" s="169" t="s">
        <v>1</v>
      </c>
      <c r="L138" s="34"/>
      <c r="M138" s="174" t="s">
        <v>1</v>
      </c>
      <c r="N138" s="175" t="s">
        <v>38</v>
      </c>
      <c r="O138" s="59"/>
      <c r="P138" s="176">
        <f aca="true" t="shared" si="1" ref="P138:P146">O138*H138</f>
        <v>0</v>
      </c>
      <c r="Q138" s="176">
        <v>0</v>
      </c>
      <c r="R138" s="176">
        <f aca="true" t="shared" si="2" ref="R138:R146">Q138*H138</f>
        <v>0</v>
      </c>
      <c r="S138" s="176">
        <v>0</v>
      </c>
      <c r="T138" s="177">
        <f aca="true" t="shared" si="3" ref="T138:T146">S138*H138</f>
        <v>0</v>
      </c>
      <c r="U138" s="33"/>
      <c r="V138" s="33"/>
      <c r="W138" s="33"/>
      <c r="X138" s="33"/>
      <c r="Y138" s="33"/>
      <c r="Z138" s="33"/>
      <c r="AA138" s="33"/>
      <c r="AB138" s="33"/>
      <c r="AC138" s="33"/>
      <c r="AD138" s="33"/>
      <c r="AE138" s="33"/>
      <c r="AR138" s="178" t="s">
        <v>125</v>
      </c>
      <c r="AT138" s="178" t="s">
        <v>222</v>
      </c>
      <c r="AU138" s="178" t="s">
        <v>82</v>
      </c>
      <c r="AY138" s="18" t="s">
        <v>219</v>
      </c>
      <c r="BE138" s="179">
        <f aca="true" t="shared" si="4" ref="BE138:BE146">IF(N138="základní",J138,0)</f>
        <v>0</v>
      </c>
      <c r="BF138" s="179">
        <f aca="true" t="shared" si="5" ref="BF138:BF146">IF(N138="snížená",J138,0)</f>
        <v>0</v>
      </c>
      <c r="BG138" s="179">
        <f aca="true" t="shared" si="6" ref="BG138:BG146">IF(N138="zákl. přenesená",J138,0)</f>
        <v>0</v>
      </c>
      <c r="BH138" s="179">
        <f aca="true" t="shared" si="7" ref="BH138:BH146">IF(N138="sníž. přenesená",J138,0)</f>
        <v>0</v>
      </c>
      <c r="BI138" s="179">
        <f aca="true" t="shared" si="8" ref="BI138:BI146">IF(N138="nulová",J138,0)</f>
        <v>0</v>
      </c>
      <c r="BJ138" s="18" t="s">
        <v>80</v>
      </c>
      <c r="BK138" s="179">
        <f aca="true" t="shared" si="9" ref="BK138:BK146">ROUND(I138*H138,2)</f>
        <v>0</v>
      </c>
      <c r="BL138" s="18" t="s">
        <v>125</v>
      </c>
      <c r="BM138" s="178" t="s">
        <v>82</v>
      </c>
    </row>
    <row r="139" spans="1:65" s="2" customFormat="1" ht="21.6" customHeight="1">
      <c r="A139" s="33"/>
      <c r="B139" s="166"/>
      <c r="C139" s="167" t="s">
        <v>82</v>
      </c>
      <c r="D139" s="167" t="s">
        <v>222</v>
      </c>
      <c r="E139" s="168" t="s">
        <v>2227</v>
      </c>
      <c r="F139" s="169" t="s">
        <v>2228</v>
      </c>
      <c r="G139" s="170" t="s">
        <v>232</v>
      </c>
      <c r="H139" s="171">
        <v>48</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125</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125</v>
      </c>
      <c r="BM139" s="178" t="s">
        <v>125</v>
      </c>
    </row>
    <row r="140" spans="1:65" s="2" customFormat="1" ht="21.6" customHeight="1">
      <c r="A140" s="33"/>
      <c r="B140" s="166"/>
      <c r="C140" s="167" t="s">
        <v>90</v>
      </c>
      <c r="D140" s="167" t="s">
        <v>222</v>
      </c>
      <c r="E140" s="168" t="s">
        <v>793</v>
      </c>
      <c r="F140" s="169" t="s">
        <v>2229</v>
      </c>
      <c r="G140" s="170" t="s">
        <v>232</v>
      </c>
      <c r="H140" s="171">
        <v>4.8</v>
      </c>
      <c r="I140" s="172"/>
      <c r="J140" s="173">
        <f t="shared" si="0"/>
        <v>0</v>
      </c>
      <c r="K140" s="169" t="s">
        <v>1</v>
      </c>
      <c r="L140" s="34"/>
      <c r="M140" s="174" t="s">
        <v>1</v>
      </c>
      <c r="N140" s="175" t="s">
        <v>38</v>
      </c>
      <c r="O140" s="59"/>
      <c r="P140" s="176">
        <f t="shared" si="1"/>
        <v>0</v>
      </c>
      <c r="Q140" s="176">
        <v>0</v>
      </c>
      <c r="R140" s="176">
        <f t="shared" si="2"/>
        <v>0</v>
      </c>
      <c r="S140" s="176">
        <v>0</v>
      </c>
      <c r="T140" s="177">
        <f t="shared" si="3"/>
        <v>0</v>
      </c>
      <c r="U140" s="33"/>
      <c r="V140" s="33"/>
      <c r="W140" s="33"/>
      <c r="X140" s="33"/>
      <c r="Y140" s="33"/>
      <c r="Z140" s="33"/>
      <c r="AA140" s="33"/>
      <c r="AB140" s="33"/>
      <c r="AC140" s="33"/>
      <c r="AD140" s="33"/>
      <c r="AE140" s="33"/>
      <c r="AR140" s="178" t="s">
        <v>125</v>
      </c>
      <c r="AT140" s="178" t="s">
        <v>222</v>
      </c>
      <c r="AU140" s="178" t="s">
        <v>82</v>
      </c>
      <c r="AY140" s="18" t="s">
        <v>219</v>
      </c>
      <c r="BE140" s="179">
        <f t="shared" si="4"/>
        <v>0</v>
      </c>
      <c r="BF140" s="179">
        <f t="shared" si="5"/>
        <v>0</v>
      </c>
      <c r="BG140" s="179">
        <f t="shared" si="6"/>
        <v>0</v>
      </c>
      <c r="BH140" s="179">
        <f t="shared" si="7"/>
        <v>0</v>
      </c>
      <c r="BI140" s="179">
        <f t="shared" si="8"/>
        <v>0</v>
      </c>
      <c r="BJ140" s="18" t="s">
        <v>80</v>
      </c>
      <c r="BK140" s="179">
        <f t="shared" si="9"/>
        <v>0</v>
      </c>
      <c r="BL140" s="18" t="s">
        <v>125</v>
      </c>
      <c r="BM140" s="178" t="s">
        <v>252</v>
      </c>
    </row>
    <row r="141" spans="1:65" s="2" customFormat="1" ht="32.45" customHeight="1">
      <c r="A141" s="33"/>
      <c r="B141" s="166"/>
      <c r="C141" s="167" t="s">
        <v>125</v>
      </c>
      <c r="D141" s="167" t="s">
        <v>222</v>
      </c>
      <c r="E141" s="168" t="s">
        <v>798</v>
      </c>
      <c r="F141" s="169" t="s">
        <v>2230</v>
      </c>
      <c r="G141" s="170" t="s">
        <v>232</v>
      </c>
      <c r="H141" s="171">
        <v>48</v>
      </c>
      <c r="I141" s="172"/>
      <c r="J141" s="173">
        <f t="shared" si="0"/>
        <v>0</v>
      </c>
      <c r="K141" s="169" t="s">
        <v>1</v>
      </c>
      <c r="L141" s="34"/>
      <c r="M141" s="174" t="s">
        <v>1</v>
      </c>
      <c r="N141" s="175" t="s">
        <v>38</v>
      </c>
      <c r="O141" s="59"/>
      <c r="P141" s="176">
        <f t="shared" si="1"/>
        <v>0</v>
      </c>
      <c r="Q141" s="176">
        <v>0</v>
      </c>
      <c r="R141" s="176">
        <f t="shared" si="2"/>
        <v>0</v>
      </c>
      <c r="S141" s="176">
        <v>0</v>
      </c>
      <c r="T141" s="177">
        <f t="shared" si="3"/>
        <v>0</v>
      </c>
      <c r="U141" s="33"/>
      <c r="V141" s="33"/>
      <c r="W141" s="33"/>
      <c r="X141" s="33"/>
      <c r="Y141" s="33"/>
      <c r="Z141" s="33"/>
      <c r="AA141" s="33"/>
      <c r="AB141" s="33"/>
      <c r="AC141" s="33"/>
      <c r="AD141" s="33"/>
      <c r="AE141" s="33"/>
      <c r="AR141" s="178" t="s">
        <v>125</v>
      </c>
      <c r="AT141" s="178" t="s">
        <v>222</v>
      </c>
      <c r="AU141" s="178" t="s">
        <v>82</v>
      </c>
      <c r="AY141" s="18" t="s">
        <v>219</v>
      </c>
      <c r="BE141" s="179">
        <f t="shared" si="4"/>
        <v>0</v>
      </c>
      <c r="BF141" s="179">
        <f t="shared" si="5"/>
        <v>0</v>
      </c>
      <c r="BG141" s="179">
        <f t="shared" si="6"/>
        <v>0</v>
      </c>
      <c r="BH141" s="179">
        <f t="shared" si="7"/>
        <v>0</v>
      </c>
      <c r="BI141" s="179">
        <f t="shared" si="8"/>
        <v>0</v>
      </c>
      <c r="BJ141" s="18" t="s">
        <v>80</v>
      </c>
      <c r="BK141" s="179">
        <f t="shared" si="9"/>
        <v>0</v>
      </c>
      <c r="BL141" s="18" t="s">
        <v>125</v>
      </c>
      <c r="BM141" s="178" t="s">
        <v>256</v>
      </c>
    </row>
    <row r="142" spans="1:65" s="2" customFormat="1" ht="14.45" customHeight="1">
      <c r="A142" s="33"/>
      <c r="B142" s="166"/>
      <c r="C142" s="167" t="s">
        <v>246</v>
      </c>
      <c r="D142" s="167" t="s">
        <v>222</v>
      </c>
      <c r="E142" s="168" t="s">
        <v>2233</v>
      </c>
      <c r="F142" s="169" t="s">
        <v>2234</v>
      </c>
      <c r="G142" s="170" t="s">
        <v>232</v>
      </c>
      <c r="H142" s="171">
        <v>4.8</v>
      </c>
      <c r="I142" s="172"/>
      <c r="J142" s="173">
        <f t="shared" si="0"/>
        <v>0</v>
      </c>
      <c r="K142" s="169" t="s">
        <v>1</v>
      </c>
      <c r="L142" s="34"/>
      <c r="M142" s="174" t="s">
        <v>1</v>
      </c>
      <c r="N142" s="175" t="s">
        <v>38</v>
      </c>
      <c r="O142" s="59"/>
      <c r="P142" s="176">
        <f t="shared" si="1"/>
        <v>0</v>
      </c>
      <c r="Q142" s="176">
        <v>0</v>
      </c>
      <c r="R142" s="176">
        <f t="shared" si="2"/>
        <v>0</v>
      </c>
      <c r="S142" s="176">
        <v>0</v>
      </c>
      <c r="T142" s="177">
        <f t="shared" si="3"/>
        <v>0</v>
      </c>
      <c r="U142" s="33"/>
      <c r="V142" s="33"/>
      <c r="W142" s="33"/>
      <c r="X142" s="33"/>
      <c r="Y142" s="33"/>
      <c r="Z142" s="33"/>
      <c r="AA142" s="33"/>
      <c r="AB142" s="33"/>
      <c r="AC142" s="33"/>
      <c r="AD142" s="33"/>
      <c r="AE142" s="33"/>
      <c r="AR142" s="178" t="s">
        <v>125</v>
      </c>
      <c r="AT142" s="178" t="s">
        <v>222</v>
      </c>
      <c r="AU142" s="178" t="s">
        <v>82</v>
      </c>
      <c r="AY142" s="18" t="s">
        <v>219</v>
      </c>
      <c r="BE142" s="179">
        <f t="shared" si="4"/>
        <v>0</v>
      </c>
      <c r="BF142" s="179">
        <f t="shared" si="5"/>
        <v>0</v>
      </c>
      <c r="BG142" s="179">
        <f t="shared" si="6"/>
        <v>0</v>
      </c>
      <c r="BH142" s="179">
        <f t="shared" si="7"/>
        <v>0</v>
      </c>
      <c r="BI142" s="179">
        <f t="shared" si="8"/>
        <v>0</v>
      </c>
      <c r="BJ142" s="18" t="s">
        <v>80</v>
      </c>
      <c r="BK142" s="179">
        <f t="shared" si="9"/>
        <v>0</v>
      </c>
      <c r="BL142" s="18" t="s">
        <v>125</v>
      </c>
      <c r="BM142" s="178" t="s">
        <v>277</v>
      </c>
    </row>
    <row r="143" spans="1:65" s="2" customFormat="1" ht="21.6" customHeight="1">
      <c r="A143" s="33"/>
      <c r="B143" s="166"/>
      <c r="C143" s="167" t="s">
        <v>252</v>
      </c>
      <c r="D143" s="167" t="s">
        <v>222</v>
      </c>
      <c r="E143" s="168" t="s">
        <v>814</v>
      </c>
      <c r="F143" s="169" t="s">
        <v>2235</v>
      </c>
      <c r="G143" s="170" t="s">
        <v>249</v>
      </c>
      <c r="H143" s="171">
        <v>8.64</v>
      </c>
      <c r="I143" s="172"/>
      <c r="J143" s="173">
        <f t="shared" si="0"/>
        <v>0</v>
      </c>
      <c r="K143" s="169" t="s">
        <v>1</v>
      </c>
      <c r="L143" s="34"/>
      <c r="M143" s="174" t="s">
        <v>1</v>
      </c>
      <c r="N143" s="175" t="s">
        <v>38</v>
      </c>
      <c r="O143" s="59"/>
      <c r="P143" s="176">
        <f t="shared" si="1"/>
        <v>0</v>
      </c>
      <c r="Q143" s="176">
        <v>0</v>
      </c>
      <c r="R143" s="176">
        <f t="shared" si="2"/>
        <v>0</v>
      </c>
      <c r="S143" s="176">
        <v>0</v>
      </c>
      <c r="T143" s="177">
        <f t="shared" si="3"/>
        <v>0</v>
      </c>
      <c r="U143" s="33"/>
      <c r="V143" s="33"/>
      <c r="W143" s="33"/>
      <c r="X143" s="33"/>
      <c r="Y143" s="33"/>
      <c r="Z143" s="33"/>
      <c r="AA143" s="33"/>
      <c r="AB143" s="33"/>
      <c r="AC143" s="33"/>
      <c r="AD143" s="33"/>
      <c r="AE143" s="33"/>
      <c r="AR143" s="178" t="s">
        <v>125</v>
      </c>
      <c r="AT143" s="178" t="s">
        <v>222</v>
      </c>
      <c r="AU143" s="178" t="s">
        <v>82</v>
      </c>
      <c r="AY143" s="18" t="s">
        <v>219</v>
      </c>
      <c r="BE143" s="179">
        <f t="shared" si="4"/>
        <v>0</v>
      </c>
      <c r="BF143" s="179">
        <f t="shared" si="5"/>
        <v>0</v>
      </c>
      <c r="BG143" s="179">
        <f t="shared" si="6"/>
        <v>0</v>
      </c>
      <c r="BH143" s="179">
        <f t="shared" si="7"/>
        <v>0</v>
      </c>
      <c r="BI143" s="179">
        <f t="shared" si="8"/>
        <v>0</v>
      </c>
      <c r="BJ143" s="18" t="s">
        <v>80</v>
      </c>
      <c r="BK143" s="179">
        <f t="shared" si="9"/>
        <v>0</v>
      </c>
      <c r="BL143" s="18" t="s">
        <v>125</v>
      </c>
      <c r="BM143" s="178" t="s">
        <v>294</v>
      </c>
    </row>
    <row r="144" spans="1:65" s="2" customFormat="1" ht="21.6" customHeight="1">
      <c r="A144" s="33"/>
      <c r="B144" s="166"/>
      <c r="C144" s="167" t="s">
        <v>260</v>
      </c>
      <c r="D144" s="167" t="s">
        <v>222</v>
      </c>
      <c r="E144" s="168" t="s">
        <v>2236</v>
      </c>
      <c r="F144" s="169" t="s">
        <v>2237</v>
      </c>
      <c r="G144" s="170" t="s">
        <v>232</v>
      </c>
      <c r="H144" s="171">
        <v>43.2</v>
      </c>
      <c r="I144" s="172"/>
      <c r="J144" s="173">
        <f t="shared" si="0"/>
        <v>0</v>
      </c>
      <c r="K144" s="169" t="s">
        <v>1</v>
      </c>
      <c r="L144" s="34"/>
      <c r="M144" s="174" t="s">
        <v>1</v>
      </c>
      <c r="N144" s="175" t="s">
        <v>38</v>
      </c>
      <c r="O144" s="59"/>
      <c r="P144" s="176">
        <f t="shared" si="1"/>
        <v>0</v>
      </c>
      <c r="Q144" s="176">
        <v>0</v>
      </c>
      <c r="R144" s="176">
        <f t="shared" si="2"/>
        <v>0</v>
      </c>
      <c r="S144" s="176">
        <v>0</v>
      </c>
      <c r="T144" s="177">
        <f t="shared" si="3"/>
        <v>0</v>
      </c>
      <c r="U144" s="33"/>
      <c r="V144" s="33"/>
      <c r="W144" s="33"/>
      <c r="X144" s="33"/>
      <c r="Y144" s="33"/>
      <c r="Z144" s="33"/>
      <c r="AA144" s="33"/>
      <c r="AB144" s="33"/>
      <c r="AC144" s="33"/>
      <c r="AD144" s="33"/>
      <c r="AE144" s="33"/>
      <c r="AR144" s="178" t="s">
        <v>125</v>
      </c>
      <c r="AT144" s="178" t="s">
        <v>222</v>
      </c>
      <c r="AU144" s="178" t="s">
        <v>82</v>
      </c>
      <c r="AY144" s="18" t="s">
        <v>219</v>
      </c>
      <c r="BE144" s="179">
        <f t="shared" si="4"/>
        <v>0</v>
      </c>
      <c r="BF144" s="179">
        <f t="shared" si="5"/>
        <v>0</v>
      </c>
      <c r="BG144" s="179">
        <f t="shared" si="6"/>
        <v>0</v>
      </c>
      <c r="BH144" s="179">
        <f t="shared" si="7"/>
        <v>0</v>
      </c>
      <c r="BI144" s="179">
        <f t="shared" si="8"/>
        <v>0</v>
      </c>
      <c r="BJ144" s="18" t="s">
        <v>80</v>
      </c>
      <c r="BK144" s="179">
        <f t="shared" si="9"/>
        <v>0</v>
      </c>
      <c r="BL144" s="18" t="s">
        <v>125</v>
      </c>
      <c r="BM144" s="178" t="s">
        <v>304</v>
      </c>
    </row>
    <row r="145" spans="1:65" s="2" customFormat="1" ht="21.6" customHeight="1">
      <c r="A145" s="33"/>
      <c r="B145" s="166"/>
      <c r="C145" s="167" t="s">
        <v>256</v>
      </c>
      <c r="D145" s="167" t="s">
        <v>222</v>
      </c>
      <c r="E145" s="168" t="s">
        <v>2503</v>
      </c>
      <c r="F145" s="169" t="s">
        <v>2504</v>
      </c>
      <c r="G145" s="170" t="s">
        <v>232</v>
      </c>
      <c r="H145" s="171">
        <v>3.2</v>
      </c>
      <c r="I145" s="172"/>
      <c r="J145" s="173">
        <f t="shared" si="0"/>
        <v>0</v>
      </c>
      <c r="K145" s="169" t="s">
        <v>1</v>
      </c>
      <c r="L145" s="34"/>
      <c r="M145" s="174" t="s">
        <v>1</v>
      </c>
      <c r="N145" s="175" t="s">
        <v>38</v>
      </c>
      <c r="O145" s="59"/>
      <c r="P145" s="176">
        <f t="shared" si="1"/>
        <v>0</v>
      </c>
      <c r="Q145" s="176">
        <v>0</v>
      </c>
      <c r="R145" s="176">
        <f t="shared" si="2"/>
        <v>0</v>
      </c>
      <c r="S145" s="176">
        <v>0</v>
      </c>
      <c r="T145" s="177">
        <f t="shared" si="3"/>
        <v>0</v>
      </c>
      <c r="U145" s="33"/>
      <c r="V145" s="33"/>
      <c r="W145" s="33"/>
      <c r="X145" s="33"/>
      <c r="Y145" s="33"/>
      <c r="Z145" s="33"/>
      <c r="AA145" s="33"/>
      <c r="AB145" s="33"/>
      <c r="AC145" s="33"/>
      <c r="AD145" s="33"/>
      <c r="AE145" s="33"/>
      <c r="AR145" s="178" t="s">
        <v>125</v>
      </c>
      <c r="AT145" s="178" t="s">
        <v>222</v>
      </c>
      <c r="AU145" s="178" t="s">
        <v>82</v>
      </c>
      <c r="AY145" s="18" t="s">
        <v>219</v>
      </c>
      <c r="BE145" s="179">
        <f t="shared" si="4"/>
        <v>0</v>
      </c>
      <c r="BF145" s="179">
        <f t="shared" si="5"/>
        <v>0</v>
      </c>
      <c r="BG145" s="179">
        <f t="shared" si="6"/>
        <v>0</v>
      </c>
      <c r="BH145" s="179">
        <f t="shared" si="7"/>
        <v>0</v>
      </c>
      <c r="BI145" s="179">
        <f t="shared" si="8"/>
        <v>0</v>
      </c>
      <c r="BJ145" s="18" t="s">
        <v>80</v>
      </c>
      <c r="BK145" s="179">
        <f t="shared" si="9"/>
        <v>0</v>
      </c>
      <c r="BL145" s="18" t="s">
        <v>125</v>
      </c>
      <c r="BM145" s="178" t="s">
        <v>318</v>
      </c>
    </row>
    <row r="146" spans="1:65" s="2" customFormat="1" ht="14.45" customHeight="1">
      <c r="A146" s="33"/>
      <c r="B146" s="166"/>
      <c r="C146" s="197" t="s">
        <v>271</v>
      </c>
      <c r="D146" s="197" t="s">
        <v>253</v>
      </c>
      <c r="E146" s="198" t="s">
        <v>2242</v>
      </c>
      <c r="F146" s="199" t="s">
        <v>2243</v>
      </c>
      <c r="G146" s="200" t="s">
        <v>249</v>
      </c>
      <c r="H146" s="201">
        <v>5.92</v>
      </c>
      <c r="I146" s="202"/>
      <c r="J146" s="203">
        <f t="shared" si="0"/>
        <v>0</v>
      </c>
      <c r="K146" s="199" t="s">
        <v>1</v>
      </c>
      <c r="L146" s="204"/>
      <c r="M146" s="205" t="s">
        <v>1</v>
      </c>
      <c r="N146" s="206" t="s">
        <v>38</v>
      </c>
      <c r="O146" s="59"/>
      <c r="P146" s="176">
        <f t="shared" si="1"/>
        <v>0</v>
      </c>
      <c r="Q146" s="176">
        <v>0</v>
      </c>
      <c r="R146" s="176">
        <f t="shared" si="2"/>
        <v>0</v>
      </c>
      <c r="S146" s="176">
        <v>0</v>
      </c>
      <c r="T146" s="177">
        <f t="shared" si="3"/>
        <v>0</v>
      </c>
      <c r="U146" s="33"/>
      <c r="V146" s="33"/>
      <c r="W146" s="33"/>
      <c r="X146" s="33"/>
      <c r="Y146" s="33"/>
      <c r="Z146" s="33"/>
      <c r="AA146" s="33"/>
      <c r="AB146" s="33"/>
      <c r="AC146" s="33"/>
      <c r="AD146" s="33"/>
      <c r="AE146" s="33"/>
      <c r="AR146" s="178" t="s">
        <v>256</v>
      </c>
      <c r="AT146" s="178" t="s">
        <v>253</v>
      </c>
      <c r="AU146" s="178" t="s">
        <v>82</v>
      </c>
      <c r="AY146" s="18" t="s">
        <v>219</v>
      </c>
      <c r="BE146" s="179">
        <f t="shared" si="4"/>
        <v>0</v>
      </c>
      <c r="BF146" s="179">
        <f t="shared" si="5"/>
        <v>0</v>
      </c>
      <c r="BG146" s="179">
        <f t="shared" si="6"/>
        <v>0</v>
      </c>
      <c r="BH146" s="179">
        <f t="shared" si="7"/>
        <v>0</v>
      </c>
      <c r="BI146" s="179">
        <f t="shared" si="8"/>
        <v>0</v>
      </c>
      <c r="BJ146" s="18" t="s">
        <v>80</v>
      </c>
      <c r="BK146" s="179">
        <f t="shared" si="9"/>
        <v>0</v>
      </c>
      <c r="BL146" s="18" t="s">
        <v>125</v>
      </c>
      <c r="BM146" s="178" t="s">
        <v>334</v>
      </c>
    </row>
    <row r="147" spans="2:63" s="12" customFormat="1" ht="22.9" customHeight="1">
      <c r="B147" s="153"/>
      <c r="D147" s="154" t="s">
        <v>72</v>
      </c>
      <c r="E147" s="164" t="s">
        <v>125</v>
      </c>
      <c r="F147" s="164" t="s">
        <v>1063</v>
      </c>
      <c r="I147" s="156"/>
      <c r="J147" s="165">
        <f>BK147</f>
        <v>0</v>
      </c>
      <c r="L147" s="153"/>
      <c r="M147" s="158"/>
      <c r="N147" s="159"/>
      <c r="O147" s="159"/>
      <c r="P147" s="160">
        <f>P148</f>
        <v>0</v>
      </c>
      <c r="Q147" s="159"/>
      <c r="R147" s="160">
        <f>R148</f>
        <v>0</v>
      </c>
      <c r="S147" s="159"/>
      <c r="T147" s="161">
        <f>T148</f>
        <v>0</v>
      </c>
      <c r="AR147" s="154" t="s">
        <v>80</v>
      </c>
      <c r="AT147" s="162" t="s">
        <v>72</v>
      </c>
      <c r="AU147" s="162" t="s">
        <v>80</v>
      </c>
      <c r="AY147" s="154" t="s">
        <v>219</v>
      </c>
      <c r="BK147" s="163">
        <f>BK148</f>
        <v>0</v>
      </c>
    </row>
    <row r="148" spans="1:65" s="2" customFormat="1" ht="21.6" customHeight="1">
      <c r="A148" s="33"/>
      <c r="B148" s="166"/>
      <c r="C148" s="167" t="s">
        <v>277</v>
      </c>
      <c r="D148" s="167" t="s">
        <v>222</v>
      </c>
      <c r="E148" s="168" t="s">
        <v>2244</v>
      </c>
      <c r="F148" s="169" t="s">
        <v>2245</v>
      </c>
      <c r="G148" s="170" t="s">
        <v>232</v>
      </c>
      <c r="H148" s="171">
        <v>1.6</v>
      </c>
      <c r="I148" s="172"/>
      <c r="J148" s="173">
        <f>ROUND(I148*H148,2)</f>
        <v>0</v>
      </c>
      <c r="K148" s="169" t="s">
        <v>1</v>
      </c>
      <c r="L148" s="34"/>
      <c r="M148" s="174" t="s">
        <v>1</v>
      </c>
      <c r="N148" s="175" t="s">
        <v>38</v>
      </c>
      <c r="O148" s="59"/>
      <c r="P148" s="176">
        <f>O148*H148</f>
        <v>0</v>
      </c>
      <c r="Q148" s="176">
        <v>0</v>
      </c>
      <c r="R148" s="176">
        <f>Q148*H148</f>
        <v>0</v>
      </c>
      <c r="S148" s="176">
        <v>0</v>
      </c>
      <c r="T148" s="177">
        <f>S148*H148</f>
        <v>0</v>
      </c>
      <c r="U148" s="33"/>
      <c r="V148" s="33"/>
      <c r="W148" s="33"/>
      <c r="X148" s="33"/>
      <c r="Y148" s="33"/>
      <c r="Z148" s="33"/>
      <c r="AA148" s="33"/>
      <c r="AB148" s="33"/>
      <c r="AC148" s="33"/>
      <c r="AD148" s="33"/>
      <c r="AE148" s="33"/>
      <c r="AR148" s="178" t="s">
        <v>125</v>
      </c>
      <c r="AT148" s="178" t="s">
        <v>222</v>
      </c>
      <c r="AU148" s="178" t="s">
        <v>82</v>
      </c>
      <c r="AY148" s="18" t="s">
        <v>219</v>
      </c>
      <c r="BE148" s="179">
        <f>IF(N148="základní",J148,0)</f>
        <v>0</v>
      </c>
      <c r="BF148" s="179">
        <f>IF(N148="snížená",J148,0)</f>
        <v>0</v>
      </c>
      <c r="BG148" s="179">
        <f>IF(N148="zákl. přenesená",J148,0)</f>
        <v>0</v>
      </c>
      <c r="BH148" s="179">
        <f>IF(N148="sníž. přenesená",J148,0)</f>
        <v>0</v>
      </c>
      <c r="BI148" s="179">
        <f>IF(N148="nulová",J148,0)</f>
        <v>0</v>
      </c>
      <c r="BJ148" s="18" t="s">
        <v>80</v>
      </c>
      <c r="BK148" s="179">
        <f>ROUND(I148*H148,2)</f>
        <v>0</v>
      </c>
      <c r="BL148" s="18" t="s">
        <v>125</v>
      </c>
      <c r="BM148" s="178" t="s">
        <v>344</v>
      </c>
    </row>
    <row r="149" spans="2:63" s="12" customFormat="1" ht="25.9" customHeight="1">
      <c r="B149" s="153"/>
      <c r="D149" s="154" t="s">
        <v>72</v>
      </c>
      <c r="E149" s="155" t="s">
        <v>401</v>
      </c>
      <c r="F149" s="155" t="s">
        <v>402</v>
      </c>
      <c r="I149" s="156"/>
      <c r="J149" s="157">
        <f>BK149</f>
        <v>0</v>
      </c>
      <c r="L149" s="153"/>
      <c r="M149" s="158"/>
      <c r="N149" s="159"/>
      <c r="O149" s="159"/>
      <c r="P149" s="160">
        <f>P150+P174+P177</f>
        <v>0</v>
      </c>
      <c r="Q149" s="159"/>
      <c r="R149" s="160">
        <f>R150+R174+R177</f>
        <v>0.0032</v>
      </c>
      <c r="S149" s="159"/>
      <c r="T149" s="161">
        <f>T150+T174+T177</f>
        <v>0</v>
      </c>
      <c r="AR149" s="154" t="s">
        <v>82</v>
      </c>
      <c r="AT149" s="162" t="s">
        <v>72</v>
      </c>
      <c r="AU149" s="162" t="s">
        <v>73</v>
      </c>
      <c r="AY149" s="154" t="s">
        <v>219</v>
      </c>
      <c r="BK149" s="163">
        <f>BK150+BK174+BK177</f>
        <v>0</v>
      </c>
    </row>
    <row r="150" spans="2:63" s="12" customFormat="1" ht="22.9" customHeight="1">
      <c r="B150" s="153"/>
      <c r="D150" s="154" t="s">
        <v>72</v>
      </c>
      <c r="E150" s="164" t="s">
        <v>2505</v>
      </c>
      <c r="F150" s="164" t="s">
        <v>2506</v>
      </c>
      <c r="I150" s="156"/>
      <c r="J150" s="165">
        <f>BK150</f>
        <v>0</v>
      </c>
      <c r="L150" s="153"/>
      <c r="M150" s="158"/>
      <c r="N150" s="159"/>
      <c r="O150" s="159"/>
      <c r="P150" s="160">
        <f>SUM(P151:P173)</f>
        <v>0</v>
      </c>
      <c r="Q150" s="159"/>
      <c r="R150" s="160">
        <f>SUM(R151:R173)</f>
        <v>0</v>
      </c>
      <c r="S150" s="159"/>
      <c r="T150" s="161">
        <f>SUM(T151:T173)</f>
        <v>0</v>
      </c>
      <c r="AR150" s="154" t="s">
        <v>82</v>
      </c>
      <c r="AT150" s="162" t="s">
        <v>72</v>
      </c>
      <c r="AU150" s="162" t="s">
        <v>80</v>
      </c>
      <c r="AY150" s="154" t="s">
        <v>219</v>
      </c>
      <c r="BK150" s="163">
        <f>SUM(BK151:BK173)</f>
        <v>0</v>
      </c>
    </row>
    <row r="151" spans="1:65" s="2" customFormat="1" ht="21.6" customHeight="1">
      <c r="A151" s="33"/>
      <c r="B151" s="166"/>
      <c r="C151" s="167" t="s">
        <v>282</v>
      </c>
      <c r="D151" s="167" t="s">
        <v>222</v>
      </c>
      <c r="E151" s="168" t="s">
        <v>2507</v>
      </c>
      <c r="F151" s="169" t="s">
        <v>2508</v>
      </c>
      <c r="G151" s="170" t="s">
        <v>361</v>
      </c>
      <c r="H151" s="171">
        <v>3</v>
      </c>
      <c r="I151" s="172"/>
      <c r="J151" s="173">
        <f aca="true" t="shared" si="10" ref="J151:J173">ROUND(I151*H151,2)</f>
        <v>0</v>
      </c>
      <c r="K151" s="169" t="s">
        <v>1</v>
      </c>
      <c r="L151" s="34"/>
      <c r="M151" s="174" t="s">
        <v>1</v>
      </c>
      <c r="N151" s="175" t="s">
        <v>38</v>
      </c>
      <c r="O151" s="59"/>
      <c r="P151" s="176">
        <f aca="true" t="shared" si="11" ref="P151:P173">O151*H151</f>
        <v>0</v>
      </c>
      <c r="Q151" s="176">
        <v>0</v>
      </c>
      <c r="R151" s="176">
        <f aca="true" t="shared" si="12" ref="R151:R173">Q151*H151</f>
        <v>0</v>
      </c>
      <c r="S151" s="176">
        <v>0</v>
      </c>
      <c r="T151" s="177">
        <f aca="true" t="shared" si="13" ref="T151:T173">S151*H151</f>
        <v>0</v>
      </c>
      <c r="U151" s="33"/>
      <c r="V151" s="33"/>
      <c r="W151" s="33"/>
      <c r="X151" s="33"/>
      <c r="Y151" s="33"/>
      <c r="Z151" s="33"/>
      <c r="AA151" s="33"/>
      <c r="AB151" s="33"/>
      <c r="AC151" s="33"/>
      <c r="AD151" s="33"/>
      <c r="AE151" s="33"/>
      <c r="AR151" s="178" t="s">
        <v>318</v>
      </c>
      <c r="AT151" s="178" t="s">
        <v>222</v>
      </c>
      <c r="AU151" s="178" t="s">
        <v>82</v>
      </c>
      <c r="AY151" s="18" t="s">
        <v>219</v>
      </c>
      <c r="BE151" s="179">
        <f aca="true" t="shared" si="14" ref="BE151:BE173">IF(N151="základní",J151,0)</f>
        <v>0</v>
      </c>
      <c r="BF151" s="179">
        <f aca="true" t="shared" si="15" ref="BF151:BF173">IF(N151="snížená",J151,0)</f>
        <v>0</v>
      </c>
      <c r="BG151" s="179">
        <f aca="true" t="shared" si="16" ref="BG151:BG173">IF(N151="zákl. přenesená",J151,0)</f>
        <v>0</v>
      </c>
      <c r="BH151" s="179">
        <f aca="true" t="shared" si="17" ref="BH151:BH173">IF(N151="sníž. přenesená",J151,0)</f>
        <v>0</v>
      </c>
      <c r="BI151" s="179">
        <f aca="true" t="shared" si="18" ref="BI151:BI173">IF(N151="nulová",J151,0)</f>
        <v>0</v>
      </c>
      <c r="BJ151" s="18" t="s">
        <v>80</v>
      </c>
      <c r="BK151" s="179">
        <f aca="true" t="shared" si="19" ref="BK151:BK173">ROUND(I151*H151,2)</f>
        <v>0</v>
      </c>
      <c r="BL151" s="18" t="s">
        <v>318</v>
      </c>
      <c r="BM151" s="178" t="s">
        <v>358</v>
      </c>
    </row>
    <row r="152" spans="1:65" s="2" customFormat="1" ht="21.6" customHeight="1">
      <c r="A152" s="33"/>
      <c r="B152" s="166"/>
      <c r="C152" s="167" t="s">
        <v>294</v>
      </c>
      <c r="D152" s="167" t="s">
        <v>222</v>
      </c>
      <c r="E152" s="168" t="s">
        <v>2509</v>
      </c>
      <c r="F152" s="169" t="s">
        <v>2510</v>
      </c>
      <c r="G152" s="170" t="s">
        <v>361</v>
      </c>
      <c r="H152" s="171">
        <v>3</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318</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318</v>
      </c>
      <c r="BM152" s="178" t="s">
        <v>368</v>
      </c>
    </row>
    <row r="153" spans="1:65" s="2" customFormat="1" ht="21.6" customHeight="1">
      <c r="A153" s="33"/>
      <c r="B153" s="166"/>
      <c r="C153" s="167" t="s">
        <v>298</v>
      </c>
      <c r="D153" s="167" t="s">
        <v>222</v>
      </c>
      <c r="E153" s="168" t="s">
        <v>2511</v>
      </c>
      <c r="F153" s="169" t="s">
        <v>2512</v>
      </c>
      <c r="G153" s="170" t="s">
        <v>361</v>
      </c>
      <c r="H153" s="171">
        <v>30</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318</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318</v>
      </c>
      <c r="BM153" s="178" t="s">
        <v>382</v>
      </c>
    </row>
    <row r="154" spans="1:65" s="2" customFormat="1" ht="21.6" customHeight="1">
      <c r="A154" s="33"/>
      <c r="B154" s="166"/>
      <c r="C154" s="167" t="s">
        <v>304</v>
      </c>
      <c r="D154" s="167" t="s">
        <v>222</v>
      </c>
      <c r="E154" s="168" t="s">
        <v>2513</v>
      </c>
      <c r="F154" s="169" t="s">
        <v>2514</v>
      </c>
      <c r="G154" s="170" t="s">
        <v>361</v>
      </c>
      <c r="H154" s="171">
        <v>15</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318</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318</v>
      </c>
      <c r="BM154" s="178" t="s">
        <v>391</v>
      </c>
    </row>
    <row r="155" spans="1:65" s="2" customFormat="1" ht="32.45" customHeight="1">
      <c r="A155" s="33"/>
      <c r="B155" s="166"/>
      <c r="C155" s="167" t="s">
        <v>8</v>
      </c>
      <c r="D155" s="167" t="s">
        <v>222</v>
      </c>
      <c r="E155" s="168" t="s">
        <v>2515</v>
      </c>
      <c r="F155" s="169" t="s">
        <v>2516</v>
      </c>
      <c r="G155" s="170" t="s">
        <v>361</v>
      </c>
      <c r="H155" s="171">
        <v>45</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318</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318</v>
      </c>
      <c r="BM155" s="178" t="s">
        <v>461</v>
      </c>
    </row>
    <row r="156" spans="1:65" s="2" customFormat="1" ht="14.45" customHeight="1">
      <c r="A156" s="33"/>
      <c r="B156" s="166"/>
      <c r="C156" s="167" t="s">
        <v>318</v>
      </c>
      <c r="D156" s="167" t="s">
        <v>222</v>
      </c>
      <c r="E156" s="168" t="s">
        <v>2517</v>
      </c>
      <c r="F156" s="169" t="s">
        <v>2518</v>
      </c>
      <c r="G156" s="170" t="s">
        <v>361</v>
      </c>
      <c r="H156" s="171">
        <v>2</v>
      </c>
      <c r="I156" s="172"/>
      <c r="J156" s="173">
        <f t="shared" si="10"/>
        <v>0</v>
      </c>
      <c r="K156" s="169" t="s">
        <v>1</v>
      </c>
      <c r="L156" s="34"/>
      <c r="M156" s="174" t="s">
        <v>1</v>
      </c>
      <c r="N156" s="175" t="s">
        <v>38</v>
      </c>
      <c r="O156" s="59"/>
      <c r="P156" s="176">
        <f t="shared" si="11"/>
        <v>0</v>
      </c>
      <c r="Q156" s="176">
        <v>0</v>
      </c>
      <c r="R156" s="176">
        <f t="shared" si="12"/>
        <v>0</v>
      </c>
      <c r="S156" s="176">
        <v>0</v>
      </c>
      <c r="T156" s="177">
        <f t="shared" si="13"/>
        <v>0</v>
      </c>
      <c r="U156" s="33"/>
      <c r="V156" s="33"/>
      <c r="W156" s="33"/>
      <c r="X156" s="33"/>
      <c r="Y156" s="33"/>
      <c r="Z156" s="33"/>
      <c r="AA156" s="33"/>
      <c r="AB156" s="33"/>
      <c r="AC156" s="33"/>
      <c r="AD156" s="33"/>
      <c r="AE156" s="33"/>
      <c r="AR156" s="178" t="s">
        <v>318</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318</v>
      </c>
      <c r="BM156" s="178" t="s">
        <v>418</v>
      </c>
    </row>
    <row r="157" spans="1:65" s="2" customFormat="1" ht="14.45" customHeight="1">
      <c r="A157" s="33"/>
      <c r="B157" s="166"/>
      <c r="C157" s="167" t="s">
        <v>322</v>
      </c>
      <c r="D157" s="167" t="s">
        <v>222</v>
      </c>
      <c r="E157" s="168" t="s">
        <v>2519</v>
      </c>
      <c r="F157" s="169" t="s">
        <v>2520</v>
      </c>
      <c r="G157" s="170" t="s">
        <v>225</v>
      </c>
      <c r="H157" s="171">
        <v>1</v>
      </c>
      <c r="I157" s="172"/>
      <c r="J157" s="173">
        <f t="shared" si="10"/>
        <v>0</v>
      </c>
      <c r="K157" s="169" t="s">
        <v>1</v>
      </c>
      <c r="L157" s="34"/>
      <c r="M157" s="174" t="s">
        <v>1</v>
      </c>
      <c r="N157" s="175" t="s">
        <v>38</v>
      </c>
      <c r="O157" s="59"/>
      <c r="P157" s="176">
        <f t="shared" si="11"/>
        <v>0</v>
      </c>
      <c r="Q157" s="176">
        <v>0</v>
      </c>
      <c r="R157" s="176">
        <f t="shared" si="12"/>
        <v>0</v>
      </c>
      <c r="S157" s="176">
        <v>0</v>
      </c>
      <c r="T157" s="177">
        <f t="shared" si="13"/>
        <v>0</v>
      </c>
      <c r="U157" s="33"/>
      <c r="V157" s="33"/>
      <c r="W157" s="33"/>
      <c r="X157" s="33"/>
      <c r="Y157" s="33"/>
      <c r="Z157" s="33"/>
      <c r="AA157" s="33"/>
      <c r="AB157" s="33"/>
      <c r="AC157" s="33"/>
      <c r="AD157" s="33"/>
      <c r="AE157" s="33"/>
      <c r="AR157" s="178" t="s">
        <v>318</v>
      </c>
      <c r="AT157" s="178" t="s">
        <v>222</v>
      </c>
      <c r="AU157" s="178" t="s">
        <v>82</v>
      </c>
      <c r="AY157" s="18" t="s">
        <v>219</v>
      </c>
      <c r="BE157" s="179">
        <f t="shared" si="14"/>
        <v>0</v>
      </c>
      <c r="BF157" s="179">
        <f t="shared" si="15"/>
        <v>0</v>
      </c>
      <c r="BG157" s="179">
        <f t="shared" si="16"/>
        <v>0</v>
      </c>
      <c r="BH157" s="179">
        <f t="shared" si="17"/>
        <v>0</v>
      </c>
      <c r="BI157" s="179">
        <f t="shared" si="18"/>
        <v>0</v>
      </c>
      <c r="BJ157" s="18" t="s">
        <v>80</v>
      </c>
      <c r="BK157" s="179">
        <f t="shared" si="19"/>
        <v>0</v>
      </c>
      <c r="BL157" s="18" t="s">
        <v>318</v>
      </c>
      <c r="BM157" s="178" t="s">
        <v>491</v>
      </c>
    </row>
    <row r="158" spans="1:65" s="2" customFormat="1" ht="14.45" customHeight="1">
      <c r="A158" s="33"/>
      <c r="B158" s="166"/>
      <c r="C158" s="167" t="s">
        <v>334</v>
      </c>
      <c r="D158" s="167" t="s">
        <v>222</v>
      </c>
      <c r="E158" s="168" t="s">
        <v>2521</v>
      </c>
      <c r="F158" s="169" t="s">
        <v>2522</v>
      </c>
      <c r="G158" s="170" t="s">
        <v>225</v>
      </c>
      <c r="H158" s="171">
        <v>3</v>
      </c>
      <c r="I158" s="172"/>
      <c r="J158" s="173">
        <f t="shared" si="10"/>
        <v>0</v>
      </c>
      <c r="K158" s="169" t="s">
        <v>1</v>
      </c>
      <c r="L158" s="34"/>
      <c r="M158" s="174" t="s">
        <v>1</v>
      </c>
      <c r="N158" s="175" t="s">
        <v>38</v>
      </c>
      <c r="O158" s="59"/>
      <c r="P158" s="176">
        <f t="shared" si="11"/>
        <v>0</v>
      </c>
      <c r="Q158" s="176">
        <v>0</v>
      </c>
      <c r="R158" s="176">
        <f t="shared" si="12"/>
        <v>0</v>
      </c>
      <c r="S158" s="176">
        <v>0</v>
      </c>
      <c r="T158" s="177">
        <f t="shared" si="13"/>
        <v>0</v>
      </c>
      <c r="U158" s="33"/>
      <c r="V158" s="33"/>
      <c r="W158" s="33"/>
      <c r="X158" s="33"/>
      <c r="Y158" s="33"/>
      <c r="Z158" s="33"/>
      <c r="AA158" s="33"/>
      <c r="AB158" s="33"/>
      <c r="AC158" s="33"/>
      <c r="AD158" s="33"/>
      <c r="AE158" s="33"/>
      <c r="AR158" s="178" t="s">
        <v>318</v>
      </c>
      <c r="AT158" s="178" t="s">
        <v>222</v>
      </c>
      <c r="AU158" s="178" t="s">
        <v>82</v>
      </c>
      <c r="AY158" s="18" t="s">
        <v>219</v>
      </c>
      <c r="BE158" s="179">
        <f t="shared" si="14"/>
        <v>0</v>
      </c>
      <c r="BF158" s="179">
        <f t="shared" si="15"/>
        <v>0</v>
      </c>
      <c r="BG158" s="179">
        <f t="shared" si="16"/>
        <v>0</v>
      </c>
      <c r="BH158" s="179">
        <f t="shared" si="17"/>
        <v>0</v>
      </c>
      <c r="BI158" s="179">
        <f t="shared" si="18"/>
        <v>0</v>
      </c>
      <c r="BJ158" s="18" t="s">
        <v>80</v>
      </c>
      <c r="BK158" s="179">
        <f t="shared" si="19"/>
        <v>0</v>
      </c>
      <c r="BL158" s="18" t="s">
        <v>318</v>
      </c>
      <c r="BM158" s="178" t="s">
        <v>499</v>
      </c>
    </row>
    <row r="159" spans="1:65" s="2" customFormat="1" ht="21.6" customHeight="1">
      <c r="A159" s="33"/>
      <c r="B159" s="166"/>
      <c r="C159" s="167" t="s">
        <v>339</v>
      </c>
      <c r="D159" s="167" t="s">
        <v>222</v>
      </c>
      <c r="E159" s="168" t="s">
        <v>2523</v>
      </c>
      <c r="F159" s="169" t="s">
        <v>2524</v>
      </c>
      <c r="G159" s="170" t="s">
        <v>225</v>
      </c>
      <c r="H159" s="171">
        <v>2</v>
      </c>
      <c r="I159" s="172"/>
      <c r="J159" s="173">
        <f t="shared" si="10"/>
        <v>0</v>
      </c>
      <c r="K159" s="169" t="s">
        <v>1</v>
      </c>
      <c r="L159" s="34"/>
      <c r="M159" s="174" t="s">
        <v>1</v>
      </c>
      <c r="N159" s="175" t="s">
        <v>38</v>
      </c>
      <c r="O159" s="59"/>
      <c r="P159" s="176">
        <f t="shared" si="11"/>
        <v>0</v>
      </c>
      <c r="Q159" s="176">
        <v>0</v>
      </c>
      <c r="R159" s="176">
        <f t="shared" si="12"/>
        <v>0</v>
      </c>
      <c r="S159" s="176">
        <v>0</v>
      </c>
      <c r="T159" s="177">
        <f t="shared" si="13"/>
        <v>0</v>
      </c>
      <c r="U159" s="33"/>
      <c r="V159" s="33"/>
      <c r="W159" s="33"/>
      <c r="X159" s="33"/>
      <c r="Y159" s="33"/>
      <c r="Z159" s="33"/>
      <c r="AA159" s="33"/>
      <c r="AB159" s="33"/>
      <c r="AC159" s="33"/>
      <c r="AD159" s="33"/>
      <c r="AE159" s="33"/>
      <c r="AR159" s="178" t="s">
        <v>318</v>
      </c>
      <c r="AT159" s="178" t="s">
        <v>222</v>
      </c>
      <c r="AU159" s="178" t="s">
        <v>82</v>
      </c>
      <c r="AY159" s="18" t="s">
        <v>219</v>
      </c>
      <c r="BE159" s="179">
        <f t="shared" si="14"/>
        <v>0</v>
      </c>
      <c r="BF159" s="179">
        <f t="shared" si="15"/>
        <v>0</v>
      </c>
      <c r="BG159" s="179">
        <f t="shared" si="16"/>
        <v>0</v>
      </c>
      <c r="BH159" s="179">
        <f t="shared" si="17"/>
        <v>0</v>
      </c>
      <c r="BI159" s="179">
        <f t="shared" si="18"/>
        <v>0</v>
      </c>
      <c r="BJ159" s="18" t="s">
        <v>80</v>
      </c>
      <c r="BK159" s="179">
        <f t="shared" si="19"/>
        <v>0</v>
      </c>
      <c r="BL159" s="18" t="s">
        <v>318</v>
      </c>
      <c r="BM159" s="178" t="s">
        <v>507</v>
      </c>
    </row>
    <row r="160" spans="1:65" s="2" customFormat="1" ht="21.6" customHeight="1">
      <c r="A160" s="33"/>
      <c r="B160" s="166"/>
      <c r="C160" s="167" t="s">
        <v>344</v>
      </c>
      <c r="D160" s="167" t="s">
        <v>222</v>
      </c>
      <c r="E160" s="168" t="s">
        <v>2525</v>
      </c>
      <c r="F160" s="169" t="s">
        <v>2526</v>
      </c>
      <c r="G160" s="170" t="s">
        <v>2449</v>
      </c>
      <c r="H160" s="171">
        <v>1</v>
      </c>
      <c r="I160" s="172"/>
      <c r="J160" s="173">
        <f t="shared" si="10"/>
        <v>0</v>
      </c>
      <c r="K160" s="169" t="s">
        <v>1</v>
      </c>
      <c r="L160" s="34"/>
      <c r="M160" s="174" t="s">
        <v>1</v>
      </c>
      <c r="N160" s="175" t="s">
        <v>38</v>
      </c>
      <c r="O160" s="59"/>
      <c r="P160" s="176">
        <f t="shared" si="11"/>
        <v>0</v>
      </c>
      <c r="Q160" s="176">
        <v>0</v>
      </c>
      <c r="R160" s="176">
        <f t="shared" si="12"/>
        <v>0</v>
      </c>
      <c r="S160" s="176">
        <v>0</v>
      </c>
      <c r="T160" s="177">
        <f t="shared" si="13"/>
        <v>0</v>
      </c>
      <c r="U160" s="33"/>
      <c r="V160" s="33"/>
      <c r="W160" s="33"/>
      <c r="X160" s="33"/>
      <c r="Y160" s="33"/>
      <c r="Z160" s="33"/>
      <c r="AA160" s="33"/>
      <c r="AB160" s="33"/>
      <c r="AC160" s="33"/>
      <c r="AD160" s="33"/>
      <c r="AE160" s="33"/>
      <c r="AR160" s="178" t="s">
        <v>318</v>
      </c>
      <c r="AT160" s="178" t="s">
        <v>222</v>
      </c>
      <c r="AU160" s="178" t="s">
        <v>82</v>
      </c>
      <c r="AY160" s="18" t="s">
        <v>219</v>
      </c>
      <c r="BE160" s="179">
        <f t="shared" si="14"/>
        <v>0</v>
      </c>
      <c r="BF160" s="179">
        <f t="shared" si="15"/>
        <v>0</v>
      </c>
      <c r="BG160" s="179">
        <f t="shared" si="16"/>
        <v>0</v>
      </c>
      <c r="BH160" s="179">
        <f t="shared" si="17"/>
        <v>0</v>
      </c>
      <c r="BI160" s="179">
        <f t="shared" si="18"/>
        <v>0</v>
      </c>
      <c r="BJ160" s="18" t="s">
        <v>80</v>
      </c>
      <c r="BK160" s="179">
        <f t="shared" si="19"/>
        <v>0</v>
      </c>
      <c r="BL160" s="18" t="s">
        <v>318</v>
      </c>
      <c r="BM160" s="178" t="s">
        <v>522</v>
      </c>
    </row>
    <row r="161" spans="1:65" s="2" customFormat="1" ht="14.45" customHeight="1">
      <c r="A161" s="33"/>
      <c r="B161" s="166"/>
      <c r="C161" s="167" t="s">
        <v>7</v>
      </c>
      <c r="D161" s="167" t="s">
        <v>222</v>
      </c>
      <c r="E161" s="168" t="s">
        <v>2527</v>
      </c>
      <c r="F161" s="169" t="s">
        <v>2528</v>
      </c>
      <c r="G161" s="170" t="s">
        <v>2449</v>
      </c>
      <c r="H161" s="171">
        <v>1</v>
      </c>
      <c r="I161" s="172"/>
      <c r="J161" s="173">
        <f t="shared" si="10"/>
        <v>0</v>
      </c>
      <c r="K161" s="169" t="s">
        <v>1</v>
      </c>
      <c r="L161" s="34"/>
      <c r="M161" s="174" t="s">
        <v>1</v>
      </c>
      <c r="N161" s="175" t="s">
        <v>38</v>
      </c>
      <c r="O161" s="59"/>
      <c r="P161" s="176">
        <f t="shared" si="11"/>
        <v>0</v>
      </c>
      <c r="Q161" s="176">
        <v>0</v>
      </c>
      <c r="R161" s="176">
        <f t="shared" si="12"/>
        <v>0</v>
      </c>
      <c r="S161" s="176">
        <v>0</v>
      </c>
      <c r="T161" s="177">
        <f t="shared" si="13"/>
        <v>0</v>
      </c>
      <c r="U161" s="33"/>
      <c r="V161" s="33"/>
      <c r="W161" s="33"/>
      <c r="X161" s="33"/>
      <c r="Y161" s="33"/>
      <c r="Z161" s="33"/>
      <c r="AA161" s="33"/>
      <c r="AB161" s="33"/>
      <c r="AC161" s="33"/>
      <c r="AD161" s="33"/>
      <c r="AE161" s="33"/>
      <c r="AR161" s="178" t="s">
        <v>318</v>
      </c>
      <c r="AT161" s="178" t="s">
        <v>222</v>
      </c>
      <c r="AU161" s="178" t="s">
        <v>82</v>
      </c>
      <c r="AY161" s="18" t="s">
        <v>219</v>
      </c>
      <c r="BE161" s="179">
        <f t="shared" si="14"/>
        <v>0</v>
      </c>
      <c r="BF161" s="179">
        <f t="shared" si="15"/>
        <v>0</v>
      </c>
      <c r="BG161" s="179">
        <f t="shared" si="16"/>
        <v>0</v>
      </c>
      <c r="BH161" s="179">
        <f t="shared" si="17"/>
        <v>0</v>
      </c>
      <c r="BI161" s="179">
        <f t="shared" si="18"/>
        <v>0</v>
      </c>
      <c r="BJ161" s="18" t="s">
        <v>80</v>
      </c>
      <c r="BK161" s="179">
        <f t="shared" si="19"/>
        <v>0</v>
      </c>
      <c r="BL161" s="18" t="s">
        <v>318</v>
      </c>
      <c r="BM161" s="178" t="s">
        <v>536</v>
      </c>
    </row>
    <row r="162" spans="1:65" s="2" customFormat="1" ht="21.6" customHeight="1">
      <c r="A162" s="33"/>
      <c r="B162" s="166"/>
      <c r="C162" s="167" t="s">
        <v>358</v>
      </c>
      <c r="D162" s="167" t="s">
        <v>222</v>
      </c>
      <c r="E162" s="168" t="s">
        <v>2529</v>
      </c>
      <c r="F162" s="169" t="s">
        <v>2530</v>
      </c>
      <c r="G162" s="170" t="s">
        <v>2449</v>
      </c>
      <c r="H162" s="171">
        <v>1</v>
      </c>
      <c r="I162" s="172"/>
      <c r="J162" s="173">
        <f t="shared" si="10"/>
        <v>0</v>
      </c>
      <c r="K162" s="169" t="s">
        <v>1</v>
      </c>
      <c r="L162" s="34"/>
      <c r="M162" s="174" t="s">
        <v>1</v>
      </c>
      <c r="N162" s="175" t="s">
        <v>38</v>
      </c>
      <c r="O162" s="59"/>
      <c r="P162" s="176">
        <f t="shared" si="11"/>
        <v>0</v>
      </c>
      <c r="Q162" s="176">
        <v>0</v>
      </c>
      <c r="R162" s="176">
        <f t="shared" si="12"/>
        <v>0</v>
      </c>
      <c r="S162" s="176">
        <v>0</v>
      </c>
      <c r="T162" s="177">
        <f t="shared" si="13"/>
        <v>0</v>
      </c>
      <c r="U162" s="33"/>
      <c r="V162" s="33"/>
      <c r="W162" s="33"/>
      <c r="X162" s="33"/>
      <c r="Y162" s="33"/>
      <c r="Z162" s="33"/>
      <c r="AA162" s="33"/>
      <c r="AB162" s="33"/>
      <c r="AC162" s="33"/>
      <c r="AD162" s="33"/>
      <c r="AE162" s="33"/>
      <c r="AR162" s="178" t="s">
        <v>318</v>
      </c>
      <c r="AT162" s="178" t="s">
        <v>222</v>
      </c>
      <c r="AU162" s="178" t="s">
        <v>82</v>
      </c>
      <c r="AY162" s="18" t="s">
        <v>219</v>
      </c>
      <c r="BE162" s="179">
        <f t="shared" si="14"/>
        <v>0</v>
      </c>
      <c r="BF162" s="179">
        <f t="shared" si="15"/>
        <v>0</v>
      </c>
      <c r="BG162" s="179">
        <f t="shared" si="16"/>
        <v>0</v>
      </c>
      <c r="BH162" s="179">
        <f t="shared" si="17"/>
        <v>0</v>
      </c>
      <c r="BI162" s="179">
        <f t="shared" si="18"/>
        <v>0</v>
      </c>
      <c r="BJ162" s="18" t="s">
        <v>80</v>
      </c>
      <c r="BK162" s="179">
        <f t="shared" si="19"/>
        <v>0</v>
      </c>
      <c r="BL162" s="18" t="s">
        <v>318</v>
      </c>
      <c r="BM162" s="178" t="s">
        <v>548</v>
      </c>
    </row>
    <row r="163" spans="1:65" s="2" customFormat="1" ht="21.6" customHeight="1">
      <c r="A163" s="33"/>
      <c r="B163" s="166"/>
      <c r="C163" s="167" t="s">
        <v>364</v>
      </c>
      <c r="D163" s="167" t="s">
        <v>222</v>
      </c>
      <c r="E163" s="168" t="s">
        <v>2531</v>
      </c>
      <c r="F163" s="169" t="s">
        <v>2532</v>
      </c>
      <c r="G163" s="170" t="s">
        <v>2449</v>
      </c>
      <c r="H163" s="171">
        <v>1</v>
      </c>
      <c r="I163" s="172"/>
      <c r="J163" s="173">
        <f t="shared" si="10"/>
        <v>0</v>
      </c>
      <c r="K163" s="169" t="s">
        <v>1</v>
      </c>
      <c r="L163" s="34"/>
      <c r="M163" s="174" t="s">
        <v>1</v>
      </c>
      <c r="N163" s="175" t="s">
        <v>38</v>
      </c>
      <c r="O163" s="59"/>
      <c r="P163" s="176">
        <f t="shared" si="11"/>
        <v>0</v>
      </c>
      <c r="Q163" s="176">
        <v>0</v>
      </c>
      <c r="R163" s="176">
        <f t="shared" si="12"/>
        <v>0</v>
      </c>
      <c r="S163" s="176">
        <v>0</v>
      </c>
      <c r="T163" s="177">
        <f t="shared" si="13"/>
        <v>0</v>
      </c>
      <c r="U163" s="33"/>
      <c r="V163" s="33"/>
      <c r="W163" s="33"/>
      <c r="X163" s="33"/>
      <c r="Y163" s="33"/>
      <c r="Z163" s="33"/>
      <c r="AA163" s="33"/>
      <c r="AB163" s="33"/>
      <c r="AC163" s="33"/>
      <c r="AD163" s="33"/>
      <c r="AE163" s="33"/>
      <c r="AR163" s="178" t="s">
        <v>318</v>
      </c>
      <c r="AT163" s="178" t="s">
        <v>222</v>
      </c>
      <c r="AU163" s="178" t="s">
        <v>82</v>
      </c>
      <c r="AY163" s="18" t="s">
        <v>219</v>
      </c>
      <c r="BE163" s="179">
        <f t="shared" si="14"/>
        <v>0</v>
      </c>
      <c r="BF163" s="179">
        <f t="shared" si="15"/>
        <v>0</v>
      </c>
      <c r="BG163" s="179">
        <f t="shared" si="16"/>
        <v>0</v>
      </c>
      <c r="BH163" s="179">
        <f t="shared" si="17"/>
        <v>0</v>
      </c>
      <c r="BI163" s="179">
        <f t="shared" si="18"/>
        <v>0</v>
      </c>
      <c r="BJ163" s="18" t="s">
        <v>80</v>
      </c>
      <c r="BK163" s="179">
        <f t="shared" si="19"/>
        <v>0</v>
      </c>
      <c r="BL163" s="18" t="s">
        <v>318</v>
      </c>
      <c r="BM163" s="178" t="s">
        <v>559</v>
      </c>
    </row>
    <row r="164" spans="1:65" s="2" customFormat="1" ht="32.45" customHeight="1">
      <c r="A164" s="33"/>
      <c r="B164" s="166"/>
      <c r="C164" s="167" t="s">
        <v>368</v>
      </c>
      <c r="D164" s="167" t="s">
        <v>222</v>
      </c>
      <c r="E164" s="168" t="s">
        <v>2533</v>
      </c>
      <c r="F164" s="169" t="s">
        <v>2534</v>
      </c>
      <c r="G164" s="170" t="s">
        <v>225</v>
      </c>
      <c r="H164" s="171">
        <v>4</v>
      </c>
      <c r="I164" s="172"/>
      <c r="J164" s="173">
        <f t="shared" si="10"/>
        <v>0</v>
      </c>
      <c r="K164" s="169" t="s">
        <v>1</v>
      </c>
      <c r="L164" s="34"/>
      <c r="M164" s="174" t="s">
        <v>1</v>
      </c>
      <c r="N164" s="175" t="s">
        <v>38</v>
      </c>
      <c r="O164" s="59"/>
      <c r="P164" s="176">
        <f t="shared" si="11"/>
        <v>0</v>
      </c>
      <c r="Q164" s="176">
        <v>0</v>
      </c>
      <c r="R164" s="176">
        <f t="shared" si="12"/>
        <v>0</v>
      </c>
      <c r="S164" s="176">
        <v>0</v>
      </c>
      <c r="T164" s="177">
        <f t="shared" si="13"/>
        <v>0</v>
      </c>
      <c r="U164" s="33"/>
      <c r="V164" s="33"/>
      <c r="W164" s="33"/>
      <c r="X164" s="33"/>
      <c r="Y164" s="33"/>
      <c r="Z164" s="33"/>
      <c r="AA164" s="33"/>
      <c r="AB164" s="33"/>
      <c r="AC164" s="33"/>
      <c r="AD164" s="33"/>
      <c r="AE164" s="33"/>
      <c r="AR164" s="178" t="s">
        <v>318</v>
      </c>
      <c r="AT164" s="178" t="s">
        <v>222</v>
      </c>
      <c r="AU164" s="178" t="s">
        <v>82</v>
      </c>
      <c r="AY164" s="18" t="s">
        <v>219</v>
      </c>
      <c r="BE164" s="179">
        <f t="shared" si="14"/>
        <v>0</v>
      </c>
      <c r="BF164" s="179">
        <f t="shared" si="15"/>
        <v>0</v>
      </c>
      <c r="BG164" s="179">
        <f t="shared" si="16"/>
        <v>0</v>
      </c>
      <c r="BH164" s="179">
        <f t="shared" si="17"/>
        <v>0</v>
      </c>
      <c r="BI164" s="179">
        <f t="shared" si="18"/>
        <v>0</v>
      </c>
      <c r="BJ164" s="18" t="s">
        <v>80</v>
      </c>
      <c r="BK164" s="179">
        <f t="shared" si="19"/>
        <v>0</v>
      </c>
      <c r="BL164" s="18" t="s">
        <v>318</v>
      </c>
      <c r="BM164" s="178" t="s">
        <v>354</v>
      </c>
    </row>
    <row r="165" spans="1:65" s="2" customFormat="1" ht="32.45" customHeight="1">
      <c r="A165" s="33"/>
      <c r="B165" s="166"/>
      <c r="C165" s="167" t="s">
        <v>378</v>
      </c>
      <c r="D165" s="167" t="s">
        <v>222</v>
      </c>
      <c r="E165" s="168" t="s">
        <v>2535</v>
      </c>
      <c r="F165" s="169" t="s">
        <v>2536</v>
      </c>
      <c r="G165" s="170" t="s">
        <v>225</v>
      </c>
      <c r="H165" s="171">
        <v>1</v>
      </c>
      <c r="I165" s="172"/>
      <c r="J165" s="173">
        <f t="shared" si="10"/>
        <v>0</v>
      </c>
      <c r="K165" s="169" t="s">
        <v>1</v>
      </c>
      <c r="L165" s="34"/>
      <c r="M165" s="174" t="s">
        <v>1</v>
      </c>
      <c r="N165" s="175" t="s">
        <v>38</v>
      </c>
      <c r="O165" s="59"/>
      <c r="P165" s="176">
        <f t="shared" si="11"/>
        <v>0</v>
      </c>
      <c r="Q165" s="176">
        <v>0</v>
      </c>
      <c r="R165" s="176">
        <f t="shared" si="12"/>
        <v>0</v>
      </c>
      <c r="S165" s="176">
        <v>0</v>
      </c>
      <c r="T165" s="177">
        <f t="shared" si="13"/>
        <v>0</v>
      </c>
      <c r="U165" s="33"/>
      <c r="V165" s="33"/>
      <c r="W165" s="33"/>
      <c r="X165" s="33"/>
      <c r="Y165" s="33"/>
      <c r="Z165" s="33"/>
      <c r="AA165" s="33"/>
      <c r="AB165" s="33"/>
      <c r="AC165" s="33"/>
      <c r="AD165" s="33"/>
      <c r="AE165" s="33"/>
      <c r="AR165" s="178" t="s">
        <v>318</v>
      </c>
      <c r="AT165" s="178" t="s">
        <v>222</v>
      </c>
      <c r="AU165" s="178" t="s">
        <v>82</v>
      </c>
      <c r="AY165" s="18" t="s">
        <v>219</v>
      </c>
      <c r="BE165" s="179">
        <f t="shared" si="14"/>
        <v>0</v>
      </c>
      <c r="BF165" s="179">
        <f t="shared" si="15"/>
        <v>0</v>
      </c>
      <c r="BG165" s="179">
        <f t="shared" si="16"/>
        <v>0</v>
      </c>
      <c r="BH165" s="179">
        <f t="shared" si="17"/>
        <v>0</v>
      </c>
      <c r="BI165" s="179">
        <f t="shared" si="18"/>
        <v>0</v>
      </c>
      <c r="BJ165" s="18" t="s">
        <v>80</v>
      </c>
      <c r="BK165" s="179">
        <f t="shared" si="19"/>
        <v>0</v>
      </c>
      <c r="BL165" s="18" t="s">
        <v>318</v>
      </c>
      <c r="BM165" s="178" t="s">
        <v>518</v>
      </c>
    </row>
    <row r="166" spans="1:65" s="2" customFormat="1" ht="32.45" customHeight="1">
      <c r="A166" s="33"/>
      <c r="B166" s="166"/>
      <c r="C166" s="167" t="s">
        <v>382</v>
      </c>
      <c r="D166" s="167" t="s">
        <v>222</v>
      </c>
      <c r="E166" s="168" t="s">
        <v>2537</v>
      </c>
      <c r="F166" s="169" t="s">
        <v>2538</v>
      </c>
      <c r="G166" s="170" t="s">
        <v>225</v>
      </c>
      <c r="H166" s="171">
        <v>2</v>
      </c>
      <c r="I166" s="172"/>
      <c r="J166" s="173">
        <f t="shared" si="10"/>
        <v>0</v>
      </c>
      <c r="K166" s="169" t="s">
        <v>1</v>
      </c>
      <c r="L166" s="34"/>
      <c r="M166" s="174" t="s">
        <v>1</v>
      </c>
      <c r="N166" s="175" t="s">
        <v>38</v>
      </c>
      <c r="O166" s="59"/>
      <c r="P166" s="176">
        <f t="shared" si="11"/>
        <v>0</v>
      </c>
      <c r="Q166" s="176">
        <v>0</v>
      </c>
      <c r="R166" s="176">
        <f t="shared" si="12"/>
        <v>0</v>
      </c>
      <c r="S166" s="176">
        <v>0</v>
      </c>
      <c r="T166" s="177">
        <f t="shared" si="13"/>
        <v>0</v>
      </c>
      <c r="U166" s="33"/>
      <c r="V166" s="33"/>
      <c r="W166" s="33"/>
      <c r="X166" s="33"/>
      <c r="Y166" s="33"/>
      <c r="Z166" s="33"/>
      <c r="AA166" s="33"/>
      <c r="AB166" s="33"/>
      <c r="AC166" s="33"/>
      <c r="AD166" s="33"/>
      <c r="AE166" s="33"/>
      <c r="AR166" s="178" t="s">
        <v>318</v>
      </c>
      <c r="AT166" s="178" t="s">
        <v>222</v>
      </c>
      <c r="AU166" s="178" t="s">
        <v>82</v>
      </c>
      <c r="AY166" s="18" t="s">
        <v>219</v>
      </c>
      <c r="BE166" s="179">
        <f t="shared" si="14"/>
        <v>0</v>
      </c>
      <c r="BF166" s="179">
        <f t="shared" si="15"/>
        <v>0</v>
      </c>
      <c r="BG166" s="179">
        <f t="shared" si="16"/>
        <v>0</v>
      </c>
      <c r="BH166" s="179">
        <f t="shared" si="17"/>
        <v>0</v>
      </c>
      <c r="BI166" s="179">
        <f t="shared" si="18"/>
        <v>0</v>
      </c>
      <c r="BJ166" s="18" t="s">
        <v>80</v>
      </c>
      <c r="BK166" s="179">
        <f t="shared" si="19"/>
        <v>0</v>
      </c>
      <c r="BL166" s="18" t="s">
        <v>318</v>
      </c>
      <c r="BM166" s="178" t="s">
        <v>485</v>
      </c>
    </row>
    <row r="167" spans="1:65" s="2" customFormat="1" ht="14.45" customHeight="1">
      <c r="A167" s="33"/>
      <c r="B167" s="166"/>
      <c r="C167" s="167" t="s">
        <v>386</v>
      </c>
      <c r="D167" s="167" t="s">
        <v>222</v>
      </c>
      <c r="E167" s="168" t="s">
        <v>2539</v>
      </c>
      <c r="F167" s="169" t="s">
        <v>2540</v>
      </c>
      <c r="G167" s="170" t="s">
        <v>225</v>
      </c>
      <c r="H167" s="171">
        <v>1</v>
      </c>
      <c r="I167" s="172"/>
      <c r="J167" s="173">
        <f t="shared" si="10"/>
        <v>0</v>
      </c>
      <c r="K167" s="169" t="s">
        <v>1</v>
      </c>
      <c r="L167" s="34"/>
      <c r="M167" s="174" t="s">
        <v>1</v>
      </c>
      <c r="N167" s="175" t="s">
        <v>38</v>
      </c>
      <c r="O167" s="59"/>
      <c r="P167" s="176">
        <f t="shared" si="11"/>
        <v>0</v>
      </c>
      <c r="Q167" s="176">
        <v>0</v>
      </c>
      <c r="R167" s="176">
        <f t="shared" si="12"/>
        <v>0</v>
      </c>
      <c r="S167" s="176">
        <v>0</v>
      </c>
      <c r="T167" s="177">
        <f t="shared" si="13"/>
        <v>0</v>
      </c>
      <c r="U167" s="33"/>
      <c r="V167" s="33"/>
      <c r="W167" s="33"/>
      <c r="X167" s="33"/>
      <c r="Y167" s="33"/>
      <c r="Z167" s="33"/>
      <c r="AA167" s="33"/>
      <c r="AB167" s="33"/>
      <c r="AC167" s="33"/>
      <c r="AD167" s="33"/>
      <c r="AE167" s="33"/>
      <c r="AR167" s="178" t="s">
        <v>318</v>
      </c>
      <c r="AT167" s="178" t="s">
        <v>222</v>
      </c>
      <c r="AU167" s="178" t="s">
        <v>82</v>
      </c>
      <c r="AY167" s="18" t="s">
        <v>219</v>
      </c>
      <c r="BE167" s="179">
        <f t="shared" si="14"/>
        <v>0</v>
      </c>
      <c r="BF167" s="179">
        <f t="shared" si="15"/>
        <v>0</v>
      </c>
      <c r="BG167" s="179">
        <f t="shared" si="16"/>
        <v>0</v>
      </c>
      <c r="BH167" s="179">
        <f t="shared" si="17"/>
        <v>0</v>
      </c>
      <c r="BI167" s="179">
        <f t="shared" si="18"/>
        <v>0</v>
      </c>
      <c r="BJ167" s="18" t="s">
        <v>80</v>
      </c>
      <c r="BK167" s="179">
        <f t="shared" si="19"/>
        <v>0</v>
      </c>
      <c r="BL167" s="18" t="s">
        <v>318</v>
      </c>
      <c r="BM167" s="178" t="s">
        <v>287</v>
      </c>
    </row>
    <row r="168" spans="1:65" s="2" customFormat="1" ht="21.6" customHeight="1">
      <c r="A168" s="33"/>
      <c r="B168" s="166"/>
      <c r="C168" s="167" t="s">
        <v>391</v>
      </c>
      <c r="D168" s="167" t="s">
        <v>222</v>
      </c>
      <c r="E168" s="168" t="s">
        <v>2541</v>
      </c>
      <c r="F168" s="169" t="s">
        <v>2542</v>
      </c>
      <c r="G168" s="170" t="s">
        <v>225</v>
      </c>
      <c r="H168" s="171">
        <v>2</v>
      </c>
      <c r="I168" s="172"/>
      <c r="J168" s="173">
        <f t="shared" si="10"/>
        <v>0</v>
      </c>
      <c r="K168" s="169" t="s">
        <v>1</v>
      </c>
      <c r="L168" s="34"/>
      <c r="M168" s="174" t="s">
        <v>1</v>
      </c>
      <c r="N168" s="175" t="s">
        <v>38</v>
      </c>
      <c r="O168" s="59"/>
      <c r="P168" s="176">
        <f t="shared" si="11"/>
        <v>0</v>
      </c>
      <c r="Q168" s="176">
        <v>0</v>
      </c>
      <c r="R168" s="176">
        <f t="shared" si="12"/>
        <v>0</v>
      </c>
      <c r="S168" s="176">
        <v>0</v>
      </c>
      <c r="T168" s="177">
        <f t="shared" si="13"/>
        <v>0</v>
      </c>
      <c r="U168" s="33"/>
      <c r="V168" s="33"/>
      <c r="W168" s="33"/>
      <c r="X168" s="33"/>
      <c r="Y168" s="33"/>
      <c r="Z168" s="33"/>
      <c r="AA168" s="33"/>
      <c r="AB168" s="33"/>
      <c r="AC168" s="33"/>
      <c r="AD168" s="33"/>
      <c r="AE168" s="33"/>
      <c r="AR168" s="178" t="s">
        <v>318</v>
      </c>
      <c r="AT168" s="178" t="s">
        <v>222</v>
      </c>
      <c r="AU168" s="178" t="s">
        <v>82</v>
      </c>
      <c r="AY168" s="18" t="s">
        <v>219</v>
      </c>
      <c r="BE168" s="179">
        <f t="shared" si="14"/>
        <v>0</v>
      </c>
      <c r="BF168" s="179">
        <f t="shared" si="15"/>
        <v>0</v>
      </c>
      <c r="BG168" s="179">
        <f t="shared" si="16"/>
        <v>0</v>
      </c>
      <c r="BH168" s="179">
        <f t="shared" si="17"/>
        <v>0</v>
      </c>
      <c r="BI168" s="179">
        <f t="shared" si="18"/>
        <v>0</v>
      </c>
      <c r="BJ168" s="18" t="s">
        <v>80</v>
      </c>
      <c r="BK168" s="179">
        <f t="shared" si="19"/>
        <v>0</v>
      </c>
      <c r="BL168" s="18" t="s">
        <v>318</v>
      </c>
      <c r="BM168" s="178" t="s">
        <v>421</v>
      </c>
    </row>
    <row r="169" spans="1:65" s="2" customFormat="1" ht="14.45" customHeight="1">
      <c r="A169" s="33"/>
      <c r="B169" s="166"/>
      <c r="C169" s="197" t="s">
        <v>397</v>
      </c>
      <c r="D169" s="197" t="s">
        <v>253</v>
      </c>
      <c r="E169" s="198" t="s">
        <v>2543</v>
      </c>
      <c r="F169" s="199" t="s">
        <v>2544</v>
      </c>
      <c r="G169" s="200" t="s">
        <v>225</v>
      </c>
      <c r="H169" s="201">
        <v>2</v>
      </c>
      <c r="I169" s="202"/>
      <c r="J169" s="203">
        <f t="shared" si="10"/>
        <v>0</v>
      </c>
      <c r="K169" s="199" t="s">
        <v>1</v>
      </c>
      <c r="L169" s="204"/>
      <c r="M169" s="205" t="s">
        <v>1</v>
      </c>
      <c r="N169" s="206" t="s">
        <v>38</v>
      </c>
      <c r="O169" s="59"/>
      <c r="P169" s="176">
        <f t="shared" si="11"/>
        <v>0</v>
      </c>
      <c r="Q169" s="176">
        <v>0</v>
      </c>
      <c r="R169" s="176">
        <f t="shared" si="12"/>
        <v>0</v>
      </c>
      <c r="S169" s="176">
        <v>0</v>
      </c>
      <c r="T169" s="177">
        <f t="shared" si="13"/>
        <v>0</v>
      </c>
      <c r="U169" s="33"/>
      <c r="V169" s="33"/>
      <c r="W169" s="33"/>
      <c r="X169" s="33"/>
      <c r="Y169" s="33"/>
      <c r="Z169" s="33"/>
      <c r="AA169" s="33"/>
      <c r="AB169" s="33"/>
      <c r="AC169" s="33"/>
      <c r="AD169" s="33"/>
      <c r="AE169" s="33"/>
      <c r="AR169" s="178" t="s">
        <v>418</v>
      </c>
      <c r="AT169" s="178" t="s">
        <v>253</v>
      </c>
      <c r="AU169" s="178" t="s">
        <v>82</v>
      </c>
      <c r="AY169" s="18" t="s">
        <v>219</v>
      </c>
      <c r="BE169" s="179">
        <f t="shared" si="14"/>
        <v>0</v>
      </c>
      <c r="BF169" s="179">
        <f t="shared" si="15"/>
        <v>0</v>
      </c>
      <c r="BG169" s="179">
        <f t="shared" si="16"/>
        <v>0</v>
      </c>
      <c r="BH169" s="179">
        <f t="shared" si="17"/>
        <v>0</v>
      </c>
      <c r="BI169" s="179">
        <f t="shared" si="18"/>
        <v>0</v>
      </c>
      <c r="BJ169" s="18" t="s">
        <v>80</v>
      </c>
      <c r="BK169" s="179">
        <f t="shared" si="19"/>
        <v>0</v>
      </c>
      <c r="BL169" s="18" t="s">
        <v>318</v>
      </c>
      <c r="BM169" s="178" t="s">
        <v>431</v>
      </c>
    </row>
    <row r="170" spans="1:65" s="2" customFormat="1" ht="21.6" customHeight="1">
      <c r="A170" s="33"/>
      <c r="B170" s="166"/>
      <c r="C170" s="167" t="s">
        <v>461</v>
      </c>
      <c r="D170" s="167" t="s">
        <v>222</v>
      </c>
      <c r="E170" s="168" t="s">
        <v>2545</v>
      </c>
      <c r="F170" s="169" t="s">
        <v>2546</v>
      </c>
      <c r="G170" s="170" t="s">
        <v>225</v>
      </c>
      <c r="H170" s="171">
        <v>1</v>
      </c>
      <c r="I170" s="172"/>
      <c r="J170" s="173">
        <f t="shared" si="10"/>
        <v>0</v>
      </c>
      <c r="K170" s="169" t="s">
        <v>1</v>
      </c>
      <c r="L170" s="34"/>
      <c r="M170" s="174" t="s">
        <v>1</v>
      </c>
      <c r="N170" s="175" t="s">
        <v>38</v>
      </c>
      <c r="O170" s="59"/>
      <c r="P170" s="176">
        <f t="shared" si="11"/>
        <v>0</v>
      </c>
      <c r="Q170" s="176">
        <v>0</v>
      </c>
      <c r="R170" s="176">
        <f t="shared" si="12"/>
        <v>0</v>
      </c>
      <c r="S170" s="176">
        <v>0</v>
      </c>
      <c r="T170" s="177">
        <f t="shared" si="13"/>
        <v>0</v>
      </c>
      <c r="U170" s="33"/>
      <c r="V170" s="33"/>
      <c r="W170" s="33"/>
      <c r="X170" s="33"/>
      <c r="Y170" s="33"/>
      <c r="Z170" s="33"/>
      <c r="AA170" s="33"/>
      <c r="AB170" s="33"/>
      <c r="AC170" s="33"/>
      <c r="AD170" s="33"/>
      <c r="AE170" s="33"/>
      <c r="AR170" s="178" t="s">
        <v>318</v>
      </c>
      <c r="AT170" s="178" t="s">
        <v>222</v>
      </c>
      <c r="AU170" s="178" t="s">
        <v>82</v>
      </c>
      <c r="AY170" s="18" t="s">
        <v>219</v>
      </c>
      <c r="BE170" s="179">
        <f t="shared" si="14"/>
        <v>0</v>
      </c>
      <c r="BF170" s="179">
        <f t="shared" si="15"/>
        <v>0</v>
      </c>
      <c r="BG170" s="179">
        <f t="shared" si="16"/>
        <v>0</v>
      </c>
      <c r="BH170" s="179">
        <f t="shared" si="17"/>
        <v>0</v>
      </c>
      <c r="BI170" s="179">
        <f t="shared" si="18"/>
        <v>0</v>
      </c>
      <c r="BJ170" s="18" t="s">
        <v>80</v>
      </c>
      <c r="BK170" s="179">
        <f t="shared" si="19"/>
        <v>0</v>
      </c>
      <c r="BL170" s="18" t="s">
        <v>318</v>
      </c>
      <c r="BM170" s="178" t="s">
        <v>410</v>
      </c>
    </row>
    <row r="171" spans="1:65" s="2" customFormat="1" ht="14.45" customHeight="1">
      <c r="A171" s="33"/>
      <c r="B171" s="166"/>
      <c r="C171" s="167" t="s">
        <v>466</v>
      </c>
      <c r="D171" s="167" t="s">
        <v>222</v>
      </c>
      <c r="E171" s="168" t="s">
        <v>2547</v>
      </c>
      <c r="F171" s="169" t="s">
        <v>2548</v>
      </c>
      <c r="G171" s="170" t="s">
        <v>225</v>
      </c>
      <c r="H171" s="171">
        <v>1</v>
      </c>
      <c r="I171" s="172"/>
      <c r="J171" s="173">
        <f t="shared" si="10"/>
        <v>0</v>
      </c>
      <c r="K171" s="169" t="s">
        <v>1</v>
      </c>
      <c r="L171" s="34"/>
      <c r="M171" s="174" t="s">
        <v>1</v>
      </c>
      <c r="N171" s="175" t="s">
        <v>38</v>
      </c>
      <c r="O171" s="59"/>
      <c r="P171" s="176">
        <f t="shared" si="11"/>
        <v>0</v>
      </c>
      <c r="Q171" s="176">
        <v>0</v>
      </c>
      <c r="R171" s="176">
        <f t="shared" si="12"/>
        <v>0</v>
      </c>
      <c r="S171" s="176">
        <v>0</v>
      </c>
      <c r="T171" s="177">
        <f t="shared" si="13"/>
        <v>0</v>
      </c>
      <c r="U171" s="33"/>
      <c r="V171" s="33"/>
      <c r="W171" s="33"/>
      <c r="X171" s="33"/>
      <c r="Y171" s="33"/>
      <c r="Z171" s="33"/>
      <c r="AA171" s="33"/>
      <c r="AB171" s="33"/>
      <c r="AC171" s="33"/>
      <c r="AD171" s="33"/>
      <c r="AE171" s="33"/>
      <c r="AR171" s="178" t="s">
        <v>318</v>
      </c>
      <c r="AT171" s="178" t="s">
        <v>222</v>
      </c>
      <c r="AU171" s="178" t="s">
        <v>82</v>
      </c>
      <c r="AY171" s="18" t="s">
        <v>219</v>
      </c>
      <c r="BE171" s="179">
        <f t="shared" si="14"/>
        <v>0</v>
      </c>
      <c r="BF171" s="179">
        <f t="shared" si="15"/>
        <v>0</v>
      </c>
      <c r="BG171" s="179">
        <f t="shared" si="16"/>
        <v>0</v>
      </c>
      <c r="BH171" s="179">
        <f t="shared" si="17"/>
        <v>0</v>
      </c>
      <c r="BI171" s="179">
        <f t="shared" si="18"/>
        <v>0</v>
      </c>
      <c r="BJ171" s="18" t="s">
        <v>80</v>
      </c>
      <c r="BK171" s="179">
        <f t="shared" si="19"/>
        <v>0</v>
      </c>
      <c r="BL171" s="18" t="s">
        <v>318</v>
      </c>
      <c r="BM171" s="178" t="s">
        <v>442</v>
      </c>
    </row>
    <row r="172" spans="1:65" s="2" customFormat="1" ht="32.45" customHeight="1">
      <c r="A172" s="33"/>
      <c r="B172" s="166"/>
      <c r="C172" s="167" t="s">
        <v>418</v>
      </c>
      <c r="D172" s="167" t="s">
        <v>222</v>
      </c>
      <c r="E172" s="168" t="s">
        <v>2549</v>
      </c>
      <c r="F172" s="169" t="s">
        <v>2550</v>
      </c>
      <c r="G172" s="170" t="s">
        <v>249</v>
      </c>
      <c r="H172" s="171">
        <v>0.154</v>
      </c>
      <c r="I172" s="172"/>
      <c r="J172" s="173">
        <f t="shared" si="10"/>
        <v>0</v>
      </c>
      <c r="K172" s="169" t="s">
        <v>1</v>
      </c>
      <c r="L172" s="34"/>
      <c r="M172" s="174" t="s">
        <v>1</v>
      </c>
      <c r="N172" s="175" t="s">
        <v>38</v>
      </c>
      <c r="O172" s="59"/>
      <c r="P172" s="176">
        <f t="shared" si="11"/>
        <v>0</v>
      </c>
      <c r="Q172" s="176">
        <v>0</v>
      </c>
      <c r="R172" s="176">
        <f t="shared" si="12"/>
        <v>0</v>
      </c>
      <c r="S172" s="176">
        <v>0</v>
      </c>
      <c r="T172" s="177">
        <f t="shared" si="13"/>
        <v>0</v>
      </c>
      <c r="U172" s="33"/>
      <c r="V172" s="33"/>
      <c r="W172" s="33"/>
      <c r="X172" s="33"/>
      <c r="Y172" s="33"/>
      <c r="Z172" s="33"/>
      <c r="AA172" s="33"/>
      <c r="AB172" s="33"/>
      <c r="AC172" s="33"/>
      <c r="AD172" s="33"/>
      <c r="AE172" s="33"/>
      <c r="AR172" s="178" t="s">
        <v>318</v>
      </c>
      <c r="AT172" s="178" t="s">
        <v>222</v>
      </c>
      <c r="AU172" s="178" t="s">
        <v>82</v>
      </c>
      <c r="AY172" s="18" t="s">
        <v>219</v>
      </c>
      <c r="BE172" s="179">
        <f t="shared" si="14"/>
        <v>0</v>
      </c>
      <c r="BF172" s="179">
        <f t="shared" si="15"/>
        <v>0</v>
      </c>
      <c r="BG172" s="179">
        <f t="shared" si="16"/>
        <v>0</v>
      </c>
      <c r="BH172" s="179">
        <f t="shared" si="17"/>
        <v>0</v>
      </c>
      <c r="BI172" s="179">
        <f t="shared" si="18"/>
        <v>0</v>
      </c>
      <c r="BJ172" s="18" t="s">
        <v>80</v>
      </c>
      <c r="BK172" s="179">
        <f t="shared" si="19"/>
        <v>0</v>
      </c>
      <c r="BL172" s="18" t="s">
        <v>318</v>
      </c>
      <c r="BM172" s="178" t="s">
        <v>446</v>
      </c>
    </row>
    <row r="173" spans="1:65" s="2" customFormat="1" ht="21.6" customHeight="1">
      <c r="A173" s="33"/>
      <c r="B173" s="166"/>
      <c r="C173" s="167" t="s">
        <v>475</v>
      </c>
      <c r="D173" s="167" t="s">
        <v>222</v>
      </c>
      <c r="E173" s="168" t="s">
        <v>2551</v>
      </c>
      <c r="F173" s="169" t="s">
        <v>2552</v>
      </c>
      <c r="G173" s="170" t="s">
        <v>249</v>
      </c>
      <c r="H173" s="171">
        <v>0.393</v>
      </c>
      <c r="I173" s="172"/>
      <c r="J173" s="173">
        <f t="shared" si="10"/>
        <v>0</v>
      </c>
      <c r="K173" s="169" t="s">
        <v>1</v>
      </c>
      <c r="L173" s="34"/>
      <c r="M173" s="174" t="s">
        <v>1</v>
      </c>
      <c r="N173" s="175" t="s">
        <v>38</v>
      </c>
      <c r="O173" s="59"/>
      <c r="P173" s="176">
        <f t="shared" si="11"/>
        <v>0</v>
      </c>
      <c r="Q173" s="176">
        <v>0</v>
      </c>
      <c r="R173" s="176">
        <f t="shared" si="12"/>
        <v>0</v>
      </c>
      <c r="S173" s="176">
        <v>0</v>
      </c>
      <c r="T173" s="177">
        <f t="shared" si="13"/>
        <v>0</v>
      </c>
      <c r="U173" s="33"/>
      <c r="V173" s="33"/>
      <c r="W173" s="33"/>
      <c r="X173" s="33"/>
      <c r="Y173" s="33"/>
      <c r="Z173" s="33"/>
      <c r="AA173" s="33"/>
      <c r="AB173" s="33"/>
      <c r="AC173" s="33"/>
      <c r="AD173" s="33"/>
      <c r="AE173" s="33"/>
      <c r="AR173" s="178" t="s">
        <v>318</v>
      </c>
      <c r="AT173" s="178" t="s">
        <v>222</v>
      </c>
      <c r="AU173" s="178" t="s">
        <v>82</v>
      </c>
      <c r="AY173" s="18" t="s">
        <v>219</v>
      </c>
      <c r="BE173" s="179">
        <f t="shared" si="14"/>
        <v>0</v>
      </c>
      <c r="BF173" s="179">
        <f t="shared" si="15"/>
        <v>0</v>
      </c>
      <c r="BG173" s="179">
        <f t="shared" si="16"/>
        <v>0</v>
      </c>
      <c r="BH173" s="179">
        <f t="shared" si="17"/>
        <v>0</v>
      </c>
      <c r="BI173" s="179">
        <f t="shared" si="18"/>
        <v>0</v>
      </c>
      <c r="BJ173" s="18" t="s">
        <v>80</v>
      </c>
      <c r="BK173" s="179">
        <f t="shared" si="19"/>
        <v>0</v>
      </c>
      <c r="BL173" s="18" t="s">
        <v>318</v>
      </c>
      <c r="BM173" s="178" t="s">
        <v>659</v>
      </c>
    </row>
    <row r="174" spans="2:63" s="12" customFormat="1" ht="22.9" customHeight="1">
      <c r="B174" s="153"/>
      <c r="D174" s="154" t="s">
        <v>72</v>
      </c>
      <c r="E174" s="164" t="s">
        <v>489</v>
      </c>
      <c r="F174" s="164" t="s">
        <v>490</v>
      </c>
      <c r="I174" s="156"/>
      <c r="J174" s="165">
        <f>BK174</f>
        <v>0</v>
      </c>
      <c r="L174" s="153"/>
      <c r="M174" s="158"/>
      <c r="N174" s="159"/>
      <c r="O174" s="159"/>
      <c r="P174" s="160">
        <f>SUM(P175:P176)</f>
        <v>0</v>
      </c>
      <c r="Q174" s="159"/>
      <c r="R174" s="160">
        <f>SUM(R175:R176)</f>
        <v>0.0032</v>
      </c>
      <c r="S174" s="159"/>
      <c r="T174" s="161">
        <f>SUM(T175:T176)</f>
        <v>0</v>
      </c>
      <c r="AR174" s="154" t="s">
        <v>82</v>
      </c>
      <c r="AT174" s="162" t="s">
        <v>72</v>
      </c>
      <c r="AU174" s="162" t="s">
        <v>80</v>
      </c>
      <c r="AY174" s="154" t="s">
        <v>219</v>
      </c>
      <c r="BK174" s="163">
        <f>SUM(BK175:BK176)</f>
        <v>0</v>
      </c>
    </row>
    <row r="175" spans="1:65" s="2" customFormat="1" ht="21.6" customHeight="1">
      <c r="A175" s="33"/>
      <c r="B175" s="166"/>
      <c r="C175" s="167" t="s">
        <v>491</v>
      </c>
      <c r="D175" s="167" t="s">
        <v>222</v>
      </c>
      <c r="E175" s="168" t="s">
        <v>2553</v>
      </c>
      <c r="F175" s="169" t="s">
        <v>2554</v>
      </c>
      <c r="G175" s="170" t="s">
        <v>225</v>
      </c>
      <c r="H175" s="171">
        <v>1</v>
      </c>
      <c r="I175" s="172"/>
      <c r="J175" s="173">
        <f>ROUND(I175*H175,2)</f>
        <v>0</v>
      </c>
      <c r="K175" s="169" t="s">
        <v>226</v>
      </c>
      <c r="L175" s="34"/>
      <c r="M175" s="174" t="s">
        <v>1</v>
      </c>
      <c r="N175" s="175" t="s">
        <v>38</v>
      </c>
      <c r="O175" s="59"/>
      <c r="P175" s="176">
        <f>O175*H175</f>
        <v>0</v>
      </c>
      <c r="Q175" s="176">
        <v>0</v>
      </c>
      <c r="R175" s="176">
        <f>Q175*H175</f>
        <v>0</v>
      </c>
      <c r="S175" s="176">
        <v>0</v>
      </c>
      <c r="T175" s="177">
        <f>S175*H175</f>
        <v>0</v>
      </c>
      <c r="U175" s="33"/>
      <c r="V175" s="33"/>
      <c r="W175" s="33"/>
      <c r="X175" s="33"/>
      <c r="Y175" s="33"/>
      <c r="Z175" s="33"/>
      <c r="AA175" s="33"/>
      <c r="AB175" s="33"/>
      <c r="AC175" s="33"/>
      <c r="AD175" s="33"/>
      <c r="AE175" s="33"/>
      <c r="AR175" s="178" t="s">
        <v>318</v>
      </c>
      <c r="AT175" s="178" t="s">
        <v>222</v>
      </c>
      <c r="AU175" s="178" t="s">
        <v>82</v>
      </c>
      <c r="AY175" s="18" t="s">
        <v>219</v>
      </c>
      <c r="BE175" s="179">
        <f>IF(N175="základní",J175,0)</f>
        <v>0</v>
      </c>
      <c r="BF175" s="179">
        <f>IF(N175="snížená",J175,0)</f>
        <v>0</v>
      </c>
      <c r="BG175" s="179">
        <f>IF(N175="zákl. přenesená",J175,0)</f>
        <v>0</v>
      </c>
      <c r="BH175" s="179">
        <f>IF(N175="sníž. přenesená",J175,0)</f>
        <v>0</v>
      </c>
      <c r="BI175" s="179">
        <f>IF(N175="nulová",J175,0)</f>
        <v>0</v>
      </c>
      <c r="BJ175" s="18" t="s">
        <v>80</v>
      </c>
      <c r="BK175" s="179">
        <f>ROUND(I175*H175,2)</f>
        <v>0</v>
      </c>
      <c r="BL175" s="18" t="s">
        <v>318</v>
      </c>
      <c r="BM175" s="178" t="s">
        <v>2555</v>
      </c>
    </row>
    <row r="176" spans="1:65" s="2" customFormat="1" ht="21.6" customHeight="1">
      <c r="A176" s="33"/>
      <c r="B176" s="166"/>
      <c r="C176" s="197" t="s">
        <v>495</v>
      </c>
      <c r="D176" s="197" t="s">
        <v>253</v>
      </c>
      <c r="E176" s="198" t="s">
        <v>2556</v>
      </c>
      <c r="F176" s="199" t="s">
        <v>2557</v>
      </c>
      <c r="G176" s="200" t="s">
        <v>225</v>
      </c>
      <c r="H176" s="201">
        <v>1</v>
      </c>
      <c r="I176" s="202"/>
      <c r="J176" s="203">
        <f>ROUND(I176*H176,2)</f>
        <v>0</v>
      </c>
      <c r="K176" s="199" t="s">
        <v>1</v>
      </c>
      <c r="L176" s="204"/>
      <c r="M176" s="205" t="s">
        <v>1</v>
      </c>
      <c r="N176" s="206" t="s">
        <v>38</v>
      </c>
      <c r="O176" s="59"/>
      <c r="P176" s="176">
        <f>O176*H176</f>
        <v>0</v>
      </c>
      <c r="Q176" s="176">
        <v>0.0032</v>
      </c>
      <c r="R176" s="176">
        <f>Q176*H176</f>
        <v>0.0032</v>
      </c>
      <c r="S176" s="176">
        <v>0</v>
      </c>
      <c r="T176" s="177">
        <f>S176*H176</f>
        <v>0</v>
      </c>
      <c r="U176" s="33"/>
      <c r="V176" s="33"/>
      <c r="W176" s="33"/>
      <c r="X176" s="33"/>
      <c r="Y176" s="33"/>
      <c r="Z176" s="33"/>
      <c r="AA176" s="33"/>
      <c r="AB176" s="33"/>
      <c r="AC176" s="33"/>
      <c r="AD176" s="33"/>
      <c r="AE176" s="33"/>
      <c r="AR176" s="178" t="s">
        <v>418</v>
      </c>
      <c r="AT176" s="178" t="s">
        <v>253</v>
      </c>
      <c r="AU176" s="178" t="s">
        <v>82</v>
      </c>
      <c r="AY176" s="18" t="s">
        <v>219</v>
      </c>
      <c r="BE176" s="179">
        <f>IF(N176="základní",J176,0)</f>
        <v>0</v>
      </c>
      <c r="BF176" s="179">
        <f>IF(N176="snížená",J176,0)</f>
        <v>0</v>
      </c>
      <c r="BG176" s="179">
        <f>IF(N176="zákl. přenesená",J176,0)</f>
        <v>0</v>
      </c>
      <c r="BH176" s="179">
        <f>IF(N176="sníž. přenesená",J176,0)</f>
        <v>0</v>
      </c>
      <c r="BI176" s="179">
        <f>IF(N176="nulová",J176,0)</f>
        <v>0</v>
      </c>
      <c r="BJ176" s="18" t="s">
        <v>80</v>
      </c>
      <c r="BK176" s="179">
        <f>ROUND(I176*H176,2)</f>
        <v>0</v>
      </c>
      <c r="BL176" s="18" t="s">
        <v>318</v>
      </c>
      <c r="BM176" s="178" t="s">
        <v>2558</v>
      </c>
    </row>
    <row r="177" spans="2:63" s="12" customFormat="1" ht="22.9" customHeight="1">
      <c r="B177" s="153"/>
      <c r="D177" s="154" t="s">
        <v>72</v>
      </c>
      <c r="E177" s="164" t="s">
        <v>2171</v>
      </c>
      <c r="F177" s="164" t="s">
        <v>2172</v>
      </c>
      <c r="I177" s="156"/>
      <c r="J177" s="165">
        <f>BK177</f>
        <v>0</v>
      </c>
      <c r="L177" s="153"/>
      <c r="M177" s="158"/>
      <c r="N177" s="159"/>
      <c r="O177" s="159"/>
      <c r="P177" s="160">
        <f>SUM(P178:P180)</f>
        <v>0</v>
      </c>
      <c r="Q177" s="159"/>
      <c r="R177" s="160">
        <f>SUM(R178:R180)</f>
        <v>0</v>
      </c>
      <c r="S177" s="159"/>
      <c r="T177" s="161">
        <f>SUM(T178:T180)</f>
        <v>0</v>
      </c>
      <c r="AR177" s="154" t="s">
        <v>82</v>
      </c>
      <c r="AT177" s="162" t="s">
        <v>72</v>
      </c>
      <c r="AU177" s="162" t="s">
        <v>80</v>
      </c>
      <c r="AY177" s="154" t="s">
        <v>219</v>
      </c>
      <c r="BK177" s="163">
        <f>SUM(BK178:BK180)</f>
        <v>0</v>
      </c>
    </row>
    <row r="178" spans="1:65" s="2" customFormat="1" ht="21.6" customHeight="1">
      <c r="A178" s="33"/>
      <c r="B178" s="166"/>
      <c r="C178" s="167" t="s">
        <v>499</v>
      </c>
      <c r="D178" s="167" t="s">
        <v>222</v>
      </c>
      <c r="E178" s="168" t="s">
        <v>2559</v>
      </c>
      <c r="F178" s="169" t="s">
        <v>2560</v>
      </c>
      <c r="G178" s="170" t="s">
        <v>361</v>
      </c>
      <c r="H178" s="171">
        <v>96</v>
      </c>
      <c r="I178" s="172"/>
      <c r="J178" s="173">
        <f>ROUND(I178*H178,2)</f>
        <v>0</v>
      </c>
      <c r="K178" s="169" t="s">
        <v>1</v>
      </c>
      <c r="L178" s="34"/>
      <c r="M178" s="174" t="s">
        <v>1</v>
      </c>
      <c r="N178" s="175" t="s">
        <v>38</v>
      </c>
      <c r="O178" s="59"/>
      <c r="P178" s="176">
        <f>O178*H178</f>
        <v>0</v>
      </c>
      <c r="Q178" s="176">
        <v>0</v>
      </c>
      <c r="R178" s="176">
        <f>Q178*H178</f>
        <v>0</v>
      </c>
      <c r="S178" s="176">
        <v>0</v>
      </c>
      <c r="T178" s="177">
        <f>S178*H178</f>
        <v>0</v>
      </c>
      <c r="U178" s="33"/>
      <c r="V178" s="33"/>
      <c r="W178" s="33"/>
      <c r="X178" s="33"/>
      <c r="Y178" s="33"/>
      <c r="Z178" s="33"/>
      <c r="AA178" s="33"/>
      <c r="AB178" s="33"/>
      <c r="AC178" s="33"/>
      <c r="AD178" s="33"/>
      <c r="AE178" s="33"/>
      <c r="AR178" s="178" t="s">
        <v>318</v>
      </c>
      <c r="AT178" s="178" t="s">
        <v>222</v>
      </c>
      <c r="AU178" s="178" t="s">
        <v>82</v>
      </c>
      <c r="AY178" s="18" t="s">
        <v>219</v>
      </c>
      <c r="BE178" s="179">
        <f>IF(N178="základní",J178,0)</f>
        <v>0</v>
      </c>
      <c r="BF178" s="179">
        <f>IF(N178="snížená",J178,0)</f>
        <v>0</v>
      </c>
      <c r="BG178" s="179">
        <f>IF(N178="zákl. přenesená",J178,0)</f>
        <v>0</v>
      </c>
      <c r="BH178" s="179">
        <f>IF(N178="sníž. přenesená",J178,0)</f>
        <v>0</v>
      </c>
      <c r="BI178" s="179">
        <f>IF(N178="nulová",J178,0)</f>
        <v>0</v>
      </c>
      <c r="BJ178" s="18" t="s">
        <v>80</v>
      </c>
      <c r="BK178" s="179">
        <f>ROUND(I178*H178,2)</f>
        <v>0</v>
      </c>
      <c r="BL178" s="18" t="s">
        <v>318</v>
      </c>
      <c r="BM178" s="178" t="s">
        <v>662</v>
      </c>
    </row>
    <row r="179" spans="1:65" s="2" customFormat="1" ht="21.6" customHeight="1">
      <c r="A179" s="33"/>
      <c r="B179" s="166"/>
      <c r="C179" s="167" t="s">
        <v>503</v>
      </c>
      <c r="D179" s="167" t="s">
        <v>222</v>
      </c>
      <c r="E179" s="168" t="s">
        <v>2561</v>
      </c>
      <c r="F179" s="169" t="s">
        <v>2562</v>
      </c>
      <c r="G179" s="170" t="s">
        <v>361</v>
      </c>
      <c r="H179" s="171">
        <v>96</v>
      </c>
      <c r="I179" s="172"/>
      <c r="J179" s="173">
        <f>ROUND(I179*H179,2)</f>
        <v>0</v>
      </c>
      <c r="K179" s="169" t="s">
        <v>1</v>
      </c>
      <c r="L179" s="34"/>
      <c r="M179" s="174" t="s">
        <v>1</v>
      </c>
      <c r="N179" s="175" t="s">
        <v>38</v>
      </c>
      <c r="O179" s="59"/>
      <c r="P179" s="176">
        <f>O179*H179</f>
        <v>0</v>
      </c>
      <c r="Q179" s="176">
        <v>0</v>
      </c>
      <c r="R179" s="176">
        <f>Q179*H179</f>
        <v>0</v>
      </c>
      <c r="S179" s="176">
        <v>0</v>
      </c>
      <c r="T179" s="177">
        <f>S179*H179</f>
        <v>0</v>
      </c>
      <c r="U179" s="33"/>
      <c r="V179" s="33"/>
      <c r="W179" s="33"/>
      <c r="X179" s="33"/>
      <c r="Y179" s="33"/>
      <c r="Z179" s="33"/>
      <c r="AA179" s="33"/>
      <c r="AB179" s="33"/>
      <c r="AC179" s="33"/>
      <c r="AD179" s="33"/>
      <c r="AE179" s="33"/>
      <c r="AR179" s="178" t="s">
        <v>318</v>
      </c>
      <c r="AT179" s="178" t="s">
        <v>222</v>
      </c>
      <c r="AU179" s="178" t="s">
        <v>82</v>
      </c>
      <c r="AY179" s="18" t="s">
        <v>219</v>
      </c>
      <c r="BE179" s="179">
        <f>IF(N179="základní",J179,0)</f>
        <v>0</v>
      </c>
      <c r="BF179" s="179">
        <f>IF(N179="snížená",J179,0)</f>
        <v>0</v>
      </c>
      <c r="BG179" s="179">
        <f>IF(N179="zákl. přenesená",J179,0)</f>
        <v>0</v>
      </c>
      <c r="BH179" s="179">
        <f>IF(N179="sníž. přenesená",J179,0)</f>
        <v>0</v>
      </c>
      <c r="BI179" s="179">
        <f>IF(N179="nulová",J179,0)</f>
        <v>0</v>
      </c>
      <c r="BJ179" s="18" t="s">
        <v>80</v>
      </c>
      <c r="BK179" s="179">
        <f>ROUND(I179*H179,2)</f>
        <v>0</v>
      </c>
      <c r="BL179" s="18" t="s">
        <v>318</v>
      </c>
      <c r="BM179" s="178" t="s">
        <v>667</v>
      </c>
    </row>
    <row r="180" spans="1:65" s="2" customFormat="1" ht="21.6" customHeight="1">
      <c r="A180" s="33"/>
      <c r="B180" s="166"/>
      <c r="C180" s="167" t="s">
        <v>507</v>
      </c>
      <c r="D180" s="167" t="s">
        <v>222</v>
      </c>
      <c r="E180" s="168" t="s">
        <v>2563</v>
      </c>
      <c r="F180" s="169" t="s">
        <v>2564</v>
      </c>
      <c r="G180" s="170" t="s">
        <v>361</v>
      </c>
      <c r="H180" s="171">
        <v>96</v>
      </c>
      <c r="I180" s="172"/>
      <c r="J180" s="173">
        <f>ROUND(I180*H180,2)</f>
        <v>0</v>
      </c>
      <c r="K180" s="169" t="s">
        <v>1</v>
      </c>
      <c r="L180" s="34"/>
      <c r="M180" s="174" t="s">
        <v>1</v>
      </c>
      <c r="N180" s="175" t="s">
        <v>38</v>
      </c>
      <c r="O180" s="59"/>
      <c r="P180" s="176">
        <f>O180*H180</f>
        <v>0</v>
      </c>
      <c r="Q180" s="176">
        <v>0</v>
      </c>
      <c r="R180" s="176">
        <f>Q180*H180</f>
        <v>0</v>
      </c>
      <c r="S180" s="176">
        <v>0</v>
      </c>
      <c r="T180" s="177">
        <f>S180*H180</f>
        <v>0</v>
      </c>
      <c r="U180" s="33"/>
      <c r="V180" s="33"/>
      <c r="W180" s="33"/>
      <c r="X180" s="33"/>
      <c r="Y180" s="33"/>
      <c r="Z180" s="33"/>
      <c r="AA180" s="33"/>
      <c r="AB180" s="33"/>
      <c r="AC180" s="33"/>
      <c r="AD180" s="33"/>
      <c r="AE180" s="33"/>
      <c r="AR180" s="178" t="s">
        <v>318</v>
      </c>
      <c r="AT180" s="178" t="s">
        <v>222</v>
      </c>
      <c r="AU180" s="178" t="s">
        <v>82</v>
      </c>
      <c r="AY180" s="18" t="s">
        <v>219</v>
      </c>
      <c r="BE180" s="179">
        <f>IF(N180="základní",J180,0)</f>
        <v>0</v>
      </c>
      <c r="BF180" s="179">
        <f>IF(N180="snížená",J180,0)</f>
        <v>0</v>
      </c>
      <c r="BG180" s="179">
        <f>IF(N180="zákl. přenesená",J180,0)</f>
        <v>0</v>
      </c>
      <c r="BH180" s="179">
        <f>IF(N180="sníž. přenesená",J180,0)</f>
        <v>0</v>
      </c>
      <c r="BI180" s="179">
        <f>IF(N180="nulová",J180,0)</f>
        <v>0</v>
      </c>
      <c r="BJ180" s="18" t="s">
        <v>80</v>
      </c>
      <c r="BK180" s="179">
        <f>ROUND(I180*H180,2)</f>
        <v>0</v>
      </c>
      <c r="BL180" s="18" t="s">
        <v>318</v>
      </c>
      <c r="BM180" s="178" t="s">
        <v>670</v>
      </c>
    </row>
    <row r="181" spans="2:63" s="12" customFormat="1" ht="25.9" customHeight="1">
      <c r="B181" s="153"/>
      <c r="D181" s="154" t="s">
        <v>72</v>
      </c>
      <c r="E181" s="155" t="s">
        <v>253</v>
      </c>
      <c r="F181" s="155" t="s">
        <v>2486</v>
      </c>
      <c r="I181" s="156"/>
      <c r="J181" s="157">
        <f>BK181</f>
        <v>0</v>
      </c>
      <c r="L181" s="153"/>
      <c r="M181" s="158"/>
      <c r="N181" s="159"/>
      <c r="O181" s="159"/>
      <c r="P181" s="160">
        <f>P182+P187</f>
        <v>0</v>
      </c>
      <c r="Q181" s="159"/>
      <c r="R181" s="160">
        <f>R182+R187</f>
        <v>0</v>
      </c>
      <c r="S181" s="159"/>
      <c r="T181" s="161">
        <f>T182+T187</f>
        <v>0</v>
      </c>
      <c r="AR181" s="154" t="s">
        <v>90</v>
      </c>
      <c r="AT181" s="162" t="s">
        <v>72</v>
      </c>
      <c r="AU181" s="162" t="s">
        <v>73</v>
      </c>
      <c r="AY181" s="154" t="s">
        <v>219</v>
      </c>
      <c r="BK181" s="163">
        <f>BK182+BK187</f>
        <v>0</v>
      </c>
    </row>
    <row r="182" spans="2:63" s="12" customFormat="1" ht="22.9" customHeight="1">
      <c r="B182" s="153"/>
      <c r="D182" s="154" t="s">
        <v>72</v>
      </c>
      <c r="E182" s="164" t="s">
        <v>2487</v>
      </c>
      <c r="F182" s="164" t="s">
        <v>686</v>
      </c>
      <c r="I182" s="156"/>
      <c r="J182" s="165">
        <f>BK182</f>
        <v>0</v>
      </c>
      <c r="L182" s="153"/>
      <c r="M182" s="158"/>
      <c r="N182" s="159"/>
      <c r="O182" s="159"/>
      <c r="P182" s="160">
        <f>SUM(P183:P186)</f>
        <v>0</v>
      </c>
      <c r="Q182" s="159"/>
      <c r="R182" s="160">
        <f>SUM(R183:R186)</f>
        <v>0</v>
      </c>
      <c r="S182" s="159"/>
      <c r="T182" s="161">
        <f>SUM(T183:T186)</f>
        <v>0</v>
      </c>
      <c r="AR182" s="154" t="s">
        <v>90</v>
      </c>
      <c r="AT182" s="162" t="s">
        <v>72</v>
      </c>
      <c r="AU182" s="162" t="s">
        <v>80</v>
      </c>
      <c r="AY182" s="154" t="s">
        <v>219</v>
      </c>
      <c r="BK182" s="163">
        <f>SUM(BK183:BK186)</f>
        <v>0</v>
      </c>
    </row>
    <row r="183" spans="1:65" s="2" customFormat="1" ht="14.45" customHeight="1">
      <c r="A183" s="33"/>
      <c r="B183" s="166"/>
      <c r="C183" s="167" t="s">
        <v>511</v>
      </c>
      <c r="D183" s="167" t="s">
        <v>222</v>
      </c>
      <c r="E183" s="168" t="s">
        <v>2488</v>
      </c>
      <c r="F183" s="169" t="s">
        <v>2489</v>
      </c>
      <c r="G183" s="170" t="s">
        <v>361</v>
      </c>
      <c r="H183" s="171">
        <v>20</v>
      </c>
      <c r="I183" s="172"/>
      <c r="J183" s="173">
        <f>ROUND(I183*H183,2)</f>
        <v>0</v>
      </c>
      <c r="K183" s="169" t="s">
        <v>1</v>
      </c>
      <c r="L183" s="34"/>
      <c r="M183" s="174" t="s">
        <v>1</v>
      </c>
      <c r="N183" s="175" t="s">
        <v>38</v>
      </c>
      <c r="O183" s="59"/>
      <c r="P183" s="176">
        <f>O183*H183</f>
        <v>0</v>
      </c>
      <c r="Q183" s="176">
        <v>0</v>
      </c>
      <c r="R183" s="176">
        <f>Q183*H183</f>
        <v>0</v>
      </c>
      <c r="S183" s="176">
        <v>0</v>
      </c>
      <c r="T183" s="177">
        <f>S183*H183</f>
        <v>0</v>
      </c>
      <c r="U183" s="33"/>
      <c r="V183" s="33"/>
      <c r="W183" s="33"/>
      <c r="X183" s="33"/>
      <c r="Y183" s="33"/>
      <c r="Z183" s="33"/>
      <c r="AA183" s="33"/>
      <c r="AB183" s="33"/>
      <c r="AC183" s="33"/>
      <c r="AD183" s="33"/>
      <c r="AE183" s="33"/>
      <c r="AR183" s="178" t="s">
        <v>446</v>
      </c>
      <c r="AT183" s="178" t="s">
        <v>222</v>
      </c>
      <c r="AU183" s="178" t="s">
        <v>82</v>
      </c>
      <c r="AY183" s="18" t="s">
        <v>219</v>
      </c>
      <c r="BE183" s="179">
        <f>IF(N183="základní",J183,0)</f>
        <v>0</v>
      </c>
      <c r="BF183" s="179">
        <f>IF(N183="snížená",J183,0)</f>
        <v>0</v>
      </c>
      <c r="BG183" s="179">
        <f>IF(N183="zákl. přenesená",J183,0)</f>
        <v>0</v>
      </c>
      <c r="BH183" s="179">
        <f>IF(N183="sníž. přenesená",J183,0)</f>
        <v>0</v>
      </c>
      <c r="BI183" s="179">
        <f>IF(N183="nulová",J183,0)</f>
        <v>0</v>
      </c>
      <c r="BJ183" s="18" t="s">
        <v>80</v>
      </c>
      <c r="BK183" s="179">
        <f>ROUND(I183*H183,2)</f>
        <v>0</v>
      </c>
      <c r="BL183" s="18" t="s">
        <v>446</v>
      </c>
      <c r="BM183" s="178" t="s">
        <v>673</v>
      </c>
    </row>
    <row r="184" spans="1:65" s="2" customFormat="1" ht="14.45" customHeight="1">
      <c r="A184" s="33"/>
      <c r="B184" s="166"/>
      <c r="C184" s="197" t="s">
        <v>522</v>
      </c>
      <c r="D184" s="197" t="s">
        <v>253</v>
      </c>
      <c r="E184" s="198" t="s">
        <v>2490</v>
      </c>
      <c r="F184" s="199" t="s">
        <v>2565</v>
      </c>
      <c r="G184" s="200" t="s">
        <v>361</v>
      </c>
      <c r="H184" s="201">
        <v>21</v>
      </c>
      <c r="I184" s="202"/>
      <c r="J184" s="203">
        <f>ROUND(I184*H184,2)</f>
        <v>0</v>
      </c>
      <c r="K184" s="199" t="s">
        <v>1</v>
      </c>
      <c r="L184" s="204"/>
      <c r="M184" s="205" t="s">
        <v>1</v>
      </c>
      <c r="N184" s="206" t="s">
        <v>38</v>
      </c>
      <c r="O184" s="59"/>
      <c r="P184" s="176">
        <f>O184*H184</f>
        <v>0</v>
      </c>
      <c r="Q184" s="176">
        <v>0</v>
      </c>
      <c r="R184" s="176">
        <f>Q184*H184</f>
        <v>0</v>
      </c>
      <c r="S184" s="176">
        <v>0</v>
      </c>
      <c r="T184" s="177">
        <f>S184*H184</f>
        <v>0</v>
      </c>
      <c r="U184" s="33"/>
      <c r="V184" s="33"/>
      <c r="W184" s="33"/>
      <c r="X184" s="33"/>
      <c r="Y184" s="33"/>
      <c r="Z184" s="33"/>
      <c r="AA184" s="33"/>
      <c r="AB184" s="33"/>
      <c r="AC184" s="33"/>
      <c r="AD184" s="33"/>
      <c r="AE184" s="33"/>
      <c r="AR184" s="178" t="s">
        <v>1972</v>
      </c>
      <c r="AT184" s="178" t="s">
        <v>253</v>
      </c>
      <c r="AU184" s="178" t="s">
        <v>82</v>
      </c>
      <c r="AY184" s="18" t="s">
        <v>219</v>
      </c>
      <c r="BE184" s="179">
        <f>IF(N184="základní",J184,0)</f>
        <v>0</v>
      </c>
      <c r="BF184" s="179">
        <f>IF(N184="snížená",J184,0)</f>
        <v>0</v>
      </c>
      <c r="BG184" s="179">
        <f>IF(N184="zákl. přenesená",J184,0)</f>
        <v>0</v>
      </c>
      <c r="BH184" s="179">
        <f>IF(N184="sníž. přenesená",J184,0)</f>
        <v>0</v>
      </c>
      <c r="BI184" s="179">
        <f>IF(N184="nulová",J184,0)</f>
        <v>0</v>
      </c>
      <c r="BJ184" s="18" t="s">
        <v>80</v>
      </c>
      <c r="BK184" s="179">
        <f>ROUND(I184*H184,2)</f>
        <v>0</v>
      </c>
      <c r="BL184" s="18" t="s">
        <v>446</v>
      </c>
      <c r="BM184" s="178" t="s">
        <v>676</v>
      </c>
    </row>
    <row r="185" spans="1:65" s="2" customFormat="1" ht="14.45" customHeight="1">
      <c r="A185" s="33"/>
      <c r="B185" s="166"/>
      <c r="C185" s="167" t="s">
        <v>527</v>
      </c>
      <c r="D185" s="167" t="s">
        <v>222</v>
      </c>
      <c r="E185" s="168" t="s">
        <v>2492</v>
      </c>
      <c r="F185" s="169" t="s">
        <v>2493</v>
      </c>
      <c r="G185" s="170" t="s">
        <v>361</v>
      </c>
      <c r="H185" s="171">
        <v>20</v>
      </c>
      <c r="I185" s="172"/>
      <c r="J185" s="173">
        <f>ROUND(I185*H185,2)</f>
        <v>0</v>
      </c>
      <c r="K185" s="169" t="s">
        <v>1</v>
      </c>
      <c r="L185" s="34"/>
      <c r="M185" s="174" t="s">
        <v>1</v>
      </c>
      <c r="N185" s="175" t="s">
        <v>38</v>
      </c>
      <c r="O185" s="59"/>
      <c r="P185" s="176">
        <f>O185*H185</f>
        <v>0</v>
      </c>
      <c r="Q185" s="176">
        <v>0</v>
      </c>
      <c r="R185" s="176">
        <f>Q185*H185</f>
        <v>0</v>
      </c>
      <c r="S185" s="176">
        <v>0</v>
      </c>
      <c r="T185" s="177">
        <f>S185*H185</f>
        <v>0</v>
      </c>
      <c r="U185" s="33"/>
      <c r="V185" s="33"/>
      <c r="W185" s="33"/>
      <c r="X185" s="33"/>
      <c r="Y185" s="33"/>
      <c r="Z185" s="33"/>
      <c r="AA185" s="33"/>
      <c r="AB185" s="33"/>
      <c r="AC185" s="33"/>
      <c r="AD185" s="33"/>
      <c r="AE185" s="33"/>
      <c r="AR185" s="178" t="s">
        <v>446</v>
      </c>
      <c r="AT185" s="178" t="s">
        <v>222</v>
      </c>
      <c r="AU185" s="178" t="s">
        <v>82</v>
      </c>
      <c r="AY185" s="18" t="s">
        <v>219</v>
      </c>
      <c r="BE185" s="179">
        <f>IF(N185="základní",J185,0)</f>
        <v>0</v>
      </c>
      <c r="BF185" s="179">
        <f>IF(N185="snížená",J185,0)</f>
        <v>0</v>
      </c>
      <c r="BG185" s="179">
        <f>IF(N185="zákl. přenesená",J185,0)</f>
        <v>0</v>
      </c>
      <c r="BH185" s="179">
        <f>IF(N185="sníž. přenesená",J185,0)</f>
        <v>0</v>
      </c>
      <c r="BI185" s="179">
        <f>IF(N185="nulová",J185,0)</f>
        <v>0</v>
      </c>
      <c r="BJ185" s="18" t="s">
        <v>80</v>
      </c>
      <c r="BK185" s="179">
        <f>ROUND(I185*H185,2)</f>
        <v>0</v>
      </c>
      <c r="BL185" s="18" t="s">
        <v>446</v>
      </c>
      <c r="BM185" s="178" t="s">
        <v>680</v>
      </c>
    </row>
    <row r="186" spans="1:65" s="2" customFormat="1" ht="14.45" customHeight="1">
      <c r="A186" s="33"/>
      <c r="B186" s="166"/>
      <c r="C186" s="197" t="s">
        <v>536</v>
      </c>
      <c r="D186" s="197" t="s">
        <v>253</v>
      </c>
      <c r="E186" s="198" t="s">
        <v>2494</v>
      </c>
      <c r="F186" s="199" t="s">
        <v>2495</v>
      </c>
      <c r="G186" s="200" t="s">
        <v>361</v>
      </c>
      <c r="H186" s="201">
        <v>20</v>
      </c>
      <c r="I186" s="202"/>
      <c r="J186" s="203">
        <f>ROUND(I186*H186,2)</f>
        <v>0</v>
      </c>
      <c r="K186" s="199" t="s">
        <v>1</v>
      </c>
      <c r="L186" s="204"/>
      <c r="M186" s="205" t="s">
        <v>1</v>
      </c>
      <c r="N186" s="206" t="s">
        <v>38</v>
      </c>
      <c r="O186" s="59"/>
      <c r="P186" s="176">
        <f>O186*H186</f>
        <v>0</v>
      </c>
      <c r="Q186" s="176">
        <v>0</v>
      </c>
      <c r="R186" s="176">
        <f>Q186*H186</f>
        <v>0</v>
      </c>
      <c r="S186" s="176">
        <v>0</v>
      </c>
      <c r="T186" s="177">
        <f>S186*H186</f>
        <v>0</v>
      </c>
      <c r="U186" s="33"/>
      <c r="V186" s="33"/>
      <c r="W186" s="33"/>
      <c r="X186" s="33"/>
      <c r="Y186" s="33"/>
      <c r="Z186" s="33"/>
      <c r="AA186" s="33"/>
      <c r="AB186" s="33"/>
      <c r="AC186" s="33"/>
      <c r="AD186" s="33"/>
      <c r="AE186" s="33"/>
      <c r="AR186" s="178" t="s">
        <v>1972</v>
      </c>
      <c r="AT186" s="178" t="s">
        <v>253</v>
      </c>
      <c r="AU186" s="178" t="s">
        <v>82</v>
      </c>
      <c r="AY186" s="18" t="s">
        <v>219</v>
      </c>
      <c r="BE186" s="179">
        <f>IF(N186="základní",J186,0)</f>
        <v>0</v>
      </c>
      <c r="BF186" s="179">
        <f>IF(N186="snížená",J186,0)</f>
        <v>0</v>
      </c>
      <c r="BG186" s="179">
        <f>IF(N186="zákl. přenesená",J186,0)</f>
        <v>0</v>
      </c>
      <c r="BH186" s="179">
        <f>IF(N186="sníž. přenesená",J186,0)</f>
        <v>0</v>
      </c>
      <c r="BI186" s="179">
        <f>IF(N186="nulová",J186,0)</f>
        <v>0</v>
      </c>
      <c r="BJ186" s="18" t="s">
        <v>80</v>
      </c>
      <c r="BK186" s="179">
        <f>ROUND(I186*H186,2)</f>
        <v>0</v>
      </c>
      <c r="BL186" s="18" t="s">
        <v>446</v>
      </c>
      <c r="BM186" s="178" t="s">
        <v>1169</v>
      </c>
    </row>
    <row r="187" spans="2:63" s="12" customFormat="1" ht="22.9" customHeight="1">
      <c r="B187" s="153"/>
      <c r="D187" s="154" t="s">
        <v>72</v>
      </c>
      <c r="E187" s="164" t="s">
        <v>2566</v>
      </c>
      <c r="F187" s="164" t="s">
        <v>2567</v>
      </c>
      <c r="I187" s="156"/>
      <c r="J187" s="165">
        <f>BK187</f>
        <v>0</v>
      </c>
      <c r="L187" s="153"/>
      <c r="M187" s="158"/>
      <c r="N187" s="159"/>
      <c r="O187" s="159"/>
      <c r="P187" s="160">
        <f>SUM(P188:P192)</f>
        <v>0</v>
      </c>
      <c r="Q187" s="159"/>
      <c r="R187" s="160">
        <f>SUM(R188:R192)</f>
        <v>0</v>
      </c>
      <c r="S187" s="159"/>
      <c r="T187" s="161">
        <f>SUM(T188:T192)</f>
        <v>0</v>
      </c>
      <c r="AR187" s="154" t="s">
        <v>90</v>
      </c>
      <c r="AT187" s="162" t="s">
        <v>72</v>
      </c>
      <c r="AU187" s="162" t="s">
        <v>80</v>
      </c>
      <c r="AY187" s="154" t="s">
        <v>219</v>
      </c>
      <c r="BK187" s="163">
        <f>SUM(BK188:BK192)</f>
        <v>0</v>
      </c>
    </row>
    <row r="188" spans="1:65" s="2" customFormat="1" ht="21.6" customHeight="1">
      <c r="A188" s="33"/>
      <c r="B188" s="166"/>
      <c r="C188" s="167" t="s">
        <v>543</v>
      </c>
      <c r="D188" s="167" t="s">
        <v>222</v>
      </c>
      <c r="E188" s="168" t="s">
        <v>2568</v>
      </c>
      <c r="F188" s="169" t="s">
        <v>2569</v>
      </c>
      <c r="G188" s="170" t="s">
        <v>361</v>
      </c>
      <c r="H188" s="171">
        <v>116</v>
      </c>
      <c r="I188" s="172"/>
      <c r="J188" s="173">
        <f>ROUND(I188*H188,2)</f>
        <v>0</v>
      </c>
      <c r="K188" s="169" t="s">
        <v>1</v>
      </c>
      <c r="L188" s="34"/>
      <c r="M188" s="174" t="s">
        <v>1</v>
      </c>
      <c r="N188" s="175" t="s">
        <v>38</v>
      </c>
      <c r="O188" s="59"/>
      <c r="P188" s="176">
        <f>O188*H188</f>
        <v>0</v>
      </c>
      <c r="Q188" s="176">
        <v>0</v>
      </c>
      <c r="R188" s="176">
        <f>Q188*H188</f>
        <v>0</v>
      </c>
      <c r="S188" s="176">
        <v>0</v>
      </c>
      <c r="T188" s="177">
        <f>S188*H188</f>
        <v>0</v>
      </c>
      <c r="U188" s="33"/>
      <c r="V188" s="33"/>
      <c r="W188" s="33"/>
      <c r="X188" s="33"/>
      <c r="Y188" s="33"/>
      <c r="Z188" s="33"/>
      <c r="AA188" s="33"/>
      <c r="AB188" s="33"/>
      <c r="AC188" s="33"/>
      <c r="AD188" s="33"/>
      <c r="AE188" s="33"/>
      <c r="AR188" s="178" t="s">
        <v>446</v>
      </c>
      <c r="AT188" s="178" t="s">
        <v>222</v>
      </c>
      <c r="AU188" s="178" t="s">
        <v>82</v>
      </c>
      <c r="AY188" s="18" t="s">
        <v>219</v>
      </c>
      <c r="BE188" s="179">
        <f>IF(N188="základní",J188,0)</f>
        <v>0</v>
      </c>
      <c r="BF188" s="179">
        <f>IF(N188="snížená",J188,0)</f>
        <v>0</v>
      </c>
      <c r="BG188" s="179">
        <f>IF(N188="zákl. přenesená",J188,0)</f>
        <v>0</v>
      </c>
      <c r="BH188" s="179">
        <f>IF(N188="sníž. přenesená",J188,0)</f>
        <v>0</v>
      </c>
      <c r="BI188" s="179">
        <f>IF(N188="nulová",J188,0)</f>
        <v>0</v>
      </c>
      <c r="BJ188" s="18" t="s">
        <v>80</v>
      </c>
      <c r="BK188" s="179">
        <f>ROUND(I188*H188,2)</f>
        <v>0</v>
      </c>
      <c r="BL188" s="18" t="s">
        <v>446</v>
      </c>
      <c r="BM188" s="178" t="s">
        <v>687</v>
      </c>
    </row>
    <row r="189" spans="1:65" s="2" customFormat="1" ht="32.45" customHeight="1">
      <c r="A189" s="33"/>
      <c r="B189" s="166"/>
      <c r="C189" s="167" t="s">
        <v>548</v>
      </c>
      <c r="D189" s="167" t="s">
        <v>222</v>
      </c>
      <c r="E189" s="168" t="s">
        <v>2570</v>
      </c>
      <c r="F189" s="169" t="s">
        <v>2571</v>
      </c>
      <c r="G189" s="170" t="s">
        <v>361</v>
      </c>
      <c r="H189" s="171">
        <v>20</v>
      </c>
      <c r="I189" s="172"/>
      <c r="J189" s="173">
        <f>ROUND(I189*H189,2)</f>
        <v>0</v>
      </c>
      <c r="K189" s="169" t="s">
        <v>1</v>
      </c>
      <c r="L189" s="34"/>
      <c r="M189" s="174" t="s">
        <v>1</v>
      </c>
      <c r="N189" s="175" t="s">
        <v>38</v>
      </c>
      <c r="O189" s="59"/>
      <c r="P189" s="176">
        <f>O189*H189</f>
        <v>0</v>
      </c>
      <c r="Q189" s="176">
        <v>0</v>
      </c>
      <c r="R189" s="176">
        <f>Q189*H189</f>
        <v>0</v>
      </c>
      <c r="S189" s="176">
        <v>0</v>
      </c>
      <c r="T189" s="177">
        <f>S189*H189</f>
        <v>0</v>
      </c>
      <c r="U189" s="33"/>
      <c r="V189" s="33"/>
      <c r="W189" s="33"/>
      <c r="X189" s="33"/>
      <c r="Y189" s="33"/>
      <c r="Z189" s="33"/>
      <c r="AA189" s="33"/>
      <c r="AB189" s="33"/>
      <c r="AC189" s="33"/>
      <c r="AD189" s="33"/>
      <c r="AE189" s="33"/>
      <c r="AR189" s="178" t="s">
        <v>446</v>
      </c>
      <c r="AT189" s="178" t="s">
        <v>222</v>
      </c>
      <c r="AU189" s="178" t="s">
        <v>82</v>
      </c>
      <c r="AY189" s="18" t="s">
        <v>219</v>
      </c>
      <c r="BE189" s="179">
        <f>IF(N189="základní",J189,0)</f>
        <v>0</v>
      </c>
      <c r="BF189" s="179">
        <f>IF(N189="snížená",J189,0)</f>
        <v>0</v>
      </c>
      <c r="BG189" s="179">
        <f>IF(N189="zákl. přenesená",J189,0)</f>
        <v>0</v>
      </c>
      <c r="BH189" s="179">
        <f>IF(N189="sníž. přenesená",J189,0)</f>
        <v>0</v>
      </c>
      <c r="BI189" s="179">
        <f>IF(N189="nulová",J189,0)</f>
        <v>0</v>
      </c>
      <c r="BJ189" s="18" t="s">
        <v>80</v>
      </c>
      <c r="BK189" s="179">
        <f>ROUND(I189*H189,2)</f>
        <v>0</v>
      </c>
      <c r="BL189" s="18" t="s">
        <v>446</v>
      </c>
      <c r="BM189" s="178" t="s">
        <v>693</v>
      </c>
    </row>
    <row r="190" spans="1:65" s="2" customFormat="1" ht="21.6" customHeight="1">
      <c r="A190" s="33"/>
      <c r="B190" s="166"/>
      <c r="C190" s="197" t="s">
        <v>553</v>
      </c>
      <c r="D190" s="197" t="s">
        <v>253</v>
      </c>
      <c r="E190" s="198" t="s">
        <v>2572</v>
      </c>
      <c r="F190" s="199" t="s">
        <v>2573</v>
      </c>
      <c r="G190" s="200" t="s">
        <v>361</v>
      </c>
      <c r="H190" s="201">
        <v>21.8</v>
      </c>
      <c r="I190" s="202"/>
      <c r="J190" s="203">
        <f>ROUND(I190*H190,2)</f>
        <v>0</v>
      </c>
      <c r="K190" s="199" t="s">
        <v>1</v>
      </c>
      <c r="L190" s="204"/>
      <c r="M190" s="205" t="s">
        <v>1</v>
      </c>
      <c r="N190" s="206" t="s">
        <v>38</v>
      </c>
      <c r="O190" s="59"/>
      <c r="P190" s="176">
        <f>O190*H190</f>
        <v>0</v>
      </c>
      <c r="Q190" s="176">
        <v>0</v>
      </c>
      <c r="R190" s="176">
        <f>Q190*H190</f>
        <v>0</v>
      </c>
      <c r="S190" s="176">
        <v>0</v>
      </c>
      <c r="T190" s="177">
        <f>S190*H190</f>
        <v>0</v>
      </c>
      <c r="U190" s="33"/>
      <c r="V190" s="33"/>
      <c r="W190" s="33"/>
      <c r="X190" s="33"/>
      <c r="Y190" s="33"/>
      <c r="Z190" s="33"/>
      <c r="AA190" s="33"/>
      <c r="AB190" s="33"/>
      <c r="AC190" s="33"/>
      <c r="AD190" s="33"/>
      <c r="AE190" s="33"/>
      <c r="AR190" s="178" t="s">
        <v>1972</v>
      </c>
      <c r="AT190" s="178" t="s">
        <v>253</v>
      </c>
      <c r="AU190" s="178" t="s">
        <v>82</v>
      </c>
      <c r="AY190" s="18" t="s">
        <v>219</v>
      </c>
      <c r="BE190" s="179">
        <f>IF(N190="základní",J190,0)</f>
        <v>0</v>
      </c>
      <c r="BF190" s="179">
        <f>IF(N190="snížená",J190,0)</f>
        <v>0</v>
      </c>
      <c r="BG190" s="179">
        <f>IF(N190="zákl. přenesená",J190,0)</f>
        <v>0</v>
      </c>
      <c r="BH190" s="179">
        <f>IF(N190="sníž. přenesená",J190,0)</f>
        <v>0</v>
      </c>
      <c r="BI190" s="179">
        <f>IF(N190="nulová",J190,0)</f>
        <v>0</v>
      </c>
      <c r="BJ190" s="18" t="s">
        <v>80</v>
      </c>
      <c r="BK190" s="179">
        <f>ROUND(I190*H190,2)</f>
        <v>0</v>
      </c>
      <c r="BL190" s="18" t="s">
        <v>446</v>
      </c>
      <c r="BM190" s="178" t="s">
        <v>699</v>
      </c>
    </row>
    <row r="191" spans="1:65" s="2" customFormat="1" ht="32.45" customHeight="1">
      <c r="A191" s="33"/>
      <c r="B191" s="166"/>
      <c r="C191" s="167" t="s">
        <v>559</v>
      </c>
      <c r="D191" s="167" t="s">
        <v>222</v>
      </c>
      <c r="E191" s="168" t="s">
        <v>2574</v>
      </c>
      <c r="F191" s="169" t="s">
        <v>2575</v>
      </c>
      <c r="G191" s="170" t="s">
        <v>361</v>
      </c>
      <c r="H191" s="171">
        <v>40</v>
      </c>
      <c r="I191" s="172"/>
      <c r="J191" s="173">
        <f>ROUND(I191*H191,2)</f>
        <v>0</v>
      </c>
      <c r="K191" s="169" t="s">
        <v>1</v>
      </c>
      <c r="L191" s="34"/>
      <c r="M191" s="174" t="s">
        <v>1</v>
      </c>
      <c r="N191" s="175" t="s">
        <v>38</v>
      </c>
      <c r="O191" s="59"/>
      <c r="P191" s="176">
        <f>O191*H191</f>
        <v>0</v>
      </c>
      <c r="Q191" s="176">
        <v>0</v>
      </c>
      <c r="R191" s="176">
        <f>Q191*H191</f>
        <v>0</v>
      </c>
      <c r="S191" s="176">
        <v>0</v>
      </c>
      <c r="T191" s="177">
        <f>S191*H191</f>
        <v>0</v>
      </c>
      <c r="U191" s="33"/>
      <c r="V191" s="33"/>
      <c r="W191" s="33"/>
      <c r="X191" s="33"/>
      <c r="Y191" s="33"/>
      <c r="Z191" s="33"/>
      <c r="AA191" s="33"/>
      <c r="AB191" s="33"/>
      <c r="AC191" s="33"/>
      <c r="AD191" s="33"/>
      <c r="AE191" s="33"/>
      <c r="AR191" s="178" t="s">
        <v>446</v>
      </c>
      <c r="AT191" s="178" t="s">
        <v>222</v>
      </c>
      <c r="AU191" s="178" t="s">
        <v>82</v>
      </c>
      <c r="AY191" s="18" t="s">
        <v>219</v>
      </c>
      <c r="BE191" s="179">
        <f>IF(N191="základní",J191,0)</f>
        <v>0</v>
      </c>
      <c r="BF191" s="179">
        <f>IF(N191="snížená",J191,0)</f>
        <v>0</v>
      </c>
      <c r="BG191" s="179">
        <f>IF(N191="zákl. přenesená",J191,0)</f>
        <v>0</v>
      </c>
      <c r="BH191" s="179">
        <f>IF(N191="sníž. přenesená",J191,0)</f>
        <v>0</v>
      </c>
      <c r="BI191" s="179">
        <f>IF(N191="nulová",J191,0)</f>
        <v>0</v>
      </c>
      <c r="BJ191" s="18" t="s">
        <v>80</v>
      </c>
      <c r="BK191" s="179">
        <f>ROUND(I191*H191,2)</f>
        <v>0</v>
      </c>
      <c r="BL191" s="18" t="s">
        <v>446</v>
      </c>
      <c r="BM191" s="178" t="s">
        <v>705</v>
      </c>
    </row>
    <row r="192" spans="1:65" s="2" customFormat="1" ht="21.6" customHeight="1">
      <c r="A192" s="33"/>
      <c r="B192" s="166"/>
      <c r="C192" s="167" t="s">
        <v>530</v>
      </c>
      <c r="D192" s="167" t="s">
        <v>222</v>
      </c>
      <c r="E192" s="168" t="s">
        <v>2576</v>
      </c>
      <c r="F192" s="169" t="s">
        <v>2577</v>
      </c>
      <c r="G192" s="170" t="s">
        <v>361</v>
      </c>
      <c r="H192" s="171">
        <v>116</v>
      </c>
      <c r="I192" s="172"/>
      <c r="J192" s="173">
        <f>ROUND(I192*H192,2)</f>
        <v>0</v>
      </c>
      <c r="K192" s="169" t="s">
        <v>1</v>
      </c>
      <c r="L192" s="34"/>
      <c r="M192" s="174" t="s">
        <v>1</v>
      </c>
      <c r="N192" s="175" t="s">
        <v>38</v>
      </c>
      <c r="O192" s="59"/>
      <c r="P192" s="176">
        <f>O192*H192</f>
        <v>0</v>
      </c>
      <c r="Q192" s="176">
        <v>0</v>
      </c>
      <c r="R192" s="176">
        <f>Q192*H192</f>
        <v>0</v>
      </c>
      <c r="S192" s="176">
        <v>0</v>
      </c>
      <c r="T192" s="177">
        <f>S192*H192</f>
        <v>0</v>
      </c>
      <c r="U192" s="33"/>
      <c r="V192" s="33"/>
      <c r="W192" s="33"/>
      <c r="X192" s="33"/>
      <c r="Y192" s="33"/>
      <c r="Z192" s="33"/>
      <c r="AA192" s="33"/>
      <c r="AB192" s="33"/>
      <c r="AC192" s="33"/>
      <c r="AD192" s="33"/>
      <c r="AE192" s="33"/>
      <c r="AR192" s="178" t="s">
        <v>446</v>
      </c>
      <c r="AT192" s="178" t="s">
        <v>222</v>
      </c>
      <c r="AU192" s="178" t="s">
        <v>82</v>
      </c>
      <c r="AY192" s="18" t="s">
        <v>219</v>
      </c>
      <c r="BE192" s="179">
        <f>IF(N192="základní",J192,0)</f>
        <v>0</v>
      </c>
      <c r="BF192" s="179">
        <f>IF(N192="snížená",J192,0)</f>
        <v>0</v>
      </c>
      <c r="BG192" s="179">
        <f>IF(N192="zákl. přenesená",J192,0)</f>
        <v>0</v>
      </c>
      <c r="BH192" s="179">
        <f>IF(N192="sníž. přenesená",J192,0)</f>
        <v>0</v>
      </c>
      <c r="BI192" s="179">
        <f>IF(N192="nulová",J192,0)</f>
        <v>0</v>
      </c>
      <c r="BJ192" s="18" t="s">
        <v>80</v>
      </c>
      <c r="BK192" s="179">
        <f>ROUND(I192*H192,2)</f>
        <v>0</v>
      </c>
      <c r="BL192" s="18" t="s">
        <v>446</v>
      </c>
      <c r="BM192" s="178" t="s">
        <v>711</v>
      </c>
    </row>
    <row r="193" spans="2:63" s="12" customFormat="1" ht="25.9" customHeight="1">
      <c r="B193" s="153"/>
      <c r="D193" s="154" t="s">
        <v>72</v>
      </c>
      <c r="E193" s="155" t="s">
        <v>557</v>
      </c>
      <c r="F193" s="155" t="s">
        <v>558</v>
      </c>
      <c r="I193" s="156"/>
      <c r="J193" s="157">
        <f>BK193</f>
        <v>0</v>
      </c>
      <c r="L193" s="153"/>
      <c r="M193" s="158"/>
      <c r="N193" s="159"/>
      <c r="O193" s="159"/>
      <c r="P193" s="160">
        <f>SUM(P194:P195)</f>
        <v>0</v>
      </c>
      <c r="Q193" s="159"/>
      <c r="R193" s="160">
        <f>SUM(R194:R195)</f>
        <v>0</v>
      </c>
      <c r="S193" s="159"/>
      <c r="T193" s="161">
        <f>SUM(T194:T195)</f>
        <v>0</v>
      </c>
      <c r="AR193" s="154" t="s">
        <v>125</v>
      </c>
      <c r="AT193" s="162" t="s">
        <v>72</v>
      </c>
      <c r="AU193" s="162" t="s">
        <v>73</v>
      </c>
      <c r="AY193" s="154" t="s">
        <v>219</v>
      </c>
      <c r="BK193" s="163">
        <f>SUM(BK194:BK195)</f>
        <v>0</v>
      </c>
    </row>
    <row r="194" spans="1:65" s="2" customFormat="1" ht="21.6" customHeight="1">
      <c r="A194" s="33"/>
      <c r="B194" s="166"/>
      <c r="C194" s="167" t="s">
        <v>354</v>
      </c>
      <c r="D194" s="167" t="s">
        <v>222</v>
      </c>
      <c r="E194" s="168" t="s">
        <v>2578</v>
      </c>
      <c r="F194" s="169" t="s">
        <v>2579</v>
      </c>
      <c r="G194" s="170" t="s">
        <v>562</v>
      </c>
      <c r="H194" s="171">
        <v>18</v>
      </c>
      <c r="I194" s="172"/>
      <c r="J194" s="173">
        <f>ROUND(I194*H194,2)</f>
        <v>0</v>
      </c>
      <c r="K194" s="169" t="s">
        <v>1</v>
      </c>
      <c r="L194" s="34"/>
      <c r="M194" s="174" t="s">
        <v>1</v>
      </c>
      <c r="N194" s="175" t="s">
        <v>38</v>
      </c>
      <c r="O194" s="59"/>
      <c r="P194" s="176">
        <f>O194*H194</f>
        <v>0</v>
      </c>
      <c r="Q194" s="176">
        <v>0</v>
      </c>
      <c r="R194" s="176">
        <f>Q194*H194</f>
        <v>0</v>
      </c>
      <c r="S194" s="176">
        <v>0</v>
      </c>
      <c r="T194" s="177">
        <f>S194*H194</f>
        <v>0</v>
      </c>
      <c r="U194" s="33"/>
      <c r="V194" s="33"/>
      <c r="W194" s="33"/>
      <c r="X194" s="33"/>
      <c r="Y194" s="33"/>
      <c r="Z194" s="33"/>
      <c r="AA194" s="33"/>
      <c r="AB194" s="33"/>
      <c r="AC194" s="33"/>
      <c r="AD194" s="33"/>
      <c r="AE194" s="33"/>
      <c r="AR194" s="178" t="s">
        <v>2498</v>
      </c>
      <c r="AT194" s="178" t="s">
        <v>222</v>
      </c>
      <c r="AU194" s="178" t="s">
        <v>80</v>
      </c>
      <c r="AY194" s="18" t="s">
        <v>219</v>
      </c>
      <c r="BE194" s="179">
        <f>IF(N194="základní",J194,0)</f>
        <v>0</v>
      </c>
      <c r="BF194" s="179">
        <f>IF(N194="snížená",J194,0)</f>
        <v>0</v>
      </c>
      <c r="BG194" s="179">
        <f>IF(N194="zákl. přenesená",J194,0)</f>
        <v>0</v>
      </c>
      <c r="BH194" s="179">
        <f>IF(N194="sníž. přenesená",J194,0)</f>
        <v>0</v>
      </c>
      <c r="BI194" s="179">
        <f>IF(N194="nulová",J194,0)</f>
        <v>0</v>
      </c>
      <c r="BJ194" s="18" t="s">
        <v>80</v>
      </c>
      <c r="BK194" s="179">
        <f>ROUND(I194*H194,2)</f>
        <v>0</v>
      </c>
      <c r="BL194" s="18" t="s">
        <v>2498</v>
      </c>
      <c r="BM194" s="178" t="s">
        <v>1229</v>
      </c>
    </row>
    <row r="195" spans="1:65" s="2" customFormat="1" ht="21.6" customHeight="1">
      <c r="A195" s="33"/>
      <c r="B195" s="166"/>
      <c r="C195" s="167" t="s">
        <v>515</v>
      </c>
      <c r="D195" s="167" t="s">
        <v>222</v>
      </c>
      <c r="E195" s="168" t="s">
        <v>2496</v>
      </c>
      <c r="F195" s="169" t="s">
        <v>2580</v>
      </c>
      <c r="G195" s="170" t="s">
        <v>562</v>
      </c>
      <c r="H195" s="171">
        <v>10</v>
      </c>
      <c r="I195" s="172"/>
      <c r="J195" s="173">
        <f>ROUND(I195*H195,2)</f>
        <v>0</v>
      </c>
      <c r="K195" s="169" t="s">
        <v>1</v>
      </c>
      <c r="L195" s="34"/>
      <c r="M195" s="217" t="s">
        <v>1</v>
      </c>
      <c r="N195" s="218" t="s">
        <v>38</v>
      </c>
      <c r="O195" s="219"/>
      <c r="P195" s="220">
        <f>O195*H195</f>
        <v>0</v>
      </c>
      <c r="Q195" s="220">
        <v>0</v>
      </c>
      <c r="R195" s="220">
        <f>Q195*H195</f>
        <v>0</v>
      </c>
      <c r="S195" s="220">
        <v>0</v>
      </c>
      <c r="T195" s="221">
        <f>S195*H195</f>
        <v>0</v>
      </c>
      <c r="U195" s="33"/>
      <c r="V195" s="33"/>
      <c r="W195" s="33"/>
      <c r="X195" s="33"/>
      <c r="Y195" s="33"/>
      <c r="Z195" s="33"/>
      <c r="AA195" s="33"/>
      <c r="AB195" s="33"/>
      <c r="AC195" s="33"/>
      <c r="AD195" s="33"/>
      <c r="AE195" s="33"/>
      <c r="AR195" s="178" t="s">
        <v>2498</v>
      </c>
      <c r="AT195" s="178" t="s">
        <v>222</v>
      </c>
      <c r="AU195" s="178" t="s">
        <v>80</v>
      </c>
      <c r="AY195" s="18" t="s">
        <v>219</v>
      </c>
      <c r="BE195" s="179">
        <f>IF(N195="základní",J195,0)</f>
        <v>0</v>
      </c>
      <c r="BF195" s="179">
        <f>IF(N195="snížená",J195,0)</f>
        <v>0</v>
      </c>
      <c r="BG195" s="179">
        <f>IF(N195="zákl. přenesená",J195,0)</f>
        <v>0</v>
      </c>
      <c r="BH195" s="179">
        <f>IF(N195="sníž. přenesená",J195,0)</f>
        <v>0</v>
      </c>
      <c r="BI195" s="179">
        <f>IF(N195="nulová",J195,0)</f>
        <v>0</v>
      </c>
      <c r="BJ195" s="18" t="s">
        <v>80</v>
      </c>
      <c r="BK195" s="179">
        <f>ROUND(I195*H195,2)</f>
        <v>0</v>
      </c>
      <c r="BL195" s="18" t="s">
        <v>2498</v>
      </c>
      <c r="BM195" s="178" t="s">
        <v>577</v>
      </c>
    </row>
    <row r="196" spans="1:31" s="2" customFormat="1" ht="6.95" customHeight="1">
      <c r="A196" s="33"/>
      <c r="B196" s="48"/>
      <c r="C196" s="49"/>
      <c r="D196" s="49"/>
      <c r="E196" s="49"/>
      <c r="F196" s="49"/>
      <c r="G196" s="49"/>
      <c r="H196" s="49"/>
      <c r="I196" s="126"/>
      <c r="J196" s="49"/>
      <c r="K196" s="49"/>
      <c r="L196" s="34"/>
      <c r="M196" s="33"/>
      <c r="O196" s="33"/>
      <c r="P196" s="33"/>
      <c r="Q196" s="33"/>
      <c r="R196" s="33"/>
      <c r="S196" s="33"/>
      <c r="T196" s="33"/>
      <c r="U196" s="33"/>
      <c r="V196" s="33"/>
      <c r="W196" s="33"/>
      <c r="X196" s="33"/>
      <c r="Y196" s="33"/>
      <c r="Z196" s="33"/>
      <c r="AA196" s="33"/>
      <c r="AB196" s="33"/>
      <c r="AC196" s="33"/>
      <c r="AD196" s="33"/>
      <c r="AE196" s="33"/>
    </row>
  </sheetData>
  <autoFilter ref="C134:K195"/>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99"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99"/>
      <c r="L2" s="242" t="s">
        <v>5</v>
      </c>
      <c r="M2" s="243"/>
      <c r="N2" s="243"/>
      <c r="O2" s="243"/>
      <c r="P2" s="243"/>
      <c r="Q2" s="243"/>
      <c r="R2" s="243"/>
      <c r="S2" s="243"/>
      <c r="T2" s="243"/>
      <c r="U2" s="243"/>
      <c r="V2" s="243"/>
      <c r="AT2" s="18" t="s">
        <v>115</v>
      </c>
    </row>
    <row r="3" spans="2:46" s="1" customFormat="1" ht="6.95" customHeight="1">
      <c r="B3" s="19"/>
      <c r="C3" s="20"/>
      <c r="D3" s="20"/>
      <c r="E3" s="20"/>
      <c r="F3" s="20"/>
      <c r="G3" s="20"/>
      <c r="H3" s="20"/>
      <c r="I3" s="100"/>
      <c r="J3" s="20"/>
      <c r="K3" s="20"/>
      <c r="L3" s="21"/>
      <c r="AT3" s="18" t="s">
        <v>82</v>
      </c>
    </row>
    <row r="4" spans="2:46" s="1" customFormat="1" ht="24.95" customHeight="1">
      <c r="B4" s="21"/>
      <c r="D4" s="22" t="s">
        <v>175</v>
      </c>
      <c r="I4" s="99"/>
      <c r="L4" s="21"/>
      <c r="M4" s="101" t="s">
        <v>10</v>
      </c>
      <c r="AT4" s="18" t="s">
        <v>3</v>
      </c>
    </row>
    <row r="5" spans="2:12" s="1" customFormat="1" ht="6.95" customHeight="1">
      <c r="B5" s="21"/>
      <c r="I5" s="99"/>
      <c r="L5" s="21"/>
    </row>
    <row r="6" spans="2:12" s="1" customFormat="1" ht="12" customHeight="1">
      <c r="B6" s="21"/>
      <c r="D6" s="28" t="s">
        <v>16</v>
      </c>
      <c r="I6" s="99"/>
      <c r="L6" s="21"/>
    </row>
    <row r="7" spans="2:12" s="1" customFormat="1" ht="14.45" customHeight="1">
      <c r="B7" s="21"/>
      <c r="E7" s="280" t="str">
        <f>'Rekapitulace stavby'!K6</f>
        <v>Rozšíření infrastruktury centra INTEMAC</v>
      </c>
      <c r="F7" s="281"/>
      <c r="G7" s="281"/>
      <c r="H7" s="281"/>
      <c r="I7" s="99"/>
      <c r="L7" s="21"/>
    </row>
    <row r="8" spans="2:12" ht="12.75">
      <c r="B8" s="21"/>
      <c r="D8" s="28" t="s">
        <v>176</v>
      </c>
      <c r="L8" s="21"/>
    </row>
    <row r="9" spans="2:12" s="1" customFormat="1" ht="14.45" customHeight="1">
      <c r="B9" s="21"/>
      <c r="E9" s="280" t="s">
        <v>177</v>
      </c>
      <c r="F9" s="243"/>
      <c r="G9" s="243"/>
      <c r="H9" s="243"/>
      <c r="I9" s="99"/>
      <c r="L9" s="21"/>
    </row>
    <row r="10" spans="2:12" s="1" customFormat="1" ht="12" customHeight="1">
      <c r="B10" s="21"/>
      <c r="D10" s="28" t="s">
        <v>178</v>
      </c>
      <c r="I10" s="99"/>
      <c r="L10" s="21"/>
    </row>
    <row r="11" spans="1:31" s="2" customFormat="1" ht="14.45" customHeight="1">
      <c r="A11" s="33"/>
      <c r="B11" s="34"/>
      <c r="C11" s="33"/>
      <c r="D11" s="33"/>
      <c r="E11" s="282" t="s">
        <v>764</v>
      </c>
      <c r="F11" s="283"/>
      <c r="G11" s="283"/>
      <c r="H11" s="283"/>
      <c r="I11" s="103"/>
      <c r="J11" s="33"/>
      <c r="K11" s="33"/>
      <c r="L11" s="43"/>
      <c r="S11" s="33"/>
      <c r="T11" s="33"/>
      <c r="U11" s="33"/>
      <c r="V11" s="33"/>
      <c r="W11" s="33"/>
      <c r="X11" s="33"/>
      <c r="Y11" s="33"/>
      <c r="Z11" s="33"/>
      <c r="AA11" s="33"/>
      <c r="AB11" s="33"/>
      <c r="AC11" s="33"/>
      <c r="AD11" s="33"/>
      <c r="AE11" s="33"/>
    </row>
    <row r="12" spans="1:31" s="2" customFormat="1" ht="12" customHeight="1">
      <c r="A12" s="33"/>
      <c r="B12" s="34"/>
      <c r="C12" s="33"/>
      <c r="D12" s="28" t="s">
        <v>180</v>
      </c>
      <c r="E12" s="33"/>
      <c r="F12" s="33"/>
      <c r="G12" s="33"/>
      <c r="H12" s="33"/>
      <c r="I12" s="103"/>
      <c r="J12" s="33"/>
      <c r="K12" s="33"/>
      <c r="L12" s="43"/>
      <c r="S12" s="33"/>
      <c r="T12" s="33"/>
      <c r="U12" s="33"/>
      <c r="V12" s="33"/>
      <c r="W12" s="33"/>
      <c r="X12" s="33"/>
      <c r="Y12" s="33"/>
      <c r="Z12" s="33"/>
      <c r="AA12" s="33"/>
      <c r="AB12" s="33"/>
      <c r="AC12" s="33"/>
      <c r="AD12" s="33"/>
      <c r="AE12" s="33"/>
    </row>
    <row r="13" spans="1:31" s="2" customFormat="1" ht="14.45" customHeight="1">
      <c r="A13" s="33"/>
      <c r="B13" s="34"/>
      <c r="C13" s="33"/>
      <c r="D13" s="33"/>
      <c r="E13" s="253" t="s">
        <v>2581</v>
      </c>
      <c r="F13" s="283"/>
      <c r="G13" s="283"/>
      <c r="H13" s="283"/>
      <c r="I13" s="103"/>
      <c r="J13" s="33"/>
      <c r="K13" s="33"/>
      <c r="L13" s="43"/>
      <c r="S13" s="33"/>
      <c r="T13" s="33"/>
      <c r="U13" s="33"/>
      <c r="V13" s="33"/>
      <c r="W13" s="33"/>
      <c r="X13" s="33"/>
      <c r="Y13" s="33"/>
      <c r="Z13" s="33"/>
      <c r="AA13" s="33"/>
      <c r="AB13" s="33"/>
      <c r="AC13" s="33"/>
      <c r="AD13" s="33"/>
      <c r="AE13" s="33"/>
    </row>
    <row r="14" spans="1:31" s="2" customFormat="1" ht="12">
      <c r="A14" s="33"/>
      <c r="B14" s="34"/>
      <c r="C14" s="33"/>
      <c r="D14" s="33"/>
      <c r="E14" s="33"/>
      <c r="F14" s="33"/>
      <c r="G14" s="33"/>
      <c r="H14" s="33"/>
      <c r="I14" s="103"/>
      <c r="J14" s="33"/>
      <c r="K14" s="33"/>
      <c r="L14" s="43"/>
      <c r="S14" s="33"/>
      <c r="T14" s="33"/>
      <c r="U14" s="33"/>
      <c r="V14" s="33"/>
      <c r="W14" s="33"/>
      <c r="X14" s="33"/>
      <c r="Y14" s="33"/>
      <c r="Z14" s="33"/>
      <c r="AA14" s="33"/>
      <c r="AB14" s="33"/>
      <c r="AC14" s="33"/>
      <c r="AD14" s="33"/>
      <c r="AE14" s="33"/>
    </row>
    <row r="15" spans="1:31" s="2" customFormat="1" ht="12" customHeight="1">
      <c r="A15" s="33"/>
      <c r="B15" s="34"/>
      <c r="C15" s="33"/>
      <c r="D15" s="28" t="s">
        <v>18</v>
      </c>
      <c r="E15" s="33"/>
      <c r="F15" s="26" t="s">
        <v>1</v>
      </c>
      <c r="G15" s="33"/>
      <c r="H15" s="33"/>
      <c r="I15" s="104" t="s">
        <v>19</v>
      </c>
      <c r="J15" s="26" t="s">
        <v>1</v>
      </c>
      <c r="K15" s="33"/>
      <c r="L15" s="43"/>
      <c r="S15" s="33"/>
      <c r="T15" s="33"/>
      <c r="U15" s="33"/>
      <c r="V15" s="33"/>
      <c r="W15" s="33"/>
      <c r="X15" s="33"/>
      <c r="Y15" s="33"/>
      <c r="Z15" s="33"/>
      <c r="AA15" s="33"/>
      <c r="AB15" s="33"/>
      <c r="AC15" s="33"/>
      <c r="AD15" s="33"/>
      <c r="AE15" s="33"/>
    </row>
    <row r="16" spans="1:31" s="2" customFormat="1" ht="12" customHeight="1">
      <c r="A16" s="33"/>
      <c r="B16" s="34"/>
      <c r="C16" s="33"/>
      <c r="D16" s="28" t="s">
        <v>20</v>
      </c>
      <c r="E16" s="33"/>
      <c r="F16" s="26" t="s">
        <v>21</v>
      </c>
      <c r="G16" s="33"/>
      <c r="H16" s="33"/>
      <c r="I16" s="104" t="s">
        <v>22</v>
      </c>
      <c r="J16" s="56" t="str">
        <f>'Rekapitulace stavby'!AN8</f>
        <v>20. 10. 2018</v>
      </c>
      <c r="K16" s="33"/>
      <c r="L16" s="43"/>
      <c r="S16" s="33"/>
      <c r="T16" s="33"/>
      <c r="U16" s="33"/>
      <c r="V16" s="33"/>
      <c r="W16" s="33"/>
      <c r="X16" s="33"/>
      <c r="Y16" s="33"/>
      <c r="Z16" s="33"/>
      <c r="AA16" s="33"/>
      <c r="AB16" s="33"/>
      <c r="AC16" s="33"/>
      <c r="AD16" s="33"/>
      <c r="AE16" s="33"/>
    </row>
    <row r="17" spans="1:31" s="2" customFormat="1" ht="10.9" customHeight="1">
      <c r="A17" s="33"/>
      <c r="B17" s="34"/>
      <c r="C17" s="33"/>
      <c r="D17" s="33"/>
      <c r="E17" s="33"/>
      <c r="F17" s="33"/>
      <c r="G17" s="33"/>
      <c r="H17" s="33"/>
      <c r="I17" s="103"/>
      <c r="J17" s="33"/>
      <c r="K17" s="33"/>
      <c r="L17" s="43"/>
      <c r="S17" s="33"/>
      <c r="T17" s="33"/>
      <c r="U17" s="33"/>
      <c r="V17" s="33"/>
      <c r="W17" s="33"/>
      <c r="X17" s="33"/>
      <c r="Y17" s="33"/>
      <c r="Z17" s="33"/>
      <c r="AA17" s="33"/>
      <c r="AB17" s="33"/>
      <c r="AC17" s="33"/>
      <c r="AD17" s="33"/>
      <c r="AE17" s="33"/>
    </row>
    <row r="18" spans="1:31" s="2" customFormat="1" ht="12" customHeight="1">
      <c r="A18" s="33"/>
      <c r="B18" s="34"/>
      <c r="C18" s="33"/>
      <c r="D18" s="28" t="s">
        <v>24</v>
      </c>
      <c r="E18" s="33"/>
      <c r="F18" s="33"/>
      <c r="G18" s="33"/>
      <c r="H18" s="33"/>
      <c r="I18" s="104" t="s">
        <v>25</v>
      </c>
      <c r="J18" s="26" t="str">
        <f>IF('Rekapitulace stavby'!AN10="","",'Rekapitulace stavby'!AN10)</f>
        <v/>
      </c>
      <c r="K18" s="33"/>
      <c r="L18" s="43"/>
      <c r="S18" s="33"/>
      <c r="T18" s="33"/>
      <c r="U18" s="33"/>
      <c r="V18" s="33"/>
      <c r="W18" s="33"/>
      <c r="X18" s="33"/>
      <c r="Y18" s="33"/>
      <c r="Z18" s="33"/>
      <c r="AA18" s="33"/>
      <c r="AB18" s="33"/>
      <c r="AC18" s="33"/>
      <c r="AD18" s="33"/>
      <c r="AE18" s="33"/>
    </row>
    <row r="19" spans="1:31" s="2" customFormat="1" ht="18" customHeight="1">
      <c r="A19" s="33"/>
      <c r="B19" s="34"/>
      <c r="C19" s="33"/>
      <c r="D19" s="33"/>
      <c r="E19" s="26" t="str">
        <f>IF('Rekapitulace stavby'!E11="","",'Rekapitulace stavby'!E11)</f>
        <v xml:space="preserve"> </v>
      </c>
      <c r="F19" s="33"/>
      <c r="G19" s="33"/>
      <c r="H19" s="33"/>
      <c r="I19" s="104" t="s">
        <v>26</v>
      </c>
      <c r="J19" s="26" t="str">
        <f>IF('Rekapitulace stavby'!AN11="","",'Rekapitulace stavby'!AN11)</f>
        <v/>
      </c>
      <c r="K19" s="33"/>
      <c r="L19" s="43"/>
      <c r="S19" s="33"/>
      <c r="T19" s="33"/>
      <c r="U19" s="33"/>
      <c r="V19" s="33"/>
      <c r="W19" s="33"/>
      <c r="X19" s="33"/>
      <c r="Y19" s="33"/>
      <c r="Z19" s="33"/>
      <c r="AA19" s="33"/>
      <c r="AB19" s="33"/>
      <c r="AC19" s="33"/>
      <c r="AD19" s="33"/>
      <c r="AE19" s="33"/>
    </row>
    <row r="20" spans="1:31" s="2" customFormat="1" ht="6.95" customHeight="1">
      <c r="A20" s="33"/>
      <c r="B20" s="34"/>
      <c r="C20" s="33"/>
      <c r="D20" s="33"/>
      <c r="E20" s="33"/>
      <c r="F20" s="33"/>
      <c r="G20" s="33"/>
      <c r="H20" s="33"/>
      <c r="I20" s="103"/>
      <c r="J20" s="33"/>
      <c r="K20" s="33"/>
      <c r="L20" s="43"/>
      <c r="S20" s="33"/>
      <c r="T20" s="33"/>
      <c r="U20" s="33"/>
      <c r="V20" s="33"/>
      <c r="W20" s="33"/>
      <c r="X20" s="33"/>
      <c r="Y20" s="33"/>
      <c r="Z20" s="33"/>
      <c r="AA20" s="33"/>
      <c r="AB20" s="33"/>
      <c r="AC20" s="33"/>
      <c r="AD20" s="33"/>
      <c r="AE20" s="33"/>
    </row>
    <row r="21" spans="1:31" s="2" customFormat="1" ht="12" customHeight="1">
      <c r="A21" s="33"/>
      <c r="B21" s="34"/>
      <c r="C21" s="33"/>
      <c r="D21" s="28" t="s">
        <v>27</v>
      </c>
      <c r="E21" s="33"/>
      <c r="F21" s="33"/>
      <c r="G21" s="33"/>
      <c r="H21" s="33"/>
      <c r="I21" s="104" t="s">
        <v>25</v>
      </c>
      <c r="J21" s="29" t="str">
        <f>'Rekapitulace stavby'!AN13</f>
        <v>Vyplň údaj</v>
      </c>
      <c r="K21" s="33"/>
      <c r="L21" s="43"/>
      <c r="S21" s="33"/>
      <c r="T21" s="33"/>
      <c r="U21" s="33"/>
      <c r="V21" s="33"/>
      <c r="W21" s="33"/>
      <c r="X21" s="33"/>
      <c r="Y21" s="33"/>
      <c r="Z21" s="33"/>
      <c r="AA21" s="33"/>
      <c r="AB21" s="33"/>
      <c r="AC21" s="33"/>
      <c r="AD21" s="33"/>
      <c r="AE21" s="33"/>
    </row>
    <row r="22" spans="1:31" s="2" customFormat="1" ht="18" customHeight="1">
      <c r="A22" s="33"/>
      <c r="B22" s="34"/>
      <c r="C22" s="33"/>
      <c r="D22" s="33"/>
      <c r="E22" s="284" t="str">
        <f>'Rekapitulace stavby'!E14</f>
        <v>Vyplň údaj</v>
      </c>
      <c r="F22" s="256"/>
      <c r="G22" s="256"/>
      <c r="H22" s="256"/>
      <c r="I22" s="104" t="s">
        <v>26</v>
      </c>
      <c r="J22" s="29" t="str">
        <f>'Rekapitulace stavby'!AN14</f>
        <v>Vyplň údaj</v>
      </c>
      <c r="K22" s="33"/>
      <c r="L22" s="43"/>
      <c r="S22" s="33"/>
      <c r="T22" s="33"/>
      <c r="U22" s="33"/>
      <c r="V22" s="33"/>
      <c r="W22" s="33"/>
      <c r="X22" s="33"/>
      <c r="Y22" s="33"/>
      <c r="Z22" s="33"/>
      <c r="AA22" s="33"/>
      <c r="AB22" s="33"/>
      <c r="AC22" s="33"/>
      <c r="AD22" s="33"/>
      <c r="AE22" s="33"/>
    </row>
    <row r="23" spans="1:31" s="2" customFormat="1" ht="6.95" customHeight="1">
      <c r="A23" s="33"/>
      <c r="B23" s="34"/>
      <c r="C23" s="33"/>
      <c r="D23" s="33"/>
      <c r="E23" s="33"/>
      <c r="F23" s="33"/>
      <c r="G23" s="33"/>
      <c r="H23" s="33"/>
      <c r="I23" s="103"/>
      <c r="J23" s="33"/>
      <c r="K23" s="33"/>
      <c r="L23" s="43"/>
      <c r="S23" s="33"/>
      <c r="T23" s="33"/>
      <c r="U23" s="33"/>
      <c r="V23" s="33"/>
      <c r="W23" s="33"/>
      <c r="X23" s="33"/>
      <c r="Y23" s="33"/>
      <c r="Z23" s="33"/>
      <c r="AA23" s="33"/>
      <c r="AB23" s="33"/>
      <c r="AC23" s="33"/>
      <c r="AD23" s="33"/>
      <c r="AE23" s="33"/>
    </row>
    <row r="24" spans="1:31" s="2" customFormat="1" ht="12" customHeight="1">
      <c r="A24" s="33"/>
      <c r="B24" s="34"/>
      <c r="C24" s="33"/>
      <c r="D24" s="28" t="s">
        <v>29</v>
      </c>
      <c r="E24" s="33"/>
      <c r="F24" s="33"/>
      <c r="G24" s="33"/>
      <c r="H24" s="33"/>
      <c r="I24" s="104" t="s">
        <v>25</v>
      </c>
      <c r="J24" s="26" t="str">
        <f>IF('Rekapitulace stavby'!AN16="","",'Rekapitulace stavby'!AN16)</f>
        <v/>
      </c>
      <c r="K24" s="33"/>
      <c r="L24" s="43"/>
      <c r="S24" s="33"/>
      <c r="T24" s="33"/>
      <c r="U24" s="33"/>
      <c r="V24" s="33"/>
      <c r="W24" s="33"/>
      <c r="X24" s="33"/>
      <c r="Y24" s="33"/>
      <c r="Z24" s="33"/>
      <c r="AA24" s="33"/>
      <c r="AB24" s="33"/>
      <c r="AC24" s="33"/>
      <c r="AD24" s="33"/>
      <c r="AE24" s="33"/>
    </row>
    <row r="25" spans="1:31" s="2" customFormat="1" ht="18" customHeight="1">
      <c r="A25" s="33"/>
      <c r="B25" s="34"/>
      <c r="C25" s="33"/>
      <c r="D25" s="33"/>
      <c r="E25" s="26" t="str">
        <f>IF('Rekapitulace stavby'!E17="","",'Rekapitulace stavby'!E17)</f>
        <v xml:space="preserve"> </v>
      </c>
      <c r="F25" s="33"/>
      <c r="G25" s="33"/>
      <c r="H25" s="33"/>
      <c r="I25" s="104" t="s">
        <v>26</v>
      </c>
      <c r="J25" s="26" t="str">
        <f>IF('Rekapitulace stavby'!AN17="","",'Rekapitulace stavby'!AN17)</f>
        <v/>
      </c>
      <c r="K25" s="33"/>
      <c r="L25" s="43"/>
      <c r="S25" s="33"/>
      <c r="T25" s="33"/>
      <c r="U25" s="33"/>
      <c r="V25" s="33"/>
      <c r="W25" s="33"/>
      <c r="X25" s="33"/>
      <c r="Y25" s="33"/>
      <c r="Z25" s="33"/>
      <c r="AA25" s="33"/>
      <c r="AB25" s="33"/>
      <c r="AC25" s="33"/>
      <c r="AD25" s="33"/>
      <c r="AE25" s="33"/>
    </row>
    <row r="26" spans="1:31" s="2" customFormat="1" ht="6.95" customHeight="1">
      <c r="A26" s="33"/>
      <c r="B26" s="34"/>
      <c r="C26" s="33"/>
      <c r="D26" s="33"/>
      <c r="E26" s="33"/>
      <c r="F26" s="33"/>
      <c r="G26" s="33"/>
      <c r="H26" s="33"/>
      <c r="I26" s="103"/>
      <c r="J26" s="33"/>
      <c r="K26" s="33"/>
      <c r="L26" s="43"/>
      <c r="S26" s="33"/>
      <c r="T26" s="33"/>
      <c r="U26" s="33"/>
      <c r="V26" s="33"/>
      <c r="W26" s="33"/>
      <c r="X26" s="33"/>
      <c r="Y26" s="33"/>
      <c r="Z26" s="33"/>
      <c r="AA26" s="33"/>
      <c r="AB26" s="33"/>
      <c r="AC26" s="33"/>
      <c r="AD26" s="33"/>
      <c r="AE26" s="33"/>
    </row>
    <row r="27" spans="1:31" s="2" customFormat="1" ht="12" customHeight="1">
      <c r="A27" s="33"/>
      <c r="B27" s="34"/>
      <c r="C27" s="33"/>
      <c r="D27" s="28" t="s">
        <v>31</v>
      </c>
      <c r="E27" s="33"/>
      <c r="F27" s="33"/>
      <c r="G27" s="33"/>
      <c r="H27" s="33"/>
      <c r="I27" s="104" t="s">
        <v>25</v>
      </c>
      <c r="J27" s="26" t="str">
        <f>IF('Rekapitulace stavby'!AN19="","",'Rekapitulace stavby'!AN19)</f>
        <v/>
      </c>
      <c r="K27" s="33"/>
      <c r="L27" s="43"/>
      <c r="S27" s="33"/>
      <c r="T27" s="33"/>
      <c r="U27" s="33"/>
      <c r="V27" s="33"/>
      <c r="W27" s="33"/>
      <c r="X27" s="33"/>
      <c r="Y27" s="33"/>
      <c r="Z27" s="33"/>
      <c r="AA27" s="33"/>
      <c r="AB27" s="33"/>
      <c r="AC27" s="33"/>
      <c r="AD27" s="33"/>
      <c r="AE27" s="33"/>
    </row>
    <row r="28" spans="1:31" s="2" customFormat="1" ht="18" customHeight="1">
      <c r="A28" s="33"/>
      <c r="B28" s="34"/>
      <c r="C28" s="33"/>
      <c r="D28" s="33"/>
      <c r="E28" s="26" t="str">
        <f>IF('Rekapitulace stavby'!E20="","",'Rekapitulace stavby'!E20)</f>
        <v xml:space="preserve"> </v>
      </c>
      <c r="F28" s="33"/>
      <c r="G28" s="33"/>
      <c r="H28" s="33"/>
      <c r="I28" s="104" t="s">
        <v>26</v>
      </c>
      <c r="J28" s="26" t="str">
        <f>IF('Rekapitulace stavby'!AN20="","",'Rekapitulace stavby'!AN20)</f>
        <v/>
      </c>
      <c r="K28" s="33"/>
      <c r="L28" s="43"/>
      <c r="S28" s="33"/>
      <c r="T28" s="33"/>
      <c r="U28" s="33"/>
      <c r="V28" s="33"/>
      <c r="W28" s="33"/>
      <c r="X28" s="33"/>
      <c r="Y28" s="33"/>
      <c r="Z28" s="33"/>
      <c r="AA28" s="33"/>
      <c r="AB28" s="33"/>
      <c r="AC28" s="33"/>
      <c r="AD28" s="33"/>
      <c r="AE28" s="33"/>
    </row>
    <row r="29" spans="1:31" s="2" customFormat="1" ht="6.95" customHeight="1">
      <c r="A29" s="33"/>
      <c r="B29" s="34"/>
      <c r="C29" s="33"/>
      <c r="D29" s="33"/>
      <c r="E29" s="33"/>
      <c r="F29" s="33"/>
      <c r="G29" s="33"/>
      <c r="H29" s="33"/>
      <c r="I29" s="103"/>
      <c r="J29" s="33"/>
      <c r="K29" s="33"/>
      <c r="L29" s="43"/>
      <c r="S29" s="33"/>
      <c r="T29" s="33"/>
      <c r="U29" s="33"/>
      <c r="V29" s="33"/>
      <c r="W29" s="33"/>
      <c r="X29" s="33"/>
      <c r="Y29" s="33"/>
      <c r="Z29" s="33"/>
      <c r="AA29" s="33"/>
      <c r="AB29" s="33"/>
      <c r="AC29" s="33"/>
      <c r="AD29" s="33"/>
      <c r="AE29" s="33"/>
    </row>
    <row r="30" spans="1:31" s="2" customFormat="1" ht="12" customHeight="1">
      <c r="A30" s="33"/>
      <c r="B30" s="34"/>
      <c r="C30" s="33"/>
      <c r="D30" s="28" t="s">
        <v>32</v>
      </c>
      <c r="E30" s="33"/>
      <c r="F30" s="33"/>
      <c r="G30" s="33"/>
      <c r="H30" s="33"/>
      <c r="I30" s="103"/>
      <c r="J30" s="33"/>
      <c r="K30" s="33"/>
      <c r="L30" s="43"/>
      <c r="S30" s="33"/>
      <c r="T30" s="33"/>
      <c r="U30" s="33"/>
      <c r="V30" s="33"/>
      <c r="W30" s="33"/>
      <c r="X30" s="33"/>
      <c r="Y30" s="33"/>
      <c r="Z30" s="33"/>
      <c r="AA30" s="33"/>
      <c r="AB30" s="33"/>
      <c r="AC30" s="33"/>
      <c r="AD30" s="33"/>
      <c r="AE30" s="33"/>
    </row>
    <row r="31" spans="1:31" s="8" customFormat="1" ht="14.45" customHeight="1">
      <c r="A31" s="105"/>
      <c r="B31" s="106"/>
      <c r="C31" s="105"/>
      <c r="D31" s="105"/>
      <c r="E31" s="260" t="s">
        <v>1</v>
      </c>
      <c r="F31" s="260"/>
      <c r="G31" s="260"/>
      <c r="H31" s="260"/>
      <c r="I31" s="107"/>
      <c r="J31" s="105"/>
      <c r="K31" s="105"/>
      <c r="L31" s="108"/>
      <c r="S31" s="105"/>
      <c r="T31" s="105"/>
      <c r="U31" s="105"/>
      <c r="V31" s="105"/>
      <c r="W31" s="105"/>
      <c r="X31" s="105"/>
      <c r="Y31" s="105"/>
      <c r="Z31" s="105"/>
      <c r="AA31" s="105"/>
      <c r="AB31" s="105"/>
      <c r="AC31" s="105"/>
      <c r="AD31" s="105"/>
      <c r="AE31" s="105"/>
    </row>
    <row r="32" spans="1:31" s="2" customFormat="1" ht="6.95" customHeight="1">
      <c r="A32" s="33"/>
      <c r="B32" s="34"/>
      <c r="C32" s="33"/>
      <c r="D32" s="33"/>
      <c r="E32" s="33"/>
      <c r="F32" s="33"/>
      <c r="G32" s="33"/>
      <c r="H32" s="33"/>
      <c r="I32" s="103"/>
      <c r="J32" s="33"/>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109"/>
      <c r="J33" s="67"/>
      <c r="K33" s="67"/>
      <c r="L33" s="43"/>
      <c r="S33" s="33"/>
      <c r="T33" s="33"/>
      <c r="U33" s="33"/>
      <c r="V33" s="33"/>
      <c r="W33" s="33"/>
      <c r="X33" s="33"/>
      <c r="Y33" s="33"/>
      <c r="Z33" s="33"/>
      <c r="AA33" s="33"/>
      <c r="AB33" s="33"/>
      <c r="AC33" s="33"/>
      <c r="AD33" s="33"/>
      <c r="AE33" s="33"/>
    </row>
    <row r="34" spans="1:31" s="2" customFormat="1" ht="25.35" customHeight="1">
      <c r="A34" s="33"/>
      <c r="B34" s="34"/>
      <c r="C34" s="33"/>
      <c r="D34" s="110" t="s">
        <v>33</v>
      </c>
      <c r="E34" s="33"/>
      <c r="F34" s="33"/>
      <c r="G34" s="33"/>
      <c r="H34" s="33"/>
      <c r="I34" s="103"/>
      <c r="J34" s="72">
        <f>ROUND(J127,2)</f>
        <v>0</v>
      </c>
      <c r="K34" s="33"/>
      <c r="L34" s="43"/>
      <c r="S34" s="33"/>
      <c r="T34" s="33"/>
      <c r="U34" s="33"/>
      <c r="V34" s="33"/>
      <c r="W34" s="33"/>
      <c r="X34" s="33"/>
      <c r="Y34" s="33"/>
      <c r="Z34" s="33"/>
      <c r="AA34" s="33"/>
      <c r="AB34" s="33"/>
      <c r="AC34" s="33"/>
      <c r="AD34" s="33"/>
      <c r="AE34" s="33"/>
    </row>
    <row r="35" spans="1:31" s="2" customFormat="1" ht="6.95" customHeight="1">
      <c r="A35" s="33"/>
      <c r="B35" s="34"/>
      <c r="C35" s="33"/>
      <c r="D35" s="67"/>
      <c r="E35" s="67"/>
      <c r="F35" s="67"/>
      <c r="G35" s="67"/>
      <c r="H35" s="67"/>
      <c r="I35" s="109"/>
      <c r="J35" s="67"/>
      <c r="K35" s="67"/>
      <c r="L35" s="43"/>
      <c r="S35" s="33"/>
      <c r="T35" s="33"/>
      <c r="U35" s="33"/>
      <c r="V35" s="33"/>
      <c r="W35" s="33"/>
      <c r="X35" s="33"/>
      <c r="Y35" s="33"/>
      <c r="Z35" s="33"/>
      <c r="AA35" s="33"/>
      <c r="AB35" s="33"/>
      <c r="AC35" s="33"/>
      <c r="AD35" s="33"/>
      <c r="AE35" s="33"/>
    </row>
    <row r="36" spans="1:31" s="2" customFormat="1" ht="14.45" customHeight="1">
      <c r="A36" s="33"/>
      <c r="B36" s="34"/>
      <c r="C36" s="33"/>
      <c r="D36" s="33"/>
      <c r="E36" s="33"/>
      <c r="F36" s="37" t="s">
        <v>35</v>
      </c>
      <c r="G36" s="33"/>
      <c r="H36" s="33"/>
      <c r="I36" s="111" t="s">
        <v>34</v>
      </c>
      <c r="J36" s="37" t="s">
        <v>36</v>
      </c>
      <c r="K36" s="33"/>
      <c r="L36" s="43"/>
      <c r="S36" s="33"/>
      <c r="T36" s="33"/>
      <c r="U36" s="33"/>
      <c r="V36" s="33"/>
      <c r="W36" s="33"/>
      <c r="X36" s="33"/>
      <c r="Y36" s="33"/>
      <c r="Z36" s="33"/>
      <c r="AA36" s="33"/>
      <c r="AB36" s="33"/>
      <c r="AC36" s="33"/>
      <c r="AD36" s="33"/>
      <c r="AE36" s="33"/>
    </row>
    <row r="37" spans="1:31" s="2" customFormat="1" ht="14.45" customHeight="1">
      <c r="A37" s="33"/>
      <c r="B37" s="34"/>
      <c r="C37" s="33"/>
      <c r="D37" s="102" t="s">
        <v>37</v>
      </c>
      <c r="E37" s="28" t="s">
        <v>38</v>
      </c>
      <c r="F37" s="112">
        <f>ROUND((SUM(BE127:BE156)),2)</f>
        <v>0</v>
      </c>
      <c r="G37" s="33"/>
      <c r="H37" s="33"/>
      <c r="I37" s="113">
        <v>0.21</v>
      </c>
      <c r="J37" s="112">
        <f>ROUND(((SUM(BE127:BE156))*I37),2)</f>
        <v>0</v>
      </c>
      <c r="K37" s="33"/>
      <c r="L37" s="43"/>
      <c r="S37" s="33"/>
      <c r="T37" s="33"/>
      <c r="U37" s="33"/>
      <c r="V37" s="33"/>
      <c r="W37" s="33"/>
      <c r="X37" s="33"/>
      <c r="Y37" s="33"/>
      <c r="Z37" s="33"/>
      <c r="AA37" s="33"/>
      <c r="AB37" s="33"/>
      <c r="AC37" s="33"/>
      <c r="AD37" s="33"/>
      <c r="AE37" s="33"/>
    </row>
    <row r="38" spans="1:31" s="2" customFormat="1" ht="14.45" customHeight="1">
      <c r="A38" s="33"/>
      <c r="B38" s="34"/>
      <c r="C38" s="33"/>
      <c r="D38" s="33"/>
      <c r="E38" s="28" t="s">
        <v>39</v>
      </c>
      <c r="F38" s="112">
        <f>ROUND((SUM(BF127:BF156)),2)</f>
        <v>0</v>
      </c>
      <c r="G38" s="33"/>
      <c r="H38" s="33"/>
      <c r="I38" s="113">
        <v>0.15</v>
      </c>
      <c r="J38" s="112">
        <f>ROUND(((SUM(BF127:BF156))*I38),2)</f>
        <v>0</v>
      </c>
      <c r="K38" s="33"/>
      <c r="L38" s="43"/>
      <c r="S38" s="33"/>
      <c r="T38" s="33"/>
      <c r="U38" s="33"/>
      <c r="V38" s="33"/>
      <c r="W38" s="33"/>
      <c r="X38" s="33"/>
      <c r="Y38" s="33"/>
      <c r="Z38" s="33"/>
      <c r="AA38" s="33"/>
      <c r="AB38" s="33"/>
      <c r="AC38" s="33"/>
      <c r="AD38" s="33"/>
      <c r="AE38" s="33"/>
    </row>
    <row r="39" spans="1:31" s="2" customFormat="1" ht="14.45" customHeight="1" hidden="1">
      <c r="A39" s="33"/>
      <c r="B39" s="34"/>
      <c r="C39" s="33"/>
      <c r="D39" s="33"/>
      <c r="E39" s="28" t="s">
        <v>40</v>
      </c>
      <c r="F39" s="112">
        <f>ROUND((SUM(BG127:BG156)),2)</f>
        <v>0</v>
      </c>
      <c r="G39" s="33"/>
      <c r="H39" s="33"/>
      <c r="I39" s="113">
        <v>0.21</v>
      </c>
      <c r="J39" s="112">
        <f>0</f>
        <v>0</v>
      </c>
      <c r="K39" s="33"/>
      <c r="L39" s="43"/>
      <c r="S39" s="33"/>
      <c r="T39" s="33"/>
      <c r="U39" s="33"/>
      <c r="V39" s="33"/>
      <c r="W39" s="33"/>
      <c r="X39" s="33"/>
      <c r="Y39" s="33"/>
      <c r="Z39" s="33"/>
      <c r="AA39" s="33"/>
      <c r="AB39" s="33"/>
      <c r="AC39" s="33"/>
      <c r="AD39" s="33"/>
      <c r="AE39" s="33"/>
    </row>
    <row r="40" spans="1:31" s="2" customFormat="1" ht="14.45" customHeight="1" hidden="1">
      <c r="A40" s="33"/>
      <c r="B40" s="34"/>
      <c r="C40" s="33"/>
      <c r="D40" s="33"/>
      <c r="E40" s="28" t="s">
        <v>41</v>
      </c>
      <c r="F40" s="112">
        <f>ROUND((SUM(BH127:BH156)),2)</f>
        <v>0</v>
      </c>
      <c r="G40" s="33"/>
      <c r="H40" s="33"/>
      <c r="I40" s="113">
        <v>0.15</v>
      </c>
      <c r="J40" s="112">
        <f>0</f>
        <v>0</v>
      </c>
      <c r="K40" s="33"/>
      <c r="L40" s="43"/>
      <c r="S40" s="33"/>
      <c r="T40" s="33"/>
      <c r="U40" s="33"/>
      <c r="V40" s="33"/>
      <c r="W40" s="33"/>
      <c r="X40" s="33"/>
      <c r="Y40" s="33"/>
      <c r="Z40" s="33"/>
      <c r="AA40" s="33"/>
      <c r="AB40" s="33"/>
      <c r="AC40" s="33"/>
      <c r="AD40" s="33"/>
      <c r="AE40" s="33"/>
    </row>
    <row r="41" spans="1:31" s="2" customFormat="1" ht="14.45" customHeight="1" hidden="1">
      <c r="A41" s="33"/>
      <c r="B41" s="34"/>
      <c r="C41" s="33"/>
      <c r="D41" s="33"/>
      <c r="E41" s="28" t="s">
        <v>42</v>
      </c>
      <c r="F41" s="112">
        <f>ROUND((SUM(BI127:BI156)),2)</f>
        <v>0</v>
      </c>
      <c r="G41" s="33"/>
      <c r="H41" s="33"/>
      <c r="I41" s="113">
        <v>0</v>
      </c>
      <c r="J41" s="112">
        <f>0</f>
        <v>0</v>
      </c>
      <c r="K41" s="33"/>
      <c r="L41" s="43"/>
      <c r="S41" s="33"/>
      <c r="T41" s="33"/>
      <c r="U41" s="33"/>
      <c r="V41" s="33"/>
      <c r="W41" s="33"/>
      <c r="X41" s="33"/>
      <c r="Y41" s="33"/>
      <c r="Z41" s="33"/>
      <c r="AA41" s="33"/>
      <c r="AB41" s="33"/>
      <c r="AC41" s="33"/>
      <c r="AD41" s="33"/>
      <c r="AE41" s="33"/>
    </row>
    <row r="42" spans="1:31" s="2" customFormat="1" ht="6.95" customHeight="1">
      <c r="A42" s="33"/>
      <c r="B42" s="34"/>
      <c r="C42" s="33"/>
      <c r="D42" s="33"/>
      <c r="E42" s="33"/>
      <c r="F42" s="33"/>
      <c r="G42" s="33"/>
      <c r="H42" s="33"/>
      <c r="I42" s="103"/>
      <c r="J42" s="33"/>
      <c r="K42" s="33"/>
      <c r="L42" s="43"/>
      <c r="S42" s="33"/>
      <c r="T42" s="33"/>
      <c r="U42" s="33"/>
      <c r="V42" s="33"/>
      <c r="W42" s="33"/>
      <c r="X42" s="33"/>
      <c r="Y42" s="33"/>
      <c r="Z42" s="33"/>
      <c r="AA42" s="33"/>
      <c r="AB42" s="33"/>
      <c r="AC42" s="33"/>
      <c r="AD42" s="33"/>
      <c r="AE42" s="33"/>
    </row>
    <row r="43" spans="1:31" s="2" customFormat="1" ht="25.35" customHeight="1">
      <c r="A43" s="33"/>
      <c r="B43" s="34"/>
      <c r="C43" s="114"/>
      <c r="D43" s="115" t="s">
        <v>43</v>
      </c>
      <c r="E43" s="61"/>
      <c r="F43" s="61"/>
      <c r="G43" s="116" t="s">
        <v>44</v>
      </c>
      <c r="H43" s="117" t="s">
        <v>45</v>
      </c>
      <c r="I43" s="118"/>
      <c r="J43" s="119">
        <f>SUM(J34:J41)</f>
        <v>0</v>
      </c>
      <c r="K43" s="120"/>
      <c r="L43" s="43"/>
      <c r="S43" s="33"/>
      <c r="T43" s="33"/>
      <c r="U43" s="33"/>
      <c r="V43" s="33"/>
      <c r="W43" s="33"/>
      <c r="X43" s="33"/>
      <c r="Y43" s="33"/>
      <c r="Z43" s="33"/>
      <c r="AA43" s="33"/>
      <c r="AB43" s="33"/>
      <c r="AC43" s="33"/>
      <c r="AD43" s="33"/>
      <c r="AE43" s="33"/>
    </row>
    <row r="44" spans="1:31" s="2" customFormat="1" ht="14.45" customHeight="1">
      <c r="A44" s="33"/>
      <c r="B44" s="34"/>
      <c r="C44" s="33"/>
      <c r="D44" s="33"/>
      <c r="E44" s="33"/>
      <c r="F44" s="33"/>
      <c r="G44" s="33"/>
      <c r="H44" s="33"/>
      <c r="I44" s="103"/>
      <c r="J44" s="33"/>
      <c r="K44" s="33"/>
      <c r="L44" s="43"/>
      <c r="S44" s="33"/>
      <c r="T44" s="33"/>
      <c r="U44" s="33"/>
      <c r="V44" s="33"/>
      <c r="W44" s="33"/>
      <c r="X44" s="33"/>
      <c r="Y44" s="33"/>
      <c r="Z44" s="33"/>
      <c r="AA44" s="33"/>
      <c r="AB44" s="33"/>
      <c r="AC44" s="33"/>
      <c r="AD44" s="33"/>
      <c r="AE44" s="33"/>
    </row>
    <row r="45" spans="2:12" s="1" customFormat="1" ht="14.45" customHeight="1">
      <c r="B45" s="21"/>
      <c r="I45" s="99"/>
      <c r="L45" s="21"/>
    </row>
    <row r="46" spans="2:12" s="1" customFormat="1" ht="14.45" customHeight="1">
      <c r="B46" s="21"/>
      <c r="I46" s="99"/>
      <c r="L46" s="21"/>
    </row>
    <row r="47" spans="2:12" s="1" customFormat="1" ht="14.45" customHeight="1">
      <c r="B47" s="21"/>
      <c r="I47" s="99"/>
      <c r="L47" s="21"/>
    </row>
    <row r="48" spans="2:12" s="1" customFormat="1" ht="14.45" customHeight="1">
      <c r="B48" s="21"/>
      <c r="I48" s="99"/>
      <c r="L48" s="21"/>
    </row>
    <row r="49" spans="2:12" s="1" customFormat="1" ht="14.45" customHeight="1">
      <c r="B49" s="21"/>
      <c r="I49" s="99"/>
      <c r="L49" s="21"/>
    </row>
    <row r="50" spans="2:12" s="2" customFormat="1" ht="14.45" customHeight="1">
      <c r="B50" s="43"/>
      <c r="D50" s="44" t="s">
        <v>46</v>
      </c>
      <c r="E50" s="45"/>
      <c r="F50" s="45"/>
      <c r="G50" s="44" t="s">
        <v>47</v>
      </c>
      <c r="H50" s="45"/>
      <c r="I50" s="121"/>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48</v>
      </c>
      <c r="E61" s="36"/>
      <c r="F61" s="122" t="s">
        <v>49</v>
      </c>
      <c r="G61" s="46" t="s">
        <v>48</v>
      </c>
      <c r="H61" s="36"/>
      <c r="I61" s="123"/>
      <c r="J61" s="124" t="s">
        <v>49</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50</v>
      </c>
      <c r="E65" s="47"/>
      <c r="F65" s="47"/>
      <c r="G65" s="44" t="s">
        <v>51</v>
      </c>
      <c r="H65" s="47"/>
      <c r="I65" s="125"/>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48</v>
      </c>
      <c r="E76" s="36"/>
      <c r="F76" s="122" t="s">
        <v>49</v>
      </c>
      <c r="G76" s="46" t="s">
        <v>48</v>
      </c>
      <c r="H76" s="36"/>
      <c r="I76" s="123"/>
      <c r="J76" s="124" t="s">
        <v>49</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26"/>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127"/>
      <c r="J81" s="51"/>
      <c r="K81" s="51"/>
      <c r="L81" s="43"/>
      <c r="S81" s="33"/>
      <c r="T81" s="33"/>
      <c r="U81" s="33"/>
      <c r="V81" s="33"/>
      <c r="W81" s="33"/>
      <c r="X81" s="33"/>
      <c r="Y81" s="33"/>
      <c r="Z81" s="33"/>
      <c r="AA81" s="33"/>
      <c r="AB81" s="33"/>
      <c r="AC81" s="33"/>
      <c r="AD81" s="33"/>
      <c r="AE81" s="33"/>
    </row>
    <row r="82" spans="1:31" s="2" customFormat="1" ht="24.95" customHeight="1">
      <c r="A82" s="33"/>
      <c r="B82" s="34"/>
      <c r="C82" s="22" t="s">
        <v>182</v>
      </c>
      <c r="D82" s="33"/>
      <c r="E82" s="33"/>
      <c r="F82" s="33"/>
      <c r="G82" s="33"/>
      <c r="H82" s="33"/>
      <c r="I82" s="10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10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103"/>
      <c r="J84" s="33"/>
      <c r="K84" s="33"/>
      <c r="L84" s="43"/>
      <c r="S84" s="33"/>
      <c r="T84" s="33"/>
      <c r="U84" s="33"/>
      <c r="V84" s="33"/>
      <c r="W84" s="33"/>
      <c r="X84" s="33"/>
      <c r="Y84" s="33"/>
      <c r="Z84" s="33"/>
      <c r="AA84" s="33"/>
      <c r="AB84" s="33"/>
      <c r="AC84" s="33"/>
      <c r="AD84" s="33"/>
      <c r="AE84" s="33"/>
    </row>
    <row r="85" spans="1:31" s="2" customFormat="1" ht="14.45" customHeight="1">
      <c r="A85" s="33"/>
      <c r="B85" s="34"/>
      <c r="C85" s="33"/>
      <c r="D85" s="33"/>
      <c r="E85" s="280" t="str">
        <f>E7</f>
        <v>Rozšíření infrastruktury centra INTEMAC</v>
      </c>
      <c r="F85" s="281"/>
      <c r="G85" s="281"/>
      <c r="H85" s="281"/>
      <c r="I85" s="103"/>
      <c r="J85" s="33"/>
      <c r="K85" s="33"/>
      <c r="L85" s="43"/>
      <c r="S85" s="33"/>
      <c r="T85" s="33"/>
      <c r="U85" s="33"/>
      <c r="V85" s="33"/>
      <c r="W85" s="33"/>
      <c r="X85" s="33"/>
      <c r="Y85" s="33"/>
      <c r="Z85" s="33"/>
      <c r="AA85" s="33"/>
      <c r="AB85" s="33"/>
      <c r="AC85" s="33"/>
      <c r="AD85" s="33"/>
      <c r="AE85" s="33"/>
    </row>
    <row r="86" spans="2:12" s="1" customFormat="1" ht="12" customHeight="1">
      <c r="B86" s="21"/>
      <c r="C86" s="28" t="s">
        <v>176</v>
      </c>
      <c r="I86" s="99"/>
      <c r="L86" s="21"/>
    </row>
    <row r="87" spans="2:12" s="1" customFormat="1" ht="14.45" customHeight="1">
      <c r="B87" s="21"/>
      <c r="E87" s="280" t="s">
        <v>177</v>
      </c>
      <c r="F87" s="243"/>
      <c r="G87" s="243"/>
      <c r="H87" s="243"/>
      <c r="I87" s="99"/>
      <c r="L87" s="21"/>
    </row>
    <row r="88" spans="2:12" s="1" customFormat="1" ht="12" customHeight="1">
      <c r="B88" s="21"/>
      <c r="C88" s="28" t="s">
        <v>178</v>
      </c>
      <c r="I88" s="99"/>
      <c r="L88" s="21"/>
    </row>
    <row r="89" spans="1:31" s="2" customFormat="1" ht="14.45" customHeight="1">
      <c r="A89" s="33"/>
      <c r="B89" s="34"/>
      <c r="C89" s="33"/>
      <c r="D89" s="33"/>
      <c r="E89" s="282" t="s">
        <v>764</v>
      </c>
      <c r="F89" s="283"/>
      <c r="G89" s="283"/>
      <c r="H89" s="283"/>
      <c r="I89" s="103"/>
      <c r="J89" s="33"/>
      <c r="K89" s="33"/>
      <c r="L89" s="43"/>
      <c r="S89" s="33"/>
      <c r="T89" s="33"/>
      <c r="U89" s="33"/>
      <c r="V89" s="33"/>
      <c r="W89" s="33"/>
      <c r="X89" s="33"/>
      <c r="Y89" s="33"/>
      <c r="Z89" s="33"/>
      <c r="AA89" s="33"/>
      <c r="AB89" s="33"/>
      <c r="AC89" s="33"/>
      <c r="AD89" s="33"/>
      <c r="AE89" s="33"/>
    </row>
    <row r="90" spans="1:31" s="2" customFormat="1" ht="12" customHeight="1">
      <c r="A90" s="33"/>
      <c r="B90" s="34"/>
      <c r="C90" s="28" t="s">
        <v>180</v>
      </c>
      <c r="D90" s="33"/>
      <c r="E90" s="33"/>
      <c r="F90" s="33"/>
      <c r="G90" s="33"/>
      <c r="H90" s="33"/>
      <c r="I90" s="103"/>
      <c r="J90" s="33"/>
      <c r="K90" s="33"/>
      <c r="L90" s="43"/>
      <c r="S90" s="33"/>
      <c r="T90" s="33"/>
      <c r="U90" s="33"/>
      <c r="V90" s="33"/>
      <c r="W90" s="33"/>
      <c r="X90" s="33"/>
      <c r="Y90" s="33"/>
      <c r="Z90" s="33"/>
      <c r="AA90" s="33"/>
      <c r="AB90" s="33"/>
      <c r="AC90" s="33"/>
      <c r="AD90" s="33"/>
      <c r="AE90" s="33"/>
    </row>
    <row r="91" spans="1:31" s="2" customFormat="1" ht="14.45" customHeight="1">
      <c r="A91" s="33"/>
      <c r="B91" s="34"/>
      <c r="C91" s="33"/>
      <c r="D91" s="33"/>
      <c r="E91" s="253" t="str">
        <f>E13</f>
        <v>002.4 - Stlačený vzduch</v>
      </c>
      <c r="F91" s="283"/>
      <c r="G91" s="283"/>
      <c r="H91" s="283"/>
      <c r="I91" s="103"/>
      <c r="J91" s="33"/>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103"/>
      <c r="J92" s="33"/>
      <c r="K92" s="33"/>
      <c r="L92" s="43"/>
      <c r="S92" s="33"/>
      <c r="T92" s="33"/>
      <c r="U92" s="33"/>
      <c r="V92" s="33"/>
      <c r="W92" s="33"/>
      <c r="X92" s="33"/>
      <c r="Y92" s="33"/>
      <c r="Z92" s="33"/>
      <c r="AA92" s="33"/>
      <c r="AB92" s="33"/>
      <c r="AC92" s="33"/>
      <c r="AD92" s="33"/>
      <c r="AE92" s="33"/>
    </row>
    <row r="93" spans="1:31" s="2" customFormat="1" ht="12" customHeight="1">
      <c r="A93" s="33"/>
      <c r="B93" s="34"/>
      <c r="C93" s="28" t="s">
        <v>20</v>
      </c>
      <c r="D93" s="33"/>
      <c r="E93" s="33"/>
      <c r="F93" s="26" t="str">
        <f>F16</f>
        <v xml:space="preserve"> </v>
      </c>
      <c r="G93" s="33"/>
      <c r="H93" s="33"/>
      <c r="I93" s="104" t="s">
        <v>22</v>
      </c>
      <c r="J93" s="56" t="str">
        <f>IF(J16="","",J16)</f>
        <v>20. 10. 2018</v>
      </c>
      <c r="K93" s="33"/>
      <c r="L93" s="43"/>
      <c r="S93" s="33"/>
      <c r="T93" s="33"/>
      <c r="U93" s="33"/>
      <c r="V93" s="33"/>
      <c r="W93" s="33"/>
      <c r="X93" s="33"/>
      <c r="Y93" s="33"/>
      <c r="Z93" s="33"/>
      <c r="AA93" s="33"/>
      <c r="AB93" s="33"/>
      <c r="AC93" s="33"/>
      <c r="AD93" s="33"/>
      <c r="AE93" s="33"/>
    </row>
    <row r="94" spans="1:31" s="2" customFormat="1" ht="6.95" customHeight="1">
      <c r="A94" s="33"/>
      <c r="B94" s="34"/>
      <c r="C94" s="33"/>
      <c r="D94" s="33"/>
      <c r="E94" s="33"/>
      <c r="F94" s="33"/>
      <c r="G94" s="33"/>
      <c r="H94" s="33"/>
      <c r="I94" s="103"/>
      <c r="J94" s="33"/>
      <c r="K94" s="33"/>
      <c r="L94" s="43"/>
      <c r="S94" s="33"/>
      <c r="T94" s="33"/>
      <c r="U94" s="33"/>
      <c r="V94" s="33"/>
      <c r="W94" s="33"/>
      <c r="X94" s="33"/>
      <c r="Y94" s="33"/>
      <c r="Z94" s="33"/>
      <c r="AA94" s="33"/>
      <c r="AB94" s="33"/>
      <c r="AC94" s="33"/>
      <c r="AD94" s="33"/>
      <c r="AE94" s="33"/>
    </row>
    <row r="95" spans="1:31" s="2" customFormat="1" ht="15.6" customHeight="1">
      <c r="A95" s="33"/>
      <c r="B95" s="34"/>
      <c r="C95" s="28" t="s">
        <v>24</v>
      </c>
      <c r="D95" s="33"/>
      <c r="E95" s="33"/>
      <c r="F95" s="26" t="str">
        <f>E19</f>
        <v xml:space="preserve"> </v>
      </c>
      <c r="G95" s="33"/>
      <c r="H95" s="33"/>
      <c r="I95" s="104" t="s">
        <v>29</v>
      </c>
      <c r="J95" s="31" t="str">
        <f>E25</f>
        <v xml:space="preserve"> </v>
      </c>
      <c r="K95" s="33"/>
      <c r="L95" s="43"/>
      <c r="S95" s="33"/>
      <c r="T95" s="33"/>
      <c r="U95" s="33"/>
      <c r="V95" s="33"/>
      <c r="W95" s="33"/>
      <c r="X95" s="33"/>
      <c r="Y95" s="33"/>
      <c r="Z95" s="33"/>
      <c r="AA95" s="33"/>
      <c r="AB95" s="33"/>
      <c r="AC95" s="33"/>
      <c r="AD95" s="33"/>
      <c r="AE95" s="33"/>
    </row>
    <row r="96" spans="1:31" s="2" customFormat="1" ht="15.6" customHeight="1">
      <c r="A96" s="33"/>
      <c r="B96" s="34"/>
      <c r="C96" s="28" t="s">
        <v>27</v>
      </c>
      <c r="D96" s="33"/>
      <c r="E96" s="33"/>
      <c r="F96" s="26" t="str">
        <f>IF(E22="","",E22)</f>
        <v>Vyplň údaj</v>
      </c>
      <c r="G96" s="33"/>
      <c r="H96" s="33"/>
      <c r="I96" s="104" t="s">
        <v>31</v>
      </c>
      <c r="J96" s="31" t="str">
        <f>E28</f>
        <v xml:space="preserve"> </v>
      </c>
      <c r="K96" s="33"/>
      <c r="L96" s="43"/>
      <c r="S96" s="33"/>
      <c r="T96" s="33"/>
      <c r="U96" s="33"/>
      <c r="V96" s="33"/>
      <c r="W96" s="33"/>
      <c r="X96" s="33"/>
      <c r="Y96" s="33"/>
      <c r="Z96" s="33"/>
      <c r="AA96" s="33"/>
      <c r="AB96" s="33"/>
      <c r="AC96" s="33"/>
      <c r="AD96" s="33"/>
      <c r="AE96" s="33"/>
    </row>
    <row r="97" spans="1:31" s="2" customFormat="1" ht="10.35" customHeight="1">
      <c r="A97" s="33"/>
      <c r="B97" s="34"/>
      <c r="C97" s="33"/>
      <c r="D97" s="33"/>
      <c r="E97" s="33"/>
      <c r="F97" s="33"/>
      <c r="G97" s="33"/>
      <c r="H97" s="33"/>
      <c r="I97" s="103"/>
      <c r="J97" s="33"/>
      <c r="K97" s="33"/>
      <c r="L97" s="43"/>
      <c r="S97" s="33"/>
      <c r="T97" s="33"/>
      <c r="U97" s="33"/>
      <c r="V97" s="33"/>
      <c r="W97" s="33"/>
      <c r="X97" s="33"/>
      <c r="Y97" s="33"/>
      <c r="Z97" s="33"/>
      <c r="AA97" s="33"/>
      <c r="AB97" s="33"/>
      <c r="AC97" s="33"/>
      <c r="AD97" s="33"/>
      <c r="AE97" s="33"/>
    </row>
    <row r="98" spans="1:31" s="2" customFormat="1" ht="29.25" customHeight="1">
      <c r="A98" s="33"/>
      <c r="B98" s="34"/>
      <c r="C98" s="128" t="s">
        <v>183</v>
      </c>
      <c r="D98" s="114"/>
      <c r="E98" s="114"/>
      <c r="F98" s="114"/>
      <c r="G98" s="114"/>
      <c r="H98" s="114"/>
      <c r="I98" s="129"/>
      <c r="J98" s="130" t="s">
        <v>184</v>
      </c>
      <c r="K98" s="114"/>
      <c r="L98" s="43"/>
      <c r="S98" s="33"/>
      <c r="T98" s="33"/>
      <c r="U98" s="33"/>
      <c r="V98" s="33"/>
      <c r="W98" s="33"/>
      <c r="X98" s="33"/>
      <c r="Y98" s="33"/>
      <c r="Z98" s="33"/>
      <c r="AA98" s="33"/>
      <c r="AB98" s="33"/>
      <c r="AC98" s="33"/>
      <c r="AD98" s="33"/>
      <c r="AE98" s="33"/>
    </row>
    <row r="99" spans="1:31" s="2" customFormat="1" ht="10.35" customHeight="1">
      <c r="A99" s="33"/>
      <c r="B99" s="34"/>
      <c r="C99" s="33"/>
      <c r="D99" s="33"/>
      <c r="E99" s="33"/>
      <c r="F99" s="33"/>
      <c r="G99" s="33"/>
      <c r="H99" s="33"/>
      <c r="I99" s="103"/>
      <c r="J99" s="33"/>
      <c r="K99" s="33"/>
      <c r="L99" s="43"/>
      <c r="S99" s="33"/>
      <c r="T99" s="33"/>
      <c r="U99" s="33"/>
      <c r="V99" s="33"/>
      <c r="W99" s="33"/>
      <c r="X99" s="33"/>
      <c r="Y99" s="33"/>
      <c r="Z99" s="33"/>
      <c r="AA99" s="33"/>
      <c r="AB99" s="33"/>
      <c r="AC99" s="33"/>
      <c r="AD99" s="33"/>
      <c r="AE99" s="33"/>
    </row>
    <row r="100" spans="1:47" s="2" customFormat="1" ht="22.9" customHeight="1">
      <c r="A100" s="33"/>
      <c r="B100" s="34"/>
      <c r="C100" s="131" t="s">
        <v>185</v>
      </c>
      <c r="D100" s="33"/>
      <c r="E100" s="33"/>
      <c r="F100" s="33"/>
      <c r="G100" s="33"/>
      <c r="H100" s="33"/>
      <c r="I100" s="103"/>
      <c r="J100" s="72">
        <f>J127</f>
        <v>0</v>
      </c>
      <c r="K100" s="33"/>
      <c r="L100" s="43"/>
      <c r="S100" s="33"/>
      <c r="T100" s="33"/>
      <c r="U100" s="33"/>
      <c r="V100" s="33"/>
      <c r="W100" s="33"/>
      <c r="X100" s="33"/>
      <c r="Y100" s="33"/>
      <c r="Z100" s="33"/>
      <c r="AA100" s="33"/>
      <c r="AB100" s="33"/>
      <c r="AC100" s="33"/>
      <c r="AD100" s="33"/>
      <c r="AE100" s="33"/>
      <c r="AU100" s="18" t="s">
        <v>186</v>
      </c>
    </row>
    <row r="101" spans="2:12" s="9" customFormat="1" ht="24.95" customHeight="1">
      <c r="B101" s="132"/>
      <c r="D101" s="133" t="s">
        <v>2582</v>
      </c>
      <c r="E101" s="134"/>
      <c r="F101" s="134"/>
      <c r="G101" s="134"/>
      <c r="H101" s="134"/>
      <c r="I101" s="135"/>
      <c r="J101" s="136">
        <f>J128</f>
        <v>0</v>
      </c>
      <c r="L101" s="132"/>
    </row>
    <row r="102" spans="2:12" s="10" customFormat="1" ht="19.9" customHeight="1">
      <c r="B102" s="137"/>
      <c r="D102" s="138" t="s">
        <v>2583</v>
      </c>
      <c r="E102" s="139"/>
      <c r="F102" s="139"/>
      <c r="G102" s="139"/>
      <c r="H102" s="139"/>
      <c r="I102" s="140"/>
      <c r="J102" s="141">
        <f>J129</f>
        <v>0</v>
      </c>
      <c r="L102" s="137"/>
    </row>
    <row r="103" spans="2:12" s="10" customFormat="1" ht="19.9" customHeight="1">
      <c r="B103" s="137"/>
      <c r="D103" s="138" t="s">
        <v>2584</v>
      </c>
      <c r="E103" s="139"/>
      <c r="F103" s="139"/>
      <c r="G103" s="139"/>
      <c r="H103" s="139"/>
      <c r="I103" s="140"/>
      <c r="J103" s="141">
        <f>J140</f>
        <v>0</v>
      </c>
      <c r="L103" s="137"/>
    </row>
    <row r="104" spans="1:31" s="2" customFormat="1" ht="21.75" customHeight="1">
      <c r="A104" s="33"/>
      <c r="B104" s="34"/>
      <c r="C104" s="33"/>
      <c r="D104" s="33"/>
      <c r="E104" s="33"/>
      <c r="F104" s="33"/>
      <c r="G104" s="33"/>
      <c r="H104" s="33"/>
      <c r="I104" s="103"/>
      <c r="J104" s="33"/>
      <c r="K104" s="33"/>
      <c r="L104" s="43"/>
      <c r="S104" s="33"/>
      <c r="T104" s="33"/>
      <c r="U104" s="33"/>
      <c r="V104" s="33"/>
      <c r="W104" s="33"/>
      <c r="X104" s="33"/>
      <c r="Y104" s="33"/>
      <c r="Z104" s="33"/>
      <c r="AA104" s="33"/>
      <c r="AB104" s="33"/>
      <c r="AC104" s="33"/>
      <c r="AD104" s="33"/>
      <c r="AE104" s="33"/>
    </row>
    <row r="105" spans="1:31" s="2" customFormat="1" ht="6.95" customHeight="1">
      <c r="A105" s="33"/>
      <c r="B105" s="48"/>
      <c r="C105" s="49"/>
      <c r="D105" s="49"/>
      <c r="E105" s="49"/>
      <c r="F105" s="49"/>
      <c r="G105" s="49"/>
      <c r="H105" s="49"/>
      <c r="I105" s="126"/>
      <c r="J105" s="49"/>
      <c r="K105" s="49"/>
      <c r="L105" s="43"/>
      <c r="S105" s="33"/>
      <c r="T105" s="33"/>
      <c r="U105" s="33"/>
      <c r="V105" s="33"/>
      <c r="W105" s="33"/>
      <c r="X105" s="33"/>
      <c r="Y105" s="33"/>
      <c r="Z105" s="33"/>
      <c r="AA105" s="33"/>
      <c r="AB105" s="33"/>
      <c r="AC105" s="33"/>
      <c r="AD105" s="33"/>
      <c r="AE105" s="33"/>
    </row>
    <row r="109" spans="1:31" s="2" customFormat="1" ht="6.95" customHeight="1">
      <c r="A109" s="33"/>
      <c r="B109" s="50"/>
      <c r="C109" s="51"/>
      <c r="D109" s="51"/>
      <c r="E109" s="51"/>
      <c r="F109" s="51"/>
      <c r="G109" s="51"/>
      <c r="H109" s="51"/>
      <c r="I109" s="127"/>
      <c r="J109" s="51"/>
      <c r="K109" s="51"/>
      <c r="L109" s="43"/>
      <c r="S109" s="33"/>
      <c r="T109" s="33"/>
      <c r="U109" s="33"/>
      <c r="V109" s="33"/>
      <c r="W109" s="33"/>
      <c r="X109" s="33"/>
      <c r="Y109" s="33"/>
      <c r="Z109" s="33"/>
      <c r="AA109" s="33"/>
      <c r="AB109" s="33"/>
      <c r="AC109" s="33"/>
      <c r="AD109" s="33"/>
      <c r="AE109" s="33"/>
    </row>
    <row r="110" spans="1:31" s="2" customFormat="1" ht="24.95" customHeight="1">
      <c r="A110" s="33"/>
      <c r="B110" s="34"/>
      <c r="C110" s="22" t="s">
        <v>204</v>
      </c>
      <c r="D110" s="33"/>
      <c r="E110" s="33"/>
      <c r="F110" s="33"/>
      <c r="G110" s="33"/>
      <c r="H110" s="33"/>
      <c r="I110" s="10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10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103"/>
      <c r="J112" s="33"/>
      <c r="K112" s="33"/>
      <c r="L112" s="43"/>
      <c r="S112" s="33"/>
      <c r="T112" s="33"/>
      <c r="U112" s="33"/>
      <c r="V112" s="33"/>
      <c r="W112" s="33"/>
      <c r="X112" s="33"/>
      <c r="Y112" s="33"/>
      <c r="Z112" s="33"/>
      <c r="AA112" s="33"/>
      <c r="AB112" s="33"/>
      <c r="AC112" s="33"/>
      <c r="AD112" s="33"/>
      <c r="AE112" s="33"/>
    </row>
    <row r="113" spans="1:31" s="2" customFormat="1" ht="14.45" customHeight="1">
      <c r="A113" s="33"/>
      <c r="B113" s="34"/>
      <c r="C113" s="33"/>
      <c r="D113" s="33"/>
      <c r="E113" s="280" t="str">
        <f>E7</f>
        <v>Rozšíření infrastruktury centra INTEMAC</v>
      </c>
      <c r="F113" s="281"/>
      <c r="G113" s="281"/>
      <c r="H113" s="281"/>
      <c r="I113" s="103"/>
      <c r="J113" s="33"/>
      <c r="K113" s="33"/>
      <c r="L113" s="43"/>
      <c r="S113" s="33"/>
      <c r="T113" s="33"/>
      <c r="U113" s="33"/>
      <c r="V113" s="33"/>
      <c r="W113" s="33"/>
      <c r="X113" s="33"/>
      <c r="Y113" s="33"/>
      <c r="Z113" s="33"/>
      <c r="AA113" s="33"/>
      <c r="AB113" s="33"/>
      <c r="AC113" s="33"/>
      <c r="AD113" s="33"/>
      <c r="AE113" s="33"/>
    </row>
    <row r="114" spans="2:12" s="1" customFormat="1" ht="12" customHeight="1">
      <c r="B114" s="21"/>
      <c r="C114" s="28" t="s">
        <v>176</v>
      </c>
      <c r="I114" s="99"/>
      <c r="L114" s="21"/>
    </row>
    <row r="115" spans="2:12" s="1" customFormat="1" ht="14.45" customHeight="1">
      <c r="B115" s="21"/>
      <c r="E115" s="280" t="s">
        <v>177</v>
      </c>
      <c r="F115" s="243"/>
      <c r="G115" s="243"/>
      <c r="H115" s="243"/>
      <c r="I115" s="99"/>
      <c r="L115" s="21"/>
    </row>
    <row r="116" spans="2:12" s="1" customFormat="1" ht="12" customHeight="1">
      <c r="B116" s="21"/>
      <c r="C116" s="28" t="s">
        <v>178</v>
      </c>
      <c r="I116" s="99"/>
      <c r="L116" s="21"/>
    </row>
    <row r="117" spans="1:31" s="2" customFormat="1" ht="14.45" customHeight="1">
      <c r="A117" s="33"/>
      <c r="B117" s="34"/>
      <c r="C117" s="33"/>
      <c r="D117" s="33"/>
      <c r="E117" s="282" t="s">
        <v>764</v>
      </c>
      <c r="F117" s="283"/>
      <c r="G117" s="283"/>
      <c r="H117" s="283"/>
      <c r="I117" s="10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180</v>
      </c>
      <c r="D118" s="33"/>
      <c r="E118" s="33"/>
      <c r="F118" s="33"/>
      <c r="G118" s="33"/>
      <c r="H118" s="33"/>
      <c r="I118" s="103"/>
      <c r="J118" s="33"/>
      <c r="K118" s="33"/>
      <c r="L118" s="43"/>
      <c r="S118" s="33"/>
      <c r="T118" s="33"/>
      <c r="U118" s="33"/>
      <c r="V118" s="33"/>
      <c r="W118" s="33"/>
      <c r="X118" s="33"/>
      <c r="Y118" s="33"/>
      <c r="Z118" s="33"/>
      <c r="AA118" s="33"/>
      <c r="AB118" s="33"/>
      <c r="AC118" s="33"/>
      <c r="AD118" s="33"/>
      <c r="AE118" s="33"/>
    </row>
    <row r="119" spans="1:31" s="2" customFormat="1" ht="14.45" customHeight="1">
      <c r="A119" s="33"/>
      <c r="B119" s="34"/>
      <c r="C119" s="33"/>
      <c r="D119" s="33"/>
      <c r="E119" s="253" t="str">
        <f>E13</f>
        <v>002.4 - Stlačený vzduch</v>
      </c>
      <c r="F119" s="283"/>
      <c r="G119" s="283"/>
      <c r="H119" s="283"/>
      <c r="I119" s="103"/>
      <c r="J119" s="33"/>
      <c r="K119" s="33"/>
      <c r="L119" s="43"/>
      <c r="S119" s="33"/>
      <c r="T119" s="33"/>
      <c r="U119" s="33"/>
      <c r="V119" s="33"/>
      <c r="W119" s="33"/>
      <c r="X119" s="33"/>
      <c r="Y119" s="33"/>
      <c r="Z119" s="33"/>
      <c r="AA119" s="33"/>
      <c r="AB119" s="33"/>
      <c r="AC119" s="33"/>
      <c r="AD119" s="33"/>
      <c r="AE119" s="33"/>
    </row>
    <row r="120" spans="1:31" s="2" customFormat="1" ht="6.95" customHeight="1">
      <c r="A120" s="33"/>
      <c r="B120" s="34"/>
      <c r="C120" s="33"/>
      <c r="D120" s="33"/>
      <c r="E120" s="33"/>
      <c r="F120" s="33"/>
      <c r="G120" s="33"/>
      <c r="H120" s="33"/>
      <c r="I120" s="103"/>
      <c r="J120" s="33"/>
      <c r="K120" s="33"/>
      <c r="L120" s="43"/>
      <c r="S120" s="33"/>
      <c r="T120" s="33"/>
      <c r="U120" s="33"/>
      <c r="V120" s="33"/>
      <c r="W120" s="33"/>
      <c r="X120" s="33"/>
      <c r="Y120" s="33"/>
      <c r="Z120" s="33"/>
      <c r="AA120" s="33"/>
      <c r="AB120" s="33"/>
      <c r="AC120" s="33"/>
      <c r="AD120" s="33"/>
      <c r="AE120" s="33"/>
    </row>
    <row r="121" spans="1:31" s="2" customFormat="1" ht="12" customHeight="1">
      <c r="A121" s="33"/>
      <c r="B121" s="34"/>
      <c r="C121" s="28" t="s">
        <v>20</v>
      </c>
      <c r="D121" s="33"/>
      <c r="E121" s="33"/>
      <c r="F121" s="26" t="str">
        <f>F16</f>
        <v xml:space="preserve"> </v>
      </c>
      <c r="G121" s="33"/>
      <c r="H121" s="33"/>
      <c r="I121" s="104" t="s">
        <v>22</v>
      </c>
      <c r="J121" s="56" t="str">
        <f>IF(J16="","",J16)</f>
        <v>20. 10. 2018</v>
      </c>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103"/>
      <c r="J122" s="33"/>
      <c r="K122" s="33"/>
      <c r="L122" s="43"/>
      <c r="S122" s="33"/>
      <c r="T122" s="33"/>
      <c r="U122" s="33"/>
      <c r="V122" s="33"/>
      <c r="W122" s="33"/>
      <c r="X122" s="33"/>
      <c r="Y122" s="33"/>
      <c r="Z122" s="33"/>
      <c r="AA122" s="33"/>
      <c r="AB122" s="33"/>
      <c r="AC122" s="33"/>
      <c r="AD122" s="33"/>
      <c r="AE122" s="33"/>
    </row>
    <row r="123" spans="1:31" s="2" customFormat="1" ht="15.6" customHeight="1">
      <c r="A123" s="33"/>
      <c r="B123" s="34"/>
      <c r="C123" s="28" t="s">
        <v>24</v>
      </c>
      <c r="D123" s="33"/>
      <c r="E123" s="33"/>
      <c r="F123" s="26" t="str">
        <f>E19</f>
        <v xml:space="preserve"> </v>
      </c>
      <c r="G123" s="33"/>
      <c r="H123" s="33"/>
      <c r="I123" s="104" t="s">
        <v>29</v>
      </c>
      <c r="J123" s="31" t="str">
        <f>E25</f>
        <v xml:space="preserve"> </v>
      </c>
      <c r="K123" s="33"/>
      <c r="L123" s="43"/>
      <c r="S123" s="33"/>
      <c r="T123" s="33"/>
      <c r="U123" s="33"/>
      <c r="V123" s="33"/>
      <c r="W123" s="33"/>
      <c r="X123" s="33"/>
      <c r="Y123" s="33"/>
      <c r="Z123" s="33"/>
      <c r="AA123" s="33"/>
      <c r="AB123" s="33"/>
      <c r="AC123" s="33"/>
      <c r="AD123" s="33"/>
      <c r="AE123" s="33"/>
    </row>
    <row r="124" spans="1:31" s="2" customFormat="1" ht="15.6" customHeight="1">
      <c r="A124" s="33"/>
      <c r="B124" s="34"/>
      <c r="C124" s="28" t="s">
        <v>27</v>
      </c>
      <c r="D124" s="33"/>
      <c r="E124" s="33"/>
      <c r="F124" s="26" t="str">
        <f>IF(E22="","",E22)</f>
        <v>Vyplň údaj</v>
      </c>
      <c r="G124" s="33"/>
      <c r="H124" s="33"/>
      <c r="I124" s="104" t="s">
        <v>31</v>
      </c>
      <c r="J124" s="31" t="str">
        <f>E28</f>
        <v xml:space="preserve"> </v>
      </c>
      <c r="K124" s="33"/>
      <c r="L124" s="43"/>
      <c r="S124" s="33"/>
      <c r="T124" s="33"/>
      <c r="U124" s="33"/>
      <c r="V124" s="33"/>
      <c r="W124" s="33"/>
      <c r="X124" s="33"/>
      <c r="Y124" s="33"/>
      <c r="Z124" s="33"/>
      <c r="AA124" s="33"/>
      <c r="AB124" s="33"/>
      <c r="AC124" s="33"/>
      <c r="AD124" s="33"/>
      <c r="AE124" s="33"/>
    </row>
    <row r="125" spans="1:31" s="2" customFormat="1" ht="10.35" customHeight="1">
      <c r="A125" s="33"/>
      <c r="B125" s="34"/>
      <c r="C125" s="33"/>
      <c r="D125" s="33"/>
      <c r="E125" s="33"/>
      <c r="F125" s="33"/>
      <c r="G125" s="33"/>
      <c r="H125" s="33"/>
      <c r="I125" s="103"/>
      <c r="J125" s="33"/>
      <c r="K125" s="33"/>
      <c r="L125" s="43"/>
      <c r="S125" s="33"/>
      <c r="T125" s="33"/>
      <c r="U125" s="33"/>
      <c r="V125" s="33"/>
      <c r="W125" s="33"/>
      <c r="X125" s="33"/>
      <c r="Y125" s="33"/>
      <c r="Z125" s="33"/>
      <c r="AA125" s="33"/>
      <c r="AB125" s="33"/>
      <c r="AC125" s="33"/>
      <c r="AD125" s="33"/>
      <c r="AE125" s="33"/>
    </row>
    <row r="126" spans="1:31" s="11" customFormat="1" ht="29.25" customHeight="1">
      <c r="A126" s="142"/>
      <c r="B126" s="143"/>
      <c r="C126" s="144" t="s">
        <v>205</v>
      </c>
      <c r="D126" s="145" t="s">
        <v>58</v>
      </c>
      <c r="E126" s="145" t="s">
        <v>54</v>
      </c>
      <c r="F126" s="145" t="s">
        <v>55</v>
      </c>
      <c r="G126" s="145" t="s">
        <v>206</v>
      </c>
      <c r="H126" s="145" t="s">
        <v>207</v>
      </c>
      <c r="I126" s="146" t="s">
        <v>208</v>
      </c>
      <c r="J126" s="145" t="s">
        <v>184</v>
      </c>
      <c r="K126" s="147" t="s">
        <v>209</v>
      </c>
      <c r="L126" s="148"/>
      <c r="M126" s="63" t="s">
        <v>1</v>
      </c>
      <c r="N126" s="64" t="s">
        <v>37</v>
      </c>
      <c r="O126" s="64" t="s">
        <v>210</v>
      </c>
      <c r="P126" s="64" t="s">
        <v>211</v>
      </c>
      <c r="Q126" s="64" t="s">
        <v>212</v>
      </c>
      <c r="R126" s="64" t="s">
        <v>213</v>
      </c>
      <c r="S126" s="64" t="s">
        <v>214</v>
      </c>
      <c r="T126" s="65" t="s">
        <v>215</v>
      </c>
      <c r="U126" s="142"/>
      <c r="V126" s="142"/>
      <c r="W126" s="142"/>
      <c r="X126" s="142"/>
      <c r="Y126" s="142"/>
      <c r="Z126" s="142"/>
      <c r="AA126" s="142"/>
      <c r="AB126" s="142"/>
      <c r="AC126" s="142"/>
      <c r="AD126" s="142"/>
      <c r="AE126" s="142"/>
    </row>
    <row r="127" spans="1:63" s="2" customFormat="1" ht="22.9" customHeight="1">
      <c r="A127" s="33"/>
      <c r="B127" s="34"/>
      <c r="C127" s="70" t="s">
        <v>216</v>
      </c>
      <c r="D127" s="33"/>
      <c r="E127" s="33"/>
      <c r="F127" s="33"/>
      <c r="G127" s="33"/>
      <c r="H127" s="33"/>
      <c r="I127" s="103"/>
      <c r="J127" s="149">
        <f>BK127</f>
        <v>0</v>
      </c>
      <c r="K127" s="33"/>
      <c r="L127" s="34"/>
      <c r="M127" s="66"/>
      <c r="N127" s="57"/>
      <c r="O127" s="67"/>
      <c r="P127" s="150">
        <f>P128</f>
        <v>0</v>
      </c>
      <c r="Q127" s="67"/>
      <c r="R127" s="150">
        <f>R128</f>
        <v>0</v>
      </c>
      <c r="S127" s="67"/>
      <c r="T127" s="151">
        <f>T128</f>
        <v>0</v>
      </c>
      <c r="U127" s="33"/>
      <c r="V127" s="33"/>
      <c r="W127" s="33"/>
      <c r="X127" s="33"/>
      <c r="Y127" s="33"/>
      <c r="Z127" s="33"/>
      <c r="AA127" s="33"/>
      <c r="AB127" s="33"/>
      <c r="AC127" s="33"/>
      <c r="AD127" s="33"/>
      <c r="AE127" s="33"/>
      <c r="AT127" s="18" t="s">
        <v>72</v>
      </c>
      <c r="AU127" s="18" t="s">
        <v>186</v>
      </c>
      <c r="BK127" s="152">
        <f>BK128</f>
        <v>0</v>
      </c>
    </row>
    <row r="128" spans="2:63" s="12" customFormat="1" ht="25.9" customHeight="1">
      <c r="B128" s="153"/>
      <c r="D128" s="154" t="s">
        <v>72</v>
      </c>
      <c r="E128" s="155" t="s">
        <v>2585</v>
      </c>
      <c r="F128" s="155" t="s">
        <v>114</v>
      </c>
      <c r="I128" s="156"/>
      <c r="J128" s="157">
        <f>BK128</f>
        <v>0</v>
      </c>
      <c r="L128" s="153"/>
      <c r="M128" s="158"/>
      <c r="N128" s="159"/>
      <c r="O128" s="159"/>
      <c r="P128" s="160">
        <f>P129+P140</f>
        <v>0</v>
      </c>
      <c r="Q128" s="159"/>
      <c r="R128" s="160">
        <f>R129+R140</f>
        <v>0</v>
      </c>
      <c r="S128" s="159"/>
      <c r="T128" s="161">
        <f>T129+T140</f>
        <v>0</v>
      </c>
      <c r="AR128" s="154" t="s">
        <v>90</v>
      </c>
      <c r="AT128" s="162" t="s">
        <v>72</v>
      </c>
      <c r="AU128" s="162" t="s">
        <v>73</v>
      </c>
      <c r="AY128" s="154" t="s">
        <v>219</v>
      </c>
      <c r="BK128" s="163">
        <f>BK129+BK140</f>
        <v>0</v>
      </c>
    </row>
    <row r="129" spans="2:63" s="12" customFormat="1" ht="22.9" customHeight="1">
      <c r="B129" s="153"/>
      <c r="D129" s="154" t="s">
        <v>72</v>
      </c>
      <c r="E129" s="164" t="s">
        <v>166</v>
      </c>
      <c r="F129" s="164" t="s">
        <v>2586</v>
      </c>
      <c r="I129" s="156"/>
      <c r="J129" s="165">
        <f>BK129</f>
        <v>0</v>
      </c>
      <c r="L129" s="153"/>
      <c r="M129" s="158"/>
      <c r="N129" s="159"/>
      <c r="O129" s="159"/>
      <c r="P129" s="160">
        <f>SUM(P130:P139)</f>
        <v>0</v>
      </c>
      <c r="Q129" s="159"/>
      <c r="R129" s="160">
        <f>SUM(R130:R139)</f>
        <v>0</v>
      </c>
      <c r="S129" s="159"/>
      <c r="T129" s="161">
        <f>SUM(T130:T139)</f>
        <v>0</v>
      </c>
      <c r="AR129" s="154" t="s">
        <v>90</v>
      </c>
      <c r="AT129" s="162" t="s">
        <v>72</v>
      </c>
      <c r="AU129" s="162" t="s">
        <v>80</v>
      </c>
      <c r="AY129" s="154" t="s">
        <v>219</v>
      </c>
      <c r="BK129" s="163">
        <f>SUM(BK130:BK139)</f>
        <v>0</v>
      </c>
    </row>
    <row r="130" spans="1:65" s="2" customFormat="1" ht="21.6" customHeight="1">
      <c r="A130" s="33"/>
      <c r="B130" s="166"/>
      <c r="C130" s="167" t="s">
        <v>80</v>
      </c>
      <c r="D130" s="167" t="s">
        <v>222</v>
      </c>
      <c r="E130" s="168" t="s">
        <v>2587</v>
      </c>
      <c r="F130" s="169" t="s">
        <v>2588</v>
      </c>
      <c r="G130" s="170" t="s">
        <v>361</v>
      </c>
      <c r="H130" s="171">
        <v>25</v>
      </c>
      <c r="I130" s="172"/>
      <c r="J130" s="173">
        <f aca="true" t="shared" si="0" ref="J130:J139">ROUND(I130*H130,2)</f>
        <v>0</v>
      </c>
      <c r="K130" s="169" t="s">
        <v>1</v>
      </c>
      <c r="L130" s="34"/>
      <c r="M130" s="174" t="s">
        <v>1</v>
      </c>
      <c r="N130" s="175" t="s">
        <v>38</v>
      </c>
      <c r="O130" s="59"/>
      <c r="P130" s="176">
        <f aca="true" t="shared" si="1" ref="P130:P139">O130*H130</f>
        <v>0</v>
      </c>
      <c r="Q130" s="176">
        <v>0</v>
      </c>
      <c r="R130" s="176">
        <f aca="true" t="shared" si="2" ref="R130:R139">Q130*H130</f>
        <v>0</v>
      </c>
      <c r="S130" s="176">
        <v>0</v>
      </c>
      <c r="T130" s="177">
        <f aca="true" t="shared" si="3" ref="T130:T139">S130*H130</f>
        <v>0</v>
      </c>
      <c r="U130" s="33"/>
      <c r="V130" s="33"/>
      <c r="W130" s="33"/>
      <c r="X130" s="33"/>
      <c r="Y130" s="33"/>
      <c r="Z130" s="33"/>
      <c r="AA130" s="33"/>
      <c r="AB130" s="33"/>
      <c r="AC130" s="33"/>
      <c r="AD130" s="33"/>
      <c r="AE130" s="33"/>
      <c r="AR130" s="178" t="s">
        <v>446</v>
      </c>
      <c r="AT130" s="178" t="s">
        <v>222</v>
      </c>
      <c r="AU130" s="178" t="s">
        <v>82</v>
      </c>
      <c r="AY130" s="18" t="s">
        <v>219</v>
      </c>
      <c r="BE130" s="179">
        <f aca="true" t="shared" si="4" ref="BE130:BE139">IF(N130="základní",J130,0)</f>
        <v>0</v>
      </c>
      <c r="BF130" s="179">
        <f aca="true" t="shared" si="5" ref="BF130:BF139">IF(N130="snížená",J130,0)</f>
        <v>0</v>
      </c>
      <c r="BG130" s="179">
        <f aca="true" t="shared" si="6" ref="BG130:BG139">IF(N130="zákl. přenesená",J130,0)</f>
        <v>0</v>
      </c>
      <c r="BH130" s="179">
        <f aca="true" t="shared" si="7" ref="BH130:BH139">IF(N130="sníž. přenesená",J130,0)</f>
        <v>0</v>
      </c>
      <c r="BI130" s="179">
        <f aca="true" t="shared" si="8" ref="BI130:BI139">IF(N130="nulová",J130,0)</f>
        <v>0</v>
      </c>
      <c r="BJ130" s="18" t="s">
        <v>80</v>
      </c>
      <c r="BK130" s="179">
        <f aca="true" t="shared" si="9" ref="BK130:BK139">ROUND(I130*H130,2)</f>
        <v>0</v>
      </c>
      <c r="BL130" s="18" t="s">
        <v>446</v>
      </c>
      <c r="BM130" s="178" t="s">
        <v>82</v>
      </c>
    </row>
    <row r="131" spans="1:65" s="2" customFormat="1" ht="14.45" customHeight="1">
      <c r="A131" s="33"/>
      <c r="B131" s="166"/>
      <c r="C131" s="167" t="s">
        <v>82</v>
      </c>
      <c r="D131" s="167" t="s">
        <v>222</v>
      </c>
      <c r="E131" s="168" t="s">
        <v>2589</v>
      </c>
      <c r="F131" s="169" t="s">
        <v>2590</v>
      </c>
      <c r="G131" s="170" t="s">
        <v>592</v>
      </c>
      <c r="H131" s="171">
        <v>10</v>
      </c>
      <c r="I131" s="172"/>
      <c r="J131" s="173">
        <f t="shared" si="0"/>
        <v>0</v>
      </c>
      <c r="K131" s="169" t="s">
        <v>1</v>
      </c>
      <c r="L131" s="34"/>
      <c r="M131" s="174" t="s">
        <v>1</v>
      </c>
      <c r="N131" s="175" t="s">
        <v>38</v>
      </c>
      <c r="O131" s="59"/>
      <c r="P131" s="176">
        <f t="shared" si="1"/>
        <v>0</v>
      </c>
      <c r="Q131" s="176">
        <v>0</v>
      </c>
      <c r="R131" s="176">
        <f t="shared" si="2"/>
        <v>0</v>
      </c>
      <c r="S131" s="176">
        <v>0</v>
      </c>
      <c r="T131" s="177">
        <f t="shared" si="3"/>
        <v>0</v>
      </c>
      <c r="U131" s="33"/>
      <c r="V131" s="33"/>
      <c r="W131" s="33"/>
      <c r="X131" s="33"/>
      <c r="Y131" s="33"/>
      <c r="Z131" s="33"/>
      <c r="AA131" s="33"/>
      <c r="AB131" s="33"/>
      <c r="AC131" s="33"/>
      <c r="AD131" s="33"/>
      <c r="AE131" s="33"/>
      <c r="AR131" s="178" t="s">
        <v>446</v>
      </c>
      <c r="AT131" s="178" t="s">
        <v>222</v>
      </c>
      <c r="AU131" s="178" t="s">
        <v>82</v>
      </c>
      <c r="AY131" s="18" t="s">
        <v>219</v>
      </c>
      <c r="BE131" s="179">
        <f t="shared" si="4"/>
        <v>0</v>
      </c>
      <c r="BF131" s="179">
        <f t="shared" si="5"/>
        <v>0</v>
      </c>
      <c r="BG131" s="179">
        <f t="shared" si="6"/>
        <v>0</v>
      </c>
      <c r="BH131" s="179">
        <f t="shared" si="7"/>
        <v>0</v>
      </c>
      <c r="BI131" s="179">
        <f t="shared" si="8"/>
        <v>0</v>
      </c>
      <c r="BJ131" s="18" t="s">
        <v>80</v>
      </c>
      <c r="BK131" s="179">
        <f t="shared" si="9"/>
        <v>0</v>
      </c>
      <c r="BL131" s="18" t="s">
        <v>446</v>
      </c>
      <c r="BM131" s="178" t="s">
        <v>125</v>
      </c>
    </row>
    <row r="132" spans="1:65" s="2" customFormat="1" ht="14.45" customHeight="1">
      <c r="A132" s="33"/>
      <c r="B132" s="166"/>
      <c r="C132" s="167" t="s">
        <v>90</v>
      </c>
      <c r="D132" s="167" t="s">
        <v>222</v>
      </c>
      <c r="E132" s="168" t="s">
        <v>2591</v>
      </c>
      <c r="F132" s="169" t="s">
        <v>2592</v>
      </c>
      <c r="G132" s="170" t="s">
        <v>592</v>
      </c>
      <c r="H132" s="171">
        <v>4</v>
      </c>
      <c r="I132" s="172"/>
      <c r="J132" s="173">
        <f t="shared" si="0"/>
        <v>0</v>
      </c>
      <c r="K132" s="169" t="s">
        <v>1</v>
      </c>
      <c r="L132" s="34"/>
      <c r="M132" s="174" t="s">
        <v>1</v>
      </c>
      <c r="N132" s="175" t="s">
        <v>38</v>
      </c>
      <c r="O132" s="59"/>
      <c r="P132" s="176">
        <f t="shared" si="1"/>
        <v>0</v>
      </c>
      <c r="Q132" s="176">
        <v>0</v>
      </c>
      <c r="R132" s="176">
        <f t="shared" si="2"/>
        <v>0</v>
      </c>
      <c r="S132" s="176">
        <v>0</v>
      </c>
      <c r="T132" s="177">
        <f t="shared" si="3"/>
        <v>0</v>
      </c>
      <c r="U132" s="33"/>
      <c r="V132" s="33"/>
      <c r="W132" s="33"/>
      <c r="X132" s="33"/>
      <c r="Y132" s="33"/>
      <c r="Z132" s="33"/>
      <c r="AA132" s="33"/>
      <c r="AB132" s="33"/>
      <c r="AC132" s="33"/>
      <c r="AD132" s="33"/>
      <c r="AE132" s="33"/>
      <c r="AR132" s="178" t="s">
        <v>446</v>
      </c>
      <c r="AT132" s="178" t="s">
        <v>222</v>
      </c>
      <c r="AU132" s="178" t="s">
        <v>82</v>
      </c>
      <c r="AY132" s="18" t="s">
        <v>219</v>
      </c>
      <c r="BE132" s="179">
        <f t="shared" si="4"/>
        <v>0</v>
      </c>
      <c r="BF132" s="179">
        <f t="shared" si="5"/>
        <v>0</v>
      </c>
      <c r="BG132" s="179">
        <f t="shared" si="6"/>
        <v>0</v>
      </c>
      <c r="BH132" s="179">
        <f t="shared" si="7"/>
        <v>0</v>
      </c>
      <c r="BI132" s="179">
        <f t="shared" si="8"/>
        <v>0</v>
      </c>
      <c r="BJ132" s="18" t="s">
        <v>80</v>
      </c>
      <c r="BK132" s="179">
        <f t="shared" si="9"/>
        <v>0</v>
      </c>
      <c r="BL132" s="18" t="s">
        <v>446</v>
      </c>
      <c r="BM132" s="178" t="s">
        <v>252</v>
      </c>
    </row>
    <row r="133" spans="1:65" s="2" customFormat="1" ht="14.45" customHeight="1">
      <c r="A133" s="33"/>
      <c r="B133" s="166"/>
      <c r="C133" s="167" t="s">
        <v>125</v>
      </c>
      <c r="D133" s="167" t="s">
        <v>222</v>
      </c>
      <c r="E133" s="168" t="s">
        <v>2593</v>
      </c>
      <c r="F133" s="169" t="s">
        <v>2594</v>
      </c>
      <c r="G133" s="170" t="s">
        <v>592</v>
      </c>
      <c r="H133" s="171">
        <v>4</v>
      </c>
      <c r="I133" s="172"/>
      <c r="J133" s="173">
        <f t="shared" si="0"/>
        <v>0</v>
      </c>
      <c r="K133" s="169" t="s">
        <v>1</v>
      </c>
      <c r="L133" s="34"/>
      <c r="M133" s="174" t="s">
        <v>1</v>
      </c>
      <c r="N133" s="175" t="s">
        <v>38</v>
      </c>
      <c r="O133" s="59"/>
      <c r="P133" s="176">
        <f t="shared" si="1"/>
        <v>0</v>
      </c>
      <c r="Q133" s="176">
        <v>0</v>
      </c>
      <c r="R133" s="176">
        <f t="shared" si="2"/>
        <v>0</v>
      </c>
      <c r="S133" s="176">
        <v>0</v>
      </c>
      <c r="T133" s="177">
        <f t="shared" si="3"/>
        <v>0</v>
      </c>
      <c r="U133" s="33"/>
      <c r="V133" s="33"/>
      <c r="W133" s="33"/>
      <c r="X133" s="33"/>
      <c r="Y133" s="33"/>
      <c r="Z133" s="33"/>
      <c r="AA133" s="33"/>
      <c r="AB133" s="33"/>
      <c r="AC133" s="33"/>
      <c r="AD133" s="33"/>
      <c r="AE133" s="33"/>
      <c r="AR133" s="178" t="s">
        <v>446</v>
      </c>
      <c r="AT133" s="178" t="s">
        <v>222</v>
      </c>
      <c r="AU133" s="178" t="s">
        <v>82</v>
      </c>
      <c r="AY133" s="18" t="s">
        <v>219</v>
      </c>
      <c r="BE133" s="179">
        <f t="shared" si="4"/>
        <v>0</v>
      </c>
      <c r="BF133" s="179">
        <f t="shared" si="5"/>
        <v>0</v>
      </c>
      <c r="BG133" s="179">
        <f t="shared" si="6"/>
        <v>0</v>
      </c>
      <c r="BH133" s="179">
        <f t="shared" si="7"/>
        <v>0</v>
      </c>
      <c r="BI133" s="179">
        <f t="shared" si="8"/>
        <v>0</v>
      </c>
      <c r="BJ133" s="18" t="s">
        <v>80</v>
      </c>
      <c r="BK133" s="179">
        <f t="shared" si="9"/>
        <v>0</v>
      </c>
      <c r="BL133" s="18" t="s">
        <v>446</v>
      </c>
      <c r="BM133" s="178" t="s">
        <v>256</v>
      </c>
    </row>
    <row r="134" spans="1:65" s="2" customFormat="1" ht="14.45" customHeight="1">
      <c r="A134" s="33"/>
      <c r="B134" s="166"/>
      <c r="C134" s="167" t="s">
        <v>246</v>
      </c>
      <c r="D134" s="167" t="s">
        <v>222</v>
      </c>
      <c r="E134" s="168" t="s">
        <v>2595</v>
      </c>
      <c r="F134" s="169" t="s">
        <v>2596</v>
      </c>
      <c r="G134" s="170" t="s">
        <v>592</v>
      </c>
      <c r="H134" s="171">
        <v>5</v>
      </c>
      <c r="I134" s="172"/>
      <c r="J134" s="173">
        <f t="shared" si="0"/>
        <v>0</v>
      </c>
      <c r="K134" s="169" t="s">
        <v>1</v>
      </c>
      <c r="L134" s="34"/>
      <c r="M134" s="174" t="s">
        <v>1</v>
      </c>
      <c r="N134" s="175" t="s">
        <v>38</v>
      </c>
      <c r="O134" s="59"/>
      <c r="P134" s="176">
        <f t="shared" si="1"/>
        <v>0</v>
      </c>
      <c r="Q134" s="176">
        <v>0</v>
      </c>
      <c r="R134" s="176">
        <f t="shared" si="2"/>
        <v>0</v>
      </c>
      <c r="S134" s="176">
        <v>0</v>
      </c>
      <c r="T134" s="177">
        <f t="shared" si="3"/>
        <v>0</v>
      </c>
      <c r="U134" s="33"/>
      <c r="V134" s="33"/>
      <c r="W134" s="33"/>
      <c r="X134" s="33"/>
      <c r="Y134" s="33"/>
      <c r="Z134" s="33"/>
      <c r="AA134" s="33"/>
      <c r="AB134" s="33"/>
      <c r="AC134" s="33"/>
      <c r="AD134" s="33"/>
      <c r="AE134" s="33"/>
      <c r="AR134" s="178" t="s">
        <v>446</v>
      </c>
      <c r="AT134" s="178" t="s">
        <v>222</v>
      </c>
      <c r="AU134" s="178" t="s">
        <v>82</v>
      </c>
      <c r="AY134" s="18" t="s">
        <v>219</v>
      </c>
      <c r="BE134" s="179">
        <f t="shared" si="4"/>
        <v>0</v>
      </c>
      <c r="BF134" s="179">
        <f t="shared" si="5"/>
        <v>0</v>
      </c>
      <c r="BG134" s="179">
        <f t="shared" si="6"/>
        <v>0</v>
      </c>
      <c r="BH134" s="179">
        <f t="shared" si="7"/>
        <v>0</v>
      </c>
      <c r="BI134" s="179">
        <f t="shared" si="8"/>
        <v>0</v>
      </c>
      <c r="BJ134" s="18" t="s">
        <v>80</v>
      </c>
      <c r="BK134" s="179">
        <f t="shared" si="9"/>
        <v>0</v>
      </c>
      <c r="BL134" s="18" t="s">
        <v>446</v>
      </c>
      <c r="BM134" s="178" t="s">
        <v>277</v>
      </c>
    </row>
    <row r="135" spans="1:65" s="2" customFormat="1" ht="14.45" customHeight="1">
      <c r="A135" s="33"/>
      <c r="B135" s="166"/>
      <c r="C135" s="167" t="s">
        <v>252</v>
      </c>
      <c r="D135" s="167" t="s">
        <v>222</v>
      </c>
      <c r="E135" s="168" t="s">
        <v>2597</v>
      </c>
      <c r="F135" s="169" t="s">
        <v>2598</v>
      </c>
      <c r="G135" s="170" t="s">
        <v>592</v>
      </c>
      <c r="H135" s="171">
        <v>10</v>
      </c>
      <c r="I135" s="172"/>
      <c r="J135" s="173">
        <f t="shared" si="0"/>
        <v>0</v>
      </c>
      <c r="K135" s="169" t="s">
        <v>1</v>
      </c>
      <c r="L135" s="34"/>
      <c r="M135" s="174" t="s">
        <v>1</v>
      </c>
      <c r="N135" s="175" t="s">
        <v>38</v>
      </c>
      <c r="O135" s="59"/>
      <c r="P135" s="176">
        <f t="shared" si="1"/>
        <v>0</v>
      </c>
      <c r="Q135" s="176">
        <v>0</v>
      </c>
      <c r="R135" s="176">
        <f t="shared" si="2"/>
        <v>0</v>
      </c>
      <c r="S135" s="176">
        <v>0</v>
      </c>
      <c r="T135" s="177">
        <f t="shared" si="3"/>
        <v>0</v>
      </c>
      <c r="U135" s="33"/>
      <c r="V135" s="33"/>
      <c r="W135" s="33"/>
      <c r="X135" s="33"/>
      <c r="Y135" s="33"/>
      <c r="Z135" s="33"/>
      <c r="AA135" s="33"/>
      <c r="AB135" s="33"/>
      <c r="AC135" s="33"/>
      <c r="AD135" s="33"/>
      <c r="AE135" s="33"/>
      <c r="AR135" s="178" t="s">
        <v>446</v>
      </c>
      <c r="AT135" s="178" t="s">
        <v>222</v>
      </c>
      <c r="AU135" s="178" t="s">
        <v>82</v>
      </c>
      <c r="AY135" s="18" t="s">
        <v>219</v>
      </c>
      <c r="BE135" s="179">
        <f t="shared" si="4"/>
        <v>0</v>
      </c>
      <c r="BF135" s="179">
        <f t="shared" si="5"/>
        <v>0</v>
      </c>
      <c r="BG135" s="179">
        <f t="shared" si="6"/>
        <v>0</v>
      </c>
      <c r="BH135" s="179">
        <f t="shared" si="7"/>
        <v>0</v>
      </c>
      <c r="BI135" s="179">
        <f t="shared" si="8"/>
        <v>0</v>
      </c>
      <c r="BJ135" s="18" t="s">
        <v>80</v>
      </c>
      <c r="BK135" s="179">
        <f t="shared" si="9"/>
        <v>0</v>
      </c>
      <c r="BL135" s="18" t="s">
        <v>446</v>
      </c>
      <c r="BM135" s="178" t="s">
        <v>294</v>
      </c>
    </row>
    <row r="136" spans="1:65" s="2" customFormat="1" ht="14.45" customHeight="1">
      <c r="A136" s="33"/>
      <c r="B136" s="166"/>
      <c r="C136" s="167" t="s">
        <v>260</v>
      </c>
      <c r="D136" s="167" t="s">
        <v>222</v>
      </c>
      <c r="E136" s="168" t="s">
        <v>2599</v>
      </c>
      <c r="F136" s="169" t="s">
        <v>2600</v>
      </c>
      <c r="G136" s="170" t="s">
        <v>592</v>
      </c>
      <c r="H136" s="171">
        <v>2</v>
      </c>
      <c r="I136" s="172"/>
      <c r="J136" s="173">
        <f t="shared" si="0"/>
        <v>0</v>
      </c>
      <c r="K136" s="169" t="s">
        <v>1</v>
      </c>
      <c r="L136" s="34"/>
      <c r="M136" s="174" t="s">
        <v>1</v>
      </c>
      <c r="N136" s="175" t="s">
        <v>38</v>
      </c>
      <c r="O136" s="59"/>
      <c r="P136" s="176">
        <f t="shared" si="1"/>
        <v>0</v>
      </c>
      <c r="Q136" s="176">
        <v>0</v>
      </c>
      <c r="R136" s="176">
        <f t="shared" si="2"/>
        <v>0</v>
      </c>
      <c r="S136" s="176">
        <v>0</v>
      </c>
      <c r="T136" s="177">
        <f t="shared" si="3"/>
        <v>0</v>
      </c>
      <c r="U136" s="33"/>
      <c r="V136" s="33"/>
      <c r="W136" s="33"/>
      <c r="X136" s="33"/>
      <c r="Y136" s="33"/>
      <c r="Z136" s="33"/>
      <c r="AA136" s="33"/>
      <c r="AB136" s="33"/>
      <c r="AC136" s="33"/>
      <c r="AD136" s="33"/>
      <c r="AE136" s="33"/>
      <c r="AR136" s="178" t="s">
        <v>446</v>
      </c>
      <c r="AT136" s="178" t="s">
        <v>222</v>
      </c>
      <c r="AU136" s="178" t="s">
        <v>82</v>
      </c>
      <c r="AY136" s="18" t="s">
        <v>219</v>
      </c>
      <c r="BE136" s="179">
        <f t="shared" si="4"/>
        <v>0</v>
      </c>
      <c r="BF136" s="179">
        <f t="shared" si="5"/>
        <v>0</v>
      </c>
      <c r="BG136" s="179">
        <f t="shared" si="6"/>
        <v>0</v>
      </c>
      <c r="BH136" s="179">
        <f t="shared" si="7"/>
        <v>0</v>
      </c>
      <c r="BI136" s="179">
        <f t="shared" si="8"/>
        <v>0</v>
      </c>
      <c r="BJ136" s="18" t="s">
        <v>80</v>
      </c>
      <c r="BK136" s="179">
        <f t="shared" si="9"/>
        <v>0</v>
      </c>
      <c r="BL136" s="18" t="s">
        <v>446</v>
      </c>
      <c r="BM136" s="178" t="s">
        <v>304</v>
      </c>
    </row>
    <row r="137" spans="1:65" s="2" customFormat="1" ht="14.45" customHeight="1">
      <c r="A137" s="33"/>
      <c r="B137" s="166"/>
      <c r="C137" s="167" t="s">
        <v>256</v>
      </c>
      <c r="D137" s="167" t="s">
        <v>222</v>
      </c>
      <c r="E137" s="168" t="s">
        <v>2601</v>
      </c>
      <c r="F137" s="169" t="s">
        <v>2602</v>
      </c>
      <c r="G137" s="170" t="s">
        <v>592</v>
      </c>
      <c r="H137" s="171">
        <v>1</v>
      </c>
      <c r="I137" s="172"/>
      <c r="J137" s="173">
        <f t="shared" si="0"/>
        <v>0</v>
      </c>
      <c r="K137" s="169" t="s">
        <v>1</v>
      </c>
      <c r="L137" s="34"/>
      <c r="M137" s="174" t="s">
        <v>1</v>
      </c>
      <c r="N137" s="175" t="s">
        <v>38</v>
      </c>
      <c r="O137" s="59"/>
      <c r="P137" s="176">
        <f t="shared" si="1"/>
        <v>0</v>
      </c>
      <c r="Q137" s="176">
        <v>0</v>
      </c>
      <c r="R137" s="176">
        <f t="shared" si="2"/>
        <v>0</v>
      </c>
      <c r="S137" s="176">
        <v>0</v>
      </c>
      <c r="T137" s="177">
        <f t="shared" si="3"/>
        <v>0</v>
      </c>
      <c r="U137" s="33"/>
      <c r="V137" s="33"/>
      <c r="W137" s="33"/>
      <c r="X137" s="33"/>
      <c r="Y137" s="33"/>
      <c r="Z137" s="33"/>
      <c r="AA137" s="33"/>
      <c r="AB137" s="33"/>
      <c r="AC137" s="33"/>
      <c r="AD137" s="33"/>
      <c r="AE137" s="33"/>
      <c r="AR137" s="178" t="s">
        <v>446</v>
      </c>
      <c r="AT137" s="178" t="s">
        <v>222</v>
      </c>
      <c r="AU137" s="178" t="s">
        <v>82</v>
      </c>
      <c r="AY137" s="18" t="s">
        <v>219</v>
      </c>
      <c r="BE137" s="179">
        <f t="shared" si="4"/>
        <v>0</v>
      </c>
      <c r="BF137" s="179">
        <f t="shared" si="5"/>
        <v>0</v>
      </c>
      <c r="BG137" s="179">
        <f t="shared" si="6"/>
        <v>0</v>
      </c>
      <c r="BH137" s="179">
        <f t="shared" si="7"/>
        <v>0</v>
      </c>
      <c r="BI137" s="179">
        <f t="shared" si="8"/>
        <v>0</v>
      </c>
      <c r="BJ137" s="18" t="s">
        <v>80</v>
      </c>
      <c r="BK137" s="179">
        <f t="shared" si="9"/>
        <v>0</v>
      </c>
      <c r="BL137" s="18" t="s">
        <v>446</v>
      </c>
      <c r="BM137" s="178" t="s">
        <v>318</v>
      </c>
    </row>
    <row r="138" spans="1:65" s="2" customFormat="1" ht="14.45" customHeight="1">
      <c r="A138" s="33"/>
      <c r="B138" s="166"/>
      <c r="C138" s="167" t="s">
        <v>271</v>
      </c>
      <c r="D138" s="167" t="s">
        <v>222</v>
      </c>
      <c r="E138" s="168" t="s">
        <v>2603</v>
      </c>
      <c r="F138" s="169" t="s">
        <v>2604</v>
      </c>
      <c r="G138" s="170" t="s">
        <v>592</v>
      </c>
      <c r="H138" s="171">
        <v>15</v>
      </c>
      <c r="I138" s="172"/>
      <c r="J138" s="173">
        <f t="shared" si="0"/>
        <v>0</v>
      </c>
      <c r="K138" s="169" t="s">
        <v>1</v>
      </c>
      <c r="L138" s="34"/>
      <c r="M138" s="174" t="s">
        <v>1</v>
      </c>
      <c r="N138" s="175" t="s">
        <v>38</v>
      </c>
      <c r="O138" s="59"/>
      <c r="P138" s="176">
        <f t="shared" si="1"/>
        <v>0</v>
      </c>
      <c r="Q138" s="176">
        <v>0</v>
      </c>
      <c r="R138" s="176">
        <f t="shared" si="2"/>
        <v>0</v>
      </c>
      <c r="S138" s="176">
        <v>0</v>
      </c>
      <c r="T138" s="177">
        <f t="shared" si="3"/>
        <v>0</v>
      </c>
      <c r="U138" s="33"/>
      <c r="V138" s="33"/>
      <c r="W138" s="33"/>
      <c r="X138" s="33"/>
      <c r="Y138" s="33"/>
      <c r="Z138" s="33"/>
      <c r="AA138" s="33"/>
      <c r="AB138" s="33"/>
      <c r="AC138" s="33"/>
      <c r="AD138" s="33"/>
      <c r="AE138" s="33"/>
      <c r="AR138" s="178" t="s">
        <v>446</v>
      </c>
      <c r="AT138" s="178" t="s">
        <v>222</v>
      </c>
      <c r="AU138" s="178" t="s">
        <v>82</v>
      </c>
      <c r="AY138" s="18" t="s">
        <v>219</v>
      </c>
      <c r="BE138" s="179">
        <f t="shared" si="4"/>
        <v>0</v>
      </c>
      <c r="BF138" s="179">
        <f t="shared" si="5"/>
        <v>0</v>
      </c>
      <c r="BG138" s="179">
        <f t="shared" si="6"/>
        <v>0</v>
      </c>
      <c r="BH138" s="179">
        <f t="shared" si="7"/>
        <v>0</v>
      </c>
      <c r="BI138" s="179">
        <f t="shared" si="8"/>
        <v>0</v>
      </c>
      <c r="BJ138" s="18" t="s">
        <v>80</v>
      </c>
      <c r="BK138" s="179">
        <f t="shared" si="9"/>
        <v>0</v>
      </c>
      <c r="BL138" s="18" t="s">
        <v>446</v>
      </c>
      <c r="BM138" s="178" t="s">
        <v>334</v>
      </c>
    </row>
    <row r="139" spans="1:65" s="2" customFormat="1" ht="14.45" customHeight="1">
      <c r="A139" s="33"/>
      <c r="B139" s="166"/>
      <c r="C139" s="167" t="s">
        <v>277</v>
      </c>
      <c r="D139" s="167" t="s">
        <v>222</v>
      </c>
      <c r="E139" s="168" t="s">
        <v>2605</v>
      </c>
      <c r="F139" s="169" t="s">
        <v>2606</v>
      </c>
      <c r="G139" s="170" t="s">
        <v>592</v>
      </c>
      <c r="H139" s="171">
        <v>20</v>
      </c>
      <c r="I139" s="172"/>
      <c r="J139" s="173">
        <f t="shared" si="0"/>
        <v>0</v>
      </c>
      <c r="K139" s="169" t="s">
        <v>1</v>
      </c>
      <c r="L139" s="34"/>
      <c r="M139" s="174" t="s">
        <v>1</v>
      </c>
      <c r="N139" s="175" t="s">
        <v>38</v>
      </c>
      <c r="O139" s="59"/>
      <c r="P139" s="176">
        <f t="shared" si="1"/>
        <v>0</v>
      </c>
      <c r="Q139" s="176">
        <v>0</v>
      </c>
      <c r="R139" s="176">
        <f t="shared" si="2"/>
        <v>0</v>
      </c>
      <c r="S139" s="176">
        <v>0</v>
      </c>
      <c r="T139" s="177">
        <f t="shared" si="3"/>
        <v>0</v>
      </c>
      <c r="U139" s="33"/>
      <c r="V139" s="33"/>
      <c r="W139" s="33"/>
      <c r="X139" s="33"/>
      <c r="Y139" s="33"/>
      <c r="Z139" s="33"/>
      <c r="AA139" s="33"/>
      <c r="AB139" s="33"/>
      <c r="AC139" s="33"/>
      <c r="AD139" s="33"/>
      <c r="AE139" s="33"/>
      <c r="AR139" s="178" t="s">
        <v>446</v>
      </c>
      <c r="AT139" s="178" t="s">
        <v>222</v>
      </c>
      <c r="AU139" s="178" t="s">
        <v>82</v>
      </c>
      <c r="AY139" s="18" t="s">
        <v>219</v>
      </c>
      <c r="BE139" s="179">
        <f t="shared" si="4"/>
        <v>0</v>
      </c>
      <c r="BF139" s="179">
        <f t="shared" si="5"/>
        <v>0</v>
      </c>
      <c r="BG139" s="179">
        <f t="shared" si="6"/>
        <v>0</v>
      </c>
      <c r="BH139" s="179">
        <f t="shared" si="7"/>
        <v>0</v>
      </c>
      <c r="BI139" s="179">
        <f t="shared" si="8"/>
        <v>0</v>
      </c>
      <c r="BJ139" s="18" t="s">
        <v>80</v>
      </c>
      <c r="BK139" s="179">
        <f t="shared" si="9"/>
        <v>0</v>
      </c>
      <c r="BL139" s="18" t="s">
        <v>446</v>
      </c>
      <c r="BM139" s="178" t="s">
        <v>344</v>
      </c>
    </row>
    <row r="140" spans="2:63" s="12" customFormat="1" ht="22.9" customHeight="1">
      <c r="B140" s="153"/>
      <c r="D140" s="154" t="s">
        <v>72</v>
      </c>
      <c r="E140" s="164" t="s">
        <v>169</v>
      </c>
      <c r="F140" s="164" t="s">
        <v>2607</v>
      </c>
      <c r="I140" s="156"/>
      <c r="J140" s="165">
        <f>BK140</f>
        <v>0</v>
      </c>
      <c r="L140" s="153"/>
      <c r="M140" s="158"/>
      <c r="N140" s="159"/>
      <c r="O140" s="159"/>
      <c r="P140" s="160">
        <f>SUM(P141:P156)</f>
        <v>0</v>
      </c>
      <c r="Q140" s="159"/>
      <c r="R140" s="160">
        <f>SUM(R141:R156)</f>
        <v>0</v>
      </c>
      <c r="S140" s="159"/>
      <c r="T140" s="161">
        <f>SUM(T141:T156)</f>
        <v>0</v>
      </c>
      <c r="AR140" s="154" t="s">
        <v>90</v>
      </c>
      <c r="AT140" s="162" t="s">
        <v>72</v>
      </c>
      <c r="AU140" s="162" t="s">
        <v>80</v>
      </c>
      <c r="AY140" s="154" t="s">
        <v>219</v>
      </c>
      <c r="BK140" s="163">
        <f>SUM(BK141:BK156)</f>
        <v>0</v>
      </c>
    </row>
    <row r="141" spans="1:65" s="2" customFormat="1" ht="21.6" customHeight="1">
      <c r="A141" s="33"/>
      <c r="B141" s="166"/>
      <c r="C141" s="167" t="s">
        <v>282</v>
      </c>
      <c r="D141" s="167" t="s">
        <v>222</v>
      </c>
      <c r="E141" s="168" t="s">
        <v>2608</v>
      </c>
      <c r="F141" s="169" t="s">
        <v>2609</v>
      </c>
      <c r="G141" s="170" t="s">
        <v>361</v>
      </c>
      <c r="H141" s="171">
        <v>60</v>
      </c>
      <c r="I141" s="172"/>
      <c r="J141" s="173">
        <f aca="true" t="shared" si="10" ref="J141:J156">ROUND(I141*H141,2)</f>
        <v>0</v>
      </c>
      <c r="K141" s="169" t="s">
        <v>1</v>
      </c>
      <c r="L141" s="34"/>
      <c r="M141" s="174" t="s">
        <v>1</v>
      </c>
      <c r="N141" s="175" t="s">
        <v>38</v>
      </c>
      <c r="O141" s="59"/>
      <c r="P141" s="176">
        <f aca="true" t="shared" si="11" ref="P141:P156">O141*H141</f>
        <v>0</v>
      </c>
      <c r="Q141" s="176">
        <v>0</v>
      </c>
      <c r="R141" s="176">
        <f aca="true" t="shared" si="12" ref="R141:R156">Q141*H141</f>
        <v>0</v>
      </c>
      <c r="S141" s="176">
        <v>0</v>
      </c>
      <c r="T141" s="177">
        <f aca="true" t="shared" si="13" ref="T141:T156">S141*H141</f>
        <v>0</v>
      </c>
      <c r="U141" s="33"/>
      <c r="V141" s="33"/>
      <c r="W141" s="33"/>
      <c r="X141" s="33"/>
      <c r="Y141" s="33"/>
      <c r="Z141" s="33"/>
      <c r="AA141" s="33"/>
      <c r="AB141" s="33"/>
      <c r="AC141" s="33"/>
      <c r="AD141" s="33"/>
      <c r="AE141" s="33"/>
      <c r="AR141" s="178" t="s">
        <v>446</v>
      </c>
      <c r="AT141" s="178" t="s">
        <v>222</v>
      </c>
      <c r="AU141" s="178" t="s">
        <v>82</v>
      </c>
      <c r="AY141" s="18" t="s">
        <v>219</v>
      </c>
      <c r="BE141" s="179">
        <f aca="true" t="shared" si="14" ref="BE141:BE156">IF(N141="základní",J141,0)</f>
        <v>0</v>
      </c>
      <c r="BF141" s="179">
        <f aca="true" t="shared" si="15" ref="BF141:BF156">IF(N141="snížená",J141,0)</f>
        <v>0</v>
      </c>
      <c r="BG141" s="179">
        <f aca="true" t="shared" si="16" ref="BG141:BG156">IF(N141="zákl. přenesená",J141,0)</f>
        <v>0</v>
      </c>
      <c r="BH141" s="179">
        <f aca="true" t="shared" si="17" ref="BH141:BH156">IF(N141="sníž. přenesená",J141,0)</f>
        <v>0</v>
      </c>
      <c r="BI141" s="179">
        <f aca="true" t="shared" si="18" ref="BI141:BI156">IF(N141="nulová",J141,0)</f>
        <v>0</v>
      </c>
      <c r="BJ141" s="18" t="s">
        <v>80</v>
      </c>
      <c r="BK141" s="179">
        <f aca="true" t="shared" si="19" ref="BK141:BK156">ROUND(I141*H141,2)</f>
        <v>0</v>
      </c>
      <c r="BL141" s="18" t="s">
        <v>446</v>
      </c>
      <c r="BM141" s="178" t="s">
        <v>358</v>
      </c>
    </row>
    <row r="142" spans="1:65" s="2" customFormat="1" ht="14.45" customHeight="1">
      <c r="A142" s="33"/>
      <c r="B142" s="166"/>
      <c r="C142" s="167" t="s">
        <v>294</v>
      </c>
      <c r="D142" s="167" t="s">
        <v>222</v>
      </c>
      <c r="E142" s="168" t="s">
        <v>2610</v>
      </c>
      <c r="F142" s="169" t="s">
        <v>2611</v>
      </c>
      <c r="G142" s="170" t="s">
        <v>592</v>
      </c>
      <c r="H142" s="171">
        <v>10</v>
      </c>
      <c r="I142" s="172"/>
      <c r="J142" s="173">
        <f t="shared" si="10"/>
        <v>0</v>
      </c>
      <c r="K142" s="169" t="s">
        <v>1</v>
      </c>
      <c r="L142" s="34"/>
      <c r="M142" s="174" t="s">
        <v>1</v>
      </c>
      <c r="N142" s="175" t="s">
        <v>38</v>
      </c>
      <c r="O142" s="59"/>
      <c r="P142" s="176">
        <f t="shared" si="11"/>
        <v>0</v>
      </c>
      <c r="Q142" s="176">
        <v>0</v>
      </c>
      <c r="R142" s="176">
        <f t="shared" si="12"/>
        <v>0</v>
      </c>
      <c r="S142" s="176">
        <v>0</v>
      </c>
      <c r="T142" s="177">
        <f t="shared" si="13"/>
        <v>0</v>
      </c>
      <c r="U142" s="33"/>
      <c r="V142" s="33"/>
      <c r="W142" s="33"/>
      <c r="X142" s="33"/>
      <c r="Y142" s="33"/>
      <c r="Z142" s="33"/>
      <c r="AA142" s="33"/>
      <c r="AB142" s="33"/>
      <c r="AC142" s="33"/>
      <c r="AD142" s="33"/>
      <c r="AE142" s="33"/>
      <c r="AR142" s="178" t="s">
        <v>446</v>
      </c>
      <c r="AT142" s="178" t="s">
        <v>222</v>
      </c>
      <c r="AU142" s="178" t="s">
        <v>82</v>
      </c>
      <c r="AY142" s="18" t="s">
        <v>219</v>
      </c>
      <c r="BE142" s="179">
        <f t="shared" si="14"/>
        <v>0</v>
      </c>
      <c r="BF142" s="179">
        <f t="shared" si="15"/>
        <v>0</v>
      </c>
      <c r="BG142" s="179">
        <f t="shared" si="16"/>
        <v>0</v>
      </c>
      <c r="BH142" s="179">
        <f t="shared" si="17"/>
        <v>0</v>
      </c>
      <c r="BI142" s="179">
        <f t="shared" si="18"/>
        <v>0</v>
      </c>
      <c r="BJ142" s="18" t="s">
        <v>80</v>
      </c>
      <c r="BK142" s="179">
        <f t="shared" si="19"/>
        <v>0</v>
      </c>
      <c r="BL142" s="18" t="s">
        <v>446</v>
      </c>
      <c r="BM142" s="178" t="s">
        <v>368</v>
      </c>
    </row>
    <row r="143" spans="1:65" s="2" customFormat="1" ht="14.45" customHeight="1">
      <c r="A143" s="33"/>
      <c r="B143" s="166"/>
      <c r="C143" s="167" t="s">
        <v>298</v>
      </c>
      <c r="D143" s="167" t="s">
        <v>222</v>
      </c>
      <c r="E143" s="168" t="s">
        <v>2612</v>
      </c>
      <c r="F143" s="169" t="s">
        <v>2613</v>
      </c>
      <c r="G143" s="170" t="s">
        <v>592</v>
      </c>
      <c r="H143" s="171">
        <v>2</v>
      </c>
      <c r="I143" s="172"/>
      <c r="J143" s="173">
        <f t="shared" si="10"/>
        <v>0</v>
      </c>
      <c r="K143" s="169" t="s">
        <v>1</v>
      </c>
      <c r="L143" s="34"/>
      <c r="M143" s="174" t="s">
        <v>1</v>
      </c>
      <c r="N143" s="175" t="s">
        <v>38</v>
      </c>
      <c r="O143" s="59"/>
      <c r="P143" s="176">
        <f t="shared" si="11"/>
        <v>0</v>
      </c>
      <c r="Q143" s="176">
        <v>0</v>
      </c>
      <c r="R143" s="176">
        <f t="shared" si="12"/>
        <v>0</v>
      </c>
      <c r="S143" s="176">
        <v>0</v>
      </c>
      <c r="T143" s="177">
        <f t="shared" si="13"/>
        <v>0</v>
      </c>
      <c r="U143" s="33"/>
      <c r="V143" s="33"/>
      <c r="W143" s="33"/>
      <c r="X143" s="33"/>
      <c r="Y143" s="33"/>
      <c r="Z143" s="33"/>
      <c r="AA143" s="33"/>
      <c r="AB143" s="33"/>
      <c r="AC143" s="33"/>
      <c r="AD143" s="33"/>
      <c r="AE143" s="33"/>
      <c r="AR143" s="178" t="s">
        <v>446</v>
      </c>
      <c r="AT143" s="178" t="s">
        <v>222</v>
      </c>
      <c r="AU143" s="178" t="s">
        <v>82</v>
      </c>
      <c r="AY143" s="18" t="s">
        <v>219</v>
      </c>
      <c r="BE143" s="179">
        <f t="shared" si="14"/>
        <v>0</v>
      </c>
      <c r="BF143" s="179">
        <f t="shared" si="15"/>
        <v>0</v>
      </c>
      <c r="BG143" s="179">
        <f t="shared" si="16"/>
        <v>0</v>
      </c>
      <c r="BH143" s="179">
        <f t="shared" si="17"/>
        <v>0</v>
      </c>
      <c r="BI143" s="179">
        <f t="shared" si="18"/>
        <v>0</v>
      </c>
      <c r="BJ143" s="18" t="s">
        <v>80</v>
      </c>
      <c r="BK143" s="179">
        <f t="shared" si="19"/>
        <v>0</v>
      </c>
      <c r="BL143" s="18" t="s">
        <v>446</v>
      </c>
      <c r="BM143" s="178" t="s">
        <v>382</v>
      </c>
    </row>
    <row r="144" spans="1:65" s="2" customFormat="1" ht="14.45" customHeight="1">
      <c r="A144" s="33"/>
      <c r="B144" s="166"/>
      <c r="C144" s="167" t="s">
        <v>304</v>
      </c>
      <c r="D144" s="167" t="s">
        <v>222</v>
      </c>
      <c r="E144" s="168" t="s">
        <v>2614</v>
      </c>
      <c r="F144" s="169" t="s">
        <v>2615</v>
      </c>
      <c r="G144" s="170" t="s">
        <v>592</v>
      </c>
      <c r="H144" s="171">
        <v>2</v>
      </c>
      <c r="I144" s="172"/>
      <c r="J144" s="173">
        <f t="shared" si="10"/>
        <v>0</v>
      </c>
      <c r="K144" s="169" t="s">
        <v>1</v>
      </c>
      <c r="L144" s="34"/>
      <c r="M144" s="174" t="s">
        <v>1</v>
      </c>
      <c r="N144" s="175" t="s">
        <v>38</v>
      </c>
      <c r="O144" s="59"/>
      <c r="P144" s="176">
        <f t="shared" si="11"/>
        <v>0</v>
      </c>
      <c r="Q144" s="176">
        <v>0</v>
      </c>
      <c r="R144" s="176">
        <f t="shared" si="12"/>
        <v>0</v>
      </c>
      <c r="S144" s="176">
        <v>0</v>
      </c>
      <c r="T144" s="177">
        <f t="shared" si="13"/>
        <v>0</v>
      </c>
      <c r="U144" s="33"/>
      <c r="V144" s="33"/>
      <c r="W144" s="33"/>
      <c r="X144" s="33"/>
      <c r="Y144" s="33"/>
      <c r="Z144" s="33"/>
      <c r="AA144" s="33"/>
      <c r="AB144" s="33"/>
      <c r="AC144" s="33"/>
      <c r="AD144" s="33"/>
      <c r="AE144" s="33"/>
      <c r="AR144" s="178" t="s">
        <v>446</v>
      </c>
      <c r="AT144" s="178" t="s">
        <v>222</v>
      </c>
      <c r="AU144" s="178" t="s">
        <v>82</v>
      </c>
      <c r="AY144" s="18" t="s">
        <v>219</v>
      </c>
      <c r="BE144" s="179">
        <f t="shared" si="14"/>
        <v>0</v>
      </c>
      <c r="BF144" s="179">
        <f t="shared" si="15"/>
        <v>0</v>
      </c>
      <c r="BG144" s="179">
        <f t="shared" si="16"/>
        <v>0</v>
      </c>
      <c r="BH144" s="179">
        <f t="shared" si="17"/>
        <v>0</v>
      </c>
      <c r="BI144" s="179">
        <f t="shared" si="18"/>
        <v>0</v>
      </c>
      <c r="BJ144" s="18" t="s">
        <v>80</v>
      </c>
      <c r="BK144" s="179">
        <f t="shared" si="19"/>
        <v>0</v>
      </c>
      <c r="BL144" s="18" t="s">
        <v>446</v>
      </c>
      <c r="BM144" s="178" t="s">
        <v>391</v>
      </c>
    </row>
    <row r="145" spans="1:65" s="2" customFormat="1" ht="14.45" customHeight="1">
      <c r="A145" s="33"/>
      <c r="B145" s="166"/>
      <c r="C145" s="167" t="s">
        <v>8</v>
      </c>
      <c r="D145" s="167" t="s">
        <v>222</v>
      </c>
      <c r="E145" s="168" t="s">
        <v>2616</v>
      </c>
      <c r="F145" s="169" t="s">
        <v>2617</v>
      </c>
      <c r="G145" s="170" t="s">
        <v>592</v>
      </c>
      <c r="H145" s="171">
        <v>3</v>
      </c>
      <c r="I145" s="172"/>
      <c r="J145" s="173">
        <f t="shared" si="10"/>
        <v>0</v>
      </c>
      <c r="K145" s="169" t="s">
        <v>1</v>
      </c>
      <c r="L145" s="34"/>
      <c r="M145" s="174" t="s">
        <v>1</v>
      </c>
      <c r="N145" s="175" t="s">
        <v>38</v>
      </c>
      <c r="O145" s="59"/>
      <c r="P145" s="176">
        <f t="shared" si="11"/>
        <v>0</v>
      </c>
      <c r="Q145" s="176">
        <v>0</v>
      </c>
      <c r="R145" s="176">
        <f t="shared" si="12"/>
        <v>0</v>
      </c>
      <c r="S145" s="176">
        <v>0</v>
      </c>
      <c r="T145" s="177">
        <f t="shared" si="13"/>
        <v>0</v>
      </c>
      <c r="U145" s="33"/>
      <c r="V145" s="33"/>
      <c r="W145" s="33"/>
      <c r="X145" s="33"/>
      <c r="Y145" s="33"/>
      <c r="Z145" s="33"/>
      <c r="AA145" s="33"/>
      <c r="AB145" s="33"/>
      <c r="AC145" s="33"/>
      <c r="AD145" s="33"/>
      <c r="AE145" s="33"/>
      <c r="AR145" s="178" t="s">
        <v>446</v>
      </c>
      <c r="AT145" s="178" t="s">
        <v>222</v>
      </c>
      <c r="AU145" s="178" t="s">
        <v>82</v>
      </c>
      <c r="AY145" s="18" t="s">
        <v>219</v>
      </c>
      <c r="BE145" s="179">
        <f t="shared" si="14"/>
        <v>0</v>
      </c>
      <c r="BF145" s="179">
        <f t="shared" si="15"/>
        <v>0</v>
      </c>
      <c r="BG145" s="179">
        <f t="shared" si="16"/>
        <v>0</v>
      </c>
      <c r="BH145" s="179">
        <f t="shared" si="17"/>
        <v>0</v>
      </c>
      <c r="BI145" s="179">
        <f t="shared" si="18"/>
        <v>0</v>
      </c>
      <c r="BJ145" s="18" t="s">
        <v>80</v>
      </c>
      <c r="BK145" s="179">
        <f t="shared" si="19"/>
        <v>0</v>
      </c>
      <c r="BL145" s="18" t="s">
        <v>446</v>
      </c>
      <c r="BM145" s="178" t="s">
        <v>461</v>
      </c>
    </row>
    <row r="146" spans="1:65" s="2" customFormat="1" ht="14.45" customHeight="1">
      <c r="A146" s="33"/>
      <c r="B146" s="166"/>
      <c r="C146" s="167" t="s">
        <v>318</v>
      </c>
      <c r="D146" s="167" t="s">
        <v>222</v>
      </c>
      <c r="E146" s="168" t="s">
        <v>2618</v>
      </c>
      <c r="F146" s="169" t="s">
        <v>2619</v>
      </c>
      <c r="G146" s="170" t="s">
        <v>592</v>
      </c>
      <c r="H146" s="171">
        <v>10</v>
      </c>
      <c r="I146" s="172"/>
      <c r="J146" s="173">
        <f t="shared" si="10"/>
        <v>0</v>
      </c>
      <c r="K146" s="169" t="s">
        <v>1</v>
      </c>
      <c r="L146" s="34"/>
      <c r="M146" s="174" t="s">
        <v>1</v>
      </c>
      <c r="N146" s="175" t="s">
        <v>38</v>
      </c>
      <c r="O146" s="59"/>
      <c r="P146" s="176">
        <f t="shared" si="11"/>
        <v>0</v>
      </c>
      <c r="Q146" s="176">
        <v>0</v>
      </c>
      <c r="R146" s="176">
        <f t="shared" si="12"/>
        <v>0</v>
      </c>
      <c r="S146" s="176">
        <v>0</v>
      </c>
      <c r="T146" s="177">
        <f t="shared" si="13"/>
        <v>0</v>
      </c>
      <c r="U146" s="33"/>
      <c r="V146" s="33"/>
      <c r="W146" s="33"/>
      <c r="X146" s="33"/>
      <c r="Y146" s="33"/>
      <c r="Z146" s="33"/>
      <c r="AA146" s="33"/>
      <c r="AB146" s="33"/>
      <c r="AC146" s="33"/>
      <c r="AD146" s="33"/>
      <c r="AE146" s="33"/>
      <c r="AR146" s="178" t="s">
        <v>446</v>
      </c>
      <c r="AT146" s="178" t="s">
        <v>222</v>
      </c>
      <c r="AU146" s="178" t="s">
        <v>82</v>
      </c>
      <c r="AY146" s="18" t="s">
        <v>219</v>
      </c>
      <c r="BE146" s="179">
        <f t="shared" si="14"/>
        <v>0</v>
      </c>
      <c r="BF146" s="179">
        <f t="shared" si="15"/>
        <v>0</v>
      </c>
      <c r="BG146" s="179">
        <f t="shared" si="16"/>
        <v>0</v>
      </c>
      <c r="BH146" s="179">
        <f t="shared" si="17"/>
        <v>0</v>
      </c>
      <c r="BI146" s="179">
        <f t="shared" si="18"/>
        <v>0</v>
      </c>
      <c r="BJ146" s="18" t="s">
        <v>80</v>
      </c>
      <c r="BK146" s="179">
        <f t="shared" si="19"/>
        <v>0</v>
      </c>
      <c r="BL146" s="18" t="s">
        <v>446</v>
      </c>
      <c r="BM146" s="178" t="s">
        <v>418</v>
      </c>
    </row>
    <row r="147" spans="1:65" s="2" customFormat="1" ht="14.45" customHeight="1">
      <c r="A147" s="33"/>
      <c r="B147" s="166"/>
      <c r="C147" s="167" t="s">
        <v>322</v>
      </c>
      <c r="D147" s="167" t="s">
        <v>222</v>
      </c>
      <c r="E147" s="168" t="s">
        <v>2620</v>
      </c>
      <c r="F147" s="169" t="s">
        <v>2621</v>
      </c>
      <c r="G147" s="170" t="s">
        <v>592</v>
      </c>
      <c r="H147" s="171">
        <v>10</v>
      </c>
      <c r="I147" s="172"/>
      <c r="J147" s="173">
        <f t="shared" si="10"/>
        <v>0</v>
      </c>
      <c r="K147" s="169" t="s">
        <v>1</v>
      </c>
      <c r="L147" s="34"/>
      <c r="M147" s="174" t="s">
        <v>1</v>
      </c>
      <c r="N147" s="175" t="s">
        <v>38</v>
      </c>
      <c r="O147" s="59"/>
      <c r="P147" s="176">
        <f t="shared" si="11"/>
        <v>0</v>
      </c>
      <c r="Q147" s="176">
        <v>0</v>
      </c>
      <c r="R147" s="176">
        <f t="shared" si="12"/>
        <v>0</v>
      </c>
      <c r="S147" s="176">
        <v>0</v>
      </c>
      <c r="T147" s="177">
        <f t="shared" si="13"/>
        <v>0</v>
      </c>
      <c r="U147" s="33"/>
      <c r="V147" s="33"/>
      <c r="W147" s="33"/>
      <c r="X147" s="33"/>
      <c r="Y147" s="33"/>
      <c r="Z147" s="33"/>
      <c r="AA147" s="33"/>
      <c r="AB147" s="33"/>
      <c r="AC147" s="33"/>
      <c r="AD147" s="33"/>
      <c r="AE147" s="33"/>
      <c r="AR147" s="178" t="s">
        <v>446</v>
      </c>
      <c r="AT147" s="178" t="s">
        <v>222</v>
      </c>
      <c r="AU147" s="178" t="s">
        <v>82</v>
      </c>
      <c r="AY147" s="18" t="s">
        <v>219</v>
      </c>
      <c r="BE147" s="179">
        <f t="shared" si="14"/>
        <v>0</v>
      </c>
      <c r="BF147" s="179">
        <f t="shared" si="15"/>
        <v>0</v>
      </c>
      <c r="BG147" s="179">
        <f t="shared" si="16"/>
        <v>0</v>
      </c>
      <c r="BH147" s="179">
        <f t="shared" si="17"/>
        <v>0</v>
      </c>
      <c r="BI147" s="179">
        <f t="shared" si="18"/>
        <v>0</v>
      </c>
      <c r="BJ147" s="18" t="s">
        <v>80</v>
      </c>
      <c r="BK147" s="179">
        <f t="shared" si="19"/>
        <v>0</v>
      </c>
      <c r="BL147" s="18" t="s">
        <v>446</v>
      </c>
      <c r="BM147" s="178" t="s">
        <v>491</v>
      </c>
    </row>
    <row r="148" spans="1:65" s="2" customFormat="1" ht="14.45" customHeight="1">
      <c r="A148" s="33"/>
      <c r="B148" s="166"/>
      <c r="C148" s="167" t="s">
        <v>334</v>
      </c>
      <c r="D148" s="167" t="s">
        <v>222</v>
      </c>
      <c r="E148" s="168" t="s">
        <v>2622</v>
      </c>
      <c r="F148" s="169" t="s">
        <v>2623</v>
      </c>
      <c r="G148" s="170" t="s">
        <v>592</v>
      </c>
      <c r="H148" s="171">
        <v>30</v>
      </c>
      <c r="I148" s="172"/>
      <c r="J148" s="173">
        <f t="shared" si="10"/>
        <v>0</v>
      </c>
      <c r="K148" s="169" t="s">
        <v>1</v>
      </c>
      <c r="L148" s="34"/>
      <c r="M148" s="174" t="s">
        <v>1</v>
      </c>
      <c r="N148" s="175" t="s">
        <v>38</v>
      </c>
      <c r="O148" s="59"/>
      <c r="P148" s="176">
        <f t="shared" si="11"/>
        <v>0</v>
      </c>
      <c r="Q148" s="176">
        <v>0</v>
      </c>
      <c r="R148" s="176">
        <f t="shared" si="12"/>
        <v>0</v>
      </c>
      <c r="S148" s="176">
        <v>0</v>
      </c>
      <c r="T148" s="177">
        <f t="shared" si="13"/>
        <v>0</v>
      </c>
      <c r="U148" s="33"/>
      <c r="V148" s="33"/>
      <c r="W148" s="33"/>
      <c r="X148" s="33"/>
      <c r="Y148" s="33"/>
      <c r="Z148" s="33"/>
      <c r="AA148" s="33"/>
      <c r="AB148" s="33"/>
      <c r="AC148" s="33"/>
      <c r="AD148" s="33"/>
      <c r="AE148" s="33"/>
      <c r="AR148" s="178" t="s">
        <v>446</v>
      </c>
      <c r="AT148" s="178" t="s">
        <v>222</v>
      </c>
      <c r="AU148" s="178" t="s">
        <v>82</v>
      </c>
      <c r="AY148" s="18" t="s">
        <v>219</v>
      </c>
      <c r="BE148" s="179">
        <f t="shared" si="14"/>
        <v>0</v>
      </c>
      <c r="BF148" s="179">
        <f t="shared" si="15"/>
        <v>0</v>
      </c>
      <c r="BG148" s="179">
        <f t="shared" si="16"/>
        <v>0</v>
      </c>
      <c r="BH148" s="179">
        <f t="shared" si="17"/>
        <v>0</v>
      </c>
      <c r="BI148" s="179">
        <f t="shared" si="18"/>
        <v>0</v>
      </c>
      <c r="BJ148" s="18" t="s">
        <v>80</v>
      </c>
      <c r="BK148" s="179">
        <f t="shared" si="19"/>
        <v>0</v>
      </c>
      <c r="BL148" s="18" t="s">
        <v>446</v>
      </c>
      <c r="BM148" s="178" t="s">
        <v>499</v>
      </c>
    </row>
    <row r="149" spans="1:65" s="2" customFormat="1" ht="14.45" customHeight="1">
      <c r="A149" s="33"/>
      <c r="B149" s="166"/>
      <c r="C149" s="167" t="s">
        <v>339</v>
      </c>
      <c r="D149" s="167" t="s">
        <v>222</v>
      </c>
      <c r="E149" s="168" t="s">
        <v>2624</v>
      </c>
      <c r="F149" s="169" t="s">
        <v>2625</v>
      </c>
      <c r="G149" s="170" t="s">
        <v>592</v>
      </c>
      <c r="H149" s="171">
        <v>30</v>
      </c>
      <c r="I149" s="172"/>
      <c r="J149" s="173">
        <f t="shared" si="10"/>
        <v>0</v>
      </c>
      <c r="K149" s="169" t="s">
        <v>1</v>
      </c>
      <c r="L149" s="34"/>
      <c r="M149" s="174" t="s">
        <v>1</v>
      </c>
      <c r="N149" s="175" t="s">
        <v>38</v>
      </c>
      <c r="O149" s="59"/>
      <c r="P149" s="176">
        <f t="shared" si="11"/>
        <v>0</v>
      </c>
      <c r="Q149" s="176">
        <v>0</v>
      </c>
      <c r="R149" s="176">
        <f t="shared" si="12"/>
        <v>0</v>
      </c>
      <c r="S149" s="176">
        <v>0</v>
      </c>
      <c r="T149" s="177">
        <f t="shared" si="13"/>
        <v>0</v>
      </c>
      <c r="U149" s="33"/>
      <c r="V149" s="33"/>
      <c r="W149" s="33"/>
      <c r="X149" s="33"/>
      <c r="Y149" s="33"/>
      <c r="Z149" s="33"/>
      <c r="AA149" s="33"/>
      <c r="AB149" s="33"/>
      <c r="AC149" s="33"/>
      <c r="AD149" s="33"/>
      <c r="AE149" s="33"/>
      <c r="AR149" s="178" t="s">
        <v>446</v>
      </c>
      <c r="AT149" s="178" t="s">
        <v>222</v>
      </c>
      <c r="AU149" s="178" t="s">
        <v>82</v>
      </c>
      <c r="AY149" s="18" t="s">
        <v>219</v>
      </c>
      <c r="BE149" s="179">
        <f t="shared" si="14"/>
        <v>0</v>
      </c>
      <c r="BF149" s="179">
        <f t="shared" si="15"/>
        <v>0</v>
      </c>
      <c r="BG149" s="179">
        <f t="shared" si="16"/>
        <v>0</v>
      </c>
      <c r="BH149" s="179">
        <f t="shared" si="17"/>
        <v>0</v>
      </c>
      <c r="BI149" s="179">
        <f t="shared" si="18"/>
        <v>0</v>
      </c>
      <c r="BJ149" s="18" t="s">
        <v>80</v>
      </c>
      <c r="BK149" s="179">
        <f t="shared" si="19"/>
        <v>0</v>
      </c>
      <c r="BL149" s="18" t="s">
        <v>446</v>
      </c>
      <c r="BM149" s="178" t="s">
        <v>507</v>
      </c>
    </row>
    <row r="150" spans="1:65" s="2" customFormat="1" ht="14.45" customHeight="1">
      <c r="A150" s="33"/>
      <c r="B150" s="166"/>
      <c r="C150" s="167" t="s">
        <v>344</v>
      </c>
      <c r="D150" s="167" t="s">
        <v>222</v>
      </c>
      <c r="E150" s="168" t="s">
        <v>2626</v>
      </c>
      <c r="F150" s="169" t="s">
        <v>2627</v>
      </c>
      <c r="G150" s="170" t="s">
        <v>592</v>
      </c>
      <c r="H150" s="171">
        <v>3</v>
      </c>
      <c r="I150" s="172"/>
      <c r="J150" s="173">
        <f t="shared" si="10"/>
        <v>0</v>
      </c>
      <c r="K150" s="169" t="s">
        <v>1</v>
      </c>
      <c r="L150" s="34"/>
      <c r="M150" s="174" t="s">
        <v>1</v>
      </c>
      <c r="N150" s="175" t="s">
        <v>38</v>
      </c>
      <c r="O150" s="59"/>
      <c r="P150" s="176">
        <f t="shared" si="11"/>
        <v>0</v>
      </c>
      <c r="Q150" s="176">
        <v>0</v>
      </c>
      <c r="R150" s="176">
        <f t="shared" si="12"/>
        <v>0</v>
      </c>
      <c r="S150" s="176">
        <v>0</v>
      </c>
      <c r="T150" s="177">
        <f t="shared" si="13"/>
        <v>0</v>
      </c>
      <c r="U150" s="33"/>
      <c r="V150" s="33"/>
      <c r="W150" s="33"/>
      <c r="X150" s="33"/>
      <c r="Y150" s="33"/>
      <c r="Z150" s="33"/>
      <c r="AA150" s="33"/>
      <c r="AB150" s="33"/>
      <c r="AC150" s="33"/>
      <c r="AD150" s="33"/>
      <c r="AE150" s="33"/>
      <c r="AR150" s="178" t="s">
        <v>446</v>
      </c>
      <c r="AT150" s="178" t="s">
        <v>222</v>
      </c>
      <c r="AU150" s="178" t="s">
        <v>82</v>
      </c>
      <c r="AY150" s="18" t="s">
        <v>219</v>
      </c>
      <c r="BE150" s="179">
        <f t="shared" si="14"/>
        <v>0</v>
      </c>
      <c r="BF150" s="179">
        <f t="shared" si="15"/>
        <v>0</v>
      </c>
      <c r="BG150" s="179">
        <f t="shared" si="16"/>
        <v>0</v>
      </c>
      <c r="BH150" s="179">
        <f t="shared" si="17"/>
        <v>0</v>
      </c>
      <c r="BI150" s="179">
        <f t="shared" si="18"/>
        <v>0</v>
      </c>
      <c r="BJ150" s="18" t="s">
        <v>80</v>
      </c>
      <c r="BK150" s="179">
        <f t="shared" si="19"/>
        <v>0</v>
      </c>
      <c r="BL150" s="18" t="s">
        <v>446</v>
      </c>
      <c r="BM150" s="178" t="s">
        <v>522</v>
      </c>
    </row>
    <row r="151" spans="1:65" s="2" customFormat="1" ht="14.45" customHeight="1">
      <c r="A151" s="33"/>
      <c r="B151" s="166"/>
      <c r="C151" s="167" t="s">
        <v>7</v>
      </c>
      <c r="D151" s="167" t="s">
        <v>222</v>
      </c>
      <c r="E151" s="168" t="s">
        <v>2628</v>
      </c>
      <c r="F151" s="169" t="s">
        <v>2629</v>
      </c>
      <c r="G151" s="170" t="s">
        <v>592</v>
      </c>
      <c r="H151" s="171">
        <v>15</v>
      </c>
      <c r="I151" s="172"/>
      <c r="J151" s="173">
        <f t="shared" si="10"/>
        <v>0</v>
      </c>
      <c r="K151" s="169" t="s">
        <v>1</v>
      </c>
      <c r="L151" s="34"/>
      <c r="M151" s="174" t="s">
        <v>1</v>
      </c>
      <c r="N151" s="175" t="s">
        <v>38</v>
      </c>
      <c r="O151" s="59"/>
      <c r="P151" s="176">
        <f t="shared" si="11"/>
        <v>0</v>
      </c>
      <c r="Q151" s="176">
        <v>0</v>
      </c>
      <c r="R151" s="176">
        <f t="shared" si="12"/>
        <v>0</v>
      </c>
      <c r="S151" s="176">
        <v>0</v>
      </c>
      <c r="T151" s="177">
        <f t="shared" si="13"/>
        <v>0</v>
      </c>
      <c r="U151" s="33"/>
      <c r="V151" s="33"/>
      <c r="W151" s="33"/>
      <c r="X151" s="33"/>
      <c r="Y151" s="33"/>
      <c r="Z151" s="33"/>
      <c r="AA151" s="33"/>
      <c r="AB151" s="33"/>
      <c r="AC151" s="33"/>
      <c r="AD151" s="33"/>
      <c r="AE151" s="33"/>
      <c r="AR151" s="178" t="s">
        <v>446</v>
      </c>
      <c r="AT151" s="178" t="s">
        <v>222</v>
      </c>
      <c r="AU151" s="178" t="s">
        <v>82</v>
      </c>
      <c r="AY151" s="18" t="s">
        <v>219</v>
      </c>
      <c r="BE151" s="179">
        <f t="shared" si="14"/>
        <v>0</v>
      </c>
      <c r="BF151" s="179">
        <f t="shared" si="15"/>
        <v>0</v>
      </c>
      <c r="BG151" s="179">
        <f t="shared" si="16"/>
        <v>0</v>
      </c>
      <c r="BH151" s="179">
        <f t="shared" si="17"/>
        <v>0</v>
      </c>
      <c r="BI151" s="179">
        <f t="shared" si="18"/>
        <v>0</v>
      </c>
      <c r="BJ151" s="18" t="s">
        <v>80</v>
      </c>
      <c r="BK151" s="179">
        <f t="shared" si="19"/>
        <v>0</v>
      </c>
      <c r="BL151" s="18" t="s">
        <v>446</v>
      </c>
      <c r="BM151" s="178" t="s">
        <v>536</v>
      </c>
    </row>
    <row r="152" spans="1:65" s="2" customFormat="1" ht="14.45" customHeight="1">
      <c r="A152" s="33"/>
      <c r="B152" s="166"/>
      <c r="C152" s="167" t="s">
        <v>358</v>
      </c>
      <c r="D152" s="167" t="s">
        <v>222</v>
      </c>
      <c r="E152" s="168" t="s">
        <v>2630</v>
      </c>
      <c r="F152" s="169" t="s">
        <v>2631</v>
      </c>
      <c r="G152" s="170" t="s">
        <v>2632</v>
      </c>
      <c r="H152" s="171">
        <v>2</v>
      </c>
      <c r="I152" s="172"/>
      <c r="J152" s="173">
        <f t="shared" si="10"/>
        <v>0</v>
      </c>
      <c r="K152" s="169" t="s">
        <v>1</v>
      </c>
      <c r="L152" s="34"/>
      <c r="M152" s="174" t="s">
        <v>1</v>
      </c>
      <c r="N152" s="175" t="s">
        <v>38</v>
      </c>
      <c r="O152" s="59"/>
      <c r="P152" s="176">
        <f t="shared" si="11"/>
        <v>0</v>
      </c>
      <c r="Q152" s="176">
        <v>0</v>
      </c>
      <c r="R152" s="176">
        <f t="shared" si="12"/>
        <v>0</v>
      </c>
      <c r="S152" s="176">
        <v>0</v>
      </c>
      <c r="T152" s="177">
        <f t="shared" si="13"/>
        <v>0</v>
      </c>
      <c r="U152" s="33"/>
      <c r="V152" s="33"/>
      <c r="W152" s="33"/>
      <c r="X152" s="33"/>
      <c r="Y152" s="33"/>
      <c r="Z152" s="33"/>
      <c r="AA152" s="33"/>
      <c r="AB152" s="33"/>
      <c r="AC152" s="33"/>
      <c r="AD152" s="33"/>
      <c r="AE152" s="33"/>
      <c r="AR152" s="178" t="s">
        <v>446</v>
      </c>
      <c r="AT152" s="178" t="s">
        <v>222</v>
      </c>
      <c r="AU152" s="178" t="s">
        <v>82</v>
      </c>
      <c r="AY152" s="18" t="s">
        <v>219</v>
      </c>
      <c r="BE152" s="179">
        <f t="shared" si="14"/>
        <v>0</v>
      </c>
      <c r="BF152" s="179">
        <f t="shared" si="15"/>
        <v>0</v>
      </c>
      <c r="BG152" s="179">
        <f t="shared" si="16"/>
        <v>0</v>
      </c>
      <c r="BH152" s="179">
        <f t="shared" si="17"/>
        <v>0</v>
      </c>
      <c r="BI152" s="179">
        <f t="shared" si="18"/>
        <v>0</v>
      </c>
      <c r="BJ152" s="18" t="s">
        <v>80</v>
      </c>
      <c r="BK152" s="179">
        <f t="shared" si="19"/>
        <v>0</v>
      </c>
      <c r="BL152" s="18" t="s">
        <v>446</v>
      </c>
      <c r="BM152" s="178" t="s">
        <v>548</v>
      </c>
    </row>
    <row r="153" spans="1:65" s="2" customFormat="1" ht="14.45" customHeight="1">
      <c r="A153" s="33"/>
      <c r="B153" s="166"/>
      <c r="C153" s="167" t="s">
        <v>364</v>
      </c>
      <c r="D153" s="167" t="s">
        <v>222</v>
      </c>
      <c r="E153" s="168" t="s">
        <v>2633</v>
      </c>
      <c r="F153" s="169" t="s">
        <v>2634</v>
      </c>
      <c r="G153" s="170" t="s">
        <v>654</v>
      </c>
      <c r="H153" s="171">
        <v>1</v>
      </c>
      <c r="I153" s="172"/>
      <c r="J153" s="173">
        <f t="shared" si="10"/>
        <v>0</v>
      </c>
      <c r="K153" s="169" t="s">
        <v>1</v>
      </c>
      <c r="L153" s="34"/>
      <c r="M153" s="174" t="s">
        <v>1</v>
      </c>
      <c r="N153" s="175" t="s">
        <v>38</v>
      </c>
      <c r="O153" s="59"/>
      <c r="P153" s="176">
        <f t="shared" si="11"/>
        <v>0</v>
      </c>
      <c r="Q153" s="176">
        <v>0</v>
      </c>
      <c r="R153" s="176">
        <f t="shared" si="12"/>
        <v>0</v>
      </c>
      <c r="S153" s="176">
        <v>0</v>
      </c>
      <c r="T153" s="177">
        <f t="shared" si="13"/>
        <v>0</v>
      </c>
      <c r="U153" s="33"/>
      <c r="V153" s="33"/>
      <c r="W153" s="33"/>
      <c r="X153" s="33"/>
      <c r="Y153" s="33"/>
      <c r="Z153" s="33"/>
      <c r="AA153" s="33"/>
      <c r="AB153" s="33"/>
      <c r="AC153" s="33"/>
      <c r="AD153" s="33"/>
      <c r="AE153" s="33"/>
      <c r="AR153" s="178" t="s">
        <v>446</v>
      </c>
      <c r="AT153" s="178" t="s">
        <v>222</v>
      </c>
      <c r="AU153" s="178" t="s">
        <v>82</v>
      </c>
      <c r="AY153" s="18" t="s">
        <v>219</v>
      </c>
      <c r="BE153" s="179">
        <f t="shared" si="14"/>
        <v>0</v>
      </c>
      <c r="BF153" s="179">
        <f t="shared" si="15"/>
        <v>0</v>
      </c>
      <c r="BG153" s="179">
        <f t="shared" si="16"/>
        <v>0</v>
      </c>
      <c r="BH153" s="179">
        <f t="shared" si="17"/>
        <v>0</v>
      </c>
      <c r="BI153" s="179">
        <f t="shared" si="18"/>
        <v>0</v>
      </c>
      <c r="BJ153" s="18" t="s">
        <v>80</v>
      </c>
      <c r="BK153" s="179">
        <f t="shared" si="19"/>
        <v>0</v>
      </c>
      <c r="BL153" s="18" t="s">
        <v>446</v>
      </c>
      <c r="BM153" s="178" t="s">
        <v>559</v>
      </c>
    </row>
    <row r="154" spans="1:65" s="2" customFormat="1" ht="14.45" customHeight="1">
      <c r="A154" s="33"/>
      <c r="B154" s="166"/>
      <c r="C154" s="167" t="s">
        <v>368</v>
      </c>
      <c r="D154" s="167" t="s">
        <v>222</v>
      </c>
      <c r="E154" s="168" t="s">
        <v>2635</v>
      </c>
      <c r="F154" s="169" t="s">
        <v>2636</v>
      </c>
      <c r="G154" s="170" t="s">
        <v>654</v>
      </c>
      <c r="H154" s="171">
        <v>1</v>
      </c>
      <c r="I154" s="172"/>
      <c r="J154" s="173">
        <f t="shared" si="10"/>
        <v>0</v>
      </c>
      <c r="K154" s="169" t="s">
        <v>1</v>
      </c>
      <c r="L154" s="34"/>
      <c r="M154" s="174" t="s">
        <v>1</v>
      </c>
      <c r="N154" s="175" t="s">
        <v>38</v>
      </c>
      <c r="O154" s="59"/>
      <c r="P154" s="176">
        <f t="shared" si="11"/>
        <v>0</v>
      </c>
      <c r="Q154" s="176">
        <v>0</v>
      </c>
      <c r="R154" s="176">
        <f t="shared" si="12"/>
        <v>0</v>
      </c>
      <c r="S154" s="176">
        <v>0</v>
      </c>
      <c r="T154" s="177">
        <f t="shared" si="13"/>
        <v>0</v>
      </c>
      <c r="U154" s="33"/>
      <c r="V154" s="33"/>
      <c r="W154" s="33"/>
      <c r="X154" s="33"/>
      <c r="Y154" s="33"/>
      <c r="Z154" s="33"/>
      <c r="AA154" s="33"/>
      <c r="AB154" s="33"/>
      <c r="AC154" s="33"/>
      <c r="AD154" s="33"/>
      <c r="AE154" s="33"/>
      <c r="AR154" s="178" t="s">
        <v>446</v>
      </c>
      <c r="AT154" s="178" t="s">
        <v>222</v>
      </c>
      <c r="AU154" s="178" t="s">
        <v>82</v>
      </c>
      <c r="AY154" s="18" t="s">
        <v>219</v>
      </c>
      <c r="BE154" s="179">
        <f t="shared" si="14"/>
        <v>0</v>
      </c>
      <c r="BF154" s="179">
        <f t="shared" si="15"/>
        <v>0</v>
      </c>
      <c r="BG154" s="179">
        <f t="shared" si="16"/>
        <v>0</v>
      </c>
      <c r="BH154" s="179">
        <f t="shared" si="17"/>
        <v>0</v>
      </c>
      <c r="BI154" s="179">
        <f t="shared" si="18"/>
        <v>0</v>
      </c>
      <c r="BJ154" s="18" t="s">
        <v>80</v>
      </c>
      <c r="BK154" s="179">
        <f t="shared" si="19"/>
        <v>0</v>
      </c>
      <c r="BL154" s="18" t="s">
        <v>446</v>
      </c>
      <c r="BM154" s="178" t="s">
        <v>354</v>
      </c>
    </row>
    <row r="155" spans="1:65" s="2" customFormat="1" ht="14.45" customHeight="1">
      <c r="A155" s="33"/>
      <c r="B155" s="166"/>
      <c r="C155" s="167" t="s">
        <v>378</v>
      </c>
      <c r="D155" s="167" t="s">
        <v>222</v>
      </c>
      <c r="E155" s="168" t="s">
        <v>2637</v>
      </c>
      <c r="F155" s="169" t="s">
        <v>2638</v>
      </c>
      <c r="G155" s="170" t="s">
        <v>654</v>
      </c>
      <c r="H155" s="171">
        <v>1</v>
      </c>
      <c r="I155" s="172"/>
      <c r="J155" s="173">
        <f t="shared" si="10"/>
        <v>0</v>
      </c>
      <c r="K155" s="169" t="s">
        <v>1</v>
      </c>
      <c r="L155" s="34"/>
      <c r="M155" s="174" t="s">
        <v>1</v>
      </c>
      <c r="N155" s="175" t="s">
        <v>38</v>
      </c>
      <c r="O155" s="59"/>
      <c r="P155" s="176">
        <f t="shared" si="11"/>
        <v>0</v>
      </c>
      <c r="Q155" s="176">
        <v>0</v>
      </c>
      <c r="R155" s="176">
        <f t="shared" si="12"/>
        <v>0</v>
      </c>
      <c r="S155" s="176">
        <v>0</v>
      </c>
      <c r="T155" s="177">
        <f t="shared" si="13"/>
        <v>0</v>
      </c>
      <c r="U155" s="33"/>
      <c r="V155" s="33"/>
      <c r="W155" s="33"/>
      <c r="X155" s="33"/>
      <c r="Y155" s="33"/>
      <c r="Z155" s="33"/>
      <c r="AA155" s="33"/>
      <c r="AB155" s="33"/>
      <c r="AC155" s="33"/>
      <c r="AD155" s="33"/>
      <c r="AE155" s="33"/>
      <c r="AR155" s="178" t="s">
        <v>446</v>
      </c>
      <c r="AT155" s="178" t="s">
        <v>222</v>
      </c>
      <c r="AU155" s="178" t="s">
        <v>82</v>
      </c>
      <c r="AY155" s="18" t="s">
        <v>219</v>
      </c>
      <c r="BE155" s="179">
        <f t="shared" si="14"/>
        <v>0</v>
      </c>
      <c r="BF155" s="179">
        <f t="shared" si="15"/>
        <v>0</v>
      </c>
      <c r="BG155" s="179">
        <f t="shared" si="16"/>
        <v>0</v>
      </c>
      <c r="BH155" s="179">
        <f t="shared" si="17"/>
        <v>0</v>
      </c>
      <c r="BI155" s="179">
        <f t="shared" si="18"/>
        <v>0</v>
      </c>
      <c r="BJ155" s="18" t="s">
        <v>80</v>
      </c>
      <c r="BK155" s="179">
        <f t="shared" si="19"/>
        <v>0</v>
      </c>
      <c r="BL155" s="18" t="s">
        <v>446</v>
      </c>
      <c r="BM155" s="178" t="s">
        <v>518</v>
      </c>
    </row>
    <row r="156" spans="1:65" s="2" customFormat="1" ht="14.45" customHeight="1">
      <c r="A156" s="33"/>
      <c r="B156" s="166"/>
      <c r="C156" s="167" t="s">
        <v>382</v>
      </c>
      <c r="D156" s="167" t="s">
        <v>222</v>
      </c>
      <c r="E156" s="168" t="s">
        <v>2639</v>
      </c>
      <c r="F156" s="169" t="s">
        <v>2640</v>
      </c>
      <c r="G156" s="170" t="s">
        <v>654</v>
      </c>
      <c r="H156" s="171">
        <v>1</v>
      </c>
      <c r="I156" s="172"/>
      <c r="J156" s="173">
        <f t="shared" si="10"/>
        <v>0</v>
      </c>
      <c r="K156" s="169" t="s">
        <v>1</v>
      </c>
      <c r="L156" s="34"/>
      <c r="M156" s="217" t="s">
        <v>1</v>
      </c>
      <c r="N156" s="218" t="s">
        <v>38</v>
      </c>
      <c r="O156" s="219"/>
      <c r="P156" s="220">
        <f t="shared" si="11"/>
        <v>0</v>
      </c>
      <c r="Q156" s="220">
        <v>0</v>
      </c>
      <c r="R156" s="220">
        <f t="shared" si="12"/>
        <v>0</v>
      </c>
      <c r="S156" s="220">
        <v>0</v>
      </c>
      <c r="T156" s="221">
        <f t="shared" si="13"/>
        <v>0</v>
      </c>
      <c r="U156" s="33"/>
      <c r="V156" s="33"/>
      <c r="W156" s="33"/>
      <c r="X156" s="33"/>
      <c r="Y156" s="33"/>
      <c r="Z156" s="33"/>
      <c r="AA156" s="33"/>
      <c r="AB156" s="33"/>
      <c r="AC156" s="33"/>
      <c r="AD156" s="33"/>
      <c r="AE156" s="33"/>
      <c r="AR156" s="178" t="s">
        <v>446</v>
      </c>
      <c r="AT156" s="178" t="s">
        <v>222</v>
      </c>
      <c r="AU156" s="178" t="s">
        <v>82</v>
      </c>
      <c r="AY156" s="18" t="s">
        <v>219</v>
      </c>
      <c r="BE156" s="179">
        <f t="shared" si="14"/>
        <v>0</v>
      </c>
      <c r="BF156" s="179">
        <f t="shared" si="15"/>
        <v>0</v>
      </c>
      <c r="BG156" s="179">
        <f t="shared" si="16"/>
        <v>0</v>
      </c>
      <c r="BH156" s="179">
        <f t="shared" si="17"/>
        <v>0</v>
      </c>
      <c r="BI156" s="179">
        <f t="shared" si="18"/>
        <v>0</v>
      </c>
      <c r="BJ156" s="18" t="s">
        <v>80</v>
      </c>
      <c r="BK156" s="179">
        <f t="shared" si="19"/>
        <v>0</v>
      </c>
      <c r="BL156" s="18" t="s">
        <v>446</v>
      </c>
      <c r="BM156" s="178" t="s">
        <v>485</v>
      </c>
    </row>
    <row r="157" spans="1:31" s="2" customFormat="1" ht="6.95" customHeight="1">
      <c r="A157" s="33"/>
      <c r="B157" s="48"/>
      <c r="C157" s="49"/>
      <c r="D157" s="49"/>
      <c r="E157" s="49"/>
      <c r="F157" s="49"/>
      <c r="G157" s="49"/>
      <c r="H157" s="49"/>
      <c r="I157" s="126"/>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26:K156"/>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564EFF633E761448C7E34048376FC3D" ma:contentTypeVersion="11" ma:contentTypeDescription="Vytvoří nový dokument" ma:contentTypeScope="" ma:versionID="63cb630773987b48e9dc11197e4f5dc4">
  <xsd:schema xmlns:xsd="http://www.w3.org/2001/XMLSchema" xmlns:xs="http://www.w3.org/2001/XMLSchema" xmlns:p="http://schemas.microsoft.com/office/2006/metadata/properties" xmlns:ns3="0deffe0d-6ff4-450e-8238-ee1c128717b0" xmlns:ns4="15fd1a0e-3c10-4327-bec3-3593e5eedb87" targetNamespace="http://schemas.microsoft.com/office/2006/metadata/properties" ma:root="true" ma:fieldsID="2ce068b3fb29f37ab71abfb5ec71e73f" ns3:_="" ns4:_="">
    <xsd:import namespace="0deffe0d-6ff4-450e-8238-ee1c128717b0"/>
    <xsd:import namespace="15fd1a0e-3c10-4327-bec3-3593e5eed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ffe0d-6ff4-450e-8238-ee1c12871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fd1a0e-3c10-4327-bec3-3593e5eedb8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13224B-EE9F-4396-8A30-6001E1E29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ffe0d-6ff4-450e-8238-ee1c128717b0"/>
    <ds:schemaRef ds:uri="15fd1a0e-3c10-4327-bec3-3593e5eed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C2365D-072F-446A-80D0-01438F20C07C}">
  <ds:schemaRefs>
    <ds:schemaRef ds:uri="http://schemas.microsoft.com/sharepoint/v3/contenttype/forms"/>
  </ds:schemaRefs>
</ds:datastoreItem>
</file>

<file path=customXml/itemProps3.xml><?xml version="1.0" encoding="utf-8"?>
<ds:datastoreItem xmlns:ds="http://schemas.openxmlformats.org/officeDocument/2006/customXml" ds:itemID="{31FB7CD9-AA91-4BBF-BEF4-775468CEE01C}">
  <ds:schemaRefs>
    <ds:schemaRef ds:uri="http://purl.org/dc/elements/1.1/"/>
    <ds:schemaRef ds:uri="http://schemas.microsoft.com/office/2006/metadata/properties"/>
    <ds:schemaRef ds:uri="15fd1a0e-3c10-4327-bec3-3593e5eedb8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deffe0d-6ff4-450e-8238-ee1c128717b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DESKTOP-1R0RIJI\PC</dc:creator>
  <cp:keywords/>
  <dc:description/>
  <cp:lastModifiedBy>Mádrová Silvie</cp:lastModifiedBy>
  <dcterms:created xsi:type="dcterms:W3CDTF">2019-10-18T08:33:33Z</dcterms:created>
  <dcterms:modified xsi:type="dcterms:W3CDTF">2019-11-21T14:49:05Z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HAVLICKOVA.ALENA@kr-jihomoravsky.cz</vt:lpwstr>
  </property>
  <property fmtid="{D5CDD505-2E9C-101B-9397-08002B2CF9AE}" pid="5" name="MSIP_Label_690ebb53-23a2-471a-9c6e-17bd0d11311e_SetDate">
    <vt:lpwstr>2019-11-14T09:07:39.9618112Z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y fmtid="{D5CDD505-2E9C-101B-9397-08002B2CF9AE}" pid="10" name="ContentTypeId">
    <vt:lpwstr>0x0101002564EFF633E761448C7E34048376FC3D</vt:lpwstr>
  </property>
</Properties>
</file>